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2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15.mell" sheetId="14" r:id="rId14"/>
    <sheet name="Munka1" sheetId="15" r:id="rId15"/>
    <sheet name="Munka2" sheetId="16" r:id="rId16"/>
    <sheet name="Munka3" sheetId="17" r:id="rId17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'05.mell'!$A$1:$Q$83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<sst xmlns="http://schemas.openxmlformats.org/spreadsheetml/2006/main" count="1003" uniqueCount="483">
  <si>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</si>
  <si>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</si>
  <si>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</si>
  <si>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</si>
  <si>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</si>
  <si>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</si>
  <si>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</si>
  <si>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</si>
  <si>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</si>
  <si>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</si>
  <si>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</si>
  <si>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</si>
  <si>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</si>
  <si>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</si>
  <si>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</si>
  <si>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Hitel-, kölcsöntörlesztés államháztartáson kívülre (K911)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</si>
  <si>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</si>
  <si>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</si>
  <si>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</si>
  <si>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</si>
  <si>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</si>
  <si>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</si>
  <si>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</si>
  <si>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</si>
  <si>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</si>
  <si>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</si>
  <si>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</si>
  <si>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</si>
  <si>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</si>
  <si>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</si>
  <si>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</si>
  <si>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</si>
  <si>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</si>
  <si>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</si>
  <si>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</si>
  <si>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</si>
  <si>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</si>
  <si>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</si>
  <si>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</si>
  <si>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</si>
  <si>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</si>
  <si>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</si>
  <si>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</si>
  <si>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</si>
  <si>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</si>
  <si>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</si>
  <si>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</si>
  <si>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</si>
  <si>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</si>
  <si>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</si>
  <si>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</si>
  <si>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</si>
  <si>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</si>
  <si>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</si>
  <si>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</si>
  <si>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</si>
  <si>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</si>
  <si>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</si>
  <si>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</si>
  <si>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</si>
  <si>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</si>
  <si>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</si>
  <si>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</si>
  <si>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</si>
  <si>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</si>
  <si>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</si>
  <si>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</si>
  <si>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</si>
  <si>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</si>
  <si>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</si>
  <si>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</si>
  <si>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</si>
  <si>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</si>
  <si>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</si>
  <si>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</si>
  <si>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</si>
  <si>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</si>
  <si>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</si>
  <si>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</si>
  <si>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</si>
  <si>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</si>
  <si>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</si>
  <si>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</si>
  <si>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</si>
  <si>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</si>
  <si>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</si>
  <si>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</si>
  <si>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</si>
  <si>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</si>
  <si>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</si>
  <si>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</si>
  <si>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</si>
  <si>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</si>
  <si>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</si>
  <si>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</si>
  <si>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</si>
  <si>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</si>
  <si>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</si>
  <si>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</si>
  <si>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</si>
  <si>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</si>
  <si>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</si>
  <si>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</si>
  <si>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</si>
  <si>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</si>
  <si>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</si>
  <si>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</si>
  <si>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</si>
  <si>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</si>
  <si>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</si>
  <si>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</si>
  <si>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</si>
  <si>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</si>
  <si>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</si>
  <si>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</si>
  <si>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</si>
  <si>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</si>
  <si>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</si>
  <si>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</si>
  <si>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</si>
  <si>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</si>
  <si>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</si>
  <si>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</si>
  <si>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</si>
  <si>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</si>
  <si>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</si>
  <si>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</si>
  <si>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</si>
  <si>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</si>
  <si>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</si>
  <si>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</si>
  <si>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</si>
  <si>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</si>
  <si>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</si>
  <si>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</si>
  <si>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</si>
  <si>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</si>
  <si>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</si>
  <si>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</si>
  <si>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</si>
  <si>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</si>
  <si>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</si>
  <si>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</si>
  <si>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</si>
  <si>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</si>
  <si>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</si>
  <si>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</si>
  <si>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</si>
  <si>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</si>
  <si>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</si>
  <si>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</si>
  <si>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</si>
  <si>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</si>
  <si>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</si>
  <si>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</si>
  <si>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</si>
  <si>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</si>
  <si>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</si>
  <si>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</si>
  <si>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</si>
  <si>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</si>
  <si>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</si>
  <si>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</si>
  <si>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</si>
  <si>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</si>
  <si>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</si>
  <si>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</si>
  <si>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</si>
  <si>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</si>
  <si>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</si>
  <si>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</si>
  <si>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</si>
  <si>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</si>
  <si>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</si>
  <si>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</si>
  <si>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</si>
  <si>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</si>
  <si>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</si>
  <si>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</si>
  <si>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</si>
  <si>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</si>
  <si>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</si>
  <si>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</si>
  <si>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</si>
  <si>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</si>
  <si>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</si>
  <si>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</si>
  <si>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</si>
  <si>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</si>
  <si>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</si>
  <si>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</si>
  <si>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</si>
  <si>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</si>
  <si>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</si>
  <si>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</si>
  <si>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</si>
  <si>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</si>
  <si>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</si>
  <si>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</si>
  <si>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</si>
  <si>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</si>
  <si>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</si>
  <si>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</si>
  <si>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</si>
  <si>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</si>
  <si>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</si>
  <si>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</si>
  <si>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</si>
  <si>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</si>
  <si>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</si>
  <si>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</si>
  <si>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</si>
  <si>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</si>
  <si>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</si>
  <si>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</si>
  <si>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</si>
  <si>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</si>
  <si>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</si>
  <si>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</si>
  <si>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</si>
  <si>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</si>
  <si>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</si>
  <si>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</si>
  <si>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</si>
  <si>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</si>
  <si>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</si>
  <si>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</si>
  <si>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</si>
  <si>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</si>
  <si>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</si>
  <si>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</si>
  <si>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</si>
  <si>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</si>
  <si>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</si>
  <si>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</si>
  <si>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</si>
  <si>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</si>
  <si>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</si>
  <si>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</si>
  <si>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</si>
  <si>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</si>
  <si>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</si>
  <si>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</si>
  <si>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</si>
  <si>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</si>
  <si>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</si>
  <si>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</si>
  <si>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</si>
  <si>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</si>
  <si>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</si>
  <si>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</si>
  <si>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</si>
  <si>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</si>
  <si>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</si>
  <si>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</si>
  <si>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</si>
  <si>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</si>
  <si>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</si>
  <si>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</si>
  <si>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</si>
  <si>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</si>
  <si>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</si>
  <si>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</si>
  <si>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</si>
  <si>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</si>
  <si>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</si>
  <si>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</si>
  <si>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</si>
  <si>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</si>
  <si>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</si>
  <si>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</si>
  <si>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</si>
  <si>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</si>
  <si>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</si>
  <si>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</si>
  <si>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</si>
  <si>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</si>
  <si>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</si>
  <si>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</si>
  <si>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</si>
  <si>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</si>
  <si>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</si>
  <si>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</si>
  <si>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</si>
  <si>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</si>
  <si>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</si>
  <si>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</si>
  <si>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</si>
  <si>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</si>
  <si>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</si>
  <si>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</si>
  <si>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</si>
  <si>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</si>
  <si>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</si>
  <si>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</si>
  <si>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</si>
  <si>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</si>
  <si>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</si>
  <si>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</si>
  <si>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</si>
  <si>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</si>
  <si>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</si>
  <si>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</si>
  <si>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</si>
  <si>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</si>
  <si>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</si>
  <si>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</si>
  <si>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</si>
  <si>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</si>
  <si>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</si>
  <si>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</si>
  <si>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</si>
  <si>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</si>
  <si>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</si>
  <si>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</si>
  <si>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</si>
  <si>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</si>
  <si>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</si>
  <si>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</si>
  <si>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</si>
  <si>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</si>
  <si>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</si>
  <si>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</si>
  <si>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</si>
  <si>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</si>
  <si>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</si>
  <si>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</si>
  <si>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</si>
  <si>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</si>
  <si>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</si>
  <si>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</si>
  <si>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</si>
  <si>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</si>
  <si>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</si>
  <si>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</si>
  <si>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</si>
  <si>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</si>
  <si>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</si>
  <si>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</si>
  <si>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</si>
  <si>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</si>
  <si>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</si>
  <si>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</si>
  <si>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</si>
  <si>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</si>
  <si>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</si>
  <si>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</si>
  <si>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</si>
  <si>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</si>
  <si>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</si>
  <si>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</si>
  <si>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</si>
  <si>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</si>
  <si>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</si>
  <si>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</si>
  <si>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</si>
  <si>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</si>
  <si>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</si>
  <si>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</si>
  <si>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</si>
  <si>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</si>
  <si>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</si>
  <si>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</si>
  <si>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</si>
  <si>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</si>
  <si>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</si>
  <si>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</si>
  <si>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</si>
  <si>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</si>
  <si>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</si>
  <si>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</si>
  <si>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</si>
  <si>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</si>
  <si>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</si>
  <si>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</si>
  <si>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</si>
  <si>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</si>
  <si>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</si>
  <si>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</si>
  <si>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</si>
  <si>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</si>
  <si>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</si>
  <si>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</si>
  <si>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</si>
  <si>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</si>
  <si>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</si>
  <si>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</si>
  <si>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</si>
  <si>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</si>
  <si>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</si>
  <si>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</si>
  <si>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</si>
  <si>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</si>
  <si>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</si>
  <si>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</si>
  <si>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</si>
  <si>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</si>
  <si>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</si>
  <si>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</si>
  <si>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</si>
  <si>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</si>
  <si>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</si>
  <si>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</si>
  <si>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</si>
  <si>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</si>
  <si>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</si>
  <si>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</si>
  <si>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</si>
  <si>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</si>
  <si>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</si>
  <si>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</si>
  <si>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</si>
  <si>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</si>
  <si>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</si>
  <si>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</si>
  <si>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</si>
  <si>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</si>
  <si>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</si>
  <si>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</si>
  <si>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</si>
  <si>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</si>
  <si>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</si>
  <si>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</si>
  <si>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</si>
  <si>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</si>
  <si>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</si>
  <si>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</si>
  <si>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</si>
  <si>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</si>
  <si>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</si>
  <si>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</si>
  <si>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</si>
  <si>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</si>
  <si>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</si>
  <si>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</si>
  <si>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Márokpapi Község Önkormányzata</t>
  </si>
  <si>
    <t>MÁROKPAPI KÖZSÉG ÖNKORMÁNYZATA</t>
  </si>
  <si>
    <t>Márokpapi Község Önkormányzat</t>
  </si>
  <si>
    <t>Márokpapi Gyermekélelmezési Konyha</t>
  </si>
  <si>
    <t>Család támogatás ellátások (=76+…+82)        (K44)</t>
  </si>
  <si>
    <t>2019.</t>
  </si>
  <si>
    <t>Egyéb működési bevételek (&gt;=220+221)        (B411)</t>
  </si>
  <si>
    <t>Egyéb nem intézményi ellátások (K48)</t>
  </si>
  <si>
    <t>Egyéb működési célú támogatások államháztartáson kívülre (=177+…+186)        (K512)</t>
  </si>
  <si>
    <t>Tartalékok        (K513)</t>
  </si>
  <si>
    <t>Tartalékok (K513)</t>
  </si>
  <si>
    <t>Egyéb működési célú támogatások államháztartáson kívülre(K512)</t>
  </si>
  <si>
    <t>2020.</t>
  </si>
  <si>
    <t>Előző évi       Ft</t>
  </si>
  <si>
    <t>Tárgyévi      Ft</t>
  </si>
  <si>
    <t>Költségvetési kiadások (K1-K5)</t>
  </si>
  <si>
    <t>Vagyonmérleg 2019. december 31.</t>
  </si>
  <si>
    <t>A 2019 évi előirányzatból kötelező feladat</t>
  </si>
  <si>
    <t xml:space="preserve">A 2019 évi előirányzatból önként vállalt feladat </t>
  </si>
  <si>
    <t xml:space="preserve">A 2019 évi előirányzatból államigazgatási feladat </t>
  </si>
  <si>
    <t>2019. évi tervadatok</t>
  </si>
  <si>
    <t>2019. évi módosított előirányzat</t>
  </si>
  <si>
    <t>2019. évi teljesítés</t>
  </si>
  <si>
    <t>2019. évi teljesítés %</t>
  </si>
  <si>
    <t>Informatikai eszközök beszerzése</t>
  </si>
  <si>
    <t xml:space="preserve">
2019. évi teljesítés
</t>
  </si>
  <si>
    <t>2019. elötti kifizetés</t>
  </si>
  <si>
    <t>2021.</t>
  </si>
  <si>
    <t>2021
után</t>
  </si>
  <si>
    <t>2021. után</t>
  </si>
  <si>
    <t>2019 ÉV</t>
  </si>
  <si>
    <t>2019 költségvetési beszámoló záró adatai</t>
  </si>
  <si>
    <t>2019  auditált egyszerűsített beszámoló záró adatai</t>
  </si>
  <si>
    <t>Ingatlan felújítás</t>
  </si>
  <si>
    <t>1. melléklet a 6/2020.(VII.2.) önkormányzati határozathoz</t>
  </si>
  <si>
    <t>2. melléklet a 6/2020.(VII.2.) önkormányzati határozathoz</t>
  </si>
  <si>
    <t>3. melléklet a 6/2020.(VII. 2.) önkormányzati határozathoz</t>
  </si>
  <si>
    <t>4. melléklet a 6/2020.(VII.2.) önkormányzati határozathoz</t>
  </si>
  <si>
    <t>5. melléklet a 6/2020.(VII.2.) önkormányzati rendelethez</t>
  </si>
  <si>
    <t>6. melléklet a 6/2020. (VII.2.) önkormányzati rendelethez</t>
  </si>
  <si>
    <t>7. melléklet a 6/2020.(VII. 2.) önkormányzati határozathoz</t>
  </si>
  <si>
    <t>8. melléklet a 6/2020.(VII. 2.) önkormányzati határozathoz</t>
  </si>
  <si>
    <t>9. melléklet a 6/2020.(VII.2.) önkormányzati rendelethez</t>
  </si>
  <si>
    <t>10. melléklet a 6/2020.(VII. 2.) önkormányzati rendelethez</t>
  </si>
  <si>
    <t>11. melléklet a 6/2020.( VII. 2.) önkormányzati rendelethez</t>
  </si>
  <si>
    <t>12. melléklet a 6/2020.(VII.2.) önkormányzati rendelethez</t>
  </si>
  <si>
    <t>13. melléklet a 6/2020.(VII. 2.) önkormányzati rendelethez</t>
  </si>
  <si>
    <t>14. melléklet a 6/2020.(VII.2.)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</si>
</sst>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###"/>
    <numFmt numFmtId="167" formatCode="#,###"/>
    <numFmt numFmtId="168" formatCode="#"/>
    <numFmt numFmtId="169" formatCode="#,###__"/>
    <numFmt numFmtId="170" formatCode="#,##0.00__;\-#,##0.00__"/>
    <numFmt numFmtId="171" formatCode="00"/>
    <numFmt numFmtId="172" formatCode="#,###__;\-\ #,###__"/>
  </numFmts>
  <fonts count="6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MS Sans Serif"/>
      <family val="0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MS Sans Serif"/>
      <family val="0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8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0" borderId="7" applyNumberFormat="0" applyFon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8" applyNumberForma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vertical="center" wrapText="1"/>
    </xf>
    <xf numFmtId="167" fontId="10" fillId="0" borderId="0" xfId="0" applyNumberFormat="1" applyFont="1" applyAlignment="1">
      <alignment horizontal="right" vertical="center"/>
    </xf>
    <xf numFmtId="167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7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7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7" fontId="13" fillId="0" borderId="21" xfId="0" applyNumberFormat="1" applyFont="1" applyBorder="1" applyAlignment="1" applyProtection="1">
      <alignment vertical="center" wrapText="1"/>
      <protection locked="0"/>
    </xf>
    <xf numFmtId="167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7" fontId="15" fillId="30" borderId="24" xfId="0" applyNumberFormat="1" applyFont="1" applyFill="1" applyBorder="1" applyAlignment="1">
      <alignment vertical="center" wrapText="1"/>
    </xf>
    <xf numFmtId="167" fontId="15" fillId="30" borderId="25" xfId="0" applyNumberFormat="1" applyFont="1" applyFill="1" applyBorder="1" applyAlignment="1">
      <alignment vertical="center" wrapText="1"/>
    </xf>
    <xf numFmtId="167" fontId="13" fillId="0" borderId="16" xfId="0" applyNumberFormat="1" applyFont="1" applyBorder="1" applyAlignment="1" applyProtection="1">
      <alignment vertical="center" wrapText="1"/>
      <protection locked="0"/>
    </xf>
    <xf numFmtId="167" fontId="6" fillId="26" borderId="10" xfId="0" applyNumberFormat="1" applyFont="1" applyFill="1" applyBorder="1" applyAlignment="1">
      <alignment horizontal="center" vertical="center"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5" fillId="26" borderId="26" xfId="58" applyFont="1" applyFill="1" applyBorder="1" applyAlignment="1" quotePrefix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15" fillId="26" borderId="28" xfId="58" applyFont="1" applyFill="1" applyBorder="1" applyAlignment="1">
      <alignment horizontal="center" vertical="center" wrapText="1"/>
      <protection/>
    </xf>
    <xf numFmtId="0" fontId="3" fillId="26" borderId="18" xfId="58" applyFont="1" applyFill="1" applyBorder="1" applyAlignment="1" quotePrefix="1">
      <alignment horizontal="center" vertical="center" wrapText="1"/>
      <protection/>
    </xf>
    <xf numFmtId="0" fontId="3" fillId="26" borderId="11" xfId="58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8" fillId="26" borderId="26" xfId="0" applyFont="1" applyFill="1" applyBorder="1" applyAlignment="1" applyProtection="1">
      <alignment horizontal="center" vertical="center" wrapText="1"/>
      <protection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6" fillId="26" borderId="28" xfId="0" applyFont="1" applyFill="1" applyBorder="1" applyAlignment="1" applyProtection="1">
      <alignment horizontal="center" vertical="center" wrapText="1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 applyProtection="1">
      <alignment horizontal="center" vertical="center" wrapText="1"/>
      <protection/>
    </xf>
    <xf numFmtId="0" fontId="1" fillId="29" borderId="18" xfId="0" applyFont="1" applyFill="1" applyBorder="1" applyAlignment="1" applyProtection="1">
      <alignment vertical="center"/>
      <protection/>
    </xf>
    <xf numFmtId="0" fontId="3" fillId="29" borderId="18" xfId="0" applyFont="1" applyFill="1" applyBorder="1" applyAlignment="1" applyProtection="1">
      <alignment vertical="center"/>
      <protection/>
    </xf>
    <xf numFmtId="0" fontId="10" fillId="29" borderId="18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15" fillId="26" borderId="10" xfId="0" applyNumberFormat="1" applyFont="1" applyFill="1" applyBorder="1" applyAlignment="1">
      <alignment horizontal="center" vertical="center" wrapText="1"/>
    </xf>
    <xf numFmtId="167" fontId="15" fillId="26" borderId="10" xfId="0" applyNumberFormat="1" applyFont="1" applyFill="1" applyBorder="1" applyAlignment="1">
      <alignment horizontal="center" vertical="center"/>
    </xf>
    <xf numFmtId="167" fontId="15" fillId="0" borderId="10" xfId="0" applyNumberFormat="1" applyFont="1" applyBorder="1" applyAlignment="1">
      <alignment horizontal="left" vertical="center" wrapText="1" indent="1"/>
    </xf>
    <xf numFmtId="167" fontId="13" fillId="31" borderId="10" xfId="0" applyNumberFormat="1" applyFont="1" applyFill="1" applyBorder="1" applyAlignment="1">
      <alignment vertical="center" wrapText="1"/>
    </xf>
    <xf numFmtId="167" fontId="15" fillId="29" borderId="10" xfId="0" applyNumberFormat="1" applyFont="1" applyFill="1" applyBorder="1" applyAlignment="1">
      <alignment vertical="center" wrapText="1"/>
    </xf>
    <xf numFmtId="167" fontId="13" fillId="0" borderId="10" xfId="0" applyNumberFormat="1" applyFont="1" applyBorder="1" applyAlignment="1" applyProtection="1">
      <alignment horizontal="left" vertical="center" wrapText="1" indent="1"/>
      <protection locked="0"/>
    </xf>
    <xf numFmtId="168" fontId="13" fillId="0" borderId="10" xfId="0" applyNumberFormat="1" applyFont="1" applyBorder="1" applyAlignment="1" applyProtection="1">
      <alignment vertical="center" wrapText="1"/>
      <protection locked="0"/>
    </xf>
    <xf numFmtId="167" fontId="13" fillId="29" borderId="10" xfId="0" applyNumberFormat="1" applyFont="1" applyFill="1" applyBorder="1" applyAlignment="1" applyProtection="1">
      <alignment vertical="center" wrapText="1"/>
      <protection locked="0"/>
    </xf>
    <xf numFmtId="167" fontId="15" fillId="26" borderId="27" xfId="0" applyNumberFormat="1" applyFont="1" applyFill="1" applyBorder="1" applyAlignment="1">
      <alignment horizontal="centerContinuous" vertical="center" wrapText="1"/>
    </xf>
    <xf numFmtId="167" fontId="15" fillId="26" borderId="27" xfId="0" applyNumberFormat="1" applyFont="1" applyFill="1" applyBorder="1" applyAlignment="1">
      <alignment horizontal="centerContinuous" vertical="center"/>
    </xf>
    <xf numFmtId="167" fontId="15" fillId="26" borderId="28" xfId="0" applyNumberFormat="1" applyFont="1" applyFill="1" applyBorder="1" applyAlignment="1">
      <alignment horizontal="centerContinuous" vertical="center"/>
    </xf>
    <xf numFmtId="167" fontId="15" fillId="26" borderId="18" xfId="0" applyNumberFormat="1" applyFont="1" applyFill="1" applyBorder="1" applyAlignment="1">
      <alignment horizontal="center" vertical="center" wrapText="1"/>
    </xf>
    <xf numFmtId="167" fontId="15" fillId="26" borderId="11" xfId="0" applyNumberFormat="1" applyFont="1" applyFill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167" fontId="15" fillId="29" borderId="11" xfId="0" applyNumberFormat="1" applyFont="1" applyFill="1" applyBorder="1" applyAlignment="1">
      <alignment vertical="center" wrapText="1"/>
    </xf>
    <xf numFmtId="167" fontId="13" fillId="29" borderId="11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7" fontId="13" fillId="32" borderId="10" xfId="0" applyNumberFormat="1" applyFont="1" applyFill="1" applyBorder="1" applyAlignment="1">
      <alignment vertical="center" wrapText="1"/>
    </xf>
    <xf numFmtId="167" fontId="15" fillId="29" borderId="10" xfId="0" applyNumberFormat="1" applyFont="1" applyFill="1" applyBorder="1" applyAlignment="1" applyProtection="1">
      <alignment vertical="center" wrapText="1"/>
      <protection/>
    </xf>
    <xf numFmtId="168" fontId="13" fillId="29" borderId="10" xfId="0" applyNumberFormat="1" applyFont="1" applyFill="1" applyBorder="1" applyAlignment="1" applyProtection="1">
      <alignment vertical="center" wrapText="1"/>
      <protection locked="0"/>
    </xf>
    <xf numFmtId="167" fontId="15" fillId="29" borderId="11" xfId="0" applyNumberFormat="1" applyFont="1" applyFill="1" applyBorder="1" applyAlignment="1" applyProtection="1">
      <alignment vertical="center" wrapText="1"/>
      <protection/>
    </xf>
    <xf numFmtId="167" fontId="6" fillId="26" borderId="10" xfId="0" applyNumberFormat="1" applyFont="1" applyFill="1" applyBorder="1" applyAlignment="1">
      <alignment horizontal="center" vertical="center" wrapText="1"/>
    </xf>
    <xf numFmtId="167" fontId="11" fillId="26" borderId="10" xfId="0" applyNumberFormat="1" applyFont="1" applyFill="1" applyBorder="1" applyAlignment="1">
      <alignment horizontal="center" vertical="center" wrapText="1"/>
    </xf>
    <xf numFmtId="167" fontId="15" fillId="29" borderId="10" xfId="0" applyNumberFormat="1" applyFont="1" applyFill="1" applyBorder="1" applyAlignment="1">
      <alignment horizontal="left" vertical="center" wrapText="1" indent="1"/>
    </xf>
    <xf numFmtId="167" fontId="13" fillId="29" borderId="10" xfId="0" applyNumberFormat="1" applyFont="1" applyFill="1" applyBorder="1" applyAlignment="1" applyProtection="1">
      <alignment vertical="center" wrapText="1"/>
      <protection/>
    </xf>
    <xf numFmtId="167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7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7" fontId="13" fillId="29" borderId="10" xfId="0" applyNumberFormat="1" applyFont="1" applyFill="1" applyBorder="1" applyAlignment="1">
      <alignment horizontal="left" vertical="center" wrapText="1" indent="1"/>
    </xf>
    <xf numFmtId="167" fontId="11" fillId="26" borderId="18" xfId="0" applyNumberFormat="1" applyFont="1" applyFill="1" applyBorder="1" applyAlignment="1">
      <alignment horizontal="center" vertical="center" wrapText="1"/>
    </xf>
    <xf numFmtId="167" fontId="11" fillId="26" borderId="11" xfId="0" applyNumberFormat="1" applyFont="1" applyFill="1" applyBorder="1" applyAlignment="1">
      <alignment horizontal="center" vertical="center" wrapText="1"/>
    </xf>
    <xf numFmtId="167" fontId="3" fillId="29" borderId="18" xfId="0" applyNumberFormat="1" applyFont="1" applyFill="1" applyBorder="1" applyAlignment="1">
      <alignment horizontal="center" vertical="center" wrapText="1"/>
    </xf>
    <xf numFmtId="167" fontId="13" fillId="29" borderId="11" xfId="0" applyNumberFormat="1" applyFont="1" applyFill="1" applyBorder="1" applyAlignment="1">
      <alignment vertical="center" wrapText="1"/>
    </xf>
    <xf numFmtId="167" fontId="13" fillId="29" borderId="11" xfId="0" applyNumberFormat="1" applyFont="1" applyFill="1" applyBorder="1" applyAlignment="1" applyProtection="1">
      <alignment vertical="center" wrapText="1"/>
      <protection/>
    </xf>
    <xf numFmtId="167" fontId="3" fillId="29" borderId="20" xfId="0" applyNumberFormat="1" applyFont="1" applyFill="1" applyBorder="1" applyAlignment="1">
      <alignment horizontal="center" vertical="center" wrapText="1"/>
    </xf>
    <xf numFmtId="167" fontId="15" fillId="29" borderId="21" xfId="0" applyNumberFormat="1" applyFont="1" applyFill="1" applyBorder="1" applyAlignment="1">
      <alignment horizontal="left" vertical="center" wrapText="1" indent="1"/>
    </xf>
    <xf numFmtId="167" fontId="13" fillId="29" borderId="21" xfId="0" applyNumberFormat="1" applyFont="1" applyFill="1" applyBorder="1" applyAlignment="1" applyProtection="1">
      <alignment vertical="center" wrapText="1"/>
      <protection/>
    </xf>
    <xf numFmtId="167" fontId="13" fillId="29" borderId="2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26" borderId="26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2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29" borderId="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16" borderId="26" xfId="0" applyFont="1" applyFill="1" applyBorder="1" applyAlignment="1">
      <alignment horizontal="center" vertical="top" wrapText="1"/>
    </xf>
    <xf numFmtId="0" fontId="1" fillId="26" borderId="27" xfId="0" applyFont="1" applyFill="1" applyBorder="1" applyAlignment="1">
      <alignment horizontal="center" wrapText="1"/>
    </xf>
    <xf numFmtId="0" fontId="1" fillId="26" borderId="2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3" fontId="1" fillId="29" borderId="11" xfId="0" applyNumberFormat="1" applyFont="1" applyFill="1" applyBorder="1" applyAlignment="1">
      <alignment horizontal="right" vertical="top" wrapText="1"/>
    </xf>
    <xf numFmtId="0" fontId="2" fillId="16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26" borderId="26" xfId="0" applyFont="1" applyFill="1" applyBorder="1" applyAlignment="1">
      <alignment horizontal="center" wrapText="1"/>
    </xf>
    <xf numFmtId="3" fontId="1" fillId="29" borderId="18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29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top" wrapText="1"/>
    </xf>
    <xf numFmtId="0" fontId="2" fillId="16" borderId="3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vertical="top" wrapText="1"/>
    </xf>
    <xf numFmtId="0" fontId="2" fillId="16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16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167" fontId="3" fillId="26" borderId="10" xfId="0" applyNumberFormat="1" applyFont="1" applyFill="1" applyBorder="1" applyAlignment="1">
      <alignment horizontal="centerContinuous" vertical="center" wrapText="1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>
      <alignment vertical="center" wrapText="1"/>
    </xf>
    <xf numFmtId="167" fontId="3" fillId="26" borderId="26" xfId="0" applyNumberFormat="1" applyFont="1" applyFill="1" applyBorder="1" applyAlignment="1">
      <alignment horizontal="centerContinuous" vertical="center" wrapText="1"/>
    </xf>
    <xf numFmtId="167" fontId="3" fillId="26" borderId="27" xfId="0" applyNumberFormat="1" applyFont="1" applyFill="1" applyBorder="1" applyAlignment="1">
      <alignment horizontal="centerContinuous" vertical="center" wrapText="1"/>
    </xf>
    <xf numFmtId="167" fontId="3" fillId="26" borderId="28" xfId="0" applyNumberFormat="1" applyFont="1" applyFill="1" applyBorder="1" applyAlignment="1">
      <alignment horizontal="centerContinuous" vertical="center" wrapText="1"/>
    </xf>
    <xf numFmtId="10" fontId="12" fillId="29" borderId="11" xfId="57" applyNumberFormat="1" applyFont="1" applyFill="1" applyBorder="1" applyAlignment="1" applyProtection="1">
      <alignment vertical="center" wrapText="1"/>
      <protection/>
    </xf>
    <xf numFmtId="0" fontId="14" fillId="0" borderId="18" xfId="57" applyFont="1" applyFill="1" applyBorder="1" applyAlignment="1" applyProtection="1">
      <alignment horizontal="left" vertical="center" wrapText="1" indent="1"/>
      <protection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167" fontId="13" fillId="0" borderId="18" xfId="0" applyNumberFormat="1" applyFont="1" applyBorder="1" applyAlignment="1" applyProtection="1">
      <alignment horizontal="left" vertical="center" wrapText="1" indent="1"/>
      <protection/>
    </xf>
    <xf numFmtId="10" fontId="13" fillId="0" borderId="11" xfId="0" applyNumberFormat="1" applyFont="1" applyBorder="1" applyAlignment="1" applyProtection="1">
      <alignment vertical="center" wrapText="1"/>
      <protection locked="0"/>
    </xf>
    <xf numFmtId="167" fontId="15" fillId="0" borderId="18" xfId="0" applyNumberFormat="1" applyFont="1" applyFill="1" applyBorder="1" applyAlignment="1">
      <alignment horizontal="left" vertical="center" wrapText="1" indent="1"/>
    </xf>
    <xf numFmtId="10" fontId="15" fillId="29" borderId="11" xfId="0" applyNumberFormat="1" applyFont="1" applyFill="1" applyBorder="1" applyAlignment="1">
      <alignment vertical="center" wrapText="1"/>
    </xf>
    <xf numFmtId="167" fontId="3" fillId="26" borderId="31" xfId="0" applyNumberFormat="1" applyFont="1" applyFill="1" applyBorder="1" applyAlignment="1">
      <alignment horizontal="centerContinuous" vertical="center" wrapText="1"/>
    </xf>
    <xf numFmtId="10" fontId="13" fillId="0" borderId="29" xfId="0" applyNumberFormat="1" applyFont="1" applyBorder="1" applyAlignment="1" applyProtection="1">
      <alignment vertical="center" wrapText="1"/>
      <protection locked="0"/>
    </xf>
    <xf numFmtId="10" fontId="15" fillId="29" borderId="29" xfId="0" applyNumberFormat="1" applyFont="1" applyFill="1" applyBorder="1" applyAlignment="1">
      <alignment vertical="center" wrapText="1"/>
    </xf>
    <xf numFmtId="167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7" fontId="15" fillId="29" borderId="18" xfId="0" applyNumberFormat="1" applyFont="1" applyFill="1" applyBorder="1" applyAlignment="1">
      <alignment horizontal="left" vertical="center" wrapText="1" indent="1"/>
    </xf>
    <xf numFmtId="167" fontId="1" fillId="0" borderId="10" xfId="0" applyNumberFormat="1" applyFont="1" applyBorder="1" applyAlignment="1">
      <alignment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167" fontId="1" fillId="0" borderId="18" xfId="0" applyNumberFormat="1" applyFont="1" applyBorder="1" applyAlignment="1">
      <alignment horizontal="center" vertical="center" wrapText="1"/>
    </xf>
    <xf numFmtId="167" fontId="3" fillId="26" borderId="18" xfId="0" applyNumberFormat="1" applyFont="1" applyFill="1" applyBorder="1" applyAlignment="1">
      <alignment horizontal="centerContinuous" vertical="center" wrapText="1"/>
    </xf>
    <xf numFmtId="10" fontId="12" fillId="0" borderId="11" xfId="57" applyNumberFormat="1" applyFont="1" applyFill="1" applyBorder="1" applyAlignment="1" applyProtection="1">
      <alignment vertical="center" wrapText="1"/>
      <protection locked="0"/>
    </xf>
    <xf numFmtId="0" fontId="12" fillId="0" borderId="18" xfId="57" applyFont="1" applyBorder="1">
      <alignment/>
      <protection/>
    </xf>
    <xf numFmtId="167" fontId="3" fillId="26" borderId="29" xfId="0" applyNumberFormat="1" applyFont="1" applyFill="1" applyBorder="1" applyAlignment="1">
      <alignment horizontal="centerContinuous" vertical="center" wrapText="1"/>
    </xf>
    <xf numFmtId="10" fontId="12" fillId="0" borderId="29" xfId="57" applyNumberFormat="1" applyFont="1" applyFill="1" applyBorder="1" applyAlignment="1" applyProtection="1">
      <alignment horizontal="right" vertical="center" wrapText="1"/>
      <protection locked="0"/>
    </xf>
    <xf numFmtId="167" fontId="1" fillId="0" borderId="19" xfId="0" applyNumberFormat="1" applyFont="1" applyBorder="1" applyAlignment="1">
      <alignment vertical="center" wrapText="1"/>
    </xf>
    <xf numFmtId="167" fontId="10" fillId="0" borderId="35" xfId="0" applyNumberFormat="1" applyFont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Fill="1" applyBorder="1" applyAlignment="1">
      <alignment horizontal="left" vertical="top" wrapText="1"/>
    </xf>
    <xf numFmtId="3" fontId="1" fillId="29" borderId="36" xfId="0" applyNumberFormat="1" applyFont="1" applyFill="1" applyBorder="1" applyAlignment="1">
      <alignment horizontal="right" vertical="top" wrapText="1"/>
    </xf>
    <xf numFmtId="3" fontId="1" fillId="29" borderId="33" xfId="0" applyNumberFormat="1" applyFont="1" applyFill="1" applyBorder="1" applyAlignment="1">
      <alignment horizontal="right" vertical="top" wrapText="1"/>
    </xf>
    <xf numFmtId="3" fontId="1" fillId="29" borderId="37" xfId="0" applyNumberFormat="1" applyFont="1" applyFill="1" applyBorder="1" applyAlignment="1">
      <alignment horizontal="right" vertical="top" wrapText="1"/>
    </xf>
    <xf numFmtId="0" fontId="1" fillId="0" borderId="37" xfId="0" applyFont="1" applyBorder="1" applyAlignment="1">
      <alignment/>
    </xf>
    <xf numFmtId="3" fontId="3" fillId="29" borderId="33" xfId="0" applyNumberFormat="1" applyFont="1" applyFill="1" applyBorder="1" applyAlignment="1">
      <alignment horizontal="righ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3" fillId="29" borderId="37" xfId="0" applyNumberFormat="1" applyFont="1" applyFill="1" applyBorder="1" applyAlignment="1">
      <alignment horizontal="right" vertical="top" wrapText="1"/>
    </xf>
    <xf numFmtId="3" fontId="3" fillId="29" borderId="36" xfId="0" applyNumberFormat="1" applyFont="1" applyFill="1" applyBorder="1" applyAlignment="1">
      <alignment horizontal="right" vertical="top" wrapText="1"/>
    </xf>
    <xf numFmtId="0" fontId="3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170" fontId="13" fillId="29" borderId="11" xfId="0" applyNumberFormat="1" applyFont="1" applyFill="1" applyBorder="1" applyAlignment="1" applyProtection="1">
      <alignment horizontal="right" vertical="center"/>
      <protection/>
    </xf>
    <xf numFmtId="170" fontId="21" fillId="29" borderId="11" xfId="0" applyNumberFormat="1" applyFont="1" applyFill="1" applyBorder="1" applyAlignment="1" applyProtection="1">
      <alignment horizontal="right" vertical="center"/>
      <protection/>
    </xf>
    <xf numFmtId="169" fontId="13" fillId="29" borderId="10" xfId="0" applyNumberFormat="1" applyFont="1" applyFill="1" applyBorder="1" applyAlignment="1" applyProtection="1">
      <alignment horizontal="right" vertical="center"/>
      <protection/>
    </xf>
    <xf numFmtId="169" fontId="15" fillId="29" borderId="10" xfId="0" applyNumberFormat="1" applyFont="1" applyFill="1" applyBorder="1" applyAlignment="1" applyProtection="1">
      <alignment horizontal="right" vertical="center"/>
      <protection/>
    </xf>
    <xf numFmtId="169" fontId="21" fillId="29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Border="1" applyAlignment="1">
      <alignment horizontal="right" vertical="top" wrapText="1"/>
    </xf>
    <xf numFmtId="172" fontId="13" fillId="29" borderId="10" xfId="40" applyNumberFormat="1" applyFont="1" applyFill="1" applyBorder="1" applyAlignment="1" applyProtection="1" quotePrefix="1">
      <alignment horizontal="right" vertical="center"/>
      <protection locked="0"/>
    </xf>
    <xf numFmtId="172" fontId="13" fillId="29" borderId="10" xfId="40" applyNumberFormat="1" applyFont="1" applyFill="1" applyBorder="1" applyAlignment="1" applyProtection="1">
      <alignment horizontal="right" vertical="center"/>
      <protection locked="0"/>
    </xf>
    <xf numFmtId="172" fontId="13" fillId="29" borderId="11" xfId="5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172" fontId="13" fillId="29" borderId="11" xfId="40" applyNumberFormat="1" applyFont="1" applyFill="1" applyBorder="1" applyAlignment="1" applyProtection="1" quotePrefix="1">
      <alignment horizontal="right" vertical="center"/>
      <protection locked="0"/>
    </xf>
    <xf numFmtId="172" fontId="15" fillId="29" borderId="10" xfId="58" applyNumberFormat="1" applyFont="1" applyFill="1" applyBorder="1" applyAlignment="1" applyProtection="1">
      <alignment horizontal="right" vertical="center"/>
      <protection/>
    </xf>
    <xf numFmtId="172" fontId="15" fillId="29" borderId="11" xfId="58" applyNumberFormat="1" applyFont="1" applyFill="1" applyBorder="1" applyAlignment="1" applyProtection="1">
      <alignment horizontal="right" vertical="center"/>
      <protection/>
    </xf>
    <xf numFmtId="172" fontId="15" fillId="29" borderId="10" xfId="58" applyNumberFormat="1" applyFont="1" applyFill="1" applyBorder="1" applyAlignment="1">
      <alignment horizontal="right" vertical="center"/>
      <protection/>
    </xf>
    <xf numFmtId="172" fontId="13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 horizontal="right"/>
    </xf>
    <xf numFmtId="172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3" xfId="0" applyFont="1" applyFill="1" applyBorder="1" applyAlignment="1">
      <alignment horizontal="left" vertical="top" wrapText="1"/>
    </xf>
    <xf numFmtId="3" fontId="3" fillId="29" borderId="18" xfId="0" applyNumberFormat="1" applyFont="1" applyFill="1" applyBorder="1" applyAlignment="1">
      <alignment horizontal="right" vertical="top" wrapText="1"/>
    </xf>
    <xf numFmtId="3" fontId="3" fillId="29" borderId="11" xfId="0" applyNumberFormat="1" applyFont="1" applyFill="1" applyBorder="1" applyAlignment="1">
      <alignment horizontal="right" vertical="top" wrapText="1"/>
    </xf>
    <xf numFmtId="3" fontId="3" fillId="29" borderId="21" xfId="0" applyNumberFormat="1" applyFont="1" applyFill="1" applyBorder="1" applyAlignment="1">
      <alignment horizontal="right" vertical="top" wrapText="1"/>
    </xf>
    <xf numFmtId="3" fontId="3" fillId="29" borderId="34" xfId="0" applyNumberFormat="1" applyFont="1" applyFill="1" applyBorder="1" applyAlignment="1">
      <alignment horizontal="right" vertical="top" wrapText="1"/>
    </xf>
    <xf numFmtId="3" fontId="3" fillId="29" borderId="29" xfId="0" applyNumberFormat="1" applyFont="1" applyFill="1" applyBorder="1" applyAlignment="1">
      <alignment horizontal="right" vertical="top" wrapText="1"/>
    </xf>
    <xf numFmtId="3" fontId="1" fillId="29" borderId="29" xfId="0" applyNumberFormat="1" applyFont="1" applyFill="1" applyBorder="1" applyAlignment="1">
      <alignment horizontal="right" vertical="top" wrapText="1"/>
    </xf>
    <xf numFmtId="0" fontId="2" fillId="16" borderId="39" xfId="0" applyFont="1" applyFill="1" applyBorder="1" applyAlignment="1">
      <alignment horizontal="center" vertical="top" wrapText="1"/>
    </xf>
    <xf numFmtId="0" fontId="2" fillId="16" borderId="40" xfId="0" applyFont="1" applyFill="1" applyBorder="1" applyAlignment="1">
      <alignment horizontal="center" vertical="top" wrapText="1"/>
    </xf>
    <xf numFmtId="0" fontId="2" fillId="16" borderId="41" xfId="0" applyFont="1" applyFill="1" applyBorder="1" applyAlignment="1">
      <alignment horizontal="center" vertical="top" wrapText="1"/>
    </xf>
    <xf numFmtId="3" fontId="1" fillId="29" borderId="32" xfId="0" applyNumberFormat="1" applyFont="1" applyFill="1" applyBorder="1" applyAlignment="1">
      <alignment horizontal="right" vertical="top" wrapText="1"/>
    </xf>
    <xf numFmtId="3" fontId="1" fillId="29" borderId="31" xfId="0" applyNumberFormat="1" applyFont="1" applyFill="1" applyBorder="1" applyAlignment="1">
      <alignment horizontal="right" vertical="top" wrapText="1"/>
    </xf>
    <xf numFmtId="3" fontId="1" fillId="29" borderId="28" xfId="0" applyNumberFormat="1" applyFont="1" applyFill="1" applyBorder="1" applyAlignment="1">
      <alignment horizontal="right" vertical="top" wrapText="1"/>
    </xf>
    <xf numFmtId="3" fontId="3" fillId="29" borderId="22" xfId="0" applyNumberFormat="1" applyFont="1" applyFill="1" applyBorder="1" applyAlignment="1">
      <alignment horizontal="right" vertical="top" wrapText="1"/>
    </xf>
    <xf numFmtId="0" fontId="2" fillId="16" borderId="42" xfId="0" applyFont="1" applyFill="1" applyBorder="1" applyAlignment="1">
      <alignment horizontal="center" vertical="top" wrapText="1"/>
    </xf>
    <xf numFmtId="3" fontId="1" fillId="29" borderId="26" xfId="0" applyNumberFormat="1" applyFont="1" applyFill="1" applyBorder="1" applyAlignment="1">
      <alignment horizontal="right" vertical="top" wrapText="1"/>
    </xf>
    <xf numFmtId="0" fontId="1" fillId="0" borderId="27" xfId="0" applyFont="1" applyBorder="1" applyAlignment="1">
      <alignment/>
    </xf>
    <xf numFmtId="3" fontId="3" fillId="29" borderId="20" xfId="0" applyNumberFormat="1" applyFont="1" applyFill="1" applyBorder="1" applyAlignment="1">
      <alignment horizontal="right" vertical="top" wrapText="1"/>
    </xf>
    <xf numFmtId="3" fontId="3" fillId="29" borderId="43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67" fontId="0" fillId="0" borderId="0" xfId="0" applyNumberFormat="1" applyAlignment="1">
      <alignment/>
    </xf>
    <xf numFmtId="3" fontId="15" fillId="0" borderId="10" xfId="0" applyNumberFormat="1" applyFont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57" applyNumberFormat="1" applyFont="1" applyFill="1" applyBorder="1" applyAlignment="1" applyProtection="1">
      <alignment vertical="center" wrapText="1"/>
      <protection locked="0"/>
    </xf>
    <xf numFmtId="0" fontId="58" fillId="0" borderId="18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3" fontId="61" fillId="0" borderId="10" xfId="0" applyNumberFormat="1" applyFont="1" applyBorder="1" applyAlignment="1" applyProtection="1">
      <alignment vertical="center" wrapText="1"/>
      <protection locked="0"/>
    </xf>
    <xf numFmtId="10" fontId="62" fillId="0" borderId="11" xfId="57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7" fontId="6" fillId="0" borderId="26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7" fontId="3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1" fillId="26" borderId="29" xfId="57" applyFont="1" applyFill="1" applyBorder="1" applyAlignment="1" applyProtection="1">
      <alignment horizontal="center" vertical="center" wrapText="1"/>
      <protection/>
    </xf>
    <xf numFmtId="0" fontId="12" fillId="26" borderId="29" xfId="0" applyFont="1" applyFill="1" applyBorder="1" applyAlignment="1">
      <alignment horizontal="center" vertical="center" wrapText="1"/>
    </xf>
    <xf numFmtId="0" fontId="11" fillId="26" borderId="11" xfId="57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16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7" fontId="3" fillId="26" borderId="26" xfId="0" applyNumberFormat="1" applyFont="1" applyFill="1" applyBorder="1" applyAlignment="1">
      <alignment horizontal="center" vertical="center" wrapText="1"/>
    </xf>
    <xf numFmtId="167" fontId="6" fillId="26" borderId="27" xfId="0" applyNumberFormat="1" applyFont="1" applyFill="1" applyBorder="1" applyAlignment="1">
      <alignment horizontal="center" vertical="center"/>
    </xf>
    <xf numFmtId="167" fontId="6" fillId="26" borderId="10" xfId="0" applyNumberFormat="1" applyFont="1" applyFill="1" applyBorder="1" applyAlignment="1">
      <alignment horizontal="center" vertical="center"/>
    </xf>
    <xf numFmtId="167" fontId="6" fillId="26" borderId="27" xfId="0" applyNumberFormat="1" applyFont="1" applyFill="1" applyBorder="1" applyAlignment="1">
      <alignment horizontal="center" vertical="center" wrapText="1"/>
    </xf>
    <xf numFmtId="167" fontId="6" fillId="26" borderId="10" xfId="0" applyNumberFormat="1" applyFont="1" applyFill="1" applyBorder="1" applyAlignment="1">
      <alignment horizontal="center" vertical="center" wrapText="1"/>
    </xf>
    <xf numFmtId="167" fontId="9" fillId="26" borderId="27" xfId="0" applyNumberFormat="1" applyFont="1" applyFill="1" applyBorder="1" applyAlignment="1">
      <alignment horizontal="center" vertical="center"/>
    </xf>
    <xf numFmtId="167" fontId="6" fillId="26" borderId="28" xfId="0" applyNumberFormat="1" applyFont="1" applyFill="1" applyBorder="1" applyAlignment="1">
      <alignment horizontal="center" vertical="center"/>
    </xf>
    <xf numFmtId="167" fontId="6" fillId="26" borderId="11" xfId="0" applyNumberFormat="1" applyFont="1" applyFill="1" applyBorder="1" applyAlignment="1">
      <alignment horizontal="center" vertical="center"/>
    </xf>
    <xf numFmtId="167" fontId="15" fillId="26" borderId="26" xfId="0" applyNumberFormat="1" applyFont="1" applyFill="1" applyBorder="1" applyAlignment="1">
      <alignment horizontal="center" vertical="center" wrapText="1"/>
    </xf>
    <xf numFmtId="167" fontId="15" fillId="26" borderId="18" xfId="0" applyNumberFormat="1" applyFont="1" applyFill="1" applyBorder="1" applyAlignment="1">
      <alignment horizontal="center" vertical="center" wrapText="1"/>
    </xf>
    <xf numFmtId="167" fontId="15" fillId="26" borderId="27" xfId="0" applyNumberFormat="1" applyFont="1" applyFill="1" applyBorder="1" applyAlignment="1">
      <alignment horizontal="center" vertical="center"/>
    </xf>
    <xf numFmtId="167" fontId="15" fillId="26" borderId="10" xfId="0" applyNumberFormat="1" applyFont="1" applyFill="1" applyBorder="1" applyAlignment="1">
      <alignment horizontal="center" vertical="center"/>
    </xf>
    <xf numFmtId="167" fontId="15" fillId="26" borderId="27" xfId="0" applyNumberFormat="1" applyFont="1" applyFill="1" applyBorder="1" applyAlignment="1">
      <alignment horizontal="center" vertical="center" wrapText="1"/>
    </xf>
    <xf numFmtId="167" fontId="15" fillId="26" borderId="10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1.421875" style="0" customWidth="1"/>
    <col min="6" max="6" width="17.57421875" style="0" customWidth="1"/>
    <col min="7" max="7" width="18.140625" style="0" customWidth="1"/>
    <col min="8" max="8" width="17.57421875" style="0" customWidth="1"/>
  </cols>
  <sheetData>
    <row r="1" spans="1:8" ht="12.75">
      <c r="A1" s="296" t="s">
        <v>469</v>
      </c>
      <c r="B1" s="296"/>
      <c r="C1" s="296"/>
      <c r="D1" s="296"/>
      <c r="E1" s="296"/>
      <c r="F1" s="296"/>
      <c r="G1" s="297"/>
      <c r="H1" s="297"/>
    </row>
    <row r="2" spans="1:8" ht="12.75">
      <c r="A2" s="295"/>
      <c r="B2" s="295"/>
      <c r="C2" s="295"/>
      <c r="D2" s="295"/>
      <c r="E2" s="295"/>
      <c r="F2" s="295"/>
      <c r="G2" s="295"/>
      <c r="H2" s="295"/>
    </row>
    <row r="3" spans="1:8" ht="15">
      <c r="A3" s="294" t="s">
        <v>295</v>
      </c>
      <c r="B3" s="294"/>
      <c r="C3" s="294"/>
      <c r="D3" s="294"/>
      <c r="E3" s="294"/>
      <c r="F3" s="294"/>
      <c r="G3" s="295"/>
      <c r="H3" s="295"/>
    </row>
    <row r="4" spans="1:8" ht="15">
      <c r="A4" s="294" t="s">
        <v>293</v>
      </c>
      <c r="B4" s="294"/>
      <c r="C4" s="294"/>
      <c r="D4" s="294"/>
      <c r="E4" s="294"/>
      <c r="F4" s="294"/>
      <c r="G4" s="295"/>
      <c r="H4" s="295"/>
    </row>
    <row r="5" spans="1:8" ht="15.75" thickBot="1">
      <c r="A5" s="129"/>
      <c r="B5" s="3"/>
      <c r="C5" s="293"/>
      <c r="D5" s="293"/>
      <c r="E5" s="293"/>
      <c r="F5" s="3"/>
      <c r="G5" s="3"/>
      <c r="H5" s="3"/>
    </row>
    <row r="6" spans="1:8" ht="63.75" customHeight="1" thickBot="1">
      <c r="A6" s="134"/>
      <c r="B6" s="149" t="s">
        <v>103</v>
      </c>
      <c r="C6" s="260" t="s">
        <v>104</v>
      </c>
      <c r="D6" s="261" t="s">
        <v>105</v>
      </c>
      <c r="E6" s="262" t="s">
        <v>106</v>
      </c>
      <c r="F6" s="267" t="s">
        <v>452</v>
      </c>
      <c r="G6" s="261" t="s">
        <v>453</v>
      </c>
      <c r="H6" s="262" t="s">
        <v>454</v>
      </c>
    </row>
    <row r="7" spans="1:8" ht="25.5">
      <c r="A7" s="59" t="s">
        <v>97</v>
      </c>
      <c r="B7" s="150" t="s">
        <v>256</v>
      </c>
      <c r="C7" s="263">
        <v>16462323</v>
      </c>
      <c r="D7" s="264">
        <v>16462323</v>
      </c>
      <c r="E7" s="265">
        <v>16462323</v>
      </c>
      <c r="F7" s="268">
        <f>SUM(E7)</f>
        <v>16462323</v>
      </c>
      <c r="G7" s="269"/>
      <c r="H7" s="265"/>
    </row>
    <row r="8" spans="1:8" ht="38.25">
      <c r="A8" s="59" t="s">
        <v>98</v>
      </c>
      <c r="B8" s="150" t="s">
        <v>257</v>
      </c>
      <c r="C8" s="209">
        <f>SUM('06.mell'!O10)</f>
        <v>0</v>
      </c>
      <c r="D8" s="259">
        <f>SUM('06.mell'!P10)</f>
        <v>0</v>
      </c>
      <c r="E8" s="139">
        <f>SUM('06.mell'!Q10)</f>
        <v>0</v>
      </c>
      <c r="F8" s="143">
        <f aca="true" t="shared" si="0" ref="F8:F71">SUM(E8)</f>
        <v>0</v>
      </c>
      <c r="G8" s="52"/>
      <c r="H8" s="126"/>
    </row>
    <row r="9" spans="1:8" ht="38.25">
      <c r="A9" s="59" t="s">
        <v>99</v>
      </c>
      <c r="B9" s="150" t="s">
        <v>258</v>
      </c>
      <c r="C9" s="209">
        <v>15385480</v>
      </c>
      <c r="D9" s="259">
        <v>16695480</v>
      </c>
      <c r="E9" s="139">
        <v>17685662</v>
      </c>
      <c r="F9" s="143">
        <f t="shared" si="0"/>
        <v>17685662</v>
      </c>
      <c r="G9" s="52"/>
      <c r="H9" s="148"/>
    </row>
    <row r="10" spans="1:8" ht="25.5">
      <c r="A10" s="59" t="s">
        <v>100</v>
      </c>
      <c r="B10" s="150" t="s">
        <v>259</v>
      </c>
      <c r="C10" s="209">
        <f>SUM('06.mell'!O12)</f>
        <v>1800000</v>
      </c>
      <c r="D10" s="259">
        <f>SUM('06.mell'!P12)</f>
        <v>1800000</v>
      </c>
      <c r="E10" s="139">
        <f>SUM('06.mell'!Q12)</f>
        <v>1800000</v>
      </c>
      <c r="F10" s="143">
        <f t="shared" si="0"/>
        <v>1800000</v>
      </c>
      <c r="G10" s="52"/>
      <c r="H10" s="126"/>
    </row>
    <row r="11" spans="1:8" ht="25.5">
      <c r="A11" s="59" t="s">
        <v>107</v>
      </c>
      <c r="B11" s="150" t="s">
        <v>260</v>
      </c>
      <c r="C11" s="209">
        <v>9744639</v>
      </c>
      <c r="D11" s="259">
        <v>9584639</v>
      </c>
      <c r="E11" s="139">
        <v>2918820</v>
      </c>
      <c r="F11" s="143">
        <f t="shared" si="0"/>
        <v>2918820</v>
      </c>
      <c r="G11" s="52"/>
      <c r="H11" s="211"/>
    </row>
    <row r="12" spans="1:8" ht="25.5">
      <c r="A12" s="59" t="s">
        <v>108</v>
      </c>
      <c r="B12" s="150" t="s">
        <v>261</v>
      </c>
      <c r="C12" s="209">
        <f>SUM('06.mell'!O14)</f>
        <v>0</v>
      </c>
      <c r="D12" s="259">
        <f>SUM('06.mell'!P14)</f>
        <v>0</v>
      </c>
      <c r="E12" s="139">
        <f>SUM('06.mell'!Q14)</f>
        <v>0</v>
      </c>
      <c r="F12" s="143">
        <f t="shared" si="0"/>
        <v>0</v>
      </c>
      <c r="G12" s="52"/>
      <c r="H12" s="211"/>
    </row>
    <row r="13" spans="1:8" s="7" customFormat="1" ht="25.5">
      <c r="A13" s="60" t="s">
        <v>109</v>
      </c>
      <c r="B13" s="151" t="s">
        <v>262</v>
      </c>
      <c r="C13" s="212">
        <f>SUM('06.mell'!O15)</f>
        <v>43392442</v>
      </c>
      <c r="D13" s="258">
        <f>SUM(D7:D12)</f>
        <v>44542442</v>
      </c>
      <c r="E13" s="255">
        <f>SUM(E7:E12)</f>
        <v>38866805</v>
      </c>
      <c r="F13" s="254">
        <f t="shared" si="0"/>
        <v>38866805</v>
      </c>
      <c r="G13" s="213">
        <f>SUM(G7:G12)</f>
        <v>0</v>
      </c>
      <c r="H13" s="214">
        <f>SUM(H7:H12)</f>
        <v>0</v>
      </c>
    </row>
    <row r="14" spans="1:8" ht="25.5">
      <c r="A14" s="59" t="s">
        <v>101</v>
      </c>
      <c r="B14" s="150" t="s">
        <v>263</v>
      </c>
      <c r="C14" s="209">
        <f>SUM('06.mell'!O16)</f>
        <v>0</v>
      </c>
      <c r="D14" s="131">
        <f>SUM('06.mell'!P16)</f>
        <v>0</v>
      </c>
      <c r="E14" s="210">
        <f>SUM('06.mell'!Q16)</f>
        <v>0</v>
      </c>
      <c r="F14" s="143">
        <f t="shared" si="0"/>
        <v>0</v>
      </c>
      <c r="G14" s="52"/>
      <c r="H14" s="211"/>
    </row>
    <row r="15" spans="1:8" ht="51">
      <c r="A15" s="59" t="s">
        <v>110</v>
      </c>
      <c r="B15" s="150" t="s">
        <v>264</v>
      </c>
      <c r="C15" s="143">
        <f>SUM('06.mell'!O17)</f>
        <v>0</v>
      </c>
      <c r="D15" s="131">
        <f>SUM('06.mell'!P17)</f>
        <v>0</v>
      </c>
      <c r="E15" s="139">
        <f>SUM('06.mell'!Q17)</f>
        <v>0</v>
      </c>
      <c r="F15" s="143">
        <f t="shared" si="0"/>
        <v>0</v>
      </c>
      <c r="G15" s="52"/>
      <c r="H15" s="126"/>
    </row>
    <row r="16" spans="1:8" ht="51">
      <c r="A16" s="59" t="s">
        <v>111</v>
      </c>
      <c r="B16" s="150" t="s">
        <v>265</v>
      </c>
      <c r="C16" s="143">
        <f>SUM('06.mell'!O18)</f>
        <v>0</v>
      </c>
      <c r="D16" s="131">
        <f>SUM('06.mell'!P18)</f>
        <v>0</v>
      </c>
      <c r="E16" s="139">
        <f>SUM('06.mell'!Q18)</f>
        <v>0</v>
      </c>
      <c r="F16" s="143">
        <f t="shared" si="0"/>
        <v>0</v>
      </c>
      <c r="G16" s="52"/>
      <c r="H16" s="126"/>
    </row>
    <row r="17" spans="1:8" ht="51">
      <c r="A17" s="59" t="s">
        <v>122</v>
      </c>
      <c r="B17" s="150" t="s">
        <v>266</v>
      </c>
      <c r="C17" s="209">
        <f>SUM('06.mell'!O19)</f>
        <v>0</v>
      </c>
      <c r="D17" s="131">
        <f>SUM('06.mell'!P19)</f>
        <v>0</v>
      </c>
      <c r="E17" s="139">
        <f>SUM('06.mell'!Q19)</f>
        <v>0</v>
      </c>
      <c r="F17" s="143">
        <f t="shared" si="0"/>
        <v>0</v>
      </c>
      <c r="G17" s="52"/>
      <c r="H17" s="126"/>
    </row>
    <row r="18" spans="1:8" s="7" customFormat="1" ht="38.25">
      <c r="A18" s="60" t="s">
        <v>133</v>
      </c>
      <c r="B18" s="151" t="s">
        <v>267</v>
      </c>
      <c r="C18" s="212">
        <v>52638577</v>
      </c>
      <c r="D18" s="213">
        <v>79890620</v>
      </c>
      <c r="E18" s="255">
        <v>61428994</v>
      </c>
      <c r="F18" s="254">
        <f t="shared" si="0"/>
        <v>61428994</v>
      </c>
      <c r="G18" s="205"/>
      <c r="H18" s="216"/>
    </row>
    <row r="19" spans="1:8" s="7" customFormat="1" ht="38.25">
      <c r="A19" s="60" t="s">
        <v>141</v>
      </c>
      <c r="B19" s="151" t="s">
        <v>268</v>
      </c>
      <c r="C19" s="212">
        <f>SUM('06.mell'!O21)</f>
        <v>96031019</v>
      </c>
      <c r="D19" s="213">
        <f>SUM(D13:D18)</f>
        <v>124433062</v>
      </c>
      <c r="E19" s="255">
        <f>SUM(E13:E18)</f>
        <v>100295799</v>
      </c>
      <c r="F19" s="254">
        <f t="shared" si="0"/>
        <v>100295799</v>
      </c>
      <c r="G19" s="213">
        <f>SUM(G13:G18)</f>
        <v>0</v>
      </c>
      <c r="H19" s="214">
        <f>SUM(H13:H18)</f>
        <v>0</v>
      </c>
    </row>
    <row r="20" spans="1:8" ht="25.5">
      <c r="A20" s="59" t="s">
        <v>142</v>
      </c>
      <c r="B20" s="150" t="s">
        <v>269</v>
      </c>
      <c r="C20" s="209">
        <f>SUM('06.mell'!O22)</f>
        <v>0</v>
      </c>
      <c r="D20" s="131">
        <f>SUM('06.mell'!P22)</f>
        <v>0</v>
      </c>
      <c r="E20" s="139">
        <f>SUM('06.mell'!Q22)</f>
        <v>640096</v>
      </c>
      <c r="F20" s="143">
        <f t="shared" si="0"/>
        <v>640096</v>
      </c>
      <c r="G20" s="52"/>
      <c r="H20" s="211"/>
    </row>
    <row r="21" spans="1:8" ht="51">
      <c r="A21" s="59" t="s">
        <v>143</v>
      </c>
      <c r="B21" s="150" t="s">
        <v>270</v>
      </c>
      <c r="C21" s="143">
        <f>SUM('06.mell'!O23)</f>
        <v>0</v>
      </c>
      <c r="D21" s="259">
        <f>SUM('06.mell'!P23)</f>
        <v>0</v>
      </c>
      <c r="E21" s="139">
        <f>SUM('06.mell'!Q23)</f>
        <v>0</v>
      </c>
      <c r="F21" s="143">
        <f t="shared" si="0"/>
        <v>0</v>
      </c>
      <c r="G21" s="52"/>
      <c r="H21" s="126"/>
    </row>
    <row r="22" spans="1:8" ht="51">
      <c r="A22" s="59" t="s">
        <v>145</v>
      </c>
      <c r="B22" s="150" t="s">
        <v>271</v>
      </c>
      <c r="C22" s="143">
        <f>SUM('06.mell'!O24)</f>
        <v>0</v>
      </c>
      <c r="D22" s="131">
        <f>SUM('06.mell'!P24)</f>
        <v>0</v>
      </c>
      <c r="E22" s="210">
        <f>SUM('06.mell'!Q24)</f>
        <v>0</v>
      </c>
      <c r="F22" s="143">
        <f t="shared" si="0"/>
        <v>0</v>
      </c>
      <c r="G22" s="52"/>
      <c r="H22" s="126"/>
    </row>
    <row r="23" spans="1:8" ht="51">
      <c r="A23" s="59" t="s">
        <v>148</v>
      </c>
      <c r="B23" s="150" t="s">
        <v>272</v>
      </c>
      <c r="C23" s="143">
        <f>SUM('06.mell'!O25)</f>
        <v>0</v>
      </c>
      <c r="D23" s="131">
        <f>SUM('06.mell'!P25)</f>
        <v>0</v>
      </c>
      <c r="E23" s="210">
        <f>SUM('06.mell'!Q25)</f>
        <v>0</v>
      </c>
      <c r="F23" s="143">
        <f t="shared" si="0"/>
        <v>0</v>
      </c>
      <c r="G23" s="52"/>
      <c r="H23" s="126"/>
    </row>
    <row r="24" spans="1:8" ht="38.25">
      <c r="A24" s="59" t="s">
        <v>155</v>
      </c>
      <c r="B24" s="150" t="s">
        <v>273</v>
      </c>
      <c r="C24" s="143">
        <f>SUM('06.mell'!O26)</f>
        <v>0</v>
      </c>
      <c r="D24" s="131"/>
      <c r="E24" s="210">
        <v>22359847</v>
      </c>
      <c r="F24" s="143">
        <f t="shared" si="0"/>
        <v>22359847</v>
      </c>
      <c r="G24" s="52"/>
      <c r="H24" s="211"/>
    </row>
    <row r="25" spans="1:8" s="7" customFormat="1" ht="38.25">
      <c r="A25" s="60" t="s">
        <v>160</v>
      </c>
      <c r="B25" s="151" t="s">
        <v>91</v>
      </c>
      <c r="C25" s="254">
        <f>SUM('06.mell'!O27)</f>
        <v>0</v>
      </c>
      <c r="D25" s="213">
        <f>SUM(D20:D24)</f>
        <v>0</v>
      </c>
      <c r="E25" s="214">
        <f>SUM(E20:E24)</f>
        <v>22999943</v>
      </c>
      <c r="F25" s="254">
        <f t="shared" si="0"/>
        <v>22999943</v>
      </c>
      <c r="G25" s="213">
        <f>SUM(G20:G24)</f>
        <v>0</v>
      </c>
      <c r="H25" s="214">
        <f>SUM(H20:H24)</f>
        <v>0</v>
      </c>
    </row>
    <row r="26" spans="1:8" s="7" customFormat="1" ht="12.75">
      <c r="A26" s="60" t="s">
        <v>163</v>
      </c>
      <c r="B26" s="151" t="s">
        <v>92</v>
      </c>
      <c r="C26" s="254">
        <f>SUM('06.mell'!O28)</f>
        <v>0</v>
      </c>
      <c r="D26" s="213">
        <f>SUM(D27)</f>
        <v>0</v>
      </c>
      <c r="E26" s="214">
        <f>SUM(E27)</f>
        <v>0</v>
      </c>
      <c r="F26" s="143">
        <f t="shared" si="0"/>
        <v>0</v>
      </c>
      <c r="G26" s="213">
        <f>SUM(G27)</f>
        <v>0</v>
      </c>
      <c r="H26" s="214">
        <f>SUM(H27)</f>
        <v>0</v>
      </c>
    </row>
    <row r="27" spans="1:8" ht="25.5">
      <c r="A27" s="59" t="s">
        <v>165</v>
      </c>
      <c r="B27" s="150" t="s">
        <v>93</v>
      </c>
      <c r="C27" s="209">
        <f>SUM('06.mell'!O29)</f>
        <v>0</v>
      </c>
      <c r="D27" s="131">
        <f>SUM('06.mell'!P29)</f>
        <v>0</v>
      </c>
      <c r="E27" s="139">
        <f>SUM('06.mell'!Q29)</f>
        <v>0</v>
      </c>
      <c r="F27" s="143">
        <f t="shared" si="0"/>
        <v>0</v>
      </c>
      <c r="G27" s="52"/>
      <c r="H27" s="211"/>
    </row>
    <row r="28" spans="1:8" s="7" customFormat="1" ht="25.5">
      <c r="A28" s="60" t="s">
        <v>167</v>
      </c>
      <c r="B28" s="151" t="s">
        <v>409</v>
      </c>
      <c r="C28" s="212">
        <f>SUM('06.mell'!O30)</f>
        <v>500000</v>
      </c>
      <c r="D28" s="213">
        <f>SUM('06.mell'!P30)</f>
        <v>500000</v>
      </c>
      <c r="E28" s="255">
        <f>SUM('06.mell'!Q30)</f>
        <v>471130</v>
      </c>
      <c r="F28" s="254">
        <f t="shared" si="0"/>
        <v>471130</v>
      </c>
      <c r="G28" s="205"/>
      <c r="H28" s="216"/>
    </row>
    <row r="29" spans="1:8" ht="25.5">
      <c r="A29" s="59" t="s">
        <v>168</v>
      </c>
      <c r="B29" s="150" t="s">
        <v>274</v>
      </c>
      <c r="C29" s="209">
        <f>SUM('06.mell'!O31)</f>
        <v>1000000</v>
      </c>
      <c r="D29" s="131">
        <f>SUM('06.mell'!P31)</f>
        <v>1000000</v>
      </c>
      <c r="E29" s="139">
        <f>SUM('06.mell'!Q31)</f>
        <v>1278562</v>
      </c>
      <c r="F29" s="143">
        <f t="shared" si="0"/>
        <v>1278562</v>
      </c>
      <c r="G29" s="52"/>
      <c r="H29" s="126"/>
    </row>
    <row r="30" spans="1:8" ht="25.5">
      <c r="A30" s="59" t="s">
        <v>179</v>
      </c>
      <c r="B30" s="150" t="s">
        <v>275</v>
      </c>
      <c r="C30" s="209">
        <f>SUM('06.mell'!O32)</f>
        <v>0</v>
      </c>
      <c r="D30" s="131"/>
      <c r="E30" s="139"/>
      <c r="F30" s="143">
        <f t="shared" si="0"/>
        <v>0</v>
      </c>
      <c r="G30" s="52"/>
      <c r="H30" s="211"/>
    </row>
    <row r="31" spans="1:8" ht="12.75">
      <c r="A31" s="59" t="s">
        <v>180</v>
      </c>
      <c r="B31" s="150" t="s">
        <v>276</v>
      </c>
      <c r="C31" s="209">
        <f>SUM('06.mell'!O33)</f>
        <v>2700000</v>
      </c>
      <c r="D31" s="131">
        <f>SUM('06.mell'!P33)</f>
        <v>2700000</v>
      </c>
      <c r="E31" s="139">
        <f>SUM('06.mell'!Q33)</f>
        <v>1025966</v>
      </c>
      <c r="F31" s="143">
        <f t="shared" si="0"/>
        <v>1025966</v>
      </c>
      <c r="G31" s="52"/>
      <c r="H31" s="211"/>
    </row>
    <row r="32" spans="1:8" ht="25.5">
      <c r="A32" s="59" t="s">
        <v>182</v>
      </c>
      <c r="B32" s="150" t="s">
        <v>277</v>
      </c>
      <c r="C32" s="209">
        <f>SUM('06.mell'!O34)</f>
        <v>0</v>
      </c>
      <c r="D32" s="131"/>
      <c r="E32" s="139"/>
      <c r="F32" s="143">
        <f t="shared" si="0"/>
        <v>0</v>
      </c>
      <c r="G32" s="52"/>
      <c r="H32" s="211"/>
    </row>
    <row r="33" spans="1:8" s="7" customFormat="1" ht="25.5">
      <c r="A33" s="60" t="s">
        <v>185</v>
      </c>
      <c r="B33" s="151" t="s">
        <v>410</v>
      </c>
      <c r="C33" s="212">
        <f>SUM('06.mell'!O35)</f>
        <v>3700000</v>
      </c>
      <c r="D33" s="213">
        <f>SUM(D29:D32)</f>
        <v>3700000</v>
      </c>
      <c r="E33" s="255">
        <f>SUM(E29:E32)</f>
        <v>2304528</v>
      </c>
      <c r="F33" s="254">
        <f t="shared" si="0"/>
        <v>2304528</v>
      </c>
      <c r="G33" s="213">
        <f>SUM(G29:G32)</f>
        <v>0</v>
      </c>
      <c r="H33" s="214">
        <f>SUM(H29:H32)</f>
        <v>0</v>
      </c>
    </row>
    <row r="34" spans="1:8" ht="25.5">
      <c r="A34" s="59" t="s">
        <v>187</v>
      </c>
      <c r="B34" s="150" t="s">
        <v>411</v>
      </c>
      <c r="C34" s="209">
        <f>SUM('06.mell'!O36)</f>
        <v>8000</v>
      </c>
      <c r="D34" s="131">
        <f>SUM('06.mell'!P36)</f>
        <v>8000</v>
      </c>
      <c r="E34" s="139">
        <f>SUM('06.mell'!Q36)</f>
        <v>46320</v>
      </c>
      <c r="F34" s="143">
        <f t="shared" si="0"/>
        <v>46320</v>
      </c>
      <c r="G34" s="52"/>
      <c r="H34" s="211"/>
    </row>
    <row r="35" spans="1:8" s="7" customFormat="1" ht="25.5">
      <c r="A35" s="60" t="s">
        <v>190</v>
      </c>
      <c r="B35" s="151" t="s">
        <v>412</v>
      </c>
      <c r="C35" s="212">
        <f>SUM('06.mell'!O37)</f>
        <v>4208000</v>
      </c>
      <c r="D35" s="213">
        <f>SUM(D28+D33+D34)</f>
        <v>4208000</v>
      </c>
      <c r="E35" s="255">
        <f>SUM(E28+E33+E34)</f>
        <v>2821978</v>
      </c>
      <c r="F35" s="254">
        <f t="shared" si="0"/>
        <v>2821978</v>
      </c>
      <c r="G35" s="213">
        <f>SUM(G28+G33+G34)</f>
        <v>0</v>
      </c>
      <c r="H35" s="214">
        <f>SUM(H28+H33+H34)</f>
        <v>0</v>
      </c>
    </row>
    <row r="36" spans="1:8" ht="12.75">
      <c r="A36" s="59" t="s">
        <v>192</v>
      </c>
      <c r="B36" s="150" t="s">
        <v>413</v>
      </c>
      <c r="C36" s="209">
        <f>SUM('06.mell'!O38)</f>
        <v>0</v>
      </c>
      <c r="D36" s="131">
        <f>SUM('06.mell'!P38)</f>
        <v>0</v>
      </c>
      <c r="E36" s="139">
        <f>SUM('06.mell'!Q38)</f>
        <v>0</v>
      </c>
      <c r="F36" s="143">
        <f t="shared" si="0"/>
        <v>0</v>
      </c>
      <c r="G36" s="52"/>
      <c r="H36" s="211"/>
    </row>
    <row r="37" spans="1:8" ht="25.5">
      <c r="A37" s="59" t="s">
        <v>194</v>
      </c>
      <c r="B37" s="150" t="s">
        <v>414</v>
      </c>
      <c r="C37" s="209">
        <f>SUM('06.mell'!O39)</f>
        <v>1000000</v>
      </c>
      <c r="D37" s="131">
        <f>SUM('06.mell'!P39)</f>
        <v>1000000</v>
      </c>
      <c r="E37" s="139">
        <f>SUM('06.mell'!Q39)</f>
        <v>1575272</v>
      </c>
      <c r="F37" s="143">
        <f t="shared" si="0"/>
        <v>1575272</v>
      </c>
      <c r="G37" s="52"/>
      <c r="H37" s="211"/>
    </row>
    <row r="38" spans="1:8" ht="25.5">
      <c r="A38" s="59" t="s">
        <v>196</v>
      </c>
      <c r="B38" s="150" t="s">
        <v>415</v>
      </c>
      <c r="C38" s="209">
        <f>SUM('06.mell'!O40)</f>
        <v>0</v>
      </c>
      <c r="D38" s="131">
        <f>SUM('06.mell'!P40)</f>
        <v>0</v>
      </c>
      <c r="E38" s="139">
        <f>SUM('06.mell'!Q40)</f>
        <v>592295</v>
      </c>
      <c r="F38" s="143">
        <f t="shared" si="0"/>
        <v>592295</v>
      </c>
      <c r="G38" s="52"/>
      <c r="H38" s="126"/>
    </row>
    <row r="39" spans="1:8" ht="25.5">
      <c r="A39" s="59" t="s">
        <v>197</v>
      </c>
      <c r="B39" s="150" t="s">
        <v>416</v>
      </c>
      <c r="C39" s="209">
        <f>SUM('06.mell'!O41)</f>
        <v>0</v>
      </c>
      <c r="D39" s="131">
        <f>SUM('06.mell'!P41)</f>
        <v>0</v>
      </c>
      <c r="E39" s="139">
        <f>SUM('06.mell'!Q41)</f>
        <v>0</v>
      </c>
      <c r="F39" s="143">
        <f t="shared" si="0"/>
        <v>0</v>
      </c>
      <c r="G39" s="133"/>
      <c r="H39" s="126"/>
    </row>
    <row r="40" spans="1:8" ht="12.75">
      <c r="A40" s="59" t="s">
        <v>198</v>
      </c>
      <c r="B40" s="150" t="s">
        <v>417</v>
      </c>
      <c r="C40" s="209">
        <f>SUM('06.mell'!O42)</f>
        <v>985000</v>
      </c>
      <c r="D40" s="131">
        <f>SUM('06.mell'!P42)</f>
        <v>985000</v>
      </c>
      <c r="E40" s="139">
        <f>SUM('06.mell'!Q42)</f>
        <v>1232769</v>
      </c>
      <c r="F40" s="143">
        <f t="shared" si="0"/>
        <v>1232769</v>
      </c>
      <c r="G40" s="52"/>
      <c r="H40" s="126"/>
    </row>
    <row r="41" spans="1:8" ht="25.5">
      <c r="A41" s="59" t="s">
        <v>200</v>
      </c>
      <c r="B41" s="150" t="s">
        <v>418</v>
      </c>
      <c r="C41" s="209">
        <f>SUM('06.mell'!O43)</f>
        <v>265950</v>
      </c>
      <c r="D41" s="131">
        <f>SUM('06.mell'!P43)</f>
        <v>265950</v>
      </c>
      <c r="E41" s="139">
        <f>SUM('06.mell'!Q43)</f>
        <v>844271</v>
      </c>
      <c r="F41" s="143">
        <f t="shared" si="0"/>
        <v>844271</v>
      </c>
      <c r="G41" s="52"/>
      <c r="H41" s="126"/>
    </row>
    <row r="42" spans="1:8" ht="25.5">
      <c r="A42" s="59" t="s">
        <v>202</v>
      </c>
      <c r="B42" s="150" t="s">
        <v>419</v>
      </c>
      <c r="C42" s="209">
        <f>SUM('06.mell'!O44)</f>
        <v>0</v>
      </c>
      <c r="D42" s="131">
        <f>SUM('06.mell'!P44)</f>
        <v>0</v>
      </c>
      <c r="E42" s="139">
        <f>SUM('06.mell'!Q44)</f>
        <v>0</v>
      </c>
      <c r="F42" s="143">
        <f t="shared" si="0"/>
        <v>0</v>
      </c>
      <c r="G42" s="52"/>
      <c r="H42" s="126"/>
    </row>
    <row r="43" spans="1:8" ht="25.5">
      <c r="A43" s="59" t="s">
        <v>204</v>
      </c>
      <c r="B43" s="150" t="s">
        <v>420</v>
      </c>
      <c r="C43" s="209">
        <f>SUM('06.mell'!O45)</f>
        <v>0</v>
      </c>
      <c r="D43" s="131">
        <f>SUM('06.mell'!P45)</f>
        <v>0</v>
      </c>
      <c r="E43" s="139">
        <f>SUM('06.mell'!Q45)</f>
        <v>0</v>
      </c>
      <c r="F43" s="143">
        <f t="shared" si="0"/>
        <v>0</v>
      </c>
      <c r="G43" s="52"/>
      <c r="H43" s="126"/>
    </row>
    <row r="44" spans="1:8" ht="25.5">
      <c r="A44" s="59" t="s">
        <v>210</v>
      </c>
      <c r="B44" s="150" t="s">
        <v>421</v>
      </c>
      <c r="C44" s="209">
        <f>SUM('06.mell'!O46)</f>
        <v>0</v>
      </c>
      <c r="D44" s="131">
        <f>SUM('06.mell'!P46)</f>
        <v>0</v>
      </c>
      <c r="E44" s="139">
        <f>SUM('06.mell'!Q46)</f>
        <v>0</v>
      </c>
      <c r="F44" s="143">
        <f t="shared" si="0"/>
        <v>0</v>
      </c>
      <c r="G44" s="52"/>
      <c r="H44" s="211"/>
    </row>
    <row r="45" spans="1:8" ht="25.5">
      <c r="A45" s="59" t="s">
        <v>220</v>
      </c>
      <c r="B45" s="150" t="s">
        <v>422</v>
      </c>
      <c r="C45" s="209">
        <f>SUM('06.mell'!O47)</f>
        <v>0</v>
      </c>
      <c r="D45" s="131">
        <f>SUM('06.mell'!P47)</f>
        <v>0</v>
      </c>
      <c r="E45" s="139">
        <f>SUM('06.mell'!Q47)</f>
        <v>114305</v>
      </c>
      <c r="F45" s="143">
        <f t="shared" si="0"/>
        <v>114305</v>
      </c>
      <c r="G45" s="52"/>
      <c r="H45" s="211"/>
    </row>
    <row r="46" spans="1:8" s="7" customFormat="1" ht="38.25">
      <c r="A46" s="60" t="s">
        <v>228</v>
      </c>
      <c r="B46" s="151" t="s">
        <v>278</v>
      </c>
      <c r="C46" s="212">
        <f>SUM('06.mell'!O48)</f>
        <v>2250950</v>
      </c>
      <c r="D46" s="213">
        <f>SUM(D36:D45)</f>
        <v>2250950</v>
      </c>
      <c r="E46" s="255">
        <f>SUM(E36:E45)</f>
        <v>4358912</v>
      </c>
      <c r="F46" s="254">
        <f t="shared" si="0"/>
        <v>4358912</v>
      </c>
      <c r="G46" s="213">
        <f>SUM(G36:G45)</f>
        <v>0</v>
      </c>
      <c r="H46" s="214">
        <f>SUM(H36:H45)</f>
        <v>0</v>
      </c>
    </row>
    <row r="47" spans="1:8" ht="25.5">
      <c r="A47" s="59" t="s">
        <v>230</v>
      </c>
      <c r="B47" s="150" t="s">
        <v>279</v>
      </c>
      <c r="C47" s="209">
        <f>SUM('06.mell'!O49)</f>
        <v>0</v>
      </c>
      <c r="D47" s="131">
        <f>SUM('06.mell'!P49)</f>
        <v>0</v>
      </c>
      <c r="E47" s="139">
        <f>SUM('06.mell'!Q49)</f>
        <v>0</v>
      </c>
      <c r="F47" s="143">
        <f t="shared" si="0"/>
        <v>0</v>
      </c>
      <c r="G47" s="52"/>
      <c r="H47" s="211"/>
    </row>
    <row r="48" spans="1:8" ht="12.75">
      <c r="A48" s="59" t="s">
        <v>232</v>
      </c>
      <c r="B48" s="150" t="s">
        <v>280</v>
      </c>
      <c r="C48" s="209">
        <f>SUM('06.mell'!O50)</f>
        <v>0</v>
      </c>
      <c r="D48" s="131">
        <f>SUM('06.mell'!P50)</f>
        <v>0</v>
      </c>
      <c r="E48" s="139">
        <v>200000</v>
      </c>
      <c r="F48" s="143">
        <f t="shared" si="0"/>
        <v>200000</v>
      </c>
      <c r="G48" s="52"/>
      <c r="H48" s="211"/>
    </row>
    <row r="49" spans="1:8" ht="25.5">
      <c r="A49" s="59" t="s">
        <v>233</v>
      </c>
      <c r="B49" s="150" t="s">
        <v>281</v>
      </c>
      <c r="C49" s="209">
        <f>SUM('06.mell'!O51)</f>
        <v>0</v>
      </c>
      <c r="D49" s="131">
        <f>SUM('06.mell'!P51)</f>
        <v>0</v>
      </c>
      <c r="E49" s="139">
        <f>SUM('06.mell'!Q51)</f>
        <v>0</v>
      </c>
      <c r="F49" s="143">
        <f t="shared" si="0"/>
        <v>0</v>
      </c>
      <c r="G49" s="52"/>
      <c r="H49" s="211"/>
    </row>
    <row r="50" spans="1:8" ht="25.5">
      <c r="A50" s="59" t="s">
        <v>234</v>
      </c>
      <c r="B50" s="150" t="s">
        <v>282</v>
      </c>
      <c r="C50" s="209">
        <f>SUM('06.mell'!O52)</f>
        <v>0</v>
      </c>
      <c r="D50" s="131">
        <f>SUM('06.mell'!P52)</f>
        <v>0</v>
      </c>
      <c r="E50" s="139">
        <f>SUM('06.mell'!Q52)</f>
        <v>0</v>
      </c>
      <c r="F50" s="143">
        <f t="shared" si="0"/>
        <v>0</v>
      </c>
      <c r="G50" s="52"/>
      <c r="H50" s="211"/>
    </row>
    <row r="51" spans="1:8" ht="25.5">
      <c r="A51" s="59" t="s">
        <v>235</v>
      </c>
      <c r="B51" s="150" t="s">
        <v>283</v>
      </c>
      <c r="C51" s="209">
        <f>SUM('06.mell'!O53)</f>
        <v>0</v>
      </c>
      <c r="D51" s="131">
        <f>SUM('06.mell'!P53)</f>
        <v>0</v>
      </c>
      <c r="E51" s="139"/>
      <c r="F51" s="143">
        <f t="shared" si="0"/>
        <v>0</v>
      </c>
      <c r="G51" s="52"/>
      <c r="H51" s="211"/>
    </row>
    <row r="52" spans="1:8" s="7" customFormat="1" ht="25.5">
      <c r="A52" s="60" t="s">
        <v>236</v>
      </c>
      <c r="B52" s="151" t="s">
        <v>284</v>
      </c>
      <c r="C52" s="212">
        <f>SUM('06.mell'!O54)</f>
        <v>0</v>
      </c>
      <c r="D52" s="213">
        <f>SUM(D47:D51)</f>
        <v>0</v>
      </c>
      <c r="E52" s="255">
        <f>SUM(E47:E51)</f>
        <v>200000</v>
      </c>
      <c r="F52" s="143">
        <f t="shared" si="0"/>
        <v>200000</v>
      </c>
      <c r="G52" s="213">
        <f>SUM(G47:G51)</f>
        <v>0</v>
      </c>
      <c r="H52" s="214">
        <f>SUM(H47:H51)</f>
        <v>0</v>
      </c>
    </row>
    <row r="53" spans="1:8" ht="42" customHeight="1">
      <c r="A53" s="59" t="s">
        <v>237</v>
      </c>
      <c r="B53" s="150" t="s">
        <v>0</v>
      </c>
      <c r="C53" s="209">
        <f>SUM('06.mell'!O55)</f>
        <v>0</v>
      </c>
      <c r="D53" s="131">
        <f>SUM('06.mell'!P55)</f>
        <v>0</v>
      </c>
      <c r="E53" s="139">
        <f>SUM('06.mell'!Q55)</f>
        <v>0</v>
      </c>
      <c r="F53" s="143">
        <f t="shared" si="0"/>
        <v>0</v>
      </c>
      <c r="G53" s="52"/>
      <c r="H53" s="211"/>
    </row>
    <row r="54" spans="1:8" ht="51">
      <c r="A54" s="59" t="s">
        <v>238</v>
      </c>
      <c r="B54" s="150" t="s">
        <v>1</v>
      </c>
      <c r="C54" s="209">
        <f>SUM('06.mell'!O56)</f>
        <v>0</v>
      </c>
      <c r="D54" s="131">
        <f>SUM('06.mell'!P56)</f>
        <v>0</v>
      </c>
      <c r="E54" s="139">
        <f>SUM('06.mell'!Q56)</f>
        <v>0</v>
      </c>
      <c r="F54" s="143">
        <f t="shared" si="0"/>
        <v>0</v>
      </c>
      <c r="G54" s="52"/>
      <c r="H54" s="211"/>
    </row>
    <row r="55" spans="1:8" ht="25.5">
      <c r="A55" s="59" t="s">
        <v>241</v>
      </c>
      <c r="B55" s="150" t="s">
        <v>2</v>
      </c>
      <c r="C55" s="209">
        <f>SUM('06.mell'!O57)</f>
        <v>0</v>
      </c>
      <c r="D55" s="131">
        <f>SUM('06.mell'!P57)</f>
        <v>0</v>
      </c>
      <c r="E55" s="139">
        <f>SUM('06.mell'!Q57)</f>
        <v>0</v>
      </c>
      <c r="F55" s="143">
        <f t="shared" si="0"/>
        <v>0</v>
      </c>
      <c r="G55" s="52"/>
      <c r="H55" s="211"/>
    </row>
    <row r="56" spans="1:8" s="7" customFormat="1" ht="25.5">
      <c r="A56" s="60" t="s">
        <v>244</v>
      </c>
      <c r="B56" s="151" t="s">
        <v>3</v>
      </c>
      <c r="C56" s="212">
        <f>SUM('06.mell'!O58)</f>
        <v>0</v>
      </c>
      <c r="D56" s="213">
        <f>SUM('06.mell'!P58)</f>
        <v>0</v>
      </c>
      <c r="E56" s="255">
        <f>SUM('06.mell'!Q58)</f>
        <v>0</v>
      </c>
      <c r="F56" s="254">
        <f t="shared" si="0"/>
        <v>0</v>
      </c>
      <c r="G56" s="213">
        <f>SUM(G53:G55)</f>
        <v>0</v>
      </c>
      <c r="H56" s="214">
        <f>SUM(H53:H55)</f>
        <v>0</v>
      </c>
    </row>
    <row r="57" spans="1:8" ht="51">
      <c r="A57" s="59" t="s">
        <v>245</v>
      </c>
      <c r="B57" s="150" t="s">
        <v>4</v>
      </c>
      <c r="C57" s="209">
        <f>SUM('06.mell'!O59)</f>
        <v>0</v>
      </c>
      <c r="D57" s="131">
        <f>SUM('06.mell'!P59)</f>
        <v>0</v>
      </c>
      <c r="E57" s="139">
        <f>SUM('06.mell'!Q59)</f>
        <v>0</v>
      </c>
      <c r="F57" s="143">
        <f t="shared" si="0"/>
        <v>0</v>
      </c>
      <c r="G57" s="52"/>
      <c r="H57" s="211"/>
    </row>
    <row r="58" spans="1:8" ht="51">
      <c r="A58" s="59" t="s">
        <v>247</v>
      </c>
      <c r="B58" s="150" t="s">
        <v>5</v>
      </c>
      <c r="C58" s="209">
        <f>SUM('06.mell'!O60)</f>
        <v>0</v>
      </c>
      <c r="D58" s="131">
        <f>SUM('06.mell'!P60)</f>
        <v>0</v>
      </c>
      <c r="E58" s="139">
        <f>SUM('06.mell'!Q60)</f>
        <v>0</v>
      </c>
      <c r="F58" s="143">
        <f t="shared" si="0"/>
        <v>0</v>
      </c>
      <c r="G58" s="52"/>
      <c r="H58" s="211"/>
    </row>
    <row r="59" spans="1:8" ht="25.5">
      <c r="A59" s="59" t="s">
        <v>250</v>
      </c>
      <c r="B59" s="150" t="s">
        <v>19</v>
      </c>
      <c r="C59" s="209">
        <f>SUM('06.mell'!O61)</f>
        <v>0</v>
      </c>
      <c r="D59" s="131">
        <f>SUM('06.mell'!P61)</f>
        <v>0</v>
      </c>
      <c r="E59" s="139">
        <f>SUM('06.mell'!Q61)</f>
        <v>0</v>
      </c>
      <c r="F59" s="143">
        <f t="shared" si="0"/>
        <v>0</v>
      </c>
      <c r="G59" s="52"/>
      <c r="H59" s="211"/>
    </row>
    <row r="60" spans="1:8" s="7" customFormat="1" ht="25.5">
      <c r="A60" s="60" t="s">
        <v>252</v>
      </c>
      <c r="B60" s="151" t="s">
        <v>20</v>
      </c>
      <c r="C60" s="212">
        <f>SUM('06.mell'!O62)</f>
        <v>0</v>
      </c>
      <c r="D60" s="213">
        <f>SUM('06.mell'!P62)</f>
        <v>0</v>
      </c>
      <c r="E60" s="255">
        <f>SUM('06.mell'!Q62)</f>
        <v>0</v>
      </c>
      <c r="F60" s="143">
        <f t="shared" si="0"/>
        <v>0</v>
      </c>
      <c r="G60" s="205"/>
      <c r="H60" s="216"/>
    </row>
    <row r="61" spans="1:8" s="7" customFormat="1" ht="38.25">
      <c r="A61" s="60" t="s">
        <v>254</v>
      </c>
      <c r="B61" s="151" t="s">
        <v>21</v>
      </c>
      <c r="C61" s="212">
        <f>SUM('06.mell'!O63)</f>
        <v>102489969</v>
      </c>
      <c r="D61" s="213">
        <f>SUM(D19+D25+D35+D46+D52+D56+D60)</f>
        <v>130892012</v>
      </c>
      <c r="E61" s="255">
        <f>SUM(E19+E25+E35+E46+E52+E56+E60)</f>
        <v>130676632</v>
      </c>
      <c r="F61" s="254">
        <f t="shared" si="0"/>
        <v>130676632</v>
      </c>
      <c r="G61" s="213">
        <f>SUM(G19+G25+G35+G46+G52+G56+G60)</f>
        <v>0</v>
      </c>
      <c r="H61" s="214">
        <f>SUM(H19+H25+H35+H46+H52+H56+H60)</f>
        <v>0</v>
      </c>
    </row>
    <row r="62" spans="1:8" ht="25.5">
      <c r="A62" s="59" t="s">
        <v>97</v>
      </c>
      <c r="B62" s="150" t="s">
        <v>45</v>
      </c>
      <c r="C62" s="209">
        <f>SUM('06.mell'!O64)</f>
        <v>0</v>
      </c>
      <c r="D62" s="131">
        <f>SUM('06.mell'!P64)</f>
        <v>0</v>
      </c>
      <c r="E62" s="139">
        <f>SUM('06.mell'!Q64)</f>
        <v>0</v>
      </c>
      <c r="F62" s="143">
        <f t="shared" si="0"/>
        <v>0</v>
      </c>
      <c r="G62" s="52"/>
      <c r="H62" s="126"/>
    </row>
    <row r="63" spans="1:8" ht="25.5">
      <c r="A63" s="59" t="s">
        <v>99</v>
      </c>
      <c r="B63" s="150" t="s">
        <v>46</v>
      </c>
      <c r="C63" s="209">
        <f>SUM('06.mell'!O65)</f>
        <v>0</v>
      </c>
      <c r="D63" s="131">
        <f>SUM('06.mell'!P65)</f>
        <v>0</v>
      </c>
      <c r="E63" s="139">
        <f>SUM('06.mell'!Q65)</f>
        <v>0</v>
      </c>
      <c r="F63" s="143">
        <f t="shared" si="0"/>
        <v>0</v>
      </c>
      <c r="G63" s="52"/>
      <c r="H63" s="126"/>
    </row>
    <row r="64" spans="1:8" ht="25.5">
      <c r="A64" s="59" t="s">
        <v>100</v>
      </c>
      <c r="B64" s="150" t="s">
        <v>47</v>
      </c>
      <c r="C64" s="209">
        <f>SUM('06.mell'!O66)</f>
        <v>0</v>
      </c>
      <c r="D64" s="131">
        <f>SUM('06.mell'!P66)</f>
        <v>0</v>
      </c>
      <c r="E64" s="139">
        <f>SUM('06.mell'!Q66)</f>
        <v>0</v>
      </c>
      <c r="F64" s="143">
        <f t="shared" si="0"/>
        <v>0</v>
      </c>
      <c r="G64" s="52"/>
      <c r="H64" s="126"/>
    </row>
    <row r="65" spans="1:8" s="7" customFormat="1" ht="25.5">
      <c r="A65" s="60" t="s">
        <v>108</v>
      </c>
      <c r="B65" s="151" t="s">
        <v>48</v>
      </c>
      <c r="C65" s="212">
        <f>SUM('06.mell'!O67)</f>
        <v>0</v>
      </c>
      <c r="D65" s="213">
        <f>SUM('06.mell'!P67)</f>
        <v>0</v>
      </c>
      <c r="E65" s="255">
        <f>SUM('06.mell'!Q67)</f>
        <v>0</v>
      </c>
      <c r="F65" s="143">
        <f t="shared" si="0"/>
        <v>0</v>
      </c>
      <c r="G65" s="205"/>
      <c r="H65" s="250"/>
    </row>
    <row r="66" spans="1:8" ht="38.25">
      <c r="A66" s="59" t="s">
        <v>109</v>
      </c>
      <c r="B66" s="150" t="s">
        <v>49</v>
      </c>
      <c r="C66" s="209">
        <f>SUM('06.mell'!O68)</f>
        <v>0</v>
      </c>
      <c r="D66" s="131">
        <f>SUM('06.mell'!P68)</f>
        <v>0</v>
      </c>
      <c r="E66" s="139">
        <f>SUM('06.mell'!Q68)</f>
        <v>0</v>
      </c>
      <c r="F66" s="143">
        <f t="shared" si="0"/>
        <v>0</v>
      </c>
      <c r="G66" s="52"/>
      <c r="H66" s="126"/>
    </row>
    <row r="67" spans="1:8" ht="25.5">
      <c r="A67" s="59" t="s">
        <v>111</v>
      </c>
      <c r="B67" s="150" t="s">
        <v>50</v>
      </c>
      <c r="C67" s="209">
        <f>SUM('06.mell'!O69)</f>
        <v>0</v>
      </c>
      <c r="D67" s="131">
        <f>SUM('06.mell'!P69)</f>
        <v>0</v>
      </c>
      <c r="E67" s="139">
        <f>SUM('06.mell'!Q69)</f>
        <v>0</v>
      </c>
      <c r="F67" s="143">
        <f t="shared" si="0"/>
        <v>0</v>
      </c>
      <c r="G67" s="52"/>
      <c r="H67" s="126"/>
    </row>
    <row r="68" spans="1:8" ht="25.5">
      <c r="A68" s="59" t="s">
        <v>112</v>
      </c>
      <c r="B68" s="150" t="s">
        <v>51</v>
      </c>
      <c r="C68" s="209">
        <f>SUM('06.mell'!O70)</f>
        <v>0</v>
      </c>
      <c r="D68" s="131">
        <f>SUM('06.mell'!P70)</f>
        <v>0</v>
      </c>
      <c r="E68" s="139">
        <f>SUM('06.mell'!Q70)</f>
        <v>0</v>
      </c>
      <c r="F68" s="143">
        <f t="shared" si="0"/>
        <v>0</v>
      </c>
      <c r="G68" s="52"/>
      <c r="H68" s="126"/>
    </row>
    <row r="69" spans="1:8" ht="25.5">
      <c r="A69" s="59" t="s">
        <v>113</v>
      </c>
      <c r="B69" s="150" t="s">
        <v>52</v>
      </c>
      <c r="C69" s="209">
        <f>SUM('06.mell'!O71)</f>
        <v>0</v>
      </c>
      <c r="D69" s="131">
        <f>SUM('06.mell'!P71)</f>
        <v>0</v>
      </c>
      <c r="E69" s="139">
        <f>SUM('06.mell'!Q71)</f>
        <v>0</v>
      </c>
      <c r="F69" s="143">
        <f t="shared" si="0"/>
        <v>0</v>
      </c>
      <c r="G69" s="52"/>
      <c r="H69" s="126"/>
    </row>
    <row r="70" spans="1:8" s="7" customFormat="1" ht="25.5">
      <c r="A70" s="60" t="s">
        <v>114</v>
      </c>
      <c r="B70" s="151" t="s">
        <v>53</v>
      </c>
      <c r="C70" s="212">
        <f>SUM('06.mell'!O72)</f>
        <v>0</v>
      </c>
      <c r="D70" s="213">
        <f>SUM('06.mell'!P72)</f>
        <v>0</v>
      </c>
      <c r="E70" s="255">
        <f>SUM('06.mell'!Q72)</f>
        <v>0</v>
      </c>
      <c r="F70" s="143">
        <f t="shared" si="0"/>
        <v>0</v>
      </c>
      <c r="G70" s="205"/>
      <c r="H70" s="250"/>
    </row>
    <row r="71" spans="1:8" ht="25.5">
      <c r="A71" s="59" t="s">
        <v>115</v>
      </c>
      <c r="B71" s="150" t="s">
        <v>54</v>
      </c>
      <c r="C71" s="209">
        <f>SUM('06.mell'!O73)</f>
        <v>0</v>
      </c>
      <c r="D71" s="131">
        <f>SUM('06.mell'!P73)</f>
        <v>29707314</v>
      </c>
      <c r="E71" s="139">
        <f>SUM('06.mell'!Q73)</f>
        <v>29707314</v>
      </c>
      <c r="F71" s="143">
        <f t="shared" si="0"/>
        <v>29707314</v>
      </c>
      <c r="G71" s="52"/>
      <c r="H71" s="211"/>
    </row>
    <row r="72" spans="1:8" ht="25.5">
      <c r="A72" s="59" t="s">
        <v>96</v>
      </c>
      <c r="B72" s="150" t="s">
        <v>55</v>
      </c>
      <c r="C72" s="209">
        <f>SUM('06.mell'!O74)</f>
        <v>0</v>
      </c>
      <c r="D72" s="131">
        <f>SUM('06.mell'!P74)</f>
        <v>0</v>
      </c>
      <c r="E72" s="139">
        <f>SUM('06.mell'!Q74)</f>
        <v>0</v>
      </c>
      <c r="F72" s="143">
        <f aca="true" t="shared" si="1" ref="F72:F87">SUM(E72)</f>
        <v>0</v>
      </c>
      <c r="G72" s="52"/>
      <c r="H72" s="211"/>
    </row>
    <row r="73" spans="1:8" s="7" customFormat="1" ht="25.5">
      <c r="A73" s="60" t="s">
        <v>116</v>
      </c>
      <c r="B73" s="151" t="s">
        <v>56</v>
      </c>
      <c r="C73" s="212">
        <f>SUM('06.mell'!O75)</f>
        <v>0</v>
      </c>
      <c r="D73" s="213">
        <f>SUM(D71:D72)</f>
        <v>29707314</v>
      </c>
      <c r="E73" s="255">
        <f>SUM(E71:E72)</f>
        <v>29707314</v>
      </c>
      <c r="F73" s="254">
        <f t="shared" si="1"/>
        <v>29707314</v>
      </c>
      <c r="G73" s="213">
        <f>SUM(G71:G72)</f>
        <v>0</v>
      </c>
      <c r="H73" s="214">
        <f>SUM(H71:H72)</f>
        <v>0</v>
      </c>
    </row>
    <row r="74" spans="1:8" ht="25.5">
      <c r="A74" s="59" t="s">
        <v>117</v>
      </c>
      <c r="B74" s="150" t="s">
        <v>57</v>
      </c>
      <c r="C74" s="209">
        <f>SUM('06.mell'!O76)</f>
        <v>1345912</v>
      </c>
      <c r="D74" s="131">
        <f>SUM('06.mell'!P76)</f>
        <v>1345912</v>
      </c>
      <c r="E74" s="139">
        <f>SUM('06.mell'!Q76)</f>
        <v>1504274</v>
      </c>
      <c r="F74" s="143">
        <f t="shared" si="1"/>
        <v>1504274</v>
      </c>
      <c r="G74" s="52"/>
      <c r="H74" s="211"/>
    </row>
    <row r="75" spans="1:8" ht="25.5">
      <c r="A75" s="59" t="s">
        <v>118</v>
      </c>
      <c r="B75" s="150" t="s">
        <v>58</v>
      </c>
      <c r="C75" s="209">
        <f>SUM('06.mell'!O77)</f>
        <v>0</v>
      </c>
      <c r="D75" s="131">
        <f>SUM('06.mell'!P77)</f>
        <v>0</v>
      </c>
      <c r="E75" s="139">
        <f>SUM('06.mell'!Q77)</f>
        <v>0</v>
      </c>
      <c r="F75" s="143">
        <f t="shared" si="1"/>
        <v>0</v>
      </c>
      <c r="G75" s="52"/>
      <c r="H75" s="211"/>
    </row>
    <row r="76" spans="1:8" ht="25.5">
      <c r="A76" s="59" t="s">
        <v>119</v>
      </c>
      <c r="B76" s="150" t="s">
        <v>59</v>
      </c>
      <c r="C76" s="209">
        <f>SUM('06.mell'!O78)</f>
        <v>0</v>
      </c>
      <c r="D76" s="131">
        <f>SUM('06.mell'!P78)</f>
        <v>0</v>
      </c>
      <c r="E76" s="139">
        <f>SUM('06.mell'!Q78)</f>
        <v>0</v>
      </c>
      <c r="F76" s="143">
        <f t="shared" si="1"/>
        <v>0</v>
      </c>
      <c r="G76" s="52"/>
      <c r="H76" s="211"/>
    </row>
    <row r="77" spans="1:8" ht="12.75">
      <c r="A77" s="59" t="s">
        <v>120</v>
      </c>
      <c r="B77" s="150" t="s">
        <v>60</v>
      </c>
      <c r="C77" s="209">
        <f>SUM('06.mell'!O79)</f>
        <v>0</v>
      </c>
      <c r="D77" s="131">
        <f>SUM('06.mell'!P79)</f>
        <v>0</v>
      </c>
      <c r="E77" s="139">
        <f>SUM('06.mell'!Q79)</f>
        <v>0</v>
      </c>
      <c r="F77" s="143">
        <f t="shared" si="1"/>
        <v>0</v>
      </c>
      <c r="G77" s="52"/>
      <c r="H77" s="211"/>
    </row>
    <row r="78" spans="1:8" ht="25.5">
      <c r="A78" s="59" t="s">
        <v>122</v>
      </c>
      <c r="B78" s="150" t="s">
        <v>61</v>
      </c>
      <c r="C78" s="209">
        <f>SUM('06.mell'!O80)</f>
        <v>0</v>
      </c>
      <c r="D78" s="131">
        <f>SUM('06.mell'!P80)</f>
        <v>0</v>
      </c>
      <c r="E78" s="139">
        <f>SUM('06.mell'!Q80)</f>
        <v>0</v>
      </c>
      <c r="F78" s="143">
        <f t="shared" si="1"/>
        <v>0</v>
      </c>
      <c r="G78" s="52"/>
      <c r="H78" s="211"/>
    </row>
    <row r="79" spans="1:8" s="7" customFormat="1" ht="25.5">
      <c r="A79" s="60" t="s">
        <v>125</v>
      </c>
      <c r="B79" s="151" t="s">
        <v>62</v>
      </c>
      <c r="C79" s="212">
        <f>SUM('06.mell'!O81)</f>
        <v>1345912</v>
      </c>
      <c r="D79" s="213">
        <f>SUM(D74:D78)</f>
        <v>1345912</v>
      </c>
      <c r="E79" s="255">
        <f>SUM(E74:E78)</f>
        <v>1504274</v>
      </c>
      <c r="F79" s="254">
        <f t="shared" si="1"/>
        <v>1504274</v>
      </c>
      <c r="G79" s="213">
        <f>SUM(G74:G78)</f>
        <v>0</v>
      </c>
      <c r="H79" s="214">
        <f>SUM(H74:H78)</f>
        <v>0</v>
      </c>
    </row>
    <row r="80" spans="1:8" ht="25.5">
      <c r="A80" s="59" t="s">
        <v>126</v>
      </c>
      <c r="B80" s="150" t="s">
        <v>63</v>
      </c>
      <c r="C80" s="209">
        <f>SUM('06.mell'!O82)</f>
        <v>0</v>
      </c>
      <c r="D80" s="131">
        <f>SUM('06.mell'!P82)</f>
        <v>0</v>
      </c>
      <c r="E80" s="139">
        <f>SUM('06.mell'!Q82)</f>
        <v>0</v>
      </c>
      <c r="F80" s="143">
        <f t="shared" si="1"/>
        <v>0</v>
      </c>
      <c r="G80" s="52"/>
      <c r="H80" s="211"/>
    </row>
    <row r="81" spans="1:8" ht="25.5">
      <c r="A81" s="59" t="s">
        <v>127</v>
      </c>
      <c r="B81" s="150" t="s">
        <v>64</v>
      </c>
      <c r="C81" s="209">
        <f>SUM('06.mell'!O83)</f>
        <v>0</v>
      </c>
      <c r="D81" s="131">
        <f>SUM('06.mell'!P83)</f>
        <v>0</v>
      </c>
      <c r="E81" s="139">
        <f>SUM('06.mell'!Q83)</f>
        <v>0</v>
      </c>
      <c r="F81" s="143">
        <f t="shared" si="1"/>
        <v>0</v>
      </c>
      <c r="G81" s="52"/>
      <c r="H81" s="211"/>
    </row>
    <row r="82" spans="1:8" ht="25.5">
      <c r="A82" s="59" t="s">
        <v>128</v>
      </c>
      <c r="B82" s="150" t="s">
        <v>65</v>
      </c>
      <c r="C82" s="209">
        <f>SUM('06.mell'!O84)</f>
        <v>0</v>
      </c>
      <c r="D82" s="131">
        <f>SUM('06.mell'!P84)</f>
        <v>0</v>
      </c>
      <c r="E82" s="139">
        <f>SUM('06.mell'!Q84)</f>
        <v>0</v>
      </c>
      <c r="F82" s="143">
        <f t="shared" si="1"/>
        <v>0</v>
      </c>
      <c r="G82" s="52"/>
      <c r="H82" s="126"/>
    </row>
    <row r="83" spans="1:8" ht="25.5">
      <c r="A83" s="59" t="s">
        <v>129</v>
      </c>
      <c r="B83" s="150" t="s">
        <v>66</v>
      </c>
      <c r="C83" s="209">
        <f>SUM('06.mell'!O85)</f>
        <v>0</v>
      </c>
      <c r="D83" s="131">
        <f>SUM('06.mell'!P85)</f>
        <v>0</v>
      </c>
      <c r="E83" s="139">
        <f>SUM('06.mell'!Q85)</f>
        <v>0</v>
      </c>
      <c r="F83" s="143">
        <f t="shared" si="1"/>
        <v>0</v>
      </c>
      <c r="G83" s="52"/>
      <c r="H83" s="126"/>
    </row>
    <row r="84" spans="1:8" s="7" customFormat="1" ht="25.5">
      <c r="A84" s="60" t="s">
        <v>132</v>
      </c>
      <c r="B84" s="151" t="s">
        <v>67</v>
      </c>
      <c r="C84" s="212">
        <f>SUM('06.mell'!O86)</f>
        <v>0</v>
      </c>
      <c r="D84" s="213">
        <f>SUM('06.mell'!P86)</f>
        <v>0</v>
      </c>
      <c r="E84" s="255">
        <f>SUM('06.mell'!Q86)</f>
        <v>0</v>
      </c>
      <c r="F84" s="143">
        <f t="shared" si="1"/>
        <v>0</v>
      </c>
      <c r="G84" s="205">
        <f>SUM(G80:G83)</f>
        <v>0</v>
      </c>
      <c r="H84" s="216">
        <f>SUM(H80:H83)</f>
        <v>0</v>
      </c>
    </row>
    <row r="85" spans="1:8" ht="25.5">
      <c r="A85" s="59" t="s">
        <v>133</v>
      </c>
      <c r="B85" s="150" t="s">
        <v>68</v>
      </c>
      <c r="C85" s="209">
        <f>SUM('06.mell'!O87)</f>
        <v>0</v>
      </c>
      <c r="D85" s="131">
        <f>SUM('06.mell'!P87)</f>
        <v>0</v>
      </c>
      <c r="E85" s="139">
        <f>SUM('06.mell'!Q87)</f>
        <v>0</v>
      </c>
      <c r="F85" s="143">
        <f t="shared" si="1"/>
        <v>0</v>
      </c>
      <c r="G85" s="52"/>
      <c r="H85" s="211"/>
    </row>
    <row r="86" spans="1:8" s="7" customFormat="1" ht="25.5">
      <c r="A86" s="60" t="s">
        <v>135</v>
      </c>
      <c r="B86" s="151" t="s">
        <v>69</v>
      </c>
      <c r="C86" s="212">
        <f>SUM('06.mell'!O88)</f>
        <v>1345912</v>
      </c>
      <c r="D86" s="213">
        <f>SUM(D65+D70+D73+D79+D84+D85)</f>
        <v>31053226</v>
      </c>
      <c r="E86" s="255">
        <f>SUM(E65+E70+E73+E79+E84+E85)</f>
        <v>31211588</v>
      </c>
      <c r="F86" s="254">
        <f t="shared" si="1"/>
        <v>31211588</v>
      </c>
      <c r="G86" s="213">
        <f>SUM(G65+G70+G73+G79+G84+G85)</f>
        <v>0</v>
      </c>
      <c r="H86" s="214">
        <f>SUM(H65+H70+H73+H79+H84+H85)</f>
        <v>0</v>
      </c>
    </row>
    <row r="87" spans="1:8" s="10" customFormat="1" ht="15.75" thickBot="1">
      <c r="A87" s="206"/>
      <c r="B87" s="207" t="s">
        <v>90</v>
      </c>
      <c r="C87" s="257">
        <f>SUM('06.mell'!O89)</f>
        <v>103835881</v>
      </c>
      <c r="D87" s="256">
        <f>SUM(D61+D86)</f>
        <v>161945238</v>
      </c>
      <c r="E87" s="266">
        <f>SUM(E61+E86)</f>
        <v>161888220</v>
      </c>
      <c r="F87" s="270">
        <f t="shared" si="1"/>
        <v>161888220</v>
      </c>
      <c r="G87" s="256">
        <f>SUM(G61+G86)</f>
        <v>0</v>
      </c>
      <c r="H87" s="271">
        <f>SUM(H61+H86)</f>
        <v>0</v>
      </c>
    </row>
    <row r="88" spans="1:7" ht="12.75">
      <c r="A88" s="3"/>
      <c r="B88" s="3"/>
      <c r="C88" s="2"/>
      <c r="D88" s="217"/>
      <c r="E88" s="2"/>
      <c r="G88" s="218"/>
    </row>
  </sheetData>
  <sheetProtection/>
  <mergeCells count="5">
    <mergeCell ref="C5:E5"/>
    <mergeCell ref="A3:H3"/>
    <mergeCell ref="A2:H2"/>
    <mergeCell ref="A1:H1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296" t="s">
        <v>479</v>
      </c>
      <c r="B2" s="295"/>
      <c r="C2" s="295"/>
      <c r="D2" s="295"/>
      <c r="E2" s="295"/>
      <c r="F2" s="295"/>
      <c r="G2" s="295"/>
      <c r="H2" s="29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294" t="s">
        <v>343</v>
      </c>
      <c r="B5" s="294"/>
      <c r="C5" s="294"/>
      <c r="D5" s="294"/>
      <c r="E5" s="294"/>
      <c r="F5" s="294"/>
      <c r="G5" s="294"/>
      <c r="H5" s="294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2.75">
      <c r="A7" s="336" t="s">
        <v>312</v>
      </c>
      <c r="B7" s="338" t="s">
        <v>344</v>
      </c>
      <c r="C7" s="340" t="s">
        <v>345</v>
      </c>
      <c r="D7" s="340" t="s">
        <v>346</v>
      </c>
      <c r="E7" s="85" t="s">
        <v>347</v>
      </c>
      <c r="F7" s="86"/>
      <c r="G7" s="86"/>
      <c r="H7" s="87"/>
    </row>
    <row r="8" spans="1:8" ht="26.25" customHeight="1">
      <c r="A8" s="337"/>
      <c r="B8" s="339"/>
      <c r="C8" s="339"/>
      <c r="D8" s="341"/>
      <c r="E8" s="78" t="s">
        <v>440</v>
      </c>
      <c r="F8" s="78" t="s">
        <v>447</v>
      </c>
      <c r="G8" s="78" t="s">
        <v>462</v>
      </c>
      <c r="H8" s="89" t="s">
        <v>464</v>
      </c>
    </row>
    <row r="9" spans="1:8" ht="26.25" customHeight="1">
      <c r="A9" s="8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89">
        <v>8</v>
      </c>
    </row>
    <row r="10" spans="1:8" ht="12.75">
      <c r="A10" s="90" t="s">
        <v>317</v>
      </c>
      <c r="B10" s="79" t="s">
        <v>348</v>
      </c>
      <c r="C10" s="80"/>
      <c r="D10" s="80"/>
      <c r="E10" s="81">
        <f>SUM(E11:E14)</f>
        <v>0</v>
      </c>
      <c r="F10" s="81">
        <f>SUM(F11:F14)</f>
        <v>0</v>
      </c>
      <c r="G10" s="81">
        <f>SUM(G11:G14)</f>
        <v>0</v>
      </c>
      <c r="H10" s="91">
        <f>SUM(H11:H14)</f>
        <v>0</v>
      </c>
    </row>
    <row r="11" spans="1:8" ht="12.75">
      <c r="A11" s="90" t="s">
        <v>319</v>
      </c>
      <c r="B11" s="82" t="s">
        <v>334</v>
      </c>
      <c r="C11" s="83"/>
      <c r="D11" s="83"/>
      <c r="E11" s="84"/>
      <c r="F11" s="84"/>
      <c r="G11" s="84"/>
      <c r="H11" s="92"/>
    </row>
    <row r="12" spans="1:8" ht="12.75">
      <c r="A12" s="90" t="s">
        <v>320</v>
      </c>
      <c r="B12" s="82"/>
      <c r="C12" s="83"/>
      <c r="D12" s="83"/>
      <c r="E12" s="84"/>
      <c r="F12" s="84"/>
      <c r="G12" s="84"/>
      <c r="H12" s="92"/>
    </row>
    <row r="13" spans="1:8" ht="12.75">
      <c r="A13" s="90" t="s">
        <v>322</v>
      </c>
      <c r="B13" s="82"/>
      <c r="C13" s="83"/>
      <c r="D13" s="83"/>
      <c r="E13" s="84"/>
      <c r="F13" s="84"/>
      <c r="G13" s="84"/>
      <c r="H13" s="92"/>
    </row>
    <row r="14" spans="1:8" ht="12.75">
      <c r="A14" s="90" t="s">
        <v>324</v>
      </c>
      <c r="B14" s="82"/>
      <c r="C14" s="83"/>
      <c r="D14" s="83"/>
      <c r="E14" s="84"/>
      <c r="F14" s="84"/>
      <c r="G14" s="84"/>
      <c r="H14" s="92"/>
    </row>
    <row r="15" spans="1:8" ht="12.75">
      <c r="A15" s="90" t="s">
        <v>325</v>
      </c>
      <c r="B15" s="79" t="s">
        <v>349</v>
      </c>
      <c r="C15" s="80"/>
      <c r="D15" s="80"/>
      <c r="E15" s="81">
        <f>SUM(E16:E19)</f>
        <v>0</v>
      </c>
      <c r="F15" s="81">
        <f>SUM(F16:F19)</f>
        <v>0</v>
      </c>
      <c r="G15" s="81">
        <f>SUM(G16:G19)</f>
        <v>0</v>
      </c>
      <c r="H15" s="91">
        <f>SUM(H16:H19)</f>
        <v>0</v>
      </c>
    </row>
    <row r="16" spans="1:8" ht="12.75">
      <c r="A16" s="90" t="s">
        <v>326</v>
      </c>
      <c r="B16" s="82" t="s">
        <v>334</v>
      </c>
      <c r="C16" s="83"/>
      <c r="D16" s="83"/>
      <c r="E16" s="84"/>
      <c r="F16" s="84"/>
      <c r="G16" s="84"/>
      <c r="H16" s="92"/>
    </row>
    <row r="17" spans="1:8" ht="12.75">
      <c r="A17" s="90" t="s">
        <v>328</v>
      </c>
      <c r="B17" s="82"/>
      <c r="C17" s="83"/>
      <c r="D17" s="83"/>
      <c r="E17" s="84"/>
      <c r="F17" s="84"/>
      <c r="G17" s="84"/>
      <c r="H17" s="92"/>
    </row>
    <row r="18" spans="1:8" ht="12.75">
      <c r="A18" s="90" t="s">
        <v>329</v>
      </c>
      <c r="B18" s="82"/>
      <c r="C18" s="83"/>
      <c r="D18" s="83"/>
      <c r="E18" s="84"/>
      <c r="F18" s="84"/>
      <c r="G18" s="84"/>
      <c r="H18" s="92"/>
    </row>
    <row r="19" spans="1:8" ht="12.75">
      <c r="A19" s="90" t="s">
        <v>331</v>
      </c>
      <c r="B19" s="82"/>
      <c r="C19" s="83"/>
      <c r="D19" s="83"/>
      <c r="E19" s="84"/>
      <c r="F19" s="84"/>
      <c r="G19" s="84"/>
      <c r="H19" s="92"/>
    </row>
    <row r="20" spans="1:8" ht="12.75">
      <c r="A20" s="90" t="s">
        <v>332</v>
      </c>
      <c r="B20" s="79" t="s">
        <v>342</v>
      </c>
      <c r="C20" s="80"/>
      <c r="D20" s="80"/>
      <c r="E20" s="81">
        <f>E10+E15</f>
        <v>0</v>
      </c>
      <c r="F20" s="81">
        <f>F10+F15</f>
        <v>0</v>
      </c>
      <c r="G20" s="81">
        <f>G10+G15</f>
        <v>0</v>
      </c>
      <c r="H20" s="91">
        <f>H10+H15</f>
        <v>0</v>
      </c>
    </row>
    <row r="21" spans="1:8" ht="13.5" thickBot="1">
      <c r="A21" s="93"/>
      <c r="B21" s="94"/>
      <c r="C21" s="94"/>
      <c r="D21" s="94"/>
      <c r="E21" s="94"/>
      <c r="F21" s="94"/>
      <c r="G21" s="94"/>
      <c r="H21" s="95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296" t="s">
        <v>480</v>
      </c>
      <c r="B2" s="295"/>
      <c r="C2" s="295"/>
      <c r="D2" s="295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294" t="s">
        <v>350</v>
      </c>
      <c r="B5" s="294"/>
      <c r="C5" s="294"/>
      <c r="D5" s="294"/>
    </row>
    <row r="6" spans="1:4" ht="13.5" thickBot="1">
      <c r="A6" s="3"/>
      <c r="B6" s="3"/>
      <c r="C6" s="3"/>
      <c r="D6" s="3"/>
    </row>
    <row r="7" spans="1:4" ht="39" thickBot="1">
      <c r="A7" s="20" t="s">
        <v>351</v>
      </c>
      <c r="B7" s="21" t="s">
        <v>352</v>
      </c>
      <c r="C7" s="21" t="s">
        <v>353</v>
      </c>
      <c r="D7" s="22" t="s">
        <v>354</v>
      </c>
    </row>
    <row r="8" spans="1:4" ht="13.5" thickBot="1">
      <c r="A8" s="23">
        <v>1</v>
      </c>
      <c r="B8" s="24">
        <v>2</v>
      </c>
      <c r="C8" s="24">
        <v>3</v>
      </c>
      <c r="D8" s="25">
        <v>4</v>
      </c>
    </row>
    <row r="9" spans="1:4" ht="12.75">
      <c r="A9" s="26" t="s">
        <v>317</v>
      </c>
      <c r="B9" s="27"/>
      <c r="C9" s="44"/>
      <c r="D9" s="28"/>
    </row>
    <row r="10" spans="1:4" ht="12.75">
      <c r="A10" s="29" t="s">
        <v>319</v>
      </c>
      <c r="B10" s="30"/>
      <c r="C10" s="31"/>
      <c r="D10" s="19"/>
    </row>
    <row r="11" spans="1:4" ht="12.75">
      <c r="A11" s="29" t="s">
        <v>320</v>
      </c>
      <c r="B11" s="30"/>
      <c r="C11" s="31"/>
      <c r="D11" s="19"/>
    </row>
    <row r="12" spans="1:4" ht="12.75">
      <c r="A12" s="29" t="s">
        <v>322</v>
      </c>
      <c r="B12" s="30"/>
      <c r="C12" s="31"/>
      <c r="D12" s="19"/>
    </row>
    <row r="13" spans="1:4" ht="12.75">
      <c r="A13" s="29" t="s">
        <v>324</v>
      </c>
      <c r="B13" s="32"/>
      <c r="C13" s="33"/>
      <c r="D13" s="19"/>
    </row>
    <row r="14" spans="1:4" ht="12.75">
      <c r="A14" s="29" t="s">
        <v>326</v>
      </c>
      <c r="B14" s="32"/>
      <c r="C14" s="33"/>
      <c r="D14" s="19"/>
    </row>
    <row r="15" spans="1:4" ht="12.75">
      <c r="A15" s="29" t="s">
        <v>328</v>
      </c>
      <c r="B15" s="32"/>
      <c r="C15" s="33"/>
      <c r="D15" s="19"/>
    </row>
    <row r="16" spans="1:4" ht="12.75">
      <c r="A16" s="29" t="s">
        <v>331</v>
      </c>
      <c r="B16" s="32"/>
      <c r="C16" s="33"/>
      <c r="D16" s="19"/>
    </row>
    <row r="17" spans="1:4" ht="12.75">
      <c r="A17" s="29" t="s">
        <v>332</v>
      </c>
      <c r="B17" s="32"/>
      <c r="C17" s="33"/>
      <c r="D17" s="19"/>
    </row>
    <row r="18" spans="1:4" ht="12.75">
      <c r="A18" s="29" t="s">
        <v>355</v>
      </c>
      <c r="B18" s="32"/>
      <c r="C18" s="33"/>
      <c r="D18" s="19"/>
    </row>
    <row r="19" spans="1:4" ht="12.75">
      <c r="A19" s="29" t="s">
        <v>356</v>
      </c>
      <c r="B19" s="32"/>
      <c r="C19" s="33"/>
      <c r="D19" s="19"/>
    </row>
    <row r="20" spans="1:4" ht="12.75">
      <c r="A20" s="29" t="s">
        <v>357</v>
      </c>
      <c r="B20" s="32"/>
      <c r="C20" s="33"/>
      <c r="D20" s="19"/>
    </row>
    <row r="21" spans="1:4" ht="12.75">
      <c r="A21" s="29" t="s">
        <v>358</v>
      </c>
      <c r="B21" s="34"/>
      <c r="C21" s="33"/>
      <c r="D21" s="19"/>
    </row>
    <row r="22" spans="1:4" ht="12.75">
      <c r="A22" s="29" t="s">
        <v>359</v>
      </c>
      <c r="B22" s="35"/>
      <c r="C22" s="14"/>
      <c r="D22" s="19"/>
    </row>
    <row r="23" spans="1:4" ht="12.75">
      <c r="A23" s="29" t="s">
        <v>360</v>
      </c>
      <c r="B23" s="35"/>
      <c r="C23" s="14"/>
      <c r="D23" s="19"/>
    </row>
    <row r="24" spans="1:4" ht="12.75">
      <c r="A24" s="29" t="s">
        <v>361</v>
      </c>
      <c r="B24" s="35"/>
      <c r="C24" s="14"/>
      <c r="D24" s="19"/>
    </row>
    <row r="25" spans="1:4" ht="12.75">
      <c r="A25" s="29" t="s">
        <v>362</v>
      </c>
      <c r="B25" s="35"/>
      <c r="C25" s="14"/>
      <c r="D25" s="19"/>
    </row>
    <row r="26" spans="1:4" ht="12.75">
      <c r="A26" s="29" t="s">
        <v>363</v>
      </c>
      <c r="B26" s="35"/>
      <c r="C26" s="14"/>
      <c r="D26" s="19"/>
    </row>
    <row r="27" spans="1:4" ht="12.75">
      <c r="A27" s="29" t="s">
        <v>364</v>
      </c>
      <c r="B27" s="35"/>
      <c r="C27" s="14"/>
      <c r="D27" s="19"/>
    </row>
    <row r="28" spans="1:4" ht="12.75">
      <c r="A28" s="29" t="s">
        <v>365</v>
      </c>
      <c r="B28" s="35"/>
      <c r="C28" s="14"/>
      <c r="D28" s="19"/>
    </row>
    <row r="29" spans="1:4" ht="12.75">
      <c r="A29" s="29" t="s">
        <v>366</v>
      </c>
      <c r="B29" s="35"/>
      <c r="C29" s="14"/>
      <c r="D29" s="19"/>
    </row>
    <row r="30" spans="1:4" ht="12.75">
      <c r="A30" s="29" t="s">
        <v>367</v>
      </c>
      <c r="B30" s="35"/>
      <c r="C30" s="14"/>
      <c r="D30" s="19"/>
    </row>
    <row r="31" spans="1:4" ht="12.75">
      <c r="A31" s="29" t="s">
        <v>368</v>
      </c>
      <c r="B31" s="35"/>
      <c r="C31" s="14"/>
      <c r="D31" s="19"/>
    </row>
    <row r="32" spans="1:4" ht="12.75">
      <c r="A32" s="29" t="s">
        <v>369</v>
      </c>
      <c r="B32" s="35"/>
      <c r="C32" s="14"/>
      <c r="D32" s="19"/>
    </row>
    <row r="33" spans="1:4" ht="12.75">
      <c r="A33" s="29" t="s">
        <v>370</v>
      </c>
      <c r="B33" s="35"/>
      <c r="C33" s="14"/>
      <c r="D33" s="19"/>
    </row>
    <row r="34" spans="1:4" ht="13.5" thickBot="1">
      <c r="A34" s="36" t="s">
        <v>371</v>
      </c>
      <c r="B34" s="37"/>
      <c r="C34" s="38"/>
      <c r="D34" s="39"/>
    </row>
    <row r="35" spans="1:4" ht="13.5" thickBot="1">
      <c r="A35" s="40" t="s">
        <v>372</v>
      </c>
      <c r="B35" s="41" t="s">
        <v>373</v>
      </c>
      <c r="C35" s="42">
        <f>SUM(C9:C34)</f>
        <v>0</v>
      </c>
      <c r="D35" s="43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5" width="14.421875" style="0" customWidth="1"/>
    <col min="6" max="6" width="13.00390625" style="0" customWidth="1"/>
    <col min="7" max="7" width="12.00390625" style="0" customWidth="1"/>
    <col min="8" max="8" width="12.140625" style="0" customWidth="1"/>
  </cols>
  <sheetData>
    <row r="1" spans="1:8" ht="12.75">
      <c r="A1" s="296" t="s">
        <v>481</v>
      </c>
      <c r="B1" s="295"/>
      <c r="C1" s="295"/>
      <c r="D1" s="295"/>
      <c r="E1" s="295"/>
      <c r="F1" s="295"/>
      <c r="G1" s="295"/>
      <c r="H1" s="2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342" t="s">
        <v>436</v>
      </c>
      <c r="B3" s="342"/>
      <c r="C3" s="342"/>
      <c r="D3" s="342"/>
      <c r="E3" s="342"/>
      <c r="F3" s="342"/>
      <c r="G3" s="342"/>
      <c r="H3" s="342"/>
    </row>
    <row r="4" spans="1:8" ht="15">
      <c r="A4" s="294" t="s">
        <v>451</v>
      </c>
      <c r="B4" s="294"/>
      <c r="C4" s="294"/>
      <c r="D4" s="294"/>
      <c r="E4" s="294"/>
      <c r="F4" s="294"/>
      <c r="G4" s="294"/>
      <c r="H4" s="294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">
      <c r="A6" s="66" t="s">
        <v>374</v>
      </c>
      <c r="B6" s="67" t="s">
        <v>448</v>
      </c>
      <c r="C6" s="343" t="s">
        <v>449</v>
      </c>
      <c r="D6" s="343"/>
      <c r="E6" s="343"/>
      <c r="F6" s="343"/>
      <c r="G6" s="343"/>
      <c r="H6" s="68" t="s">
        <v>375</v>
      </c>
    </row>
    <row r="7" spans="1:8" ht="33.75">
      <c r="A7" s="69"/>
      <c r="B7" s="64"/>
      <c r="C7" s="64" t="s">
        <v>437</v>
      </c>
      <c r="D7" s="65" t="s">
        <v>438</v>
      </c>
      <c r="E7" s="65"/>
      <c r="F7" s="65"/>
      <c r="G7" s="64" t="s">
        <v>376</v>
      </c>
      <c r="H7" s="70"/>
    </row>
    <row r="8" spans="1:8" ht="12.75">
      <c r="A8" s="71" t="s">
        <v>377</v>
      </c>
      <c r="B8" s="221">
        <v>827560</v>
      </c>
      <c r="C8" s="221">
        <v>827560</v>
      </c>
      <c r="D8" s="221"/>
      <c r="E8" s="221"/>
      <c r="F8" s="221"/>
      <c r="G8" s="221">
        <f>SUM(C8:E8)</f>
        <v>827560</v>
      </c>
      <c r="H8" s="219">
        <f aca="true" t="shared" si="0" ref="H8:H39">IF(B8&lt;&gt;0,ROUND(G8*100/B8,2),"-    ")</f>
        <v>100</v>
      </c>
    </row>
    <row r="9" spans="1:8" ht="12.75">
      <c r="A9" s="71" t="s">
        <v>378</v>
      </c>
      <c r="B9" s="221">
        <v>275131876</v>
      </c>
      <c r="C9" s="221">
        <v>284267004</v>
      </c>
      <c r="D9" s="221"/>
      <c r="E9" s="221"/>
      <c r="F9" s="221"/>
      <c r="G9" s="221">
        <f aca="true" t="shared" si="1" ref="G9:G38">SUM(C9:E9)</f>
        <v>284267004</v>
      </c>
      <c r="H9" s="219">
        <f t="shared" si="0"/>
        <v>103.32</v>
      </c>
    </row>
    <row r="10" spans="1:8" ht="12.75">
      <c r="A10" s="71" t="s">
        <v>379</v>
      </c>
      <c r="B10" s="221">
        <v>126000</v>
      </c>
      <c r="C10" s="221">
        <v>126000</v>
      </c>
      <c r="D10" s="221"/>
      <c r="E10" s="221"/>
      <c r="F10" s="221"/>
      <c r="G10" s="221">
        <f t="shared" si="1"/>
        <v>126000</v>
      </c>
      <c r="H10" s="219">
        <f t="shared" si="0"/>
        <v>100</v>
      </c>
    </row>
    <row r="11" spans="1:8" ht="12.75">
      <c r="A11" s="71" t="s">
        <v>382</v>
      </c>
      <c r="B11" s="221"/>
      <c r="C11" s="221"/>
      <c r="D11" s="221"/>
      <c r="E11" s="221"/>
      <c r="F11" s="221"/>
      <c r="G11" s="221">
        <f t="shared" si="1"/>
        <v>0</v>
      </c>
      <c r="H11" s="219" t="str">
        <f t="shared" si="0"/>
        <v>-    </v>
      </c>
    </row>
    <row r="12" spans="1:8" ht="12.75">
      <c r="A12" s="71" t="s">
        <v>383</v>
      </c>
      <c r="B12" s="221">
        <v>50165013</v>
      </c>
      <c r="C12" s="221">
        <v>48538137</v>
      </c>
      <c r="D12" s="221"/>
      <c r="E12" s="221"/>
      <c r="F12" s="221"/>
      <c r="G12" s="221">
        <f t="shared" si="1"/>
        <v>48538137</v>
      </c>
      <c r="H12" s="219">
        <f t="shared" si="0"/>
        <v>96.76</v>
      </c>
    </row>
    <row r="13" spans="1:8" ht="12.75">
      <c r="A13" s="72" t="s">
        <v>384</v>
      </c>
      <c r="B13" s="222">
        <f>SUM(B8:B12)</f>
        <v>326250449</v>
      </c>
      <c r="C13" s="222">
        <f>SUM(C8:C12)</f>
        <v>333758701</v>
      </c>
      <c r="D13" s="222">
        <f>SUM(D8:D12)</f>
        <v>0</v>
      </c>
      <c r="E13" s="222">
        <f>SUM(E8:E12)</f>
        <v>0</v>
      </c>
      <c r="F13" s="222">
        <f>SUM(F8:F12)</f>
        <v>0</v>
      </c>
      <c r="G13" s="221">
        <f t="shared" si="1"/>
        <v>333758701</v>
      </c>
      <c r="H13" s="220">
        <f t="shared" si="0"/>
        <v>102.3</v>
      </c>
    </row>
    <row r="14" spans="1:8" ht="12.75">
      <c r="A14" s="71" t="s">
        <v>389</v>
      </c>
      <c r="B14" s="221"/>
      <c r="C14" s="221">
        <v>0</v>
      </c>
      <c r="D14" s="221"/>
      <c r="E14" s="221"/>
      <c r="F14" s="221"/>
      <c r="G14" s="221">
        <f t="shared" si="1"/>
        <v>0</v>
      </c>
      <c r="H14" s="220" t="str">
        <f t="shared" si="0"/>
        <v>-    </v>
      </c>
    </row>
    <row r="15" spans="1:8" ht="12.75">
      <c r="A15" s="71" t="s">
        <v>385</v>
      </c>
      <c r="B15" s="221"/>
      <c r="C15" s="221"/>
      <c r="D15" s="221"/>
      <c r="E15" s="221"/>
      <c r="F15" s="221"/>
      <c r="G15" s="221">
        <f t="shared" si="1"/>
        <v>0</v>
      </c>
      <c r="H15" s="220" t="str">
        <f t="shared" si="0"/>
        <v>-    </v>
      </c>
    </row>
    <row r="16" spans="1:8" s="7" customFormat="1" ht="12.75">
      <c r="A16" s="72" t="s">
        <v>391</v>
      </c>
      <c r="B16" s="222">
        <f aca="true" t="shared" si="2" ref="B16:G16">SUM(B14:B15)</f>
        <v>0</v>
      </c>
      <c r="C16" s="222">
        <f t="shared" si="2"/>
        <v>0</v>
      </c>
      <c r="D16" s="222">
        <f t="shared" si="2"/>
        <v>0</v>
      </c>
      <c r="E16" s="222">
        <f t="shared" si="2"/>
        <v>0</v>
      </c>
      <c r="F16" s="222">
        <f t="shared" si="2"/>
        <v>0</v>
      </c>
      <c r="G16" s="222">
        <f t="shared" si="2"/>
        <v>0</v>
      </c>
      <c r="H16" s="220" t="str">
        <f t="shared" si="0"/>
        <v>-    </v>
      </c>
    </row>
    <row r="17" spans="1:8" s="7" customFormat="1" ht="12.75">
      <c r="A17" s="72" t="s">
        <v>390</v>
      </c>
      <c r="B17" s="222">
        <v>27840588</v>
      </c>
      <c r="C17" s="222">
        <v>28108204</v>
      </c>
      <c r="D17" s="222"/>
      <c r="E17" s="222"/>
      <c r="F17" s="222"/>
      <c r="G17" s="222">
        <f t="shared" si="1"/>
        <v>28108204</v>
      </c>
      <c r="H17" s="220">
        <f t="shared" si="0"/>
        <v>100.96</v>
      </c>
    </row>
    <row r="18" spans="1:8" ht="12.75">
      <c r="A18" s="71" t="s">
        <v>386</v>
      </c>
      <c r="B18" s="221">
        <v>1877093</v>
      </c>
      <c r="C18" s="221">
        <v>742810</v>
      </c>
      <c r="D18" s="221"/>
      <c r="E18" s="221"/>
      <c r="F18" s="221"/>
      <c r="G18" s="221">
        <f t="shared" si="1"/>
        <v>742810</v>
      </c>
      <c r="H18" s="220">
        <f t="shared" si="0"/>
        <v>39.57</v>
      </c>
    </row>
    <row r="19" spans="1:8" ht="12.75">
      <c r="A19" s="71" t="s">
        <v>387</v>
      </c>
      <c r="B19" s="221"/>
      <c r="C19" s="221"/>
      <c r="D19" s="221"/>
      <c r="E19" s="221"/>
      <c r="F19" s="221"/>
      <c r="G19" s="221"/>
      <c r="H19" s="220"/>
    </row>
    <row r="20" spans="1:8" ht="12.75">
      <c r="A20" s="73" t="s">
        <v>388</v>
      </c>
      <c r="B20" s="223">
        <f>SUM(B18:B19)</f>
        <v>1877093</v>
      </c>
      <c r="C20" s="223">
        <f>SUM(C18:C19)</f>
        <v>742810</v>
      </c>
      <c r="D20" s="223"/>
      <c r="E20" s="223">
        <f>SUM(E18:E19)</f>
        <v>0</v>
      </c>
      <c r="F20" s="223"/>
      <c r="G20" s="221">
        <f>SUM(G18:G19)</f>
        <v>742810</v>
      </c>
      <c r="H20" s="220">
        <f t="shared" si="0"/>
        <v>39.57</v>
      </c>
    </row>
    <row r="21" spans="1:8" s="7" customFormat="1" ht="12.75">
      <c r="A21" s="72" t="s">
        <v>392</v>
      </c>
      <c r="B21" s="222">
        <v>-68995</v>
      </c>
      <c r="C21" s="222">
        <v>0</v>
      </c>
      <c r="D21" s="222"/>
      <c r="E21" s="222"/>
      <c r="F21" s="222"/>
      <c r="G21" s="222">
        <f>SUM(C21:E21)</f>
        <v>0</v>
      </c>
      <c r="H21" s="220">
        <f>IF(B21&lt;&gt;0,ROUND(G21*100/B21,2),"-    ")</f>
        <v>0</v>
      </c>
    </row>
    <row r="22" spans="1:8" s="7" customFormat="1" ht="12.75">
      <c r="A22" s="72" t="s">
        <v>393</v>
      </c>
      <c r="B22" s="223"/>
      <c r="C22" s="223"/>
      <c r="D22" s="223"/>
      <c r="E22" s="223"/>
      <c r="F22" s="223"/>
      <c r="G22" s="222"/>
      <c r="H22" s="220"/>
    </row>
    <row r="23" spans="1:8" ht="12.75">
      <c r="A23" s="72" t="s">
        <v>380</v>
      </c>
      <c r="B23" s="222">
        <f>SUM(B13+B16+B17+B20+B21+B22)</f>
        <v>355899135</v>
      </c>
      <c r="C23" s="222">
        <f>SUM(C13+C16+C17+C20+C21+C22)</f>
        <v>362609715</v>
      </c>
      <c r="D23" s="222">
        <f>SUM(D13+D16+D17+D20+D21+D22)</f>
        <v>0</v>
      </c>
      <c r="E23" s="222">
        <f>SUM(E13+E16+E17+E20+E21+E22)</f>
        <v>0</v>
      </c>
      <c r="F23" s="222">
        <f>SUM(F13+F16+F17+F20+F21+F22)</f>
        <v>0</v>
      </c>
      <c r="G23" s="222">
        <f t="shared" si="1"/>
        <v>362609715</v>
      </c>
      <c r="H23" s="220">
        <f t="shared" si="0"/>
        <v>101.89</v>
      </c>
    </row>
    <row r="24" spans="1:8" ht="12.75">
      <c r="A24" s="71"/>
      <c r="B24" s="221"/>
      <c r="C24" s="221"/>
      <c r="D24" s="221"/>
      <c r="E24" s="221"/>
      <c r="F24" s="221"/>
      <c r="G24" s="221">
        <f t="shared" si="1"/>
        <v>0</v>
      </c>
      <c r="H24" s="220" t="str">
        <f t="shared" si="0"/>
        <v>-    </v>
      </c>
    </row>
    <row r="25" spans="1:8" ht="12.75">
      <c r="A25" s="71" t="s">
        <v>394</v>
      </c>
      <c r="B25" s="221">
        <v>424809000</v>
      </c>
      <c r="C25" s="221">
        <v>428194000</v>
      </c>
      <c r="D25" s="221"/>
      <c r="E25" s="221"/>
      <c r="F25" s="221"/>
      <c r="G25" s="221">
        <f t="shared" si="1"/>
        <v>428194000</v>
      </c>
      <c r="H25" s="220">
        <f t="shared" si="0"/>
        <v>100.8</v>
      </c>
    </row>
    <row r="26" spans="1:8" ht="12.75">
      <c r="A26" s="71" t="s">
        <v>395</v>
      </c>
      <c r="B26" s="221"/>
      <c r="C26" s="221"/>
      <c r="D26" s="221"/>
      <c r="E26" s="221"/>
      <c r="F26" s="221"/>
      <c r="G26" s="221">
        <f t="shared" si="1"/>
        <v>0</v>
      </c>
      <c r="H26" s="220" t="str">
        <f t="shared" si="0"/>
        <v>-    </v>
      </c>
    </row>
    <row r="27" spans="1:8" ht="12.75">
      <c r="A27" s="71" t="s">
        <v>396</v>
      </c>
      <c r="B27" s="221">
        <v>3385000</v>
      </c>
      <c r="C27" s="221">
        <v>0</v>
      </c>
      <c r="D27" s="221"/>
      <c r="E27" s="221"/>
      <c r="F27" s="221"/>
      <c r="G27" s="221">
        <f t="shared" si="1"/>
        <v>0</v>
      </c>
      <c r="H27" s="220"/>
    </row>
    <row r="28" spans="1:8" ht="12.75">
      <c r="A28" s="71" t="s">
        <v>397</v>
      </c>
      <c r="B28" s="221">
        <v>-83168384</v>
      </c>
      <c r="C28" s="221">
        <v>-77548311</v>
      </c>
      <c r="D28" s="221"/>
      <c r="E28" s="221"/>
      <c r="F28" s="221"/>
      <c r="G28" s="221">
        <f t="shared" si="1"/>
        <v>-77548311</v>
      </c>
      <c r="H28" s="220">
        <f t="shared" si="0"/>
        <v>93.24</v>
      </c>
    </row>
    <row r="29" spans="1:8" ht="12.75">
      <c r="A29" s="71" t="s">
        <v>398</v>
      </c>
      <c r="B29" s="221"/>
      <c r="C29" s="221"/>
      <c r="D29" s="221"/>
      <c r="E29" s="221"/>
      <c r="F29" s="221"/>
      <c r="G29" s="221">
        <f t="shared" si="1"/>
        <v>0</v>
      </c>
      <c r="H29" s="220" t="str">
        <f t="shared" si="0"/>
        <v>-    </v>
      </c>
    </row>
    <row r="30" spans="1:8" ht="12.75">
      <c r="A30" s="71" t="s">
        <v>399</v>
      </c>
      <c r="B30" s="221">
        <v>5620073</v>
      </c>
      <c r="C30" s="221">
        <v>6308098</v>
      </c>
      <c r="D30" s="221"/>
      <c r="E30" s="221"/>
      <c r="F30" s="221"/>
      <c r="G30" s="221">
        <f t="shared" si="1"/>
        <v>6308098</v>
      </c>
      <c r="H30" s="220">
        <f t="shared" si="0"/>
        <v>112.24</v>
      </c>
    </row>
    <row r="31" spans="1:8" ht="12.75">
      <c r="A31" s="72" t="s">
        <v>402</v>
      </c>
      <c r="B31" s="223">
        <f aca="true" t="shared" si="3" ref="B31:G31">SUM(B25:B30)</f>
        <v>350645689</v>
      </c>
      <c r="C31" s="223">
        <f t="shared" si="3"/>
        <v>356953787</v>
      </c>
      <c r="D31" s="223">
        <f t="shared" si="3"/>
        <v>0</v>
      </c>
      <c r="E31" s="223">
        <f t="shared" si="3"/>
        <v>0</v>
      </c>
      <c r="F31" s="223">
        <f t="shared" si="3"/>
        <v>0</v>
      </c>
      <c r="G31" s="223">
        <f t="shared" si="3"/>
        <v>356953787</v>
      </c>
      <c r="H31" s="220">
        <f t="shared" si="0"/>
        <v>101.8</v>
      </c>
    </row>
    <row r="32" spans="1:8" ht="12.75">
      <c r="A32" s="71" t="s">
        <v>400</v>
      </c>
      <c r="B32" s="221">
        <v>208123</v>
      </c>
      <c r="C32" s="221">
        <v>20974</v>
      </c>
      <c r="D32" s="221"/>
      <c r="E32" s="221"/>
      <c r="F32" s="221"/>
      <c r="G32" s="221">
        <f t="shared" si="1"/>
        <v>20974</v>
      </c>
      <c r="H32" s="220">
        <f t="shared" si="0"/>
        <v>10.08</v>
      </c>
    </row>
    <row r="33" spans="1:8" ht="12.75">
      <c r="A33" s="71" t="s">
        <v>401</v>
      </c>
      <c r="B33" s="221">
        <v>1345912</v>
      </c>
      <c r="C33" s="221">
        <v>1504274</v>
      </c>
      <c r="D33" s="221"/>
      <c r="E33" s="221"/>
      <c r="F33" s="221"/>
      <c r="G33" s="221">
        <f t="shared" si="1"/>
        <v>1504274</v>
      </c>
      <c r="H33" s="220">
        <f t="shared" si="0"/>
        <v>111.77</v>
      </c>
    </row>
    <row r="34" spans="1:8" ht="12.75">
      <c r="A34" s="71" t="s">
        <v>407</v>
      </c>
      <c r="B34" s="221">
        <v>76000</v>
      </c>
      <c r="C34" s="221">
        <v>50437</v>
      </c>
      <c r="D34" s="221"/>
      <c r="E34" s="221"/>
      <c r="F34" s="221"/>
      <c r="G34" s="221">
        <f t="shared" si="1"/>
        <v>50437</v>
      </c>
      <c r="H34" s="220"/>
    </row>
    <row r="35" spans="1:8" ht="12.75">
      <c r="A35" s="72" t="s">
        <v>403</v>
      </c>
      <c r="B35" s="223">
        <f>SUM(B32:B34)</f>
        <v>1630035</v>
      </c>
      <c r="C35" s="223">
        <f>SUM(C32:C34)</f>
        <v>1575685</v>
      </c>
      <c r="D35" s="223">
        <f>SUM(D32:D34)</f>
        <v>0</v>
      </c>
      <c r="E35" s="223">
        <f>SUM(E32:E34)</f>
        <v>0</v>
      </c>
      <c r="F35" s="223">
        <f>SUM(F32:F34)</f>
        <v>0</v>
      </c>
      <c r="G35" s="221">
        <f t="shared" si="1"/>
        <v>1575685</v>
      </c>
      <c r="H35" s="220">
        <f t="shared" si="0"/>
        <v>96.67</v>
      </c>
    </row>
    <row r="36" spans="1:8" ht="12.75">
      <c r="A36" s="72" t="s">
        <v>404</v>
      </c>
      <c r="B36" s="221"/>
      <c r="C36" s="221"/>
      <c r="D36" s="221"/>
      <c r="E36" s="221"/>
      <c r="F36" s="221"/>
      <c r="G36" s="221">
        <f t="shared" si="1"/>
        <v>0</v>
      </c>
      <c r="H36" s="220" t="str">
        <f t="shared" si="0"/>
        <v>-    </v>
      </c>
    </row>
    <row r="37" spans="1:8" ht="12.75">
      <c r="A37" s="72" t="s">
        <v>405</v>
      </c>
      <c r="B37" s="221"/>
      <c r="C37" s="221"/>
      <c r="D37" s="221"/>
      <c r="E37" s="221"/>
      <c r="F37" s="221"/>
      <c r="G37" s="221">
        <f t="shared" si="1"/>
        <v>0</v>
      </c>
      <c r="H37" s="220" t="str">
        <f t="shared" si="0"/>
        <v>-    </v>
      </c>
    </row>
    <row r="38" spans="1:8" ht="12.75">
      <c r="A38" s="72" t="s">
        <v>406</v>
      </c>
      <c r="B38" s="221">
        <v>3623411</v>
      </c>
      <c r="C38" s="221">
        <v>4080243</v>
      </c>
      <c r="D38" s="221"/>
      <c r="E38" s="221"/>
      <c r="F38" s="221"/>
      <c r="G38" s="221">
        <f t="shared" si="1"/>
        <v>4080243</v>
      </c>
      <c r="H38" s="220">
        <f t="shared" si="0"/>
        <v>112.61</v>
      </c>
    </row>
    <row r="39" spans="1:8" ht="12.75">
      <c r="A39" s="72" t="s">
        <v>381</v>
      </c>
      <c r="B39" s="222">
        <f aca="true" t="shared" si="4" ref="B39:G39">SUM(B31+B35+B36+B37+B38)</f>
        <v>355899135</v>
      </c>
      <c r="C39" s="222">
        <f t="shared" si="4"/>
        <v>362609715</v>
      </c>
      <c r="D39" s="222">
        <f t="shared" si="4"/>
        <v>0</v>
      </c>
      <c r="E39" s="222">
        <f t="shared" si="4"/>
        <v>0</v>
      </c>
      <c r="F39" s="222">
        <f t="shared" si="4"/>
        <v>0</v>
      </c>
      <c r="G39" s="222">
        <f t="shared" si="4"/>
        <v>362609715</v>
      </c>
      <c r="H39" s="220">
        <f t="shared" si="0"/>
        <v>101.89</v>
      </c>
    </row>
    <row r="40" spans="1:8" ht="13.5" thickBot="1">
      <c r="A40" s="74"/>
      <c r="B40" s="75"/>
      <c r="C40" s="75"/>
      <c r="D40" s="75"/>
      <c r="E40" s="75"/>
      <c r="F40" s="75"/>
      <c r="G40" s="75"/>
      <c r="H40" s="76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11.421875" style="0" customWidth="1"/>
    <col min="6" max="6" width="11.8515625" style="0" customWidth="1"/>
    <col min="7" max="7" width="11.57421875" style="0" customWidth="1"/>
    <col min="8" max="8" width="10.140625" style="0" customWidth="1"/>
    <col min="9" max="9" width="13.140625" style="0" customWidth="1"/>
  </cols>
  <sheetData>
    <row r="2" spans="1:9" ht="12.75">
      <c r="A2" s="296" t="s">
        <v>482</v>
      </c>
      <c r="B2" s="295"/>
      <c r="C2" s="295"/>
      <c r="D2" s="295"/>
      <c r="E2" s="295"/>
      <c r="F2" s="295"/>
      <c r="G2" s="295"/>
      <c r="H2" s="295"/>
      <c r="I2" s="29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42" t="s">
        <v>436</v>
      </c>
      <c r="B5" s="342"/>
      <c r="C5" s="342"/>
      <c r="D5" s="342"/>
      <c r="E5" s="342"/>
      <c r="F5" s="342"/>
      <c r="G5" s="342"/>
      <c r="H5" s="342"/>
      <c r="I5" s="342"/>
    </row>
    <row r="6" spans="1:9" ht="15">
      <c r="A6" s="345" t="s">
        <v>434</v>
      </c>
      <c r="B6" s="345"/>
      <c r="C6" s="345"/>
      <c r="D6" s="345"/>
      <c r="E6" s="345"/>
      <c r="F6" s="345"/>
      <c r="G6" s="345"/>
      <c r="H6" s="345"/>
      <c r="I6" s="345"/>
    </row>
    <row r="7" spans="1:9" ht="15.75" thickBot="1">
      <c r="A7" s="346" t="s">
        <v>465</v>
      </c>
      <c r="B7" s="346"/>
      <c r="C7" s="346"/>
      <c r="D7" s="346"/>
      <c r="E7" s="346"/>
      <c r="F7" s="346"/>
      <c r="G7" s="346"/>
      <c r="H7" s="346"/>
      <c r="I7" s="346"/>
    </row>
    <row r="8" spans="1:9" ht="48">
      <c r="A8" s="53" t="s">
        <v>351</v>
      </c>
      <c r="B8" s="54" t="s">
        <v>103</v>
      </c>
      <c r="C8" s="344" t="s">
        <v>466</v>
      </c>
      <c r="D8" s="344"/>
      <c r="E8" s="344"/>
      <c r="F8" s="344"/>
      <c r="G8" s="344"/>
      <c r="H8" s="55" t="s">
        <v>408</v>
      </c>
      <c r="I8" s="56" t="s">
        <v>467</v>
      </c>
    </row>
    <row r="9" spans="1:9" ht="38.25">
      <c r="A9" s="57"/>
      <c r="B9" s="46"/>
      <c r="C9" s="47" t="s">
        <v>435</v>
      </c>
      <c r="D9" s="47"/>
      <c r="E9" s="47"/>
      <c r="F9" s="47"/>
      <c r="G9" s="48" t="s">
        <v>376</v>
      </c>
      <c r="H9" s="48"/>
      <c r="I9" s="58"/>
    </row>
    <row r="10" spans="1:10" ht="12.75">
      <c r="A10" s="59" t="s">
        <v>97</v>
      </c>
      <c r="B10" s="49" t="s">
        <v>71</v>
      </c>
      <c r="C10" s="224">
        <v>130676632</v>
      </c>
      <c r="D10" s="225"/>
      <c r="E10" s="225"/>
      <c r="F10" s="225"/>
      <c r="G10" s="225">
        <f>SUM(C10:E10)</f>
        <v>130676632</v>
      </c>
      <c r="H10" s="226"/>
      <c r="I10" s="227">
        <f>SUM(G10:H10)</f>
        <v>130676632</v>
      </c>
      <c r="J10" s="228"/>
    </row>
    <row r="11" spans="1:10" ht="12.75">
      <c r="A11" s="59" t="s">
        <v>98</v>
      </c>
      <c r="B11" s="49" t="s">
        <v>72</v>
      </c>
      <c r="C11" s="224">
        <v>130546820</v>
      </c>
      <c r="D11" s="225"/>
      <c r="E11" s="225"/>
      <c r="F11" s="225"/>
      <c r="G11" s="225">
        <f aca="true" t="shared" si="0" ref="G11:G25">SUM(C11:E11)</f>
        <v>130546820</v>
      </c>
      <c r="H11" s="226"/>
      <c r="I11" s="227">
        <f aca="true" t="shared" si="1" ref="I11:I28">SUM(G11:H11)</f>
        <v>130546820</v>
      </c>
      <c r="J11" s="228"/>
    </row>
    <row r="12" spans="1:10" ht="12.75">
      <c r="A12" s="60" t="s">
        <v>99</v>
      </c>
      <c r="B12" s="51" t="s">
        <v>73</v>
      </c>
      <c r="C12" s="225">
        <v>129812</v>
      </c>
      <c r="D12" s="225">
        <f aca="true" t="shared" si="2" ref="D12:I12">SUM(D10-D11)</f>
        <v>0</v>
      </c>
      <c r="E12" s="225">
        <f t="shared" si="2"/>
        <v>0</v>
      </c>
      <c r="F12" s="225">
        <f t="shared" si="2"/>
        <v>0</v>
      </c>
      <c r="G12" s="225">
        <f t="shared" si="2"/>
        <v>129812</v>
      </c>
      <c r="H12" s="225">
        <f t="shared" si="2"/>
        <v>0</v>
      </c>
      <c r="I12" s="229">
        <f t="shared" si="2"/>
        <v>129812</v>
      </c>
      <c r="J12" s="228"/>
    </row>
    <row r="13" spans="1:10" ht="12.75">
      <c r="A13" s="59" t="s">
        <v>100</v>
      </c>
      <c r="B13" s="49" t="s">
        <v>74</v>
      </c>
      <c r="C13" s="224">
        <v>31211588</v>
      </c>
      <c r="D13" s="225"/>
      <c r="E13" s="225"/>
      <c r="F13" s="225"/>
      <c r="G13" s="225">
        <f t="shared" si="0"/>
        <v>31211588</v>
      </c>
      <c r="H13" s="226"/>
      <c r="I13" s="227">
        <f t="shared" si="1"/>
        <v>31211588</v>
      </c>
      <c r="J13" s="228"/>
    </row>
    <row r="14" spans="1:10" ht="12.75">
      <c r="A14" s="59" t="s">
        <v>107</v>
      </c>
      <c r="B14" s="49" t="s">
        <v>75</v>
      </c>
      <c r="C14" s="224">
        <v>1345912</v>
      </c>
      <c r="D14" s="225"/>
      <c r="E14" s="225"/>
      <c r="F14" s="225"/>
      <c r="G14" s="225">
        <f t="shared" si="0"/>
        <v>1345912</v>
      </c>
      <c r="H14" s="226"/>
      <c r="I14" s="227">
        <f t="shared" si="1"/>
        <v>1345912</v>
      </c>
      <c r="J14" s="228"/>
    </row>
    <row r="15" spans="1:10" ht="12.75">
      <c r="A15" s="60" t="s">
        <v>108</v>
      </c>
      <c r="B15" s="51" t="s">
        <v>76</v>
      </c>
      <c r="C15" s="230">
        <f>SUM(C13-C14)</f>
        <v>29865676</v>
      </c>
      <c r="D15" s="230">
        <f aca="true" t="shared" si="3" ref="D15:I15">SUM(D13-D14)</f>
        <v>0</v>
      </c>
      <c r="E15" s="230">
        <f t="shared" si="3"/>
        <v>0</v>
      </c>
      <c r="F15" s="230">
        <f t="shared" si="3"/>
        <v>0</v>
      </c>
      <c r="G15" s="230">
        <f t="shared" si="3"/>
        <v>29865676</v>
      </c>
      <c r="H15" s="230">
        <f t="shared" si="3"/>
        <v>0</v>
      </c>
      <c r="I15" s="231">
        <f t="shared" si="3"/>
        <v>29865676</v>
      </c>
      <c r="J15" s="228"/>
    </row>
    <row r="16" spans="1:10" ht="12.75">
      <c r="A16" s="60" t="s">
        <v>109</v>
      </c>
      <c r="B16" s="51" t="s">
        <v>77</v>
      </c>
      <c r="C16" s="225">
        <f>SUM(C12+C15)</f>
        <v>29995488</v>
      </c>
      <c r="D16" s="225">
        <f aca="true" t="shared" si="4" ref="D16:I16">SUM(D12+D15)</f>
        <v>0</v>
      </c>
      <c r="E16" s="225">
        <f t="shared" si="4"/>
        <v>0</v>
      </c>
      <c r="F16" s="225">
        <f t="shared" si="4"/>
        <v>0</v>
      </c>
      <c r="G16" s="225">
        <f t="shared" si="4"/>
        <v>29995488</v>
      </c>
      <c r="H16" s="225">
        <f t="shared" si="4"/>
        <v>0</v>
      </c>
      <c r="I16" s="229">
        <f t="shared" si="4"/>
        <v>29995488</v>
      </c>
      <c r="J16" s="228"/>
    </row>
    <row r="17" spans="1:10" ht="12.75">
      <c r="A17" s="59" t="s">
        <v>101</v>
      </c>
      <c r="B17" s="49" t="s">
        <v>78</v>
      </c>
      <c r="C17" s="225"/>
      <c r="D17" s="225"/>
      <c r="E17" s="225"/>
      <c r="F17" s="225"/>
      <c r="G17" s="225">
        <f t="shared" si="0"/>
        <v>0</v>
      </c>
      <c r="H17" s="226"/>
      <c r="I17" s="227">
        <f t="shared" si="1"/>
        <v>0</v>
      </c>
      <c r="J17" s="228"/>
    </row>
    <row r="18" spans="1:10" ht="12.75">
      <c r="A18" s="59" t="s">
        <v>110</v>
      </c>
      <c r="B18" s="49" t="s">
        <v>79</v>
      </c>
      <c r="C18" s="225"/>
      <c r="D18" s="225"/>
      <c r="E18" s="225"/>
      <c r="F18" s="225"/>
      <c r="G18" s="225">
        <f t="shared" si="0"/>
        <v>0</v>
      </c>
      <c r="H18" s="226"/>
      <c r="I18" s="227">
        <f t="shared" si="1"/>
        <v>0</v>
      </c>
      <c r="J18" s="228"/>
    </row>
    <row r="19" spans="1:10" ht="25.5">
      <c r="A19" s="60" t="s">
        <v>111</v>
      </c>
      <c r="B19" s="51" t="s">
        <v>80</v>
      </c>
      <c r="C19" s="225"/>
      <c r="D19" s="225"/>
      <c r="E19" s="225"/>
      <c r="F19" s="225"/>
      <c r="G19" s="225">
        <f t="shared" si="0"/>
        <v>0</v>
      </c>
      <c r="H19" s="226"/>
      <c r="I19" s="227">
        <f t="shared" si="1"/>
        <v>0</v>
      </c>
      <c r="J19" s="228"/>
    </row>
    <row r="20" spans="1:10" ht="12.75">
      <c r="A20" s="59" t="s">
        <v>112</v>
      </c>
      <c r="B20" s="49" t="s">
        <v>81</v>
      </c>
      <c r="C20" s="232"/>
      <c r="D20" s="232"/>
      <c r="E20" s="232"/>
      <c r="F20" s="232"/>
      <c r="G20" s="225">
        <f t="shared" si="0"/>
        <v>0</v>
      </c>
      <c r="H20" s="232">
        <f>H15+H16+H17+H18+H19</f>
        <v>0</v>
      </c>
      <c r="I20" s="227">
        <f t="shared" si="1"/>
        <v>0</v>
      </c>
      <c r="J20" s="228"/>
    </row>
    <row r="21" spans="1:10" ht="12.75">
      <c r="A21" s="59" t="s">
        <v>113</v>
      </c>
      <c r="B21" s="49" t="s">
        <v>82</v>
      </c>
      <c r="C21" s="225"/>
      <c r="D21" s="225"/>
      <c r="E21" s="225"/>
      <c r="F21" s="225"/>
      <c r="G21" s="225">
        <f t="shared" si="0"/>
        <v>0</v>
      </c>
      <c r="H21" s="226"/>
      <c r="I21" s="227">
        <f t="shared" si="1"/>
        <v>0</v>
      </c>
      <c r="J21" s="228"/>
    </row>
    <row r="22" spans="1:10" ht="25.5">
      <c r="A22" s="60" t="s">
        <v>114</v>
      </c>
      <c r="B22" s="51" t="s">
        <v>83</v>
      </c>
      <c r="C22" s="225"/>
      <c r="D22" s="225"/>
      <c r="E22" s="225"/>
      <c r="F22" s="225"/>
      <c r="G22" s="225">
        <f t="shared" si="0"/>
        <v>0</v>
      </c>
      <c r="H22" s="226"/>
      <c r="I22" s="227">
        <f t="shared" si="1"/>
        <v>0</v>
      </c>
      <c r="J22" s="228"/>
    </row>
    <row r="23" spans="1:10" ht="12.75">
      <c r="A23" s="60" t="s">
        <v>115</v>
      </c>
      <c r="B23" s="51" t="s">
        <v>84</v>
      </c>
      <c r="C23" s="225"/>
      <c r="D23" s="225"/>
      <c r="E23" s="225"/>
      <c r="F23" s="225"/>
      <c r="G23" s="225">
        <f t="shared" si="0"/>
        <v>0</v>
      </c>
      <c r="H23" s="226"/>
      <c r="I23" s="227">
        <f t="shared" si="1"/>
        <v>0</v>
      </c>
      <c r="J23" s="228"/>
    </row>
    <row r="24" spans="1:10" ht="12.75">
      <c r="A24" s="60" t="s">
        <v>96</v>
      </c>
      <c r="B24" s="51" t="s">
        <v>85</v>
      </c>
      <c r="C24" s="233">
        <f>SUM(C16+C23)</f>
        <v>29995488</v>
      </c>
      <c r="D24" s="234">
        <f aca="true" t="shared" si="5" ref="D24:I24">SUM(D16+D23)</f>
        <v>0</v>
      </c>
      <c r="E24" s="233">
        <f t="shared" si="5"/>
        <v>0</v>
      </c>
      <c r="F24" s="233">
        <f t="shared" si="5"/>
        <v>0</v>
      </c>
      <c r="G24" s="233">
        <f t="shared" si="5"/>
        <v>29995488</v>
      </c>
      <c r="H24" s="233">
        <f t="shared" si="5"/>
        <v>0</v>
      </c>
      <c r="I24" s="235">
        <f t="shared" si="5"/>
        <v>29995488</v>
      </c>
      <c r="J24" s="228"/>
    </row>
    <row r="25" spans="1:10" ht="25.5">
      <c r="A25" s="60" t="s">
        <v>116</v>
      </c>
      <c r="B25" s="51" t="s">
        <v>86</v>
      </c>
      <c r="C25" s="236"/>
      <c r="D25" s="236"/>
      <c r="E25" s="236"/>
      <c r="F25" s="236"/>
      <c r="G25" s="225">
        <f t="shared" si="0"/>
        <v>0</v>
      </c>
      <c r="H25" s="236"/>
      <c r="I25" s="227">
        <f t="shared" si="1"/>
        <v>0</v>
      </c>
      <c r="J25" s="228"/>
    </row>
    <row r="26" spans="1:10" ht="12.75">
      <c r="A26" s="60" t="s">
        <v>117</v>
      </c>
      <c r="B26" s="51" t="s">
        <v>87</v>
      </c>
      <c r="C26" s="233">
        <f>SUM(C16-C25)</f>
        <v>29995488</v>
      </c>
      <c r="D26" s="236"/>
      <c r="E26" s="236"/>
      <c r="F26" s="236"/>
      <c r="G26" s="225">
        <f>SUM(C26:E26)</f>
        <v>29995488</v>
      </c>
      <c r="H26" s="236"/>
      <c r="I26" s="227">
        <f t="shared" si="1"/>
        <v>29995488</v>
      </c>
      <c r="J26" s="228"/>
    </row>
    <row r="27" spans="1:10" ht="25.5">
      <c r="A27" s="60" t="s">
        <v>118</v>
      </c>
      <c r="B27" s="51" t="s">
        <v>88</v>
      </c>
      <c r="C27" s="236"/>
      <c r="D27" s="236"/>
      <c r="E27" s="236"/>
      <c r="F27" s="236"/>
      <c r="G27" s="225">
        <f>SUM(C27:E27)</f>
        <v>0</v>
      </c>
      <c r="H27" s="236"/>
      <c r="I27" s="227">
        <f t="shared" si="1"/>
        <v>0</v>
      </c>
      <c r="J27" s="228"/>
    </row>
    <row r="28" spans="1:10" ht="25.5">
      <c r="A28" s="60" t="s">
        <v>119</v>
      </c>
      <c r="B28" s="51" t="s">
        <v>89</v>
      </c>
      <c r="C28" s="236"/>
      <c r="D28" s="236"/>
      <c r="E28" s="236"/>
      <c r="F28" s="236"/>
      <c r="G28" s="225">
        <f>SUM(C28:E28)</f>
        <v>0</v>
      </c>
      <c r="H28" s="236"/>
      <c r="I28" s="227">
        <f t="shared" si="1"/>
        <v>0</v>
      </c>
      <c r="J28" s="228"/>
    </row>
    <row r="29" spans="1:10" ht="13.5" thickBot="1">
      <c r="A29" s="61"/>
      <c r="B29" s="62"/>
      <c r="C29" s="237"/>
      <c r="D29" s="237"/>
      <c r="E29" s="237"/>
      <c r="F29" s="237"/>
      <c r="G29" s="237"/>
      <c r="H29" s="237"/>
      <c r="I29" s="238"/>
      <c r="J29" s="228"/>
    </row>
  </sheetData>
  <sheetProtection/>
  <mergeCells count="5">
    <mergeCell ref="C8:G8"/>
    <mergeCell ref="A2:I2"/>
    <mergeCell ref="A5:I5"/>
    <mergeCell ref="A6:I6"/>
    <mergeCell ref="A7:I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296" t="s">
        <v>470</v>
      </c>
      <c r="B1" s="296"/>
      <c r="C1" s="296"/>
      <c r="D1" s="296"/>
      <c r="E1" s="296"/>
      <c r="F1" s="296"/>
      <c r="G1" s="295"/>
      <c r="H1" s="295"/>
    </row>
    <row r="2" spans="1:8" ht="12.75">
      <c r="A2" s="295"/>
      <c r="B2" s="295"/>
      <c r="C2" s="295"/>
      <c r="D2" s="295"/>
      <c r="E2" s="295"/>
      <c r="F2" s="295"/>
      <c r="G2" s="295"/>
      <c r="H2" s="295"/>
    </row>
    <row r="3" spans="1:8" ht="15">
      <c r="A3" s="294" t="s">
        <v>294</v>
      </c>
      <c r="B3" s="294"/>
      <c r="C3" s="294"/>
      <c r="D3" s="294"/>
      <c r="E3" s="294"/>
      <c r="F3" s="294"/>
      <c r="G3" s="295"/>
      <c r="H3" s="295"/>
    </row>
    <row r="4" spans="1:8" ht="15">
      <c r="A4" s="294" t="s">
        <v>293</v>
      </c>
      <c r="B4" s="294"/>
      <c r="C4" s="294"/>
      <c r="D4" s="294"/>
      <c r="E4" s="294"/>
      <c r="F4" s="294"/>
      <c r="G4" s="295"/>
      <c r="H4" s="295"/>
    </row>
    <row r="5" spans="1:8" ht="15.75" thickBot="1">
      <c r="A5" s="157"/>
      <c r="B5" s="6"/>
      <c r="C5" s="4"/>
      <c r="D5" s="4"/>
      <c r="E5" s="4"/>
      <c r="F5" s="4"/>
      <c r="G5" s="4"/>
      <c r="H5" s="4"/>
    </row>
    <row r="6" spans="1:8" ht="62.25" customHeight="1" thickBot="1">
      <c r="A6" s="134" t="s">
        <v>102</v>
      </c>
      <c r="B6" s="149" t="s">
        <v>103</v>
      </c>
      <c r="C6" s="260" t="s">
        <v>104</v>
      </c>
      <c r="D6" s="261" t="s">
        <v>105</v>
      </c>
      <c r="E6" s="262" t="s">
        <v>106</v>
      </c>
      <c r="F6" s="267" t="s">
        <v>452</v>
      </c>
      <c r="G6" s="261" t="s">
        <v>453</v>
      </c>
      <c r="H6" s="262" t="s">
        <v>454</v>
      </c>
    </row>
    <row r="7" spans="1:8" s="7" customFormat="1" ht="12.75">
      <c r="A7" s="60" t="s">
        <v>120</v>
      </c>
      <c r="B7" s="151" t="s">
        <v>121</v>
      </c>
      <c r="C7" s="276">
        <f>SUM('05.mell'!O9)</f>
        <v>47286439</v>
      </c>
      <c r="D7" s="277">
        <f>SUM('05.mell'!P9)</f>
        <v>55539766</v>
      </c>
      <c r="E7" s="278">
        <f>SUM('05.mell'!Q9)</f>
        <v>51423945</v>
      </c>
      <c r="F7" s="279">
        <f>SUM(E7)</f>
        <v>51423945</v>
      </c>
      <c r="G7" s="280"/>
      <c r="H7" s="281"/>
    </row>
    <row r="8" spans="1:8" s="7" customFormat="1" ht="38.25">
      <c r="A8" s="60" t="s">
        <v>122</v>
      </c>
      <c r="B8" s="151" t="s">
        <v>123</v>
      </c>
      <c r="C8" s="145">
        <f>SUM('05.mell'!O10)</f>
        <v>6754796</v>
      </c>
      <c r="D8" s="132">
        <f>SUM('05.mell'!P10)</f>
        <v>8316598</v>
      </c>
      <c r="E8" s="146">
        <f>SUM('05.mell'!Q10)</f>
        <v>7144099</v>
      </c>
      <c r="F8" s="246">
        <f aca="true" t="shared" si="0" ref="F8:F71">SUM(E8)</f>
        <v>7144099</v>
      </c>
      <c r="G8" s="247"/>
      <c r="H8" s="248"/>
    </row>
    <row r="9" spans="1:8" ht="12.75">
      <c r="A9" s="60" t="s">
        <v>133</v>
      </c>
      <c r="B9" s="150" t="s">
        <v>134</v>
      </c>
      <c r="C9" s="154">
        <f>SUM('05.mell'!O11)</f>
        <v>6510000</v>
      </c>
      <c r="D9" s="50">
        <f>SUM('05.mell'!P11)</f>
        <v>12598741</v>
      </c>
      <c r="E9" s="155">
        <f>SUM('05.mell'!Q11)</f>
        <v>11840043</v>
      </c>
      <c r="F9" s="144">
        <f t="shared" si="0"/>
        <v>11840043</v>
      </c>
      <c r="G9" s="117"/>
      <c r="H9" s="124"/>
    </row>
    <row r="10" spans="1:8" ht="12.75">
      <c r="A10" s="60" t="s">
        <v>136</v>
      </c>
      <c r="B10" s="150" t="s">
        <v>137</v>
      </c>
      <c r="C10" s="154">
        <f>SUM('05.mell'!O12)</f>
        <v>549000</v>
      </c>
      <c r="D10" s="50">
        <f>SUM('05.mell'!P12)</f>
        <v>939000</v>
      </c>
      <c r="E10" s="155">
        <f>SUM('05.mell'!Q12)</f>
        <v>752318</v>
      </c>
      <c r="F10" s="144">
        <f t="shared" si="0"/>
        <v>752318</v>
      </c>
      <c r="G10" s="117"/>
      <c r="H10" s="124"/>
    </row>
    <row r="11" spans="1:8" ht="25.5">
      <c r="A11" s="60" t="s">
        <v>143</v>
      </c>
      <c r="B11" s="150" t="s">
        <v>144</v>
      </c>
      <c r="C11" s="154">
        <f>SUM('05.mell'!O13)</f>
        <v>13355742</v>
      </c>
      <c r="D11" s="50">
        <f>SUM('05.mell'!P13)</f>
        <v>16742300</v>
      </c>
      <c r="E11" s="155">
        <f>SUM('05.mell'!Q13)</f>
        <v>11812432</v>
      </c>
      <c r="F11" s="144">
        <f t="shared" si="0"/>
        <v>11812432</v>
      </c>
      <c r="G11" s="117"/>
      <c r="H11" s="124"/>
    </row>
    <row r="12" spans="1:8" ht="25.5">
      <c r="A12" s="60" t="s">
        <v>146</v>
      </c>
      <c r="B12" s="150" t="s">
        <v>147</v>
      </c>
      <c r="C12" s="154">
        <f>SUM('05.mell'!O14)</f>
        <v>0</v>
      </c>
      <c r="D12" s="50">
        <f>SUM('05.mell'!P14)</f>
        <v>0</v>
      </c>
      <c r="E12" s="155">
        <f>SUM('05.mell'!Q14)</f>
        <v>0</v>
      </c>
      <c r="F12" s="144">
        <f t="shared" si="0"/>
        <v>0</v>
      </c>
      <c r="G12" s="117"/>
      <c r="H12" s="124"/>
    </row>
    <row r="13" spans="1:8" ht="25.5">
      <c r="A13" s="60" t="s">
        <v>149</v>
      </c>
      <c r="B13" s="150" t="s">
        <v>150</v>
      </c>
      <c r="C13" s="154">
        <f>SUM('05.mell'!O15)</f>
        <v>14815568</v>
      </c>
      <c r="D13" s="50">
        <f>SUM('05.mell'!P15)</f>
        <v>7592779</v>
      </c>
      <c r="E13" s="155">
        <f>SUM('05.mell'!Q15)</f>
        <v>5942029</v>
      </c>
      <c r="F13" s="144">
        <f t="shared" si="0"/>
        <v>5942029</v>
      </c>
      <c r="G13" s="117"/>
      <c r="H13" s="124"/>
    </row>
    <row r="14" spans="1:8" s="7" customFormat="1" ht="12.75">
      <c r="A14" s="60" t="s">
        <v>151</v>
      </c>
      <c r="B14" s="151" t="s">
        <v>152</v>
      </c>
      <c r="C14" s="145">
        <f>SUM('05.mell'!O16)</f>
        <v>35230310</v>
      </c>
      <c r="D14" s="132">
        <f>SUM('05.mell'!P16)</f>
        <v>37872820</v>
      </c>
      <c r="E14" s="146">
        <f>SUM('05.mell'!Q16)</f>
        <v>30346822</v>
      </c>
      <c r="F14" s="246">
        <f t="shared" si="0"/>
        <v>30346822</v>
      </c>
      <c r="G14" s="132">
        <f>SUM(G9:G13)</f>
        <v>0</v>
      </c>
      <c r="H14" s="146">
        <f>SUM(H9:H13)</f>
        <v>0</v>
      </c>
    </row>
    <row r="15" spans="1:8" ht="12.75">
      <c r="A15" s="59" t="s">
        <v>153</v>
      </c>
      <c r="B15" s="150" t="s">
        <v>154</v>
      </c>
      <c r="C15" s="154">
        <f>SUM('05.mell'!O17)</f>
        <v>0</v>
      </c>
      <c r="D15" s="50">
        <f>SUM('05.mell'!P17)</f>
        <v>174000</v>
      </c>
      <c r="E15" s="155">
        <f>SUM('05.mell'!Q17)</f>
        <v>0</v>
      </c>
      <c r="F15" s="144">
        <f t="shared" si="0"/>
        <v>0</v>
      </c>
      <c r="G15" s="117"/>
      <c r="H15" s="124"/>
    </row>
    <row r="16" spans="1:8" ht="12.75">
      <c r="A16" s="59" t="s">
        <v>156</v>
      </c>
      <c r="B16" s="150" t="s">
        <v>157</v>
      </c>
      <c r="C16" s="154">
        <f>SUM('05.mell'!O18)</f>
        <v>0</v>
      </c>
      <c r="D16" s="50">
        <f>SUM('05.mell'!P18)</f>
        <v>0</v>
      </c>
      <c r="E16" s="155">
        <f>SUM('05.mell'!Q18)</f>
        <v>0</v>
      </c>
      <c r="F16" s="144">
        <f t="shared" si="0"/>
        <v>0</v>
      </c>
      <c r="G16" s="117"/>
      <c r="H16" s="124"/>
    </row>
    <row r="17" spans="1:8" ht="38.25">
      <c r="A17" s="59" t="s">
        <v>158</v>
      </c>
      <c r="B17" s="150" t="s">
        <v>159</v>
      </c>
      <c r="C17" s="154">
        <f>SUM('05.mell'!O19)</f>
        <v>0</v>
      </c>
      <c r="D17" s="50">
        <f>SUM('05.mell'!P19)</f>
        <v>0</v>
      </c>
      <c r="E17" s="155">
        <f>SUM('05.mell'!Q19)</f>
        <v>0</v>
      </c>
      <c r="F17" s="144">
        <f t="shared" si="0"/>
        <v>0</v>
      </c>
      <c r="G17" s="117"/>
      <c r="H17" s="124"/>
    </row>
    <row r="18" spans="1:8" ht="25.5">
      <c r="A18" s="59" t="s">
        <v>161</v>
      </c>
      <c r="B18" s="150" t="s">
        <v>162</v>
      </c>
      <c r="C18" s="154">
        <f>SUM('05.mell'!O20)</f>
        <v>0</v>
      </c>
      <c r="D18" s="50">
        <f>SUM('05.mell'!P20)</f>
        <v>0</v>
      </c>
      <c r="E18" s="155">
        <f>SUM('05.mell'!Q20)</f>
        <v>0</v>
      </c>
      <c r="F18" s="144">
        <f t="shared" si="0"/>
        <v>0</v>
      </c>
      <c r="G18" s="117"/>
      <c r="H18" s="124"/>
    </row>
    <row r="19" spans="1:8" ht="25.5">
      <c r="A19" s="59" t="s">
        <v>163</v>
      </c>
      <c r="B19" s="150" t="s">
        <v>164</v>
      </c>
      <c r="C19" s="154">
        <f>SUM('05.mell'!O21)</f>
        <v>0</v>
      </c>
      <c r="D19" s="50">
        <f>SUM('05.mell'!P21)</f>
        <v>0</v>
      </c>
      <c r="E19" s="155">
        <f>SUM('05.mell'!Q21)</f>
        <v>0</v>
      </c>
      <c r="F19" s="144">
        <f t="shared" si="0"/>
        <v>0</v>
      </c>
      <c r="G19" s="117"/>
      <c r="H19" s="124"/>
    </row>
    <row r="20" spans="1:8" ht="25.5">
      <c r="A20" s="59" t="s">
        <v>166</v>
      </c>
      <c r="B20" s="150" t="s">
        <v>95</v>
      </c>
      <c r="C20" s="154">
        <f>SUM('05.mell'!O23)</f>
        <v>8099000</v>
      </c>
      <c r="D20" s="50">
        <f>SUM('05.mell'!P23)</f>
        <v>8213000</v>
      </c>
      <c r="E20" s="155">
        <f>SUM('05.mell'!Q23)</f>
        <v>3971829</v>
      </c>
      <c r="F20" s="144">
        <f t="shared" si="0"/>
        <v>3971829</v>
      </c>
      <c r="G20" s="117"/>
      <c r="H20" s="124"/>
    </row>
    <row r="21" spans="1:8" s="7" customFormat="1" ht="25.5">
      <c r="A21" s="60" t="s">
        <v>169</v>
      </c>
      <c r="B21" s="151" t="s">
        <v>170</v>
      </c>
      <c r="C21" s="145">
        <f>SUM('05.mell'!O24)</f>
        <v>8099000</v>
      </c>
      <c r="D21" s="132">
        <f>SUM('05.mell'!P24)</f>
        <v>8387000</v>
      </c>
      <c r="E21" s="146">
        <f>SUM('05.mell'!Q24)</f>
        <v>3971829</v>
      </c>
      <c r="F21" s="246">
        <f t="shared" si="0"/>
        <v>3971829</v>
      </c>
      <c r="G21" s="132">
        <f>SUM(G15:G20)</f>
        <v>0</v>
      </c>
      <c r="H21" s="146">
        <f>SUM(H15:H20)</f>
        <v>0</v>
      </c>
    </row>
    <row r="22" spans="1:8" ht="12.75">
      <c r="A22" s="59" t="s">
        <v>171</v>
      </c>
      <c r="B22" s="150" t="s">
        <v>172</v>
      </c>
      <c r="C22" s="154">
        <f>SUM('05.mell'!O25)</f>
        <v>0</v>
      </c>
      <c r="D22" s="50">
        <f>SUM('05.mell'!P25)</f>
        <v>0</v>
      </c>
      <c r="E22" s="155">
        <f>SUM('05.mell'!Q25)</f>
        <v>0</v>
      </c>
      <c r="F22" s="144">
        <f t="shared" si="0"/>
        <v>0</v>
      </c>
      <c r="G22" s="117"/>
      <c r="H22" s="124"/>
    </row>
    <row r="23" spans="1:8" ht="12.75">
      <c r="A23" s="59" t="s">
        <v>173</v>
      </c>
      <c r="B23" s="150" t="s">
        <v>174</v>
      </c>
      <c r="C23" s="154">
        <f>SUM('05.mell'!O26)</f>
        <v>0</v>
      </c>
      <c r="D23" s="50">
        <f>SUM('05.mell'!P26)</f>
        <v>115140</v>
      </c>
      <c r="E23" s="155">
        <f>SUM('05.mell'!Q26)</f>
        <v>115140</v>
      </c>
      <c r="F23" s="144">
        <f t="shared" si="0"/>
        <v>115140</v>
      </c>
      <c r="G23" s="117"/>
      <c r="H23" s="124"/>
    </row>
    <row r="24" spans="1:8" ht="38.25">
      <c r="A24" s="59" t="s">
        <v>175</v>
      </c>
      <c r="B24" s="150" t="s">
        <v>176</v>
      </c>
      <c r="C24" s="154">
        <f>SUM('05.mell'!O27)</f>
        <v>0</v>
      </c>
      <c r="D24" s="50">
        <f>SUM('05.mell'!P27)</f>
        <v>0</v>
      </c>
      <c r="E24" s="155">
        <f>SUM('05.mell'!Q27)</f>
        <v>0</v>
      </c>
      <c r="F24" s="144">
        <f t="shared" si="0"/>
        <v>0</v>
      </c>
      <c r="G24" s="117"/>
      <c r="H24" s="124"/>
    </row>
    <row r="25" spans="1:8" ht="38.25">
      <c r="A25" s="59" t="s">
        <v>177</v>
      </c>
      <c r="B25" s="150" t="s">
        <v>178</v>
      </c>
      <c r="C25" s="154">
        <f>SUM('05.mell'!O28)</f>
        <v>0</v>
      </c>
      <c r="D25" s="50">
        <f>SUM('05.mell'!P28)</f>
        <v>0</v>
      </c>
      <c r="E25" s="155">
        <f>SUM('05.mell'!Q28)</f>
        <v>0</v>
      </c>
      <c r="F25" s="144">
        <f t="shared" si="0"/>
        <v>0</v>
      </c>
      <c r="G25" s="117"/>
      <c r="H25" s="124"/>
    </row>
    <row r="26" spans="1:8" ht="38.25">
      <c r="A26" s="59" t="s">
        <v>180</v>
      </c>
      <c r="B26" s="150" t="s">
        <v>181</v>
      </c>
      <c r="C26" s="154">
        <f>SUM('05.mell'!O29)</f>
        <v>0</v>
      </c>
      <c r="D26" s="50">
        <f>SUM('05.mell'!P29)</f>
        <v>0</v>
      </c>
      <c r="E26" s="155">
        <f>SUM('05.mell'!Q29)</f>
        <v>0</v>
      </c>
      <c r="F26" s="144">
        <f t="shared" si="0"/>
        <v>0</v>
      </c>
      <c r="G26" s="117"/>
      <c r="H26" s="124"/>
    </row>
    <row r="27" spans="1:8" ht="25.5">
      <c r="A27" s="59" t="s">
        <v>183</v>
      </c>
      <c r="B27" s="150" t="s">
        <v>184</v>
      </c>
      <c r="C27" s="154">
        <f>SUM('05.mell'!O30)</f>
        <v>3119424</v>
      </c>
      <c r="D27" s="50">
        <f>SUM('05.mell'!P30)</f>
        <v>7004284</v>
      </c>
      <c r="E27" s="155">
        <f>SUM('05.mell'!Q30)</f>
        <v>5995585</v>
      </c>
      <c r="F27" s="144">
        <f t="shared" si="0"/>
        <v>5995585</v>
      </c>
      <c r="G27" s="117"/>
      <c r="H27" s="124"/>
    </row>
    <row r="28" spans="1:8" ht="38.25">
      <c r="A28" s="59" t="s">
        <v>185</v>
      </c>
      <c r="B28" s="150" t="s">
        <v>186</v>
      </c>
      <c r="C28" s="154">
        <f>SUM('05.mell'!O31)</f>
        <v>0</v>
      </c>
      <c r="D28" s="50">
        <f>SUM('05.mell'!P31)</f>
        <v>0</v>
      </c>
      <c r="E28" s="155">
        <f>SUM('05.mell'!Q31)</f>
        <v>0</v>
      </c>
      <c r="F28" s="144">
        <f t="shared" si="0"/>
        <v>0</v>
      </c>
      <c r="G28" s="117"/>
      <c r="H28" s="124"/>
    </row>
    <row r="29" spans="1:8" ht="38.25">
      <c r="A29" s="59" t="s">
        <v>188</v>
      </c>
      <c r="B29" s="150" t="s">
        <v>189</v>
      </c>
      <c r="C29" s="154">
        <f>SUM('05.mell'!O32)</f>
        <v>0</v>
      </c>
      <c r="D29" s="50">
        <f>SUM('05.mell'!P32)</f>
        <v>0</v>
      </c>
      <c r="E29" s="155">
        <f>SUM('05.mell'!Q32)</f>
        <v>0</v>
      </c>
      <c r="F29" s="144">
        <f t="shared" si="0"/>
        <v>0</v>
      </c>
      <c r="G29" s="117"/>
      <c r="H29" s="124"/>
    </row>
    <row r="30" spans="1:8" ht="12.75">
      <c r="A30" s="59" t="s">
        <v>190</v>
      </c>
      <c r="B30" s="150" t="s">
        <v>191</v>
      </c>
      <c r="C30" s="154">
        <f>SUM('05.mell'!O33)</f>
        <v>0</v>
      </c>
      <c r="D30" s="50">
        <f>SUM('05.mell'!P33)</f>
        <v>0</v>
      </c>
      <c r="E30" s="155">
        <f>SUM('05.mell'!Q33)</f>
        <v>0</v>
      </c>
      <c r="F30" s="144">
        <f t="shared" si="0"/>
        <v>0</v>
      </c>
      <c r="G30" s="117"/>
      <c r="H30" s="124"/>
    </row>
    <row r="31" spans="1:8" ht="12.75">
      <c r="A31" s="59" t="s">
        <v>192</v>
      </c>
      <c r="B31" s="150" t="s">
        <v>193</v>
      </c>
      <c r="C31" s="154">
        <f>SUM('05.mell'!O34)</f>
        <v>0</v>
      </c>
      <c r="D31" s="50">
        <f>SUM('05.mell'!P34)</f>
        <v>0</v>
      </c>
      <c r="E31" s="155">
        <f>SUM('05.mell'!Q34)</f>
        <v>0</v>
      </c>
      <c r="F31" s="144">
        <f t="shared" si="0"/>
        <v>0</v>
      </c>
      <c r="G31" s="117"/>
      <c r="H31" s="124"/>
    </row>
    <row r="32" spans="1:8" ht="25.5">
      <c r="A32" s="59" t="s">
        <v>194</v>
      </c>
      <c r="B32" s="150" t="s">
        <v>195</v>
      </c>
      <c r="C32" s="154">
        <f>SUM('05.mell'!O35)</f>
        <v>0</v>
      </c>
      <c r="D32" s="50">
        <f>SUM('05.mell'!P35)</f>
        <v>1074300</v>
      </c>
      <c r="E32" s="155">
        <f>SUM('05.mell'!Q35)</f>
        <v>1074300</v>
      </c>
      <c r="F32" s="144">
        <f t="shared" si="0"/>
        <v>1074300</v>
      </c>
      <c r="G32" s="117"/>
      <c r="H32" s="124"/>
    </row>
    <row r="33" spans="1:8" ht="12.75">
      <c r="A33" s="59" t="s">
        <v>198</v>
      </c>
      <c r="B33" s="150" t="s">
        <v>199</v>
      </c>
      <c r="C33" s="154">
        <f>SUM('05.mell'!O36)</f>
        <v>2000000</v>
      </c>
      <c r="D33" s="50">
        <f>SUM('05.mell'!P36)</f>
        <v>3345912</v>
      </c>
      <c r="E33" s="155">
        <f>SUM('05.mell'!Q36)</f>
        <v>0</v>
      </c>
      <c r="F33" s="144">
        <f t="shared" si="0"/>
        <v>0</v>
      </c>
      <c r="G33" s="117"/>
      <c r="H33" s="124"/>
    </row>
    <row r="34" spans="1:8" s="7" customFormat="1" ht="38.25">
      <c r="A34" s="60" t="s">
        <v>200</v>
      </c>
      <c r="B34" s="151" t="s">
        <v>201</v>
      </c>
      <c r="C34" s="145">
        <f>SUM('05.mell'!O37)</f>
        <v>5119424</v>
      </c>
      <c r="D34" s="132">
        <f>SUM('05.mell'!P37)</f>
        <v>11539636</v>
      </c>
      <c r="E34" s="146">
        <f>SUM('05.mell'!Q37)</f>
        <v>7185025</v>
      </c>
      <c r="F34" s="246">
        <f t="shared" si="0"/>
        <v>7185025</v>
      </c>
      <c r="G34" s="132">
        <f>SUM(G22:G33)</f>
        <v>0</v>
      </c>
      <c r="H34" s="146">
        <f>SUM(H22:H33)</f>
        <v>0</v>
      </c>
    </row>
    <row r="35" spans="1:8" ht="12.75">
      <c r="A35" s="59" t="s">
        <v>202</v>
      </c>
      <c r="B35" s="150" t="s">
        <v>203</v>
      </c>
      <c r="C35" s="154">
        <f>SUM('05.mell'!O38)</f>
        <v>0</v>
      </c>
      <c r="D35" s="50">
        <f>SUM('05.mell'!P38)</f>
        <v>0</v>
      </c>
      <c r="E35" s="155">
        <f>SUM('05.mell'!Q38)</f>
        <v>0</v>
      </c>
      <c r="F35" s="144">
        <f t="shared" si="0"/>
        <v>0</v>
      </c>
      <c r="G35" s="117"/>
      <c r="H35" s="124"/>
    </row>
    <row r="36" spans="1:8" ht="12.75">
      <c r="A36" s="59" t="s">
        <v>204</v>
      </c>
      <c r="B36" s="150" t="s">
        <v>205</v>
      </c>
      <c r="C36" s="154">
        <f>SUM('05.mell'!O39)</f>
        <v>0</v>
      </c>
      <c r="D36" s="50">
        <f>SUM('05.mell'!P39)</f>
        <v>0</v>
      </c>
      <c r="E36" s="155">
        <f>SUM('05.mell'!Q39)</f>
        <v>0</v>
      </c>
      <c r="F36" s="144">
        <f t="shared" si="0"/>
        <v>0</v>
      </c>
      <c r="G36" s="117"/>
      <c r="H36" s="124"/>
    </row>
    <row r="37" spans="1:8" ht="25.5">
      <c r="A37" s="59" t="s">
        <v>206</v>
      </c>
      <c r="B37" s="150" t="s">
        <v>207</v>
      </c>
      <c r="C37" s="154">
        <f>SUM('05.mell'!O40)</f>
        <v>0</v>
      </c>
      <c r="D37" s="50">
        <f>SUM('05.mell'!P40)</f>
        <v>0</v>
      </c>
      <c r="E37" s="155">
        <f>SUM('05.mell'!Q40)</f>
        <v>0</v>
      </c>
      <c r="F37" s="144">
        <f t="shared" si="0"/>
        <v>0</v>
      </c>
      <c r="G37" s="117"/>
      <c r="H37" s="124"/>
    </row>
    <row r="38" spans="1:8" ht="25.5">
      <c r="A38" s="59" t="s">
        <v>208</v>
      </c>
      <c r="B38" s="150" t="s">
        <v>209</v>
      </c>
      <c r="C38" s="154">
        <f>SUM('05.mell'!O41)</f>
        <v>0</v>
      </c>
      <c r="D38" s="50">
        <f>SUM('05.mell'!P41)</f>
        <v>12408535</v>
      </c>
      <c r="E38" s="155">
        <f>SUM('05.mell'!Q41)</f>
        <v>12376775</v>
      </c>
      <c r="F38" s="144">
        <f t="shared" si="0"/>
        <v>12376775</v>
      </c>
      <c r="G38" s="117"/>
      <c r="H38" s="124"/>
    </row>
    <row r="39" spans="1:8" ht="12.75">
      <c r="A39" s="59" t="s">
        <v>210</v>
      </c>
      <c r="B39" s="150" t="s">
        <v>211</v>
      </c>
      <c r="C39" s="154">
        <f>SUM('05.mell'!O42)</f>
        <v>0</v>
      </c>
      <c r="D39" s="50">
        <f>SUM('05.mell'!P42)</f>
        <v>0</v>
      </c>
      <c r="E39" s="155">
        <f>SUM('05.mell'!Q42)</f>
        <v>0</v>
      </c>
      <c r="F39" s="144">
        <f t="shared" si="0"/>
        <v>0</v>
      </c>
      <c r="G39" s="117"/>
      <c r="H39" s="124"/>
    </row>
    <row r="40" spans="1:8" ht="25.5">
      <c r="A40" s="59" t="s">
        <v>212</v>
      </c>
      <c r="B40" s="150" t="s">
        <v>213</v>
      </c>
      <c r="C40" s="154">
        <f>SUM('05.mell'!O43)</f>
        <v>0</v>
      </c>
      <c r="D40" s="50">
        <f>SUM('05.mell'!P43)</f>
        <v>0</v>
      </c>
      <c r="E40" s="155">
        <f>SUM('05.mell'!Q43)</f>
        <v>0</v>
      </c>
      <c r="F40" s="144">
        <f t="shared" si="0"/>
        <v>0</v>
      </c>
      <c r="G40" s="117"/>
      <c r="H40" s="124"/>
    </row>
    <row r="41" spans="1:8" ht="25.5">
      <c r="A41" s="59" t="s">
        <v>214</v>
      </c>
      <c r="B41" s="150" t="s">
        <v>215</v>
      </c>
      <c r="C41" s="154">
        <f>SUM('05.mell'!O44)</f>
        <v>0</v>
      </c>
      <c r="D41" s="50">
        <f>SUM('05.mell'!P44)</f>
        <v>3350305</v>
      </c>
      <c r="E41" s="155">
        <f>SUM('05.mell'!Q44)</f>
        <v>3264725</v>
      </c>
      <c r="F41" s="144">
        <f t="shared" si="0"/>
        <v>3264725</v>
      </c>
      <c r="G41" s="117"/>
      <c r="H41" s="124"/>
    </row>
    <row r="42" spans="1:8" s="7" customFormat="1" ht="12.75">
      <c r="A42" s="60" t="s">
        <v>216</v>
      </c>
      <c r="B42" s="151" t="s">
        <v>217</v>
      </c>
      <c r="C42" s="145">
        <f>SUM('05.mell'!O45)</f>
        <v>0</v>
      </c>
      <c r="D42" s="132">
        <f>SUM('05.mell'!P45)</f>
        <v>15758840</v>
      </c>
      <c r="E42" s="146">
        <f>SUM('05.mell'!Q45)</f>
        <v>15641500</v>
      </c>
      <c r="F42" s="246">
        <f t="shared" si="0"/>
        <v>15641500</v>
      </c>
      <c r="G42" s="132">
        <f>SUM(G35:G41)</f>
        <v>0</v>
      </c>
      <c r="H42" s="146">
        <f>SUM(H35:H41)</f>
        <v>0</v>
      </c>
    </row>
    <row r="43" spans="1:8" ht="12.75">
      <c r="A43" s="59" t="s">
        <v>218</v>
      </c>
      <c r="B43" s="150" t="s">
        <v>219</v>
      </c>
      <c r="C43" s="154">
        <f>SUM('05.mell'!O46)</f>
        <v>0</v>
      </c>
      <c r="D43" s="50">
        <f>SUM('05.mell'!P46)</f>
        <v>18255643</v>
      </c>
      <c r="E43" s="155">
        <f>SUM('05.mell'!Q46)</f>
        <v>11680000</v>
      </c>
      <c r="F43" s="144">
        <f t="shared" si="0"/>
        <v>11680000</v>
      </c>
      <c r="G43" s="117"/>
      <c r="H43" s="124"/>
    </row>
    <row r="44" spans="1:8" ht="12.75">
      <c r="A44" s="59" t="s">
        <v>220</v>
      </c>
      <c r="B44" s="150" t="s">
        <v>221</v>
      </c>
      <c r="C44" s="154">
        <f>SUM('05.mell'!O47)</f>
        <v>0</v>
      </c>
      <c r="D44" s="50">
        <f>SUM('05.mell'!P47)</f>
        <v>0</v>
      </c>
      <c r="E44" s="155">
        <f>SUM('05.mell'!Q47)</f>
        <v>0</v>
      </c>
      <c r="F44" s="144">
        <f t="shared" si="0"/>
        <v>0</v>
      </c>
      <c r="G44" s="117"/>
      <c r="H44" s="124"/>
    </row>
    <row r="45" spans="1:8" ht="12.75">
      <c r="A45" s="59" t="s">
        <v>222</v>
      </c>
      <c r="B45" s="150" t="s">
        <v>223</v>
      </c>
      <c r="C45" s="154">
        <f>SUM('05.mell'!O48)</f>
        <v>0</v>
      </c>
      <c r="D45" s="50">
        <f>SUM('05.mell'!P48)</f>
        <v>0</v>
      </c>
      <c r="E45" s="155">
        <f>SUM('05.mell'!Q48)</f>
        <v>0</v>
      </c>
      <c r="F45" s="144">
        <f t="shared" si="0"/>
        <v>0</v>
      </c>
      <c r="G45" s="117"/>
      <c r="H45" s="124"/>
    </row>
    <row r="46" spans="1:8" ht="25.5">
      <c r="A46" s="59" t="s">
        <v>224</v>
      </c>
      <c r="B46" s="150" t="s">
        <v>225</v>
      </c>
      <c r="C46" s="154">
        <f>SUM('05.mell'!O49)</f>
        <v>0</v>
      </c>
      <c r="D46" s="50">
        <f>SUM('05.mell'!P49)</f>
        <v>4929023</v>
      </c>
      <c r="E46" s="155">
        <f>SUM('05.mell'!Q49)</f>
        <v>3153600</v>
      </c>
      <c r="F46" s="144">
        <f t="shared" si="0"/>
        <v>3153600</v>
      </c>
      <c r="G46" s="117"/>
      <c r="H46" s="124"/>
    </row>
    <row r="47" spans="1:8" s="7" customFormat="1" ht="12.75">
      <c r="A47" s="60" t="s">
        <v>226</v>
      </c>
      <c r="B47" s="151" t="s">
        <v>227</v>
      </c>
      <c r="C47" s="145">
        <f>SUM('05.mell'!O50)</f>
        <v>0</v>
      </c>
      <c r="D47" s="132">
        <f>SUM('05.mell'!P50)</f>
        <v>23184666</v>
      </c>
      <c r="E47" s="146">
        <f>SUM('05.mell'!Q50)</f>
        <v>14833600</v>
      </c>
      <c r="F47" s="246">
        <f t="shared" si="0"/>
        <v>14833600</v>
      </c>
      <c r="G47" s="132">
        <f>SUM(G43:G46)</f>
        <v>0</v>
      </c>
      <c r="H47" s="146">
        <f>SUM(H43:H46)</f>
        <v>0</v>
      </c>
    </row>
    <row r="48" spans="1:8" ht="38.25">
      <c r="A48" s="59" t="s">
        <v>228</v>
      </c>
      <c r="B48" s="150" t="s">
        <v>229</v>
      </c>
      <c r="C48" s="154">
        <f>SUM('05.mell'!O51)</f>
        <v>0</v>
      </c>
      <c r="D48" s="50">
        <f>SUM('05.mell'!P51)</f>
        <v>0</v>
      </c>
      <c r="E48" s="155">
        <f>SUM('05.mell'!Q51)</f>
        <v>0</v>
      </c>
      <c r="F48" s="144">
        <f t="shared" si="0"/>
        <v>0</v>
      </c>
      <c r="G48" s="117"/>
      <c r="H48" s="124"/>
    </row>
    <row r="49" spans="1:8" ht="38.25">
      <c r="A49" s="59" t="s">
        <v>230</v>
      </c>
      <c r="B49" s="150" t="s">
        <v>231</v>
      </c>
      <c r="C49" s="154">
        <f>SUM('05.mell'!O52)</f>
        <v>0</v>
      </c>
      <c r="D49" s="50">
        <f>SUM('05.mell'!P52)</f>
        <v>0</v>
      </c>
      <c r="E49" s="155">
        <f>SUM('05.mell'!Q52)</f>
        <v>0</v>
      </c>
      <c r="F49" s="144">
        <f t="shared" si="0"/>
        <v>0</v>
      </c>
      <c r="G49" s="117"/>
      <c r="H49" s="124"/>
    </row>
    <row r="50" spans="1:8" ht="38.25">
      <c r="A50" s="59" t="s">
        <v>239</v>
      </c>
      <c r="B50" s="150" t="s">
        <v>240</v>
      </c>
      <c r="C50" s="154">
        <f>SUM('05.mell'!O53)</f>
        <v>0</v>
      </c>
      <c r="D50" s="50">
        <f>SUM('05.mell'!P53)</f>
        <v>0</v>
      </c>
      <c r="E50" s="155">
        <f>SUM('05.mell'!Q53)</f>
        <v>0</v>
      </c>
      <c r="F50" s="144">
        <f t="shared" si="0"/>
        <v>0</v>
      </c>
      <c r="G50" s="117"/>
      <c r="H50" s="124"/>
    </row>
    <row r="51" spans="1:8" ht="38.25">
      <c r="A51" s="59" t="s">
        <v>242</v>
      </c>
      <c r="B51" s="150" t="s">
        <v>243</v>
      </c>
      <c r="C51" s="154">
        <f>SUM('05.mell'!O54)</f>
        <v>0</v>
      </c>
      <c r="D51" s="50">
        <f>SUM('05.mell'!P54)</f>
        <v>0</v>
      </c>
      <c r="E51" s="155">
        <f>SUM('05.mell'!Q54)</f>
        <v>0</v>
      </c>
      <c r="F51" s="144">
        <f t="shared" si="0"/>
        <v>0</v>
      </c>
      <c r="G51" s="117"/>
      <c r="H51" s="124"/>
    </row>
    <row r="52" spans="1:8" ht="38.25">
      <c r="A52" s="59" t="s">
        <v>245</v>
      </c>
      <c r="B52" s="150" t="s">
        <v>246</v>
      </c>
      <c r="C52" s="154">
        <f>SUM('05.mell'!O55)</f>
        <v>0</v>
      </c>
      <c r="D52" s="50">
        <f>SUM('05.mell'!P55)</f>
        <v>0</v>
      </c>
      <c r="E52" s="155">
        <f>SUM('05.mell'!Q55)</f>
        <v>0</v>
      </c>
      <c r="F52" s="144">
        <f t="shared" si="0"/>
        <v>0</v>
      </c>
      <c r="G52" s="117"/>
      <c r="H52" s="124"/>
    </row>
    <row r="53" spans="1:8" ht="12.75">
      <c r="A53" s="59" t="s">
        <v>248</v>
      </c>
      <c r="B53" s="150" t="s">
        <v>249</v>
      </c>
      <c r="C53" s="154">
        <f>SUM('05.mell'!O56)</f>
        <v>0</v>
      </c>
      <c r="D53" s="50">
        <f>SUM('05.mell'!P56)</f>
        <v>0</v>
      </c>
      <c r="E53" s="155">
        <f>SUM('05.mell'!Q56)</f>
        <v>0</v>
      </c>
      <c r="F53" s="144">
        <f t="shared" si="0"/>
        <v>0</v>
      </c>
      <c r="G53" s="117"/>
      <c r="H53" s="124"/>
    </row>
    <row r="54" spans="1:8" ht="25.5">
      <c r="A54" s="59" t="s">
        <v>250</v>
      </c>
      <c r="B54" s="150" t="s">
        <v>251</v>
      </c>
      <c r="C54" s="154">
        <f>SUM('05.mell'!O57)</f>
        <v>0</v>
      </c>
      <c r="D54" s="50">
        <f>SUM('05.mell'!P57)</f>
        <v>0</v>
      </c>
      <c r="E54" s="155">
        <f>SUM('05.mell'!Q57)</f>
        <v>0</v>
      </c>
      <c r="F54" s="144">
        <f t="shared" si="0"/>
        <v>0</v>
      </c>
      <c r="G54" s="117"/>
      <c r="H54" s="124"/>
    </row>
    <row r="55" spans="1:8" s="7" customFormat="1" ht="25.5">
      <c r="A55" s="60" t="s">
        <v>252</v>
      </c>
      <c r="B55" s="151" t="s">
        <v>253</v>
      </c>
      <c r="C55" s="145">
        <f>SUM('05.mell'!O58)</f>
        <v>0</v>
      </c>
      <c r="D55" s="132">
        <f>SUM('05.mell'!P58)</f>
        <v>0</v>
      </c>
      <c r="E55" s="146">
        <f>SUM('05.mell'!Q58)</f>
        <v>0</v>
      </c>
      <c r="F55" s="246">
        <f t="shared" si="0"/>
        <v>0</v>
      </c>
      <c r="G55" s="132">
        <f>SUM(G48:G54)</f>
        <v>0</v>
      </c>
      <c r="H55" s="146">
        <f>SUM(H48:H54)</f>
        <v>0</v>
      </c>
    </row>
    <row r="56" spans="1:8" s="7" customFormat="1" ht="25.5">
      <c r="A56" s="60" t="s">
        <v>254</v>
      </c>
      <c r="B56" s="151" t="s">
        <v>255</v>
      </c>
      <c r="C56" s="145">
        <f>SUM('05.mell'!O59)</f>
        <v>102489969</v>
      </c>
      <c r="D56" s="132">
        <f>SUM('05.mell'!P59)</f>
        <v>160599326</v>
      </c>
      <c r="E56" s="146">
        <f>SUM('05.mell'!Q59)</f>
        <v>130546820</v>
      </c>
      <c r="F56" s="246">
        <f t="shared" si="0"/>
        <v>130546820</v>
      </c>
      <c r="G56" s="132">
        <f>SUM(G7+G8+G14+G21+G34+G42+G47+G55)</f>
        <v>0</v>
      </c>
      <c r="H56" s="146">
        <f>SUM(H7+H8+H14+H21+H34+H42+H47+H55)</f>
        <v>0</v>
      </c>
    </row>
    <row r="57" spans="1:8" ht="25.5">
      <c r="A57" s="59" t="s">
        <v>97</v>
      </c>
      <c r="B57" s="150" t="s">
        <v>22</v>
      </c>
      <c r="C57" s="154">
        <f>SUM('05.mell'!O60)</f>
        <v>0</v>
      </c>
      <c r="D57" s="50">
        <f>SUM('05.mell'!P60)</f>
        <v>0</v>
      </c>
      <c r="E57" s="155">
        <f>SUM('05.mell'!Q60)</f>
        <v>0</v>
      </c>
      <c r="F57" s="144">
        <f t="shared" si="0"/>
        <v>0</v>
      </c>
      <c r="G57" s="117"/>
      <c r="H57" s="124"/>
    </row>
    <row r="58" spans="1:8" ht="25.5">
      <c r="A58" s="59" t="s">
        <v>100</v>
      </c>
      <c r="B58" s="150" t="s">
        <v>23</v>
      </c>
      <c r="C58" s="154">
        <f>SUM('05.mell'!O61)</f>
        <v>0</v>
      </c>
      <c r="D58" s="50">
        <f>SUM('05.mell'!P61)</f>
        <v>0</v>
      </c>
      <c r="E58" s="155">
        <f>SUM('05.mell'!Q61)</f>
        <v>0</v>
      </c>
      <c r="F58" s="144">
        <f t="shared" si="0"/>
        <v>0</v>
      </c>
      <c r="G58" s="117"/>
      <c r="H58" s="124"/>
    </row>
    <row r="59" spans="1:8" ht="25.5">
      <c r="A59" s="59" t="s">
        <v>107</v>
      </c>
      <c r="B59" s="150" t="s">
        <v>24</v>
      </c>
      <c r="C59" s="154">
        <f>SUM('05.mell'!O62)</f>
        <v>0</v>
      </c>
      <c r="D59" s="50">
        <f>SUM('05.mell'!P62)</f>
        <v>0</v>
      </c>
      <c r="E59" s="155">
        <f>SUM('05.mell'!Q62)</f>
        <v>0</v>
      </c>
      <c r="F59" s="144">
        <f t="shared" si="0"/>
        <v>0</v>
      </c>
      <c r="G59" s="117"/>
      <c r="H59" s="124"/>
    </row>
    <row r="60" spans="1:8" s="7" customFormat="1" ht="25.5">
      <c r="A60" s="60" t="s">
        <v>101</v>
      </c>
      <c r="B60" s="151" t="s">
        <v>25</v>
      </c>
      <c r="C60" s="145">
        <f>SUM('05.mell'!O63)</f>
        <v>0</v>
      </c>
      <c r="D60" s="132">
        <f>SUM('05.mell'!P63)</f>
        <v>0</v>
      </c>
      <c r="E60" s="146">
        <f>SUM('05.mell'!Q63)</f>
        <v>0</v>
      </c>
      <c r="F60" s="246">
        <f t="shared" si="0"/>
        <v>0</v>
      </c>
      <c r="G60" s="247">
        <f>SUM(G57:G59)</f>
        <v>0</v>
      </c>
      <c r="H60" s="248">
        <f>SUM(H57:H59)</f>
        <v>0</v>
      </c>
    </row>
    <row r="61" spans="1:8" ht="25.5">
      <c r="A61" s="59" t="s">
        <v>110</v>
      </c>
      <c r="B61" s="150" t="s">
        <v>26</v>
      </c>
      <c r="C61" s="154">
        <f>SUM('05.mell'!O64)</f>
        <v>0</v>
      </c>
      <c r="D61" s="50">
        <f>SUM('05.mell'!P64)</f>
        <v>0</v>
      </c>
      <c r="E61" s="155">
        <f>SUM('05.mell'!Q64)</f>
        <v>0</v>
      </c>
      <c r="F61" s="144">
        <f t="shared" si="0"/>
        <v>0</v>
      </c>
      <c r="G61" s="117"/>
      <c r="H61" s="124"/>
    </row>
    <row r="62" spans="1:8" ht="25.5">
      <c r="A62" s="59" t="s">
        <v>113</v>
      </c>
      <c r="B62" s="150" t="s">
        <v>27</v>
      </c>
      <c r="C62" s="154">
        <f>SUM('05.mell'!O65)</f>
        <v>0</v>
      </c>
      <c r="D62" s="50">
        <f>SUM('05.mell'!P65)</f>
        <v>0</v>
      </c>
      <c r="E62" s="155">
        <f>SUM('05.mell'!Q65)</f>
        <v>0</v>
      </c>
      <c r="F62" s="144">
        <f t="shared" si="0"/>
        <v>0</v>
      </c>
      <c r="G62" s="117"/>
      <c r="H62" s="124"/>
    </row>
    <row r="63" spans="1:8" ht="25.5">
      <c r="A63" s="59" t="s">
        <v>116</v>
      </c>
      <c r="B63" s="150" t="s">
        <v>28</v>
      </c>
      <c r="C63" s="154">
        <f>SUM('05.mell'!O66)</f>
        <v>0</v>
      </c>
      <c r="D63" s="50">
        <f>SUM('05.mell'!P66)</f>
        <v>0</v>
      </c>
      <c r="E63" s="155">
        <f>SUM('05.mell'!Q66)</f>
        <v>0</v>
      </c>
      <c r="F63" s="144">
        <f t="shared" si="0"/>
        <v>0</v>
      </c>
      <c r="G63" s="117"/>
      <c r="H63" s="124"/>
    </row>
    <row r="64" spans="1:8" ht="25.5">
      <c r="A64" s="59" t="s">
        <v>117</v>
      </c>
      <c r="B64" s="150" t="s">
        <v>29</v>
      </c>
      <c r="C64" s="154">
        <f>SUM('05.mell'!O67)</f>
        <v>0</v>
      </c>
      <c r="D64" s="50">
        <f>SUM('05.mell'!P67)</f>
        <v>0</v>
      </c>
      <c r="E64" s="155">
        <f>SUM('05.mell'!Q67)</f>
        <v>0</v>
      </c>
      <c r="F64" s="144">
        <f t="shared" si="0"/>
        <v>0</v>
      </c>
      <c r="G64" s="117"/>
      <c r="H64" s="124"/>
    </row>
    <row r="65" spans="1:8" s="7" customFormat="1" ht="25.5">
      <c r="A65" s="60" t="s">
        <v>119</v>
      </c>
      <c r="B65" s="151" t="s">
        <v>30</v>
      </c>
      <c r="C65" s="145">
        <f>SUM('05.mell'!O68)</f>
        <v>0</v>
      </c>
      <c r="D65" s="132">
        <f>SUM('05.mell'!P68)</f>
        <v>0</v>
      </c>
      <c r="E65" s="146">
        <f>SUM('05.mell'!Q68)</f>
        <v>0</v>
      </c>
      <c r="F65" s="246">
        <f t="shared" si="0"/>
        <v>0</v>
      </c>
      <c r="G65" s="132">
        <f>SUM(G61:G64)</f>
        <v>0</v>
      </c>
      <c r="H65" s="146">
        <f>SUM(H61:H64)</f>
        <v>0</v>
      </c>
    </row>
    <row r="66" spans="1:8" ht="25.5">
      <c r="A66" s="59" t="s">
        <v>120</v>
      </c>
      <c r="B66" s="150" t="s">
        <v>31</v>
      </c>
      <c r="C66" s="154">
        <f>SUM('05.mell'!O69)</f>
        <v>0</v>
      </c>
      <c r="D66" s="50">
        <f>SUM('05.mell'!P69)</f>
        <v>0</v>
      </c>
      <c r="E66" s="155">
        <f>SUM('05.mell'!Q69)</f>
        <v>0</v>
      </c>
      <c r="F66" s="144">
        <f t="shared" si="0"/>
        <v>0</v>
      </c>
      <c r="G66" s="117"/>
      <c r="H66" s="124"/>
    </row>
    <row r="67" spans="1:8" ht="25.5">
      <c r="A67" s="59" t="s">
        <v>122</v>
      </c>
      <c r="B67" s="150" t="s">
        <v>32</v>
      </c>
      <c r="C67" s="154">
        <f>SUM('05.mell'!O70)</f>
        <v>1345912</v>
      </c>
      <c r="D67" s="50">
        <f>SUM('05.mell'!P70)</f>
        <v>1345912</v>
      </c>
      <c r="E67" s="155">
        <f>SUM('05.mell'!Q70)</f>
        <v>1345912</v>
      </c>
      <c r="F67" s="144">
        <f t="shared" si="0"/>
        <v>1345912</v>
      </c>
      <c r="G67" s="117"/>
      <c r="H67" s="124"/>
    </row>
    <row r="68" spans="1:8" ht="25.5">
      <c r="A68" s="59" t="s">
        <v>124</v>
      </c>
      <c r="B68" s="150" t="s">
        <v>33</v>
      </c>
      <c r="C68" s="154">
        <f>SUM('05.mell'!O71)</f>
        <v>0</v>
      </c>
      <c r="D68" s="50">
        <f>SUM('05.mell'!P71)</f>
        <v>0</v>
      </c>
      <c r="E68" s="155">
        <f>SUM('05.mell'!Q71)</f>
        <v>0</v>
      </c>
      <c r="F68" s="144">
        <f t="shared" si="0"/>
        <v>0</v>
      </c>
      <c r="G68" s="117"/>
      <c r="H68" s="124"/>
    </row>
    <row r="69" spans="1:8" ht="12.75">
      <c r="A69" s="59" t="s">
        <v>125</v>
      </c>
      <c r="B69" s="150" t="s">
        <v>34</v>
      </c>
      <c r="C69" s="154">
        <f>SUM('05.mell'!O72)</f>
        <v>0</v>
      </c>
      <c r="D69" s="50">
        <f>SUM('05.mell'!P72)</f>
        <v>0</v>
      </c>
      <c r="E69" s="155">
        <f>SUM('05.mell'!Q72)</f>
        <v>0</v>
      </c>
      <c r="F69" s="144">
        <f t="shared" si="0"/>
        <v>0</v>
      </c>
      <c r="G69" s="117"/>
      <c r="H69" s="124"/>
    </row>
    <row r="70" spans="1:8" ht="12.75">
      <c r="A70" s="59" t="s">
        <v>126</v>
      </c>
      <c r="B70" s="150" t="s">
        <v>35</v>
      </c>
      <c r="C70" s="154">
        <f>SUM('05.mell'!O73)</f>
        <v>0</v>
      </c>
      <c r="D70" s="50">
        <f>SUM('05.mell'!P73)</f>
        <v>0</v>
      </c>
      <c r="E70" s="155">
        <f>SUM('05.mell'!Q73)</f>
        <v>0</v>
      </c>
      <c r="F70" s="144">
        <f t="shared" si="0"/>
        <v>0</v>
      </c>
      <c r="G70" s="117"/>
      <c r="H70" s="124"/>
    </row>
    <row r="71" spans="1:8" ht="25.5">
      <c r="A71" s="59" t="s">
        <v>127</v>
      </c>
      <c r="B71" s="150" t="s">
        <v>36</v>
      </c>
      <c r="C71" s="154">
        <f>SUM('05.mell'!O74)</f>
        <v>0</v>
      </c>
      <c r="D71" s="50">
        <f>SUM('05.mell'!P74)</f>
        <v>0</v>
      </c>
      <c r="E71" s="155">
        <f>SUM('05.mell'!Q74)</f>
        <v>0</v>
      </c>
      <c r="F71" s="144">
        <f t="shared" si="0"/>
        <v>0</v>
      </c>
      <c r="G71" s="117"/>
      <c r="H71" s="124"/>
    </row>
    <row r="72" spans="1:8" s="7" customFormat="1" ht="25.5">
      <c r="A72" s="60" t="s">
        <v>128</v>
      </c>
      <c r="B72" s="151" t="s">
        <v>37</v>
      </c>
      <c r="C72" s="145">
        <f>SUM('05.mell'!O75)</f>
        <v>1345912</v>
      </c>
      <c r="D72" s="132">
        <f>SUM('05.mell'!P75)</f>
        <v>1345912</v>
      </c>
      <c r="E72" s="146">
        <f>SUM('05.mell'!Q75)</f>
        <v>1345912</v>
      </c>
      <c r="F72" s="246">
        <f aca="true" t="shared" si="1" ref="F72:F80">SUM(E72)</f>
        <v>1345912</v>
      </c>
      <c r="G72" s="132">
        <f>SUM(G66:G71)</f>
        <v>0</v>
      </c>
      <c r="H72" s="146">
        <f>SUM(H66:H71)</f>
        <v>0</v>
      </c>
    </row>
    <row r="73" spans="1:8" ht="25.5">
      <c r="A73" s="59" t="s">
        <v>129</v>
      </c>
      <c r="B73" s="150" t="s">
        <v>38</v>
      </c>
      <c r="C73" s="154">
        <f>SUM('05.mell'!O76)</f>
        <v>0</v>
      </c>
      <c r="D73" s="50">
        <f>SUM('05.mell'!P76)</f>
        <v>0</v>
      </c>
      <c r="E73" s="155">
        <f>SUM('05.mell'!Q76)</f>
        <v>0</v>
      </c>
      <c r="F73" s="144">
        <f t="shared" si="1"/>
        <v>0</v>
      </c>
      <c r="G73" s="117"/>
      <c r="H73" s="124"/>
    </row>
    <row r="74" spans="1:8" ht="25.5">
      <c r="A74" s="59" t="s">
        <v>130</v>
      </c>
      <c r="B74" s="150" t="s">
        <v>39</v>
      </c>
      <c r="C74" s="154">
        <f>SUM('05.mell'!O77)</f>
        <v>0</v>
      </c>
      <c r="D74" s="50">
        <f>SUM('05.mell'!P77)</f>
        <v>0</v>
      </c>
      <c r="E74" s="155">
        <f>SUM('05.mell'!Q77)</f>
        <v>0</v>
      </c>
      <c r="F74" s="144">
        <f t="shared" si="1"/>
        <v>0</v>
      </c>
      <c r="G74" s="117"/>
      <c r="H74" s="124"/>
    </row>
    <row r="75" spans="1:8" ht="12.75">
      <c r="A75" s="59" t="s">
        <v>131</v>
      </c>
      <c r="B75" s="150" t="s">
        <v>40</v>
      </c>
      <c r="C75" s="154">
        <f>SUM('05.mell'!O78)</f>
        <v>0</v>
      </c>
      <c r="D75" s="50">
        <f>SUM('05.mell'!P78)</f>
        <v>0</v>
      </c>
      <c r="E75" s="155">
        <f>SUM('05.mell'!Q78)</f>
        <v>0</v>
      </c>
      <c r="F75" s="144">
        <f t="shared" si="1"/>
        <v>0</v>
      </c>
      <c r="G75" s="117"/>
      <c r="H75" s="124"/>
    </row>
    <row r="76" spans="1:8" ht="25.5">
      <c r="A76" s="59" t="s">
        <v>132</v>
      </c>
      <c r="B76" s="150" t="s">
        <v>41</v>
      </c>
      <c r="C76" s="154">
        <f>SUM('05.mell'!O79)</f>
        <v>0</v>
      </c>
      <c r="D76" s="50">
        <f>SUM('05.mell'!P79)</f>
        <v>0</v>
      </c>
      <c r="E76" s="155">
        <f>SUM('05.mell'!Q79)</f>
        <v>0</v>
      </c>
      <c r="F76" s="144">
        <f t="shared" si="1"/>
        <v>0</v>
      </c>
      <c r="G76" s="117"/>
      <c r="H76" s="124"/>
    </row>
    <row r="77" spans="1:8" s="7" customFormat="1" ht="25.5">
      <c r="A77" s="60" t="s">
        <v>138</v>
      </c>
      <c r="B77" s="151" t="s">
        <v>42</v>
      </c>
      <c r="C77" s="145">
        <f>SUM('05.mell'!O80)</f>
        <v>0</v>
      </c>
      <c r="D77" s="132">
        <f>SUM('05.mell'!P80)</f>
        <v>0</v>
      </c>
      <c r="E77" s="146">
        <f>SUM('05.mell'!Q80)</f>
        <v>0</v>
      </c>
      <c r="F77" s="246">
        <f t="shared" si="1"/>
        <v>0</v>
      </c>
      <c r="G77" s="247">
        <f>SUM(G73:G76)</f>
        <v>0</v>
      </c>
      <c r="H77" s="248">
        <f>SUM(H73:H76)</f>
        <v>0</v>
      </c>
    </row>
    <row r="78" spans="1:8" ht="25.5">
      <c r="A78" s="59" t="s">
        <v>139</v>
      </c>
      <c r="B78" s="150" t="s">
        <v>43</v>
      </c>
      <c r="C78" s="154">
        <f>SUM('05.mell'!O81)</f>
        <v>0</v>
      </c>
      <c r="D78" s="50">
        <f>SUM('05.mell'!P81)</f>
        <v>0</v>
      </c>
      <c r="E78" s="155">
        <f>SUM('05.mell'!Q81)</f>
        <v>0</v>
      </c>
      <c r="F78" s="144">
        <f t="shared" si="1"/>
        <v>0</v>
      </c>
      <c r="G78" s="117"/>
      <c r="H78" s="124"/>
    </row>
    <row r="79" spans="1:8" s="7" customFormat="1" ht="12.75">
      <c r="A79" s="60" t="s">
        <v>140</v>
      </c>
      <c r="B79" s="151" t="s">
        <v>44</v>
      </c>
      <c r="C79" s="145">
        <f>SUM('05.mell'!O82)</f>
        <v>1345912</v>
      </c>
      <c r="D79" s="132">
        <f>SUM('05.mell'!P82)</f>
        <v>1345912</v>
      </c>
      <c r="E79" s="146">
        <f>SUM('05.mell'!Q82)</f>
        <v>1345912</v>
      </c>
      <c r="F79" s="246">
        <f t="shared" si="1"/>
        <v>1345912</v>
      </c>
      <c r="G79" s="132">
        <f>SUM(G60+G65+G72+G77+G78)</f>
        <v>0</v>
      </c>
      <c r="H79" s="146">
        <f>SUM(H60+H65+H72+H77+H78)</f>
        <v>0</v>
      </c>
    </row>
    <row r="80" spans="1:8" ht="13.5" thickBot="1">
      <c r="A80" s="93"/>
      <c r="B80" s="204" t="s">
        <v>94</v>
      </c>
      <c r="C80" s="272">
        <f>SUM('05.mell'!O83)</f>
        <v>103835881</v>
      </c>
      <c r="D80" s="274">
        <f>SUM('05.mell'!P83)</f>
        <v>161945238</v>
      </c>
      <c r="E80" s="275">
        <f>SUM('05.mell'!Q83)</f>
        <v>131892732</v>
      </c>
      <c r="F80" s="273">
        <f t="shared" si="1"/>
        <v>131892732</v>
      </c>
      <c r="G80" s="274">
        <f>SUM(G56+G79)</f>
        <v>0</v>
      </c>
      <c r="H80" s="275">
        <f>SUM(H56+H79)</f>
        <v>0</v>
      </c>
    </row>
  </sheetData>
  <sheetProtection/>
  <mergeCells count="4">
    <mergeCell ref="A4:H4"/>
    <mergeCell ref="A1:H1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3" width="11.8515625" style="0" customWidth="1"/>
    <col min="4" max="4" width="11.140625" style="0" customWidth="1"/>
    <col min="5" max="5" width="12.57421875" style="0" customWidth="1"/>
    <col min="6" max="6" width="36.42187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11.421875" style="0" customWidth="1"/>
  </cols>
  <sheetData>
    <row r="1" spans="1:10" ht="12.75">
      <c r="A1" s="296" t="s">
        <v>471</v>
      </c>
      <c r="B1" s="296"/>
      <c r="C1" s="296"/>
      <c r="D1" s="296"/>
      <c r="E1" s="296"/>
      <c r="F1" s="295"/>
      <c r="G1" s="295"/>
      <c r="H1" s="295"/>
      <c r="I1" s="295"/>
      <c r="J1" s="295"/>
    </row>
    <row r="2" spans="1:10" ht="13.5" thickBo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298" t="s">
        <v>423</v>
      </c>
      <c r="B3" s="299"/>
      <c r="C3" s="299"/>
      <c r="D3" s="299"/>
      <c r="E3" s="299"/>
      <c r="F3" s="299"/>
      <c r="G3" s="299"/>
      <c r="H3" s="299"/>
      <c r="I3" s="300"/>
      <c r="J3" s="301"/>
    </row>
    <row r="4" spans="1:10" ht="13.5" thickBot="1">
      <c r="A4" s="196"/>
      <c r="B4" s="192"/>
      <c r="C4" s="192"/>
      <c r="D4" s="192"/>
      <c r="E4" s="192"/>
      <c r="F4" s="202"/>
      <c r="G4" s="202"/>
      <c r="H4" s="202"/>
      <c r="I4" s="202"/>
      <c r="J4" s="203"/>
    </row>
    <row r="5" spans="1:10" ht="12.75">
      <c r="A5" s="197" t="s">
        <v>424</v>
      </c>
      <c r="B5" s="171"/>
      <c r="C5" s="171"/>
      <c r="D5" s="171"/>
      <c r="E5" s="200"/>
      <c r="F5" s="177" t="s">
        <v>425</v>
      </c>
      <c r="G5" s="178"/>
      <c r="H5" s="178"/>
      <c r="I5" s="178"/>
      <c r="J5" s="179"/>
    </row>
    <row r="6" spans="1:10" ht="12.75">
      <c r="A6" s="302" t="s">
        <v>103</v>
      </c>
      <c r="B6" s="304" t="s">
        <v>455</v>
      </c>
      <c r="C6" s="304" t="s">
        <v>456</v>
      </c>
      <c r="D6" s="304" t="s">
        <v>457</v>
      </c>
      <c r="E6" s="306" t="s">
        <v>458</v>
      </c>
      <c r="F6" s="302" t="s">
        <v>103</v>
      </c>
      <c r="G6" s="304" t="s">
        <v>455</v>
      </c>
      <c r="H6" s="304" t="s">
        <v>456</v>
      </c>
      <c r="I6" s="304" t="s">
        <v>457</v>
      </c>
      <c r="J6" s="308" t="s">
        <v>458</v>
      </c>
    </row>
    <row r="7" spans="1:10" ht="35.25" customHeight="1">
      <c r="A7" s="303"/>
      <c r="B7" s="305"/>
      <c r="C7" s="305"/>
      <c r="D7" s="305"/>
      <c r="E7" s="307"/>
      <c r="F7" s="303"/>
      <c r="G7" s="305"/>
      <c r="H7" s="305"/>
      <c r="I7" s="305"/>
      <c r="J7" s="309"/>
    </row>
    <row r="8" spans="1:10" ht="25.5">
      <c r="A8" s="123" t="s">
        <v>428</v>
      </c>
      <c r="B8" s="193">
        <f>SUM('01.mell'!C19)</f>
        <v>96031019</v>
      </c>
      <c r="C8" s="193">
        <f>SUM('01.mell'!D19)</f>
        <v>124433062</v>
      </c>
      <c r="D8" s="193">
        <f>SUM('01.mell'!E19)</f>
        <v>100295799</v>
      </c>
      <c r="E8" s="201">
        <f>SUM(D8/C8)</f>
        <v>0.8060221084971774</v>
      </c>
      <c r="F8" s="123" t="s">
        <v>10</v>
      </c>
      <c r="G8" s="175">
        <f>SUM('02.mell'!C7)</f>
        <v>47286439</v>
      </c>
      <c r="H8" s="175">
        <f>SUM('02.mell'!D7)</f>
        <v>55539766</v>
      </c>
      <c r="I8" s="175">
        <f>SUM('02.mell'!E7)</f>
        <v>51423945</v>
      </c>
      <c r="J8" s="198">
        <f aca="true" t="shared" si="0" ref="J8:J25">SUM(I8/H8)</f>
        <v>0.9258941602310676</v>
      </c>
    </row>
    <row r="9" spans="1:10" ht="25.5">
      <c r="A9" s="123" t="s">
        <v>429</v>
      </c>
      <c r="B9" s="172">
        <f>SUM('01.mell'!C35)</f>
        <v>4208000</v>
      </c>
      <c r="C9" s="172">
        <f>SUM('01.mell'!D35)</f>
        <v>4208000</v>
      </c>
      <c r="D9" s="172">
        <f>SUM('01.mell'!E35)</f>
        <v>2821978</v>
      </c>
      <c r="E9" s="201">
        <f>SUM(D9/C9)</f>
        <v>0.6706221482889734</v>
      </c>
      <c r="F9" s="123" t="s">
        <v>11</v>
      </c>
      <c r="G9" s="175">
        <f>SUM('02.mell'!C8)</f>
        <v>6754796</v>
      </c>
      <c r="H9" s="175">
        <f>SUM('02.mell'!D8)</f>
        <v>8316598</v>
      </c>
      <c r="I9" s="175">
        <f>SUM('02.mell'!E8)</f>
        <v>7144099</v>
      </c>
      <c r="J9" s="198">
        <f t="shared" si="0"/>
        <v>0.8590169922845856</v>
      </c>
    </row>
    <row r="10" spans="1:10" ht="12.75">
      <c r="A10" s="123" t="s">
        <v>427</v>
      </c>
      <c r="B10" s="172">
        <f>SUM('01.mell'!C46)</f>
        <v>2250950</v>
      </c>
      <c r="C10" s="172">
        <f>SUM('01.mell'!D46)</f>
        <v>2250950</v>
      </c>
      <c r="D10" s="172">
        <f>SUM('01.mell'!E46)</f>
        <v>4358912</v>
      </c>
      <c r="E10" s="201">
        <f>SUM(D10/C10)</f>
        <v>1.9364765987694084</v>
      </c>
      <c r="F10" s="123" t="s">
        <v>12</v>
      </c>
      <c r="G10" s="175">
        <f>SUM('02.mell'!C14)</f>
        <v>35230310</v>
      </c>
      <c r="H10" s="175">
        <f>SUM('02.mell'!D14)</f>
        <v>37872820</v>
      </c>
      <c r="I10" s="175">
        <f>SUM('02.mell'!E14)</f>
        <v>30346822</v>
      </c>
      <c r="J10" s="198">
        <f t="shared" si="0"/>
        <v>0.8012823444359306</v>
      </c>
    </row>
    <row r="11" spans="1:10" ht="15" customHeight="1">
      <c r="A11" s="123" t="s">
        <v>430</v>
      </c>
      <c r="B11" s="172">
        <f>SUM('01.mell'!C55)</f>
        <v>0</v>
      </c>
      <c r="C11" s="172">
        <f>SUM('01.mell'!D55)</f>
        <v>0</v>
      </c>
      <c r="D11" s="172">
        <f>SUM('01.mell'!E55)</f>
        <v>0</v>
      </c>
      <c r="E11" s="201"/>
      <c r="F11" s="123" t="s">
        <v>13</v>
      </c>
      <c r="G11" s="175">
        <f>SUM('02.mell'!C21)</f>
        <v>8099000</v>
      </c>
      <c r="H11" s="175">
        <f>SUM('02.mell'!D21)</f>
        <v>8387000</v>
      </c>
      <c r="I11" s="175">
        <f>SUM('02.mell'!E21)</f>
        <v>3971829</v>
      </c>
      <c r="J11" s="198">
        <f t="shared" si="0"/>
        <v>0.4735696911887445</v>
      </c>
    </row>
    <row r="12" spans="1:10" ht="29.25" customHeight="1">
      <c r="A12" s="151" t="s">
        <v>9</v>
      </c>
      <c r="B12" s="172">
        <f>SUM(B7:B11)</f>
        <v>102489969</v>
      </c>
      <c r="C12" s="172">
        <f>SUM(C7:C11)</f>
        <v>130892012</v>
      </c>
      <c r="D12" s="172">
        <f>SUM(D7:D11)</f>
        <v>107476689</v>
      </c>
      <c r="E12" s="201">
        <f>SUM(D12/C12)</f>
        <v>0.8211096105696656</v>
      </c>
      <c r="F12" s="150" t="s">
        <v>174</v>
      </c>
      <c r="G12" s="175">
        <f>SUM('02.mell'!C23)</f>
        <v>0</v>
      </c>
      <c r="H12" s="175">
        <f>SUM('02.mell'!D23)</f>
        <v>115140</v>
      </c>
      <c r="I12" s="175">
        <f>SUM('02.mell'!E23)</f>
        <v>115140</v>
      </c>
      <c r="J12" s="198">
        <f t="shared" si="0"/>
        <v>1</v>
      </c>
    </row>
    <row r="13" spans="1:10" ht="25.5">
      <c r="A13" s="123" t="s">
        <v>431</v>
      </c>
      <c r="B13" s="172">
        <f>SUM('01.mell'!C70)</f>
        <v>0</v>
      </c>
      <c r="C13" s="172">
        <f>SUM('01.mell'!D70)</f>
        <v>0</v>
      </c>
      <c r="D13" s="172">
        <f>SUM('01.mell'!E70)</f>
        <v>0</v>
      </c>
      <c r="E13" s="201"/>
      <c r="F13" s="123" t="s">
        <v>14</v>
      </c>
      <c r="G13" s="175">
        <f>SUM('02.mell'!C27)</f>
        <v>3119424</v>
      </c>
      <c r="H13" s="175">
        <f>SUM('02.mell'!D27)</f>
        <v>7004284</v>
      </c>
      <c r="I13" s="175">
        <f>SUM('02.mell'!E27)</f>
        <v>5995585</v>
      </c>
      <c r="J13" s="198">
        <f>SUM(I13/H13)</f>
        <v>0.8559882780309879</v>
      </c>
    </row>
    <row r="14" spans="1:10" ht="25.5">
      <c r="A14" s="123" t="s">
        <v>432</v>
      </c>
      <c r="B14" s="172">
        <v>0</v>
      </c>
      <c r="C14" s="172">
        <v>0</v>
      </c>
      <c r="D14" s="172">
        <v>0</v>
      </c>
      <c r="E14" s="201"/>
      <c r="F14" s="123" t="s">
        <v>446</v>
      </c>
      <c r="G14" s="172">
        <f>SUM('02.mell'!C32)</f>
        <v>0</v>
      </c>
      <c r="H14" s="172">
        <f>SUM('02.mell'!D32)</f>
        <v>1074300</v>
      </c>
      <c r="I14" s="172">
        <f>SUM('02.mell'!E32)</f>
        <v>1074300</v>
      </c>
      <c r="J14" s="198">
        <f>SUM(I14/H14)</f>
        <v>1</v>
      </c>
    </row>
    <row r="15" spans="1:10" ht="12.75">
      <c r="A15" s="123" t="s">
        <v>433</v>
      </c>
      <c r="B15" s="172">
        <f>SUM('01.mell'!C71)</f>
        <v>0</v>
      </c>
      <c r="C15" s="172">
        <f>SUM('01.mell'!D71)</f>
        <v>29707314</v>
      </c>
      <c r="D15" s="172">
        <f>SUM('01.mell'!E71)</f>
        <v>29707314</v>
      </c>
      <c r="E15" s="201">
        <f>SUM(D15/C15)</f>
        <v>1</v>
      </c>
      <c r="F15" s="123" t="s">
        <v>445</v>
      </c>
      <c r="G15" s="175">
        <f>SUM('02.mell'!C33)</f>
        <v>2000000</v>
      </c>
      <c r="H15" s="175">
        <f>SUM('02.mell'!D33)</f>
        <v>3345912</v>
      </c>
      <c r="I15" s="175">
        <f>SUM('02.mell'!E33)</f>
        <v>0</v>
      </c>
      <c r="J15" s="198"/>
    </row>
    <row r="16" spans="1:12" ht="25.5">
      <c r="A16" s="150" t="s">
        <v>57</v>
      </c>
      <c r="B16" s="172">
        <f>SUM('01.mell'!C74)</f>
        <v>1345912</v>
      </c>
      <c r="C16" s="172">
        <f>SUM('01.mell'!D74)</f>
        <v>1345912</v>
      </c>
      <c r="D16" s="172">
        <f>SUM('01.mell'!E74)</f>
        <v>1504274</v>
      </c>
      <c r="E16" s="201">
        <f>SUM(D16/C16)</f>
        <v>1.1176614815827484</v>
      </c>
      <c r="F16" s="287"/>
      <c r="G16" s="289"/>
      <c r="H16" s="289"/>
      <c r="I16" s="289"/>
      <c r="J16" s="290"/>
      <c r="L16" s="291"/>
    </row>
    <row r="17" spans="1:12" ht="25.5">
      <c r="A17" s="150" t="s">
        <v>59</v>
      </c>
      <c r="B17" s="172">
        <f>SUM('01.mell'!C76)</f>
        <v>0</v>
      </c>
      <c r="C17" s="172">
        <f>SUM('01.mell'!D76)</f>
        <v>0</v>
      </c>
      <c r="D17" s="172">
        <f>SUM('01.mell'!E76)</f>
        <v>0</v>
      </c>
      <c r="E17" s="201" t="e">
        <f>SUM(D17/C17)</f>
        <v>#DIV/0!</v>
      </c>
      <c r="F17" s="163" t="s">
        <v>450</v>
      </c>
      <c r="G17" s="283">
        <f>SUM(G8:G16)</f>
        <v>102489969</v>
      </c>
      <c r="H17" s="283">
        <f>SUM(H8:H16)</f>
        <v>121655820</v>
      </c>
      <c r="I17" s="283">
        <f>SUM(I8:I16)</f>
        <v>100071720</v>
      </c>
      <c r="J17" s="198">
        <f>SUM(I17/H17)</f>
        <v>0.8225806212970329</v>
      </c>
      <c r="L17" s="291"/>
    </row>
    <row r="18" spans="1:10" ht="25.5">
      <c r="A18" s="163" t="s">
        <v>8</v>
      </c>
      <c r="B18" s="283">
        <f>SUM(B13:B17)</f>
        <v>1345912</v>
      </c>
      <c r="C18" s="283">
        <f>SUM(C13:C17)</f>
        <v>31053226</v>
      </c>
      <c r="D18" s="283">
        <f>SUM(D13:D17)</f>
        <v>31211588</v>
      </c>
      <c r="E18" s="201">
        <f>SUM(D18/C18)</f>
        <v>1.0050996956000642</v>
      </c>
      <c r="F18" s="123" t="s">
        <v>15</v>
      </c>
      <c r="G18" s="172">
        <f>SUM('02.mell'!C60)</f>
        <v>0</v>
      </c>
      <c r="H18" s="172">
        <f>SUM('02.mell'!D60)</f>
        <v>0</v>
      </c>
      <c r="I18" s="172">
        <f>SUM('02.mell'!E60)</f>
        <v>0</v>
      </c>
      <c r="J18" s="198"/>
    </row>
    <row r="19" spans="1:10" ht="25.5">
      <c r="A19" s="292"/>
      <c r="B19" s="292"/>
      <c r="C19" s="292"/>
      <c r="D19" s="292"/>
      <c r="E19" s="292"/>
      <c r="F19" s="150" t="s">
        <v>33</v>
      </c>
      <c r="G19" s="172">
        <f>SUM('02.mell'!C68)</f>
        <v>0</v>
      </c>
      <c r="H19" s="172">
        <f>SUM('02.mell'!D68)</f>
        <v>0</v>
      </c>
      <c r="I19" s="172">
        <f>SUM('02.mell'!E68)</f>
        <v>0</v>
      </c>
      <c r="J19" s="198" t="e">
        <f t="shared" si="0"/>
        <v>#DIV/0!</v>
      </c>
    </row>
    <row r="20" spans="1:10" ht="25.5">
      <c r="A20" s="292"/>
      <c r="B20" s="292"/>
      <c r="C20" s="292"/>
      <c r="D20" s="292"/>
      <c r="E20" s="292"/>
      <c r="F20" s="150" t="s">
        <v>32</v>
      </c>
      <c r="G20" s="172">
        <f>SUM('02.mell'!C67)</f>
        <v>1345912</v>
      </c>
      <c r="H20" s="172">
        <f>SUM('02.mell'!D67)</f>
        <v>1345912</v>
      </c>
      <c r="I20" s="172">
        <f>SUM('02.mell'!E67)</f>
        <v>1345912</v>
      </c>
      <c r="J20" s="198">
        <f t="shared" si="0"/>
        <v>1</v>
      </c>
    </row>
    <row r="21" spans="1:10" ht="12.75">
      <c r="A21" s="199"/>
      <c r="B21" s="172"/>
      <c r="C21" s="172"/>
      <c r="D21" s="194"/>
      <c r="E21" s="201"/>
      <c r="F21" s="123" t="s">
        <v>16</v>
      </c>
      <c r="G21" s="172">
        <f>SUM('02.mell'!C77)</f>
        <v>0</v>
      </c>
      <c r="H21" s="172">
        <f>SUM('02.mell'!D77)</f>
        <v>0</v>
      </c>
      <c r="I21" s="172">
        <f>SUM('02.mell'!E77)</f>
        <v>0</v>
      </c>
      <c r="J21" s="198"/>
    </row>
    <row r="22" spans="1:10" ht="12.75">
      <c r="A22" s="199"/>
      <c r="B22" s="172"/>
      <c r="C22" s="172"/>
      <c r="D22" s="194"/>
      <c r="E22" s="201"/>
      <c r="F22" s="163" t="s">
        <v>17</v>
      </c>
      <c r="G22" s="283">
        <f>SUM(G18:G21)</f>
        <v>1345912</v>
      </c>
      <c r="H22" s="283">
        <f>SUM(H18:H21)</f>
        <v>1345912</v>
      </c>
      <c r="I22" s="283">
        <f>SUM(I18:I21)</f>
        <v>1345912</v>
      </c>
      <c r="J22" s="198">
        <f t="shared" si="0"/>
        <v>1</v>
      </c>
    </row>
    <row r="23" spans="1:10" ht="12.75">
      <c r="A23" s="190"/>
      <c r="B23" s="172"/>
      <c r="C23" s="52"/>
      <c r="D23" s="52"/>
      <c r="E23" s="201"/>
      <c r="F23" s="190"/>
      <c r="G23" s="172"/>
      <c r="H23" s="172"/>
      <c r="I23" s="172"/>
      <c r="J23" s="198"/>
    </row>
    <row r="24" spans="1:10" ht="12.75">
      <c r="A24" s="190"/>
      <c r="B24" s="173"/>
      <c r="C24" s="173"/>
      <c r="D24" s="14"/>
      <c r="E24" s="188"/>
      <c r="F24" s="190"/>
      <c r="G24" s="172"/>
      <c r="H24" s="172"/>
      <c r="I24" s="195"/>
      <c r="J24" s="198"/>
    </row>
    <row r="25" spans="1:10" ht="12.75">
      <c r="A25" s="185" t="s">
        <v>426</v>
      </c>
      <c r="B25" s="81">
        <f>SUM(B12+B18)</f>
        <v>103835881</v>
      </c>
      <c r="C25" s="81">
        <f>SUM(C12+C18)</f>
        <v>161945238</v>
      </c>
      <c r="D25" s="81">
        <f>SUM(D12+D18)</f>
        <v>138688277</v>
      </c>
      <c r="E25" s="189">
        <f>SUM(D25/C25)</f>
        <v>0.8563899668355793</v>
      </c>
      <c r="F25" s="191" t="s">
        <v>426</v>
      </c>
      <c r="G25" s="284">
        <f>SUM(G17+G22)</f>
        <v>103835881</v>
      </c>
      <c r="H25" s="284">
        <f>SUM(H22+H17)</f>
        <v>123001732</v>
      </c>
      <c r="I25" s="284">
        <f>SUM(I22,I17)</f>
        <v>101417632</v>
      </c>
      <c r="J25" s="198">
        <f t="shared" si="0"/>
        <v>0.8245219831538633</v>
      </c>
    </row>
    <row r="26" spans="1:10" ht="13.5" thickBot="1">
      <c r="A26" s="61"/>
      <c r="B26" s="62"/>
      <c r="C26" s="62"/>
      <c r="D26" s="62"/>
      <c r="E26" s="141"/>
      <c r="F26" s="61"/>
      <c r="G26" s="62"/>
      <c r="H26" s="62"/>
      <c r="I26" s="62"/>
      <c r="J26" s="63"/>
    </row>
    <row r="29" spans="2:10" ht="12.75">
      <c r="B29" s="282">
        <f>SUM(B25+'04.mell'!B21)</f>
        <v>103835881</v>
      </c>
      <c r="C29" s="282">
        <f>SUM(C25+'04.mell'!C21)</f>
        <v>161945238</v>
      </c>
      <c r="D29" s="282">
        <f>SUM(D25+'04.mell'!D21)</f>
        <v>161888220</v>
      </c>
      <c r="E29" s="282"/>
      <c r="F29" s="282"/>
      <c r="G29" s="282">
        <f>SUM(G25+'04.mell'!G21)</f>
        <v>103835881</v>
      </c>
      <c r="H29" s="282">
        <f>SUM(H25+'04.mell'!H21)</f>
        <v>161945238</v>
      </c>
      <c r="I29" s="282">
        <f>SUM(I25+'04.mell'!I21)</f>
        <v>131892732</v>
      </c>
      <c r="J29" s="282"/>
    </row>
    <row r="30" ht="19.5">
      <c r="A30" s="288"/>
    </row>
  </sheetData>
  <sheetProtection/>
  <mergeCells count="12">
    <mergeCell ref="I6:I7"/>
    <mergeCell ref="J6:J7"/>
    <mergeCell ref="A3:J3"/>
    <mergeCell ref="A1:J1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10.8515625" style="0" customWidth="1"/>
    <col min="5" max="5" width="12.8515625" style="0" customWidth="1"/>
    <col min="6" max="6" width="28.8515625" style="0" customWidth="1"/>
    <col min="7" max="7" width="9.7109375" style="0" customWidth="1"/>
    <col min="8" max="8" width="10.140625" style="0" customWidth="1"/>
    <col min="9" max="9" width="10.00390625" style="0" customWidth="1"/>
  </cols>
  <sheetData>
    <row r="1" spans="1:10" ht="12.75">
      <c r="A1" s="296" t="s">
        <v>472</v>
      </c>
      <c r="B1" s="296"/>
      <c r="C1" s="296"/>
      <c r="D1" s="296"/>
      <c r="E1" s="296"/>
      <c r="F1" s="295"/>
      <c r="G1" s="295"/>
      <c r="H1" s="295"/>
      <c r="I1" s="295"/>
      <c r="J1" s="295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10" t="s">
        <v>18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3.5" thickBo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77" t="s">
        <v>424</v>
      </c>
      <c r="B5" s="178"/>
      <c r="C5" s="178"/>
      <c r="D5" s="178"/>
      <c r="E5" s="187"/>
      <c r="F5" s="177" t="s">
        <v>425</v>
      </c>
      <c r="G5" s="178"/>
      <c r="H5" s="178"/>
      <c r="I5" s="178"/>
      <c r="J5" s="179"/>
    </row>
    <row r="6" spans="1:10" ht="12.75">
      <c r="A6" s="302" t="s">
        <v>103</v>
      </c>
      <c r="B6" s="304" t="s">
        <v>455</v>
      </c>
      <c r="C6" s="304" t="s">
        <v>456</v>
      </c>
      <c r="D6" s="304" t="s">
        <v>457</v>
      </c>
      <c r="E6" s="306" t="s">
        <v>458</v>
      </c>
      <c r="F6" s="302" t="s">
        <v>103</v>
      </c>
      <c r="G6" s="304" t="s">
        <v>455</v>
      </c>
      <c r="H6" s="304" t="s">
        <v>456</v>
      </c>
      <c r="I6" s="304" t="s">
        <v>457</v>
      </c>
      <c r="J6" s="308" t="s">
        <v>458</v>
      </c>
    </row>
    <row r="7" spans="1:10" ht="26.25" customHeight="1">
      <c r="A7" s="303"/>
      <c r="B7" s="305"/>
      <c r="C7" s="305"/>
      <c r="D7" s="305"/>
      <c r="E7" s="307"/>
      <c r="F7" s="303"/>
      <c r="G7" s="305"/>
      <c r="H7" s="305"/>
      <c r="I7" s="305"/>
      <c r="J7" s="309"/>
    </row>
    <row r="8" spans="1:10" ht="25.5">
      <c r="A8" s="123" t="s">
        <v>285</v>
      </c>
      <c r="B8" s="172">
        <f>SUM('01.mell'!C25)</f>
        <v>0</v>
      </c>
      <c r="C8" s="172">
        <f>SUM('01.mell'!D25)</f>
        <v>0</v>
      </c>
      <c r="D8" s="172">
        <f>SUM('01.mell'!E25)</f>
        <v>22999943</v>
      </c>
      <c r="E8" s="188" t="e">
        <f>SUM(D8/C8)</f>
        <v>#DIV/0!</v>
      </c>
      <c r="F8" s="123" t="s">
        <v>290</v>
      </c>
      <c r="G8" s="174">
        <f>SUM('02.mell'!C42)</f>
        <v>0</v>
      </c>
      <c r="H8" s="174">
        <f>SUM('02.mell'!D42)</f>
        <v>15758840</v>
      </c>
      <c r="I8" s="174">
        <f>SUM('02.mell'!E42)</f>
        <v>15641500</v>
      </c>
      <c r="J8" s="180">
        <f>SUM(I8/H8)</f>
        <v>0.9925540204735882</v>
      </c>
    </row>
    <row r="9" spans="1:10" ht="12.75">
      <c r="A9" s="123" t="s">
        <v>286</v>
      </c>
      <c r="B9" s="14">
        <f>SUM('01.mell'!C52)</f>
        <v>0</v>
      </c>
      <c r="C9" s="14">
        <f>SUM('01.mell'!D52)</f>
        <v>0</v>
      </c>
      <c r="D9" s="14">
        <f>SUM('01.mell'!E52)</f>
        <v>200000</v>
      </c>
      <c r="E9" s="188" t="e">
        <f>SUM(D9/C9)</f>
        <v>#DIV/0!</v>
      </c>
      <c r="F9" s="123" t="s">
        <v>291</v>
      </c>
      <c r="G9" s="174">
        <f>SUM('02.mell'!C47)</f>
        <v>0</v>
      </c>
      <c r="H9" s="174">
        <f>SUM('02.mell'!D47)</f>
        <v>23184666</v>
      </c>
      <c r="I9" s="174">
        <f>SUM('02.mell'!E47)</f>
        <v>14833600</v>
      </c>
      <c r="J9" s="180">
        <f>SUM(I9/H9)</f>
        <v>0.6398021864968855</v>
      </c>
    </row>
    <row r="10" spans="1:10" ht="25.5">
      <c r="A10" s="123" t="s">
        <v>287</v>
      </c>
      <c r="B10" s="172">
        <f>SUM('01.mell'!C60)</f>
        <v>0</v>
      </c>
      <c r="C10" s="172">
        <f>SUM('01.mell'!D60)</f>
        <v>0</v>
      </c>
      <c r="D10" s="172">
        <f>SUM('01.mell'!E60)</f>
        <v>0</v>
      </c>
      <c r="E10" s="188"/>
      <c r="F10" s="123" t="s">
        <v>211</v>
      </c>
      <c r="G10" s="175">
        <f>SUM('02.mell'!C39)</f>
        <v>0</v>
      </c>
      <c r="H10" s="175"/>
      <c r="I10" s="175"/>
      <c r="J10" s="180">
        <v>0</v>
      </c>
    </row>
    <row r="11" spans="1:10" ht="25.5">
      <c r="A11" s="163" t="s">
        <v>289</v>
      </c>
      <c r="B11" s="283">
        <f>SUM(B8:B10)</f>
        <v>0</v>
      </c>
      <c r="C11" s="283">
        <f>SUM(C8:C10)</f>
        <v>0</v>
      </c>
      <c r="D11" s="283">
        <f>SUM(D8:D10)</f>
        <v>23199943</v>
      </c>
      <c r="E11" s="188" t="e">
        <f>SUM(D11/C11)</f>
        <v>#DIV/0!</v>
      </c>
      <c r="F11" s="163" t="s">
        <v>292</v>
      </c>
      <c r="G11" s="285">
        <f>SUM(G8:G10)</f>
        <v>0</v>
      </c>
      <c r="H11" s="285">
        <f>SUM(H8:H10)</f>
        <v>38943506</v>
      </c>
      <c r="I11" s="285">
        <f>SUM(I8:I10)</f>
        <v>30475100</v>
      </c>
      <c r="J11" s="180">
        <f>SUM(I11/H11)</f>
        <v>0.7825463891206919</v>
      </c>
    </row>
    <row r="12" spans="1:10" ht="12.75">
      <c r="A12" s="181"/>
      <c r="B12" s="172"/>
      <c r="C12" s="172"/>
      <c r="D12" s="14"/>
      <c r="E12" s="188"/>
      <c r="F12" s="183"/>
      <c r="G12" s="175"/>
      <c r="H12" s="175"/>
      <c r="I12" s="175"/>
      <c r="J12" s="180"/>
    </row>
    <row r="13" spans="1:10" ht="25.5">
      <c r="A13" s="123" t="s">
        <v>431</v>
      </c>
      <c r="B13" s="14">
        <f>SUM('01.mell'!C65)</f>
        <v>0</v>
      </c>
      <c r="C13" s="14">
        <f>SUM('01.mell'!D65)</f>
        <v>0</v>
      </c>
      <c r="D13" s="14">
        <f>SUM('01.mell'!E65)</f>
        <v>0</v>
      </c>
      <c r="E13" s="188"/>
      <c r="F13" s="286" t="s">
        <v>431</v>
      </c>
      <c r="G13" s="175"/>
      <c r="H13" s="175"/>
      <c r="I13" s="175"/>
      <c r="J13" s="180"/>
    </row>
    <row r="14" spans="1:10" ht="25.5">
      <c r="A14" s="123" t="s">
        <v>432</v>
      </c>
      <c r="B14" s="14">
        <f>SUM('01.mell'!C70)</f>
        <v>0</v>
      </c>
      <c r="C14" s="14">
        <f>SUM('01.mell'!D70)</f>
        <v>0</v>
      </c>
      <c r="D14" s="14">
        <f>SUM('01.mell'!E70)</f>
        <v>0</v>
      </c>
      <c r="E14" s="188"/>
      <c r="F14" s="286" t="s">
        <v>432</v>
      </c>
      <c r="G14" s="175"/>
      <c r="H14" s="175"/>
      <c r="I14" s="175"/>
      <c r="J14" s="180"/>
    </row>
    <row r="15" spans="1:10" ht="12.75">
      <c r="A15" s="123" t="s">
        <v>433</v>
      </c>
      <c r="B15" s="14"/>
      <c r="C15" s="14"/>
      <c r="D15" s="14"/>
      <c r="E15" s="188"/>
      <c r="F15" s="286" t="s">
        <v>433</v>
      </c>
      <c r="G15" s="172"/>
      <c r="H15" s="172"/>
      <c r="I15" s="175"/>
      <c r="J15" s="180"/>
    </row>
    <row r="16" spans="1:10" ht="25.5">
      <c r="A16" s="123" t="s">
        <v>6</v>
      </c>
      <c r="B16" s="14"/>
      <c r="C16" s="14"/>
      <c r="D16" s="14"/>
      <c r="E16" s="188"/>
      <c r="F16" s="286" t="s">
        <v>6</v>
      </c>
      <c r="G16" s="172"/>
      <c r="H16" s="172"/>
      <c r="I16" s="172"/>
      <c r="J16" s="180"/>
    </row>
    <row r="17" spans="1:10" ht="25.5">
      <c r="A17" s="123" t="s">
        <v>7</v>
      </c>
      <c r="B17" s="14">
        <f>SUM('01.mell'!C84)</f>
        <v>0</v>
      </c>
      <c r="C17" s="14">
        <f>SUM('01.mell'!D84)</f>
        <v>0</v>
      </c>
      <c r="D17" s="14">
        <f>SUM('01.mell'!E84)</f>
        <v>0</v>
      </c>
      <c r="E17" s="188"/>
      <c r="F17" s="286" t="s">
        <v>7</v>
      </c>
      <c r="G17" s="172"/>
      <c r="H17" s="172"/>
      <c r="I17" s="172"/>
      <c r="J17" s="180"/>
    </row>
    <row r="18" spans="1:10" ht="12.75">
      <c r="A18" s="163" t="s">
        <v>288</v>
      </c>
      <c r="B18" s="14">
        <f>SUM(B16)</f>
        <v>0</v>
      </c>
      <c r="C18" s="14">
        <f>SUM(C13:C17)</f>
        <v>0</v>
      </c>
      <c r="D18" s="14">
        <f>SUM(D13:D17)</f>
        <v>0</v>
      </c>
      <c r="E18" s="188"/>
      <c r="F18" s="287" t="s">
        <v>288</v>
      </c>
      <c r="G18" s="172">
        <f>SUM(G13:G17)</f>
        <v>0</v>
      </c>
      <c r="H18" s="172">
        <f>SUM(H13:H17)</f>
        <v>0</v>
      </c>
      <c r="I18" s="172">
        <f>SUM(I13:I17)</f>
        <v>0</v>
      </c>
      <c r="J18" s="182">
        <f>SUM(J13:J17)</f>
        <v>0</v>
      </c>
    </row>
    <row r="19" spans="1:10" ht="12.75">
      <c r="A19" s="183"/>
      <c r="B19" s="14"/>
      <c r="C19" s="14"/>
      <c r="D19" s="14"/>
      <c r="E19" s="188"/>
      <c r="F19" s="183"/>
      <c r="G19" s="172"/>
      <c r="H19" s="172"/>
      <c r="I19" s="172"/>
      <c r="J19" s="184"/>
    </row>
    <row r="20" spans="1:10" ht="12.75">
      <c r="A20" s="183"/>
      <c r="B20" s="14"/>
      <c r="C20" s="14"/>
      <c r="D20" s="14"/>
      <c r="E20" s="188"/>
      <c r="F20" s="190"/>
      <c r="G20" s="172"/>
      <c r="H20" s="172"/>
      <c r="I20" s="172"/>
      <c r="J20" s="182"/>
    </row>
    <row r="21" spans="1:10" ht="12.75">
      <c r="A21" s="185" t="s">
        <v>426</v>
      </c>
      <c r="B21" s="81">
        <f>SUM(B11+B18)</f>
        <v>0</v>
      </c>
      <c r="C21" s="81">
        <f>SUM(C11+C18)</f>
        <v>0</v>
      </c>
      <c r="D21" s="81">
        <f>SUM(D11+D18)</f>
        <v>23199943</v>
      </c>
      <c r="E21" s="188" t="e">
        <f>SUM(D21/C21)</f>
        <v>#DIV/0!</v>
      </c>
      <c r="F21" s="191" t="s">
        <v>426</v>
      </c>
      <c r="G21" s="176">
        <f>SUM(G11+G18)</f>
        <v>0</v>
      </c>
      <c r="H21" s="176">
        <f>SUM(H11+H18)</f>
        <v>38943506</v>
      </c>
      <c r="I21" s="176">
        <f>SUM(I11+I18)</f>
        <v>30475100</v>
      </c>
      <c r="J21" s="186">
        <f>SUM(I21/H21)</f>
        <v>0.7825463891206919</v>
      </c>
    </row>
    <row r="22" spans="1:10" ht="13.5" thickBot="1">
      <c r="A22" s="61"/>
      <c r="B22" s="62"/>
      <c r="C22" s="62"/>
      <c r="D22" s="62"/>
      <c r="E22" s="188"/>
      <c r="F22" s="61"/>
      <c r="G22" s="62"/>
      <c r="H22" s="62"/>
      <c r="I22" s="62"/>
      <c r="J22" s="63"/>
    </row>
  </sheetData>
  <sheetProtection/>
  <mergeCells count="12">
    <mergeCell ref="I6:I7"/>
    <mergeCell ref="J6:J7"/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4.00390625" style="0" customWidth="1"/>
    <col min="8" max="8" width="14.140625" style="0" customWidth="1"/>
    <col min="9" max="9" width="13.7109375" style="0" customWidth="1"/>
    <col min="10" max="10" width="14.7109375" style="0" customWidth="1"/>
    <col min="11" max="11" width="14.8515625" style="0" customWidth="1"/>
    <col min="12" max="12" width="14.57421875" style="0" customWidth="1"/>
    <col min="13" max="13" width="13.7109375" style="0" customWidth="1"/>
    <col min="14" max="14" width="12.7109375" style="0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296" t="s">
        <v>473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94" t="s">
        <v>298</v>
      </c>
      <c r="C3" s="294"/>
      <c r="D3" s="294"/>
      <c r="E3" s="294"/>
      <c r="F3" s="294"/>
      <c r="G3" s="294"/>
      <c r="H3" s="295"/>
      <c r="I3" s="295"/>
      <c r="J3" s="297"/>
      <c r="K3" s="297"/>
      <c r="L3" s="297"/>
      <c r="M3" s="297"/>
      <c r="N3" s="297"/>
      <c r="O3" s="297"/>
      <c r="P3" s="297"/>
      <c r="Q3" s="297"/>
    </row>
    <row r="4" spans="1:17" ht="27" customHeight="1" thickBot="1">
      <c r="A4" s="315" t="s">
        <v>297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s="1" customFormat="1" ht="25.5" customHeight="1">
      <c r="A5" s="157"/>
      <c r="B5" s="165"/>
      <c r="C5" s="312" t="s">
        <v>435</v>
      </c>
      <c r="D5" s="313"/>
      <c r="E5" s="314"/>
      <c r="F5" s="317"/>
      <c r="G5" s="318"/>
      <c r="H5" s="319"/>
      <c r="I5" s="312"/>
      <c r="J5" s="313"/>
      <c r="K5" s="314"/>
      <c r="L5" s="312"/>
      <c r="M5" s="313"/>
      <c r="N5" s="314"/>
      <c r="O5" s="312" t="s">
        <v>70</v>
      </c>
      <c r="P5" s="313"/>
      <c r="Q5" s="314"/>
    </row>
    <row r="6" spans="1:17" s="1" customFormat="1" ht="17.25" customHeight="1">
      <c r="A6" s="157"/>
      <c r="B6" s="166"/>
      <c r="C6" s="164"/>
      <c r="D6" s="161"/>
      <c r="E6" s="162"/>
      <c r="F6" s="164"/>
      <c r="G6" s="161"/>
      <c r="H6" s="162"/>
      <c r="I6" s="164"/>
      <c r="J6" s="161"/>
      <c r="K6" s="162"/>
      <c r="L6" s="164"/>
      <c r="M6" s="161"/>
      <c r="N6" s="162"/>
      <c r="O6" s="164"/>
      <c r="P6" s="161"/>
      <c r="Q6" s="162"/>
    </row>
    <row r="7" spans="1:17" ht="30">
      <c r="A7" s="158" t="s">
        <v>102</v>
      </c>
      <c r="B7" s="167" t="s">
        <v>103</v>
      </c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17" ht="15">
      <c r="A8" s="158">
        <v>2</v>
      </c>
      <c r="B8" s="167">
        <v>3</v>
      </c>
      <c r="C8" s="137">
        <v>4</v>
      </c>
      <c r="D8" s="130">
        <v>5</v>
      </c>
      <c r="E8" s="138">
        <v>10</v>
      </c>
      <c r="F8" s="137">
        <v>4</v>
      </c>
      <c r="G8" s="130">
        <v>5</v>
      </c>
      <c r="H8" s="138">
        <v>10</v>
      </c>
      <c r="I8" s="137">
        <v>4</v>
      </c>
      <c r="J8" s="130">
        <v>5</v>
      </c>
      <c r="K8" s="138">
        <v>10</v>
      </c>
      <c r="L8" s="137">
        <v>4</v>
      </c>
      <c r="M8" s="130">
        <v>5</v>
      </c>
      <c r="N8" s="138">
        <v>10</v>
      </c>
      <c r="O8" s="137">
        <v>4</v>
      </c>
      <c r="P8" s="130">
        <v>5</v>
      </c>
      <c r="Q8" s="138">
        <v>10</v>
      </c>
    </row>
    <row r="9" spans="1:17" s="7" customFormat="1" ht="21.75" customHeight="1">
      <c r="A9" s="159" t="s">
        <v>120</v>
      </c>
      <c r="B9" s="168" t="s">
        <v>121</v>
      </c>
      <c r="C9" s="145">
        <v>47286439</v>
      </c>
      <c r="D9" s="132">
        <v>55539766</v>
      </c>
      <c r="E9" s="146">
        <v>51423945</v>
      </c>
      <c r="F9" s="249"/>
      <c r="G9" s="205"/>
      <c r="H9" s="250"/>
      <c r="I9" s="249"/>
      <c r="J9" s="205"/>
      <c r="K9" s="250"/>
      <c r="L9" s="249"/>
      <c r="M9" s="205"/>
      <c r="N9" s="250"/>
      <c r="O9" s="246">
        <f>SUM(C9+F9+I9+L9)</f>
        <v>47286439</v>
      </c>
      <c r="P9" s="247">
        <f aca="true" t="shared" si="0" ref="P9:Q25">SUM(D9+G9+J9+M9)</f>
        <v>55539766</v>
      </c>
      <c r="Q9" s="248">
        <f t="shared" si="0"/>
        <v>51423945</v>
      </c>
    </row>
    <row r="10" spans="1:17" s="7" customFormat="1" ht="25.5">
      <c r="A10" s="159" t="s">
        <v>122</v>
      </c>
      <c r="B10" s="168" t="s">
        <v>123</v>
      </c>
      <c r="C10" s="145">
        <v>6754796</v>
      </c>
      <c r="D10" s="132">
        <v>8316598</v>
      </c>
      <c r="E10" s="146">
        <v>7144099</v>
      </c>
      <c r="F10" s="249"/>
      <c r="G10" s="205"/>
      <c r="H10" s="250"/>
      <c r="I10" s="249"/>
      <c r="J10" s="205"/>
      <c r="K10" s="250"/>
      <c r="L10" s="249"/>
      <c r="M10" s="205"/>
      <c r="N10" s="250"/>
      <c r="O10" s="246">
        <f aca="true" t="shared" si="1" ref="O10:Q74">SUM(C10+F10+I10+L10)</f>
        <v>6754796</v>
      </c>
      <c r="P10" s="247">
        <f t="shared" si="0"/>
        <v>8316598</v>
      </c>
      <c r="Q10" s="248">
        <f t="shared" si="0"/>
        <v>7144099</v>
      </c>
    </row>
    <row r="11" spans="1:17" ht="12.75">
      <c r="A11" s="159" t="s">
        <v>133</v>
      </c>
      <c r="B11" s="169" t="s">
        <v>134</v>
      </c>
      <c r="C11" s="154">
        <v>6510000</v>
      </c>
      <c r="D11" s="50">
        <v>12598741</v>
      </c>
      <c r="E11" s="155">
        <v>11840043</v>
      </c>
      <c r="F11" s="125"/>
      <c r="G11" s="52"/>
      <c r="H11" s="126"/>
      <c r="I11" s="125"/>
      <c r="J11" s="52"/>
      <c r="K11" s="126"/>
      <c r="L11" s="125"/>
      <c r="M11" s="52"/>
      <c r="N11" s="126"/>
      <c r="O11" s="144">
        <f t="shared" si="1"/>
        <v>6510000</v>
      </c>
      <c r="P11" s="117">
        <f t="shared" si="0"/>
        <v>12598741</v>
      </c>
      <c r="Q11" s="124">
        <f t="shared" si="0"/>
        <v>11840043</v>
      </c>
    </row>
    <row r="12" spans="1:17" ht="12.75">
      <c r="A12" s="159" t="s">
        <v>136</v>
      </c>
      <c r="B12" s="169" t="s">
        <v>137</v>
      </c>
      <c r="C12" s="154">
        <v>549000</v>
      </c>
      <c r="D12" s="50">
        <v>939000</v>
      </c>
      <c r="E12" s="155">
        <v>752318</v>
      </c>
      <c r="F12" s="125"/>
      <c r="G12" s="52"/>
      <c r="H12" s="126"/>
      <c r="I12" s="125"/>
      <c r="J12" s="52"/>
      <c r="K12" s="126"/>
      <c r="L12" s="125"/>
      <c r="M12" s="52"/>
      <c r="N12" s="126"/>
      <c r="O12" s="144">
        <f t="shared" si="1"/>
        <v>549000</v>
      </c>
      <c r="P12" s="117">
        <f t="shared" si="0"/>
        <v>939000</v>
      </c>
      <c r="Q12" s="124">
        <f t="shared" si="0"/>
        <v>752318</v>
      </c>
    </row>
    <row r="13" spans="1:17" ht="12.75">
      <c r="A13" s="159" t="s">
        <v>143</v>
      </c>
      <c r="B13" s="169" t="s">
        <v>144</v>
      </c>
      <c r="C13" s="154">
        <v>13355742</v>
      </c>
      <c r="D13" s="50">
        <v>16742300</v>
      </c>
      <c r="E13" s="155">
        <v>11812432</v>
      </c>
      <c r="F13" s="125"/>
      <c r="G13" s="52"/>
      <c r="H13" s="126"/>
      <c r="I13" s="125"/>
      <c r="J13" s="52"/>
      <c r="K13" s="126"/>
      <c r="L13" s="125"/>
      <c r="M13" s="52"/>
      <c r="N13" s="126"/>
      <c r="O13" s="144">
        <f t="shared" si="1"/>
        <v>13355742</v>
      </c>
      <c r="P13" s="117">
        <f t="shared" si="0"/>
        <v>16742300</v>
      </c>
      <c r="Q13" s="124">
        <f t="shared" si="0"/>
        <v>11812432</v>
      </c>
    </row>
    <row r="14" spans="1:17" ht="12.75">
      <c r="A14" s="159" t="s">
        <v>146</v>
      </c>
      <c r="B14" s="169" t="s">
        <v>147</v>
      </c>
      <c r="C14" s="154">
        <v>0</v>
      </c>
      <c r="D14" s="50">
        <v>0</v>
      </c>
      <c r="E14" s="155">
        <v>0</v>
      </c>
      <c r="F14" s="125"/>
      <c r="G14" s="52"/>
      <c r="H14" s="126"/>
      <c r="I14" s="125"/>
      <c r="J14" s="52"/>
      <c r="K14" s="126"/>
      <c r="L14" s="125"/>
      <c r="M14" s="52"/>
      <c r="N14" s="126"/>
      <c r="O14" s="144">
        <f t="shared" si="1"/>
        <v>0</v>
      </c>
      <c r="P14" s="117">
        <f t="shared" si="0"/>
        <v>0</v>
      </c>
      <c r="Q14" s="124">
        <f t="shared" si="0"/>
        <v>0</v>
      </c>
    </row>
    <row r="15" spans="1:17" ht="12.75">
      <c r="A15" s="159" t="s">
        <v>149</v>
      </c>
      <c r="B15" s="169" t="s">
        <v>150</v>
      </c>
      <c r="C15" s="154">
        <v>14815568</v>
      </c>
      <c r="D15" s="50">
        <v>7592779</v>
      </c>
      <c r="E15" s="155">
        <v>5942029</v>
      </c>
      <c r="F15" s="125"/>
      <c r="G15" s="52"/>
      <c r="H15" s="126"/>
      <c r="I15" s="125"/>
      <c r="J15" s="52"/>
      <c r="K15" s="126"/>
      <c r="L15" s="125"/>
      <c r="M15" s="52"/>
      <c r="N15" s="126"/>
      <c r="O15" s="144">
        <f t="shared" si="1"/>
        <v>14815568</v>
      </c>
      <c r="P15" s="117">
        <f t="shared" si="0"/>
        <v>7592779</v>
      </c>
      <c r="Q15" s="124">
        <f t="shared" si="0"/>
        <v>5942029</v>
      </c>
    </row>
    <row r="16" spans="1:17" s="7" customFormat="1" ht="12.75">
      <c r="A16" s="159" t="s">
        <v>151</v>
      </c>
      <c r="B16" s="168" t="s">
        <v>152</v>
      </c>
      <c r="C16" s="145">
        <f>SUM(C11:C15)</f>
        <v>35230310</v>
      </c>
      <c r="D16" s="145">
        <f>SUM(D11:D15)</f>
        <v>37872820</v>
      </c>
      <c r="E16" s="145">
        <f>SUM(E11:E15)</f>
        <v>30346822</v>
      </c>
      <c r="F16" s="145">
        <f aca="true" t="shared" si="2" ref="F16:N16">SUM(F11:F15)</f>
        <v>0</v>
      </c>
      <c r="G16" s="132">
        <f t="shared" si="2"/>
        <v>0</v>
      </c>
      <c r="H16" s="146">
        <f t="shared" si="2"/>
        <v>0</v>
      </c>
      <c r="I16" s="145">
        <f t="shared" si="2"/>
        <v>0</v>
      </c>
      <c r="J16" s="132">
        <f t="shared" si="2"/>
        <v>0</v>
      </c>
      <c r="K16" s="146">
        <f t="shared" si="2"/>
        <v>0</v>
      </c>
      <c r="L16" s="145">
        <f t="shared" si="2"/>
        <v>0</v>
      </c>
      <c r="M16" s="132">
        <f t="shared" si="2"/>
        <v>0</v>
      </c>
      <c r="N16" s="146">
        <f t="shared" si="2"/>
        <v>0</v>
      </c>
      <c r="O16" s="246">
        <f t="shared" si="1"/>
        <v>35230310</v>
      </c>
      <c r="P16" s="247">
        <f t="shared" si="0"/>
        <v>37872820</v>
      </c>
      <c r="Q16" s="248">
        <f t="shared" si="0"/>
        <v>30346822</v>
      </c>
    </row>
    <row r="17" spans="1:17" ht="12.75">
      <c r="A17" s="160" t="s">
        <v>153</v>
      </c>
      <c r="B17" s="169" t="s">
        <v>154</v>
      </c>
      <c r="C17" s="154"/>
      <c r="D17" s="50">
        <v>174000</v>
      </c>
      <c r="E17" s="155">
        <v>0</v>
      </c>
      <c r="F17" s="125"/>
      <c r="G17" s="52"/>
      <c r="H17" s="126"/>
      <c r="I17" s="125"/>
      <c r="J17" s="52"/>
      <c r="K17" s="126"/>
      <c r="L17" s="125"/>
      <c r="M17" s="52"/>
      <c r="N17" s="126"/>
      <c r="O17" s="144">
        <f t="shared" si="1"/>
        <v>0</v>
      </c>
      <c r="P17" s="117">
        <f t="shared" si="0"/>
        <v>174000</v>
      </c>
      <c r="Q17" s="124">
        <f t="shared" si="0"/>
        <v>0</v>
      </c>
    </row>
    <row r="18" spans="1:17" ht="12.75">
      <c r="A18" s="160" t="s">
        <v>156</v>
      </c>
      <c r="B18" s="169" t="s">
        <v>157</v>
      </c>
      <c r="C18" s="145">
        <f>SUM('05.mell'!O20)</f>
        <v>0</v>
      </c>
      <c r="D18" s="132">
        <f>SUM('05.mell'!P20)</f>
        <v>0</v>
      </c>
      <c r="E18" s="146">
        <f>SUM('05.mell'!Q20)</f>
        <v>0</v>
      </c>
      <c r="F18" s="125"/>
      <c r="G18" s="52"/>
      <c r="H18" s="126"/>
      <c r="I18" s="125"/>
      <c r="J18" s="52"/>
      <c r="K18" s="126"/>
      <c r="L18" s="125"/>
      <c r="M18" s="52"/>
      <c r="N18" s="126"/>
      <c r="O18" s="144">
        <f t="shared" si="1"/>
        <v>0</v>
      </c>
      <c r="P18" s="117">
        <f t="shared" si="0"/>
        <v>0</v>
      </c>
      <c r="Q18" s="124">
        <f t="shared" si="0"/>
        <v>0</v>
      </c>
    </row>
    <row r="19" spans="1:17" ht="12.75">
      <c r="A19" s="160" t="s">
        <v>158</v>
      </c>
      <c r="B19" s="169" t="s">
        <v>439</v>
      </c>
      <c r="C19" s="154"/>
      <c r="D19" s="50"/>
      <c r="E19" s="155"/>
      <c r="F19" s="125"/>
      <c r="G19" s="52"/>
      <c r="H19" s="126"/>
      <c r="I19" s="125"/>
      <c r="J19" s="52"/>
      <c r="K19" s="126"/>
      <c r="L19" s="125"/>
      <c r="M19" s="52"/>
      <c r="N19" s="126"/>
      <c r="O19" s="144">
        <f t="shared" si="1"/>
        <v>0</v>
      </c>
      <c r="P19" s="117">
        <f t="shared" si="0"/>
        <v>0</v>
      </c>
      <c r="Q19" s="124">
        <f t="shared" si="0"/>
        <v>0</v>
      </c>
    </row>
    <row r="20" spans="1:17" ht="12.75">
      <c r="A20" s="160" t="s">
        <v>161</v>
      </c>
      <c r="B20" s="169" t="s">
        <v>162</v>
      </c>
      <c r="C20" s="154"/>
      <c r="D20" s="50"/>
      <c r="E20" s="155"/>
      <c r="F20" s="125"/>
      <c r="G20" s="52"/>
      <c r="H20" s="126"/>
      <c r="I20" s="125"/>
      <c r="J20" s="52"/>
      <c r="K20" s="126"/>
      <c r="L20" s="125"/>
      <c r="M20" s="52"/>
      <c r="N20" s="126"/>
      <c r="O20" s="144">
        <f t="shared" si="1"/>
        <v>0</v>
      </c>
      <c r="P20" s="117">
        <f t="shared" si="0"/>
        <v>0</v>
      </c>
      <c r="Q20" s="124">
        <f t="shared" si="0"/>
        <v>0</v>
      </c>
    </row>
    <row r="21" spans="1:17" ht="12.75">
      <c r="A21" s="160" t="s">
        <v>163</v>
      </c>
      <c r="B21" s="169" t="s">
        <v>164</v>
      </c>
      <c r="C21" s="154"/>
      <c r="D21" s="50"/>
      <c r="E21" s="155"/>
      <c r="F21" s="125"/>
      <c r="G21" s="52"/>
      <c r="H21" s="126"/>
      <c r="I21" s="125"/>
      <c r="J21" s="52"/>
      <c r="K21" s="126"/>
      <c r="L21" s="125"/>
      <c r="M21" s="52"/>
      <c r="N21" s="126"/>
      <c r="O21" s="144">
        <f t="shared" si="1"/>
        <v>0</v>
      </c>
      <c r="P21" s="117">
        <f t="shared" si="0"/>
        <v>0</v>
      </c>
      <c r="Q21" s="124">
        <f t="shared" si="0"/>
        <v>0</v>
      </c>
    </row>
    <row r="22" spans="1:17" ht="12.75">
      <c r="A22" s="160">
        <v>100</v>
      </c>
      <c r="B22" s="169" t="s">
        <v>95</v>
      </c>
      <c r="C22" s="154"/>
      <c r="D22" s="50"/>
      <c r="E22" s="155"/>
      <c r="F22" s="125"/>
      <c r="G22" s="52"/>
      <c r="H22" s="126"/>
      <c r="I22" s="125"/>
      <c r="J22" s="52"/>
      <c r="K22" s="126"/>
      <c r="L22" s="125"/>
      <c r="M22" s="52"/>
      <c r="N22" s="126"/>
      <c r="O22" s="144"/>
      <c r="P22" s="117"/>
      <c r="Q22" s="124"/>
    </row>
    <row r="23" spans="1:17" ht="12.75">
      <c r="A23" s="160" t="s">
        <v>166</v>
      </c>
      <c r="B23" s="169" t="s">
        <v>442</v>
      </c>
      <c r="C23" s="154">
        <v>8099000</v>
      </c>
      <c r="D23" s="50">
        <v>8213000</v>
      </c>
      <c r="E23" s="155">
        <v>3971829</v>
      </c>
      <c r="F23" s="125"/>
      <c r="G23" s="52"/>
      <c r="H23" s="126"/>
      <c r="I23" s="125"/>
      <c r="J23" s="52"/>
      <c r="K23" s="126"/>
      <c r="L23" s="125"/>
      <c r="M23" s="52"/>
      <c r="N23" s="126"/>
      <c r="O23" s="144">
        <f t="shared" si="1"/>
        <v>8099000</v>
      </c>
      <c r="P23" s="117">
        <f t="shared" si="0"/>
        <v>8213000</v>
      </c>
      <c r="Q23" s="124">
        <f t="shared" si="0"/>
        <v>3971829</v>
      </c>
    </row>
    <row r="24" spans="1:17" s="7" customFormat="1" ht="12.75">
      <c r="A24" s="159" t="s">
        <v>169</v>
      </c>
      <c r="B24" s="168" t="s">
        <v>170</v>
      </c>
      <c r="C24" s="145">
        <f>SUM(C17:C23)</f>
        <v>8099000</v>
      </c>
      <c r="D24" s="145">
        <f>SUM(D17:D23)</f>
        <v>8387000</v>
      </c>
      <c r="E24" s="145">
        <f>SUM(E17:E23)</f>
        <v>3971829</v>
      </c>
      <c r="F24" s="145">
        <f aca="true" t="shared" si="3" ref="F24:N24">SUM(F17:F23)</f>
        <v>0</v>
      </c>
      <c r="G24" s="132">
        <f t="shared" si="3"/>
        <v>0</v>
      </c>
      <c r="H24" s="146">
        <f t="shared" si="3"/>
        <v>0</v>
      </c>
      <c r="I24" s="145">
        <f t="shared" si="3"/>
        <v>0</v>
      </c>
      <c r="J24" s="132">
        <f t="shared" si="3"/>
        <v>0</v>
      </c>
      <c r="K24" s="146">
        <f t="shared" si="3"/>
        <v>0</v>
      </c>
      <c r="L24" s="145">
        <f t="shared" si="3"/>
        <v>0</v>
      </c>
      <c r="M24" s="132">
        <f t="shared" si="3"/>
        <v>0</v>
      </c>
      <c r="N24" s="146">
        <f t="shared" si="3"/>
        <v>0</v>
      </c>
      <c r="O24" s="246">
        <f t="shared" si="1"/>
        <v>8099000</v>
      </c>
      <c r="P24" s="247">
        <f t="shared" si="0"/>
        <v>8387000</v>
      </c>
      <c r="Q24" s="248">
        <f t="shared" si="0"/>
        <v>3971829</v>
      </c>
    </row>
    <row r="25" spans="1:17" ht="12.75">
      <c r="A25" s="160" t="s">
        <v>171</v>
      </c>
      <c r="B25" s="169" t="s">
        <v>172</v>
      </c>
      <c r="C25" s="154">
        <f>SUM('05.mell'!O27)</f>
        <v>0</v>
      </c>
      <c r="D25" s="50">
        <f>SUM('05.mell'!P27)</f>
        <v>0</v>
      </c>
      <c r="E25" s="155">
        <f>SUM('05.mell'!Q27)</f>
        <v>0</v>
      </c>
      <c r="F25" s="125"/>
      <c r="G25" s="52"/>
      <c r="H25" s="126"/>
      <c r="I25" s="125"/>
      <c r="J25" s="52"/>
      <c r="K25" s="126"/>
      <c r="L25" s="125"/>
      <c r="M25" s="52"/>
      <c r="N25" s="126"/>
      <c r="O25" s="144">
        <f t="shared" si="1"/>
        <v>0</v>
      </c>
      <c r="P25" s="117">
        <f t="shared" si="0"/>
        <v>0</v>
      </c>
      <c r="Q25" s="124">
        <f t="shared" si="0"/>
        <v>0</v>
      </c>
    </row>
    <row r="26" spans="1:17" ht="12.75">
      <c r="A26" s="160" t="s">
        <v>173</v>
      </c>
      <c r="B26" s="169" t="s">
        <v>174</v>
      </c>
      <c r="C26" s="154">
        <f>SUM('05.mell'!O28)</f>
        <v>0</v>
      </c>
      <c r="D26" s="50">
        <v>115140</v>
      </c>
      <c r="E26" s="155">
        <v>115140</v>
      </c>
      <c r="F26" s="125"/>
      <c r="G26" s="52"/>
      <c r="H26" s="126"/>
      <c r="I26" s="125"/>
      <c r="J26" s="52"/>
      <c r="K26" s="126"/>
      <c r="L26" s="125"/>
      <c r="M26" s="52"/>
      <c r="N26" s="126"/>
      <c r="O26" s="144">
        <f t="shared" si="1"/>
        <v>0</v>
      </c>
      <c r="P26" s="117">
        <f t="shared" si="1"/>
        <v>115140</v>
      </c>
      <c r="Q26" s="124">
        <f t="shared" si="1"/>
        <v>115140</v>
      </c>
    </row>
    <row r="27" spans="1:17" ht="25.5">
      <c r="A27" s="160" t="s">
        <v>175</v>
      </c>
      <c r="B27" s="169" t="s">
        <v>176</v>
      </c>
      <c r="C27" s="154">
        <f>SUM('05.mell'!O29)</f>
        <v>0</v>
      </c>
      <c r="D27" s="50">
        <f>SUM('05.mell'!P29)</f>
        <v>0</v>
      </c>
      <c r="E27" s="155">
        <f>SUM('05.mell'!Q29)</f>
        <v>0</v>
      </c>
      <c r="F27" s="125"/>
      <c r="G27" s="52"/>
      <c r="H27" s="126"/>
      <c r="I27" s="125"/>
      <c r="J27" s="52"/>
      <c r="K27" s="126"/>
      <c r="L27" s="125"/>
      <c r="M27" s="52"/>
      <c r="N27" s="126"/>
      <c r="O27" s="144">
        <f t="shared" si="1"/>
        <v>0</v>
      </c>
      <c r="P27" s="117">
        <f t="shared" si="1"/>
        <v>0</v>
      </c>
      <c r="Q27" s="124">
        <f t="shared" si="1"/>
        <v>0</v>
      </c>
    </row>
    <row r="28" spans="1:17" ht="25.5">
      <c r="A28" s="160" t="s">
        <v>177</v>
      </c>
      <c r="B28" s="169" t="s">
        <v>178</v>
      </c>
      <c r="C28" s="145"/>
      <c r="D28" s="132"/>
      <c r="E28" s="146"/>
      <c r="F28" s="125"/>
      <c r="G28" s="52"/>
      <c r="H28" s="126"/>
      <c r="I28" s="125"/>
      <c r="J28" s="52"/>
      <c r="K28" s="126"/>
      <c r="L28" s="125"/>
      <c r="M28" s="52"/>
      <c r="N28" s="126"/>
      <c r="O28" s="144">
        <f t="shared" si="1"/>
        <v>0</v>
      </c>
      <c r="P28" s="117">
        <f t="shared" si="1"/>
        <v>0</v>
      </c>
      <c r="Q28" s="124">
        <f t="shared" si="1"/>
        <v>0</v>
      </c>
    </row>
    <row r="29" spans="1:17" ht="25.5">
      <c r="A29" s="160" t="s">
        <v>180</v>
      </c>
      <c r="B29" s="169" t="s">
        <v>181</v>
      </c>
      <c r="C29" s="145"/>
      <c r="D29" s="132"/>
      <c r="E29" s="146"/>
      <c r="F29" s="125"/>
      <c r="G29" s="52"/>
      <c r="H29" s="126"/>
      <c r="I29" s="125"/>
      <c r="J29" s="52"/>
      <c r="K29" s="126"/>
      <c r="L29" s="125"/>
      <c r="M29" s="52"/>
      <c r="N29" s="126"/>
      <c r="O29" s="144">
        <f t="shared" si="1"/>
        <v>0</v>
      </c>
      <c r="P29" s="117">
        <f t="shared" si="1"/>
        <v>0</v>
      </c>
      <c r="Q29" s="124">
        <f t="shared" si="1"/>
        <v>0</v>
      </c>
    </row>
    <row r="30" spans="1:17" ht="25.5">
      <c r="A30" s="160" t="s">
        <v>183</v>
      </c>
      <c r="B30" s="169" t="s">
        <v>184</v>
      </c>
      <c r="C30" s="154">
        <v>3119424</v>
      </c>
      <c r="D30" s="50">
        <v>7004284</v>
      </c>
      <c r="E30" s="155">
        <v>5995585</v>
      </c>
      <c r="F30" s="125"/>
      <c r="G30" s="52"/>
      <c r="H30" s="126"/>
      <c r="I30" s="125"/>
      <c r="J30" s="52"/>
      <c r="K30" s="126"/>
      <c r="L30" s="125"/>
      <c r="M30" s="52"/>
      <c r="N30" s="126"/>
      <c r="O30" s="144">
        <f t="shared" si="1"/>
        <v>3119424</v>
      </c>
      <c r="P30" s="117">
        <f t="shared" si="1"/>
        <v>7004284</v>
      </c>
      <c r="Q30" s="124">
        <f t="shared" si="1"/>
        <v>5995585</v>
      </c>
    </row>
    <row r="31" spans="1:17" ht="25.5">
      <c r="A31" s="160" t="s">
        <v>185</v>
      </c>
      <c r="B31" s="169" t="s">
        <v>186</v>
      </c>
      <c r="C31" s="145"/>
      <c r="D31" s="132"/>
      <c r="E31" s="146"/>
      <c r="F31" s="125"/>
      <c r="G31" s="52"/>
      <c r="H31" s="126"/>
      <c r="I31" s="125"/>
      <c r="J31" s="52"/>
      <c r="K31" s="126"/>
      <c r="L31" s="125"/>
      <c r="M31" s="52"/>
      <c r="N31" s="126"/>
      <c r="O31" s="144">
        <f t="shared" si="1"/>
        <v>0</v>
      </c>
      <c r="P31" s="117">
        <f t="shared" si="1"/>
        <v>0</v>
      </c>
      <c r="Q31" s="124">
        <f t="shared" si="1"/>
        <v>0</v>
      </c>
    </row>
    <row r="32" spans="1:17" ht="25.5">
      <c r="A32" s="160" t="s">
        <v>188</v>
      </c>
      <c r="B32" s="169" t="s">
        <v>189</v>
      </c>
      <c r="C32" s="145"/>
      <c r="D32" s="132"/>
      <c r="E32" s="146"/>
      <c r="F32" s="125"/>
      <c r="G32" s="52"/>
      <c r="H32" s="126"/>
      <c r="I32" s="125"/>
      <c r="J32" s="52"/>
      <c r="K32" s="126"/>
      <c r="L32" s="125"/>
      <c r="M32" s="52"/>
      <c r="N32" s="126"/>
      <c r="O32" s="144">
        <f t="shared" si="1"/>
        <v>0</v>
      </c>
      <c r="P32" s="117">
        <f t="shared" si="1"/>
        <v>0</v>
      </c>
      <c r="Q32" s="124">
        <f t="shared" si="1"/>
        <v>0</v>
      </c>
    </row>
    <row r="33" spans="1:17" ht="12.75">
      <c r="A33" s="160" t="s">
        <v>190</v>
      </c>
      <c r="B33" s="169" t="s">
        <v>191</v>
      </c>
      <c r="C33" s="145"/>
      <c r="D33" s="132"/>
      <c r="E33" s="146"/>
      <c r="F33" s="125"/>
      <c r="G33" s="52"/>
      <c r="H33" s="126"/>
      <c r="I33" s="125"/>
      <c r="J33" s="52"/>
      <c r="K33" s="126"/>
      <c r="L33" s="125"/>
      <c r="M33" s="52"/>
      <c r="N33" s="126"/>
      <c r="O33" s="144">
        <f t="shared" si="1"/>
        <v>0</v>
      </c>
      <c r="P33" s="117">
        <f t="shared" si="1"/>
        <v>0</v>
      </c>
      <c r="Q33" s="124">
        <f t="shared" si="1"/>
        <v>0</v>
      </c>
    </row>
    <row r="34" spans="1:17" ht="12.75">
      <c r="A34" s="160" t="s">
        <v>192</v>
      </c>
      <c r="B34" s="169" t="s">
        <v>193</v>
      </c>
      <c r="C34" s="145"/>
      <c r="D34" s="132"/>
      <c r="E34" s="146"/>
      <c r="F34" s="125"/>
      <c r="G34" s="52"/>
      <c r="H34" s="126"/>
      <c r="I34" s="125"/>
      <c r="J34" s="52"/>
      <c r="K34" s="126"/>
      <c r="L34" s="125"/>
      <c r="M34" s="52"/>
      <c r="N34" s="126"/>
      <c r="O34" s="144">
        <f t="shared" si="1"/>
        <v>0</v>
      </c>
      <c r="P34" s="117">
        <f t="shared" si="1"/>
        <v>0</v>
      </c>
      <c r="Q34" s="124">
        <f t="shared" si="1"/>
        <v>0</v>
      </c>
    </row>
    <row r="35" spans="1:17" ht="25.5">
      <c r="A35" s="160" t="s">
        <v>194</v>
      </c>
      <c r="B35" s="169" t="s">
        <v>443</v>
      </c>
      <c r="C35" s="154">
        <v>0</v>
      </c>
      <c r="D35" s="50">
        <v>1074300</v>
      </c>
      <c r="E35" s="155">
        <v>1074300</v>
      </c>
      <c r="F35" s="125"/>
      <c r="G35" s="52"/>
      <c r="H35" s="126"/>
      <c r="I35" s="125"/>
      <c r="J35" s="52"/>
      <c r="K35" s="126"/>
      <c r="L35" s="125"/>
      <c r="M35" s="52"/>
      <c r="N35" s="126"/>
      <c r="O35" s="144">
        <f t="shared" si="1"/>
        <v>0</v>
      </c>
      <c r="P35" s="117">
        <f t="shared" si="1"/>
        <v>1074300</v>
      </c>
      <c r="Q35" s="124">
        <f t="shared" si="1"/>
        <v>1074300</v>
      </c>
    </row>
    <row r="36" spans="1:17" ht="12.75">
      <c r="A36" s="160" t="s">
        <v>198</v>
      </c>
      <c r="B36" s="169" t="s">
        <v>444</v>
      </c>
      <c r="C36" s="154">
        <v>2000000</v>
      </c>
      <c r="D36" s="50">
        <v>3345912</v>
      </c>
      <c r="E36" s="155">
        <v>0</v>
      </c>
      <c r="F36" s="125"/>
      <c r="G36" s="52"/>
      <c r="H36" s="126"/>
      <c r="I36" s="125"/>
      <c r="J36" s="52"/>
      <c r="K36" s="126"/>
      <c r="L36" s="125"/>
      <c r="M36" s="52"/>
      <c r="N36" s="126"/>
      <c r="O36" s="144">
        <f t="shared" si="1"/>
        <v>2000000</v>
      </c>
      <c r="P36" s="117">
        <f t="shared" si="1"/>
        <v>3345912</v>
      </c>
      <c r="Q36" s="124">
        <f t="shared" si="1"/>
        <v>0</v>
      </c>
    </row>
    <row r="37" spans="1:17" s="7" customFormat="1" ht="25.5">
      <c r="A37" s="159" t="s">
        <v>200</v>
      </c>
      <c r="B37" s="168" t="s">
        <v>201</v>
      </c>
      <c r="C37" s="145">
        <f>SUM(C25:C36)</f>
        <v>5119424</v>
      </c>
      <c r="D37" s="145">
        <f>SUM(D25:D36)</f>
        <v>11539636</v>
      </c>
      <c r="E37" s="145">
        <f>SUM(E25:E36)</f>
        <v>7185025</v>
      </c>
      <c r="F37" s="145">
        <f aca="true" t="shared" si="4" ref="F37:N37">SUM(F25:F36)</f>
        <v>0</v>
      </c>
      <c r="G37" s="132">
        <f t="shared" si="4"/>
        <v>0</v>
      </c>
      <c r="H37" s="146">
        <f t="shared" si="4"/>
        <v>0</v>
      </c>
      <c r="I37" s="145">
        <f t="shared" si="4"/>
        <v>0</v>
      </c>
      <c r="J37" s="132">
        <f t="shared" si="4"/>
        <v>0</v>
      </c>
      <c r="K37" s="146">
        <f t="shared" si="4"/>
        <v>0</v>
      </c>
      <c r="L37" s="145">
        <f t="shared" si="4"/>
        <v>0</v>
      </c>
      <c r="M37" s="132">
        <f t="shared" si="4"/>
        <v>0</v>
      </c>
      <c r="N37" s="146">
        <f t="shared" si="4"/>
        <v>0</v>
      </c>
      <c r="O37" s="246">
        <f t="shared" si="1"/>
        <v>5119424</v>
      </c>
      <c r="P37" s="247">
        <f t="shared" si="1"/>
        <v>11539636</v>
      </c>
      <c r="Q37" s="248">
        <f t="shared" si="1"/>
        <v>7185025</v>
      </c>
    </row>
    <row r="38" spans="1:17" ht="12.75">
      <c r="A38" s="160" t="s">
        <v>202</v>
      </c>
      <c r="B38" s="169" t="s">
        <v>203</v>
      </c>
      <c r="C38" s="154">
        <v>0</v>
      </c>
      <c r="D38" s="50"/>
      <c r="E38" s="155"/>
      <c r="F38" s="125"/>
      <c r="G38" s="52"/>
      <c r="H38" s="126"/>
      <c r="I38" s="125"/>
      <c r="J38" s="52"/>
      <c r="K38" s="126"/>
      <c r="L38" s="125"/>
      <c r="M38" s="52"/>
      <c r="N38" s="126"/>
      <c r="O38" s="144">
        <f t="shared" si="1"/>
        <v>0</v>
      </c>
      <c r="P38" s="117">
        <f t="shared" si="1"/>
        <v>0</v>
      </c>
      <c r="Q38" s="124">
        <f t="shared" si="1"/>
        <v>0</v>
      </c>
    </row>
    <row r="39" spans="1:17" ht="12.75">
      <c r="A39" s="160" t="s">
        <v>204</v>
      </c>
      <c r="B39" s="169" t="s">
        <v>205</v>
      </c>
      <c r="C39" s="154">
        <v>0</v>
      </c>
      <c r="D39" s="50">
        <v>0</v>
      </c>
      <c r="E39" s="155">
        <v>0</v>
      </c>
      <c r="F39" s="125"/>
      <c r="G39" s="52"/>
      <c r="H39" s="126"/>
      <c r="I39" s="125"/>
      <c r="J39" s="52"/>
      <c r="K39" s="126"/>
      <c r="L39" s="125"/>
      <c r="M39" s="52"/>
      <c r="N39" s="126"/>
      <c r="O39" s="144">
        <f t="shared" si="1"/>
        <v>0</v>
      </c>
      <c r="P39" s="117">
        <f t="shared" si="1"/>
        <v>0</v>
      </c>
      <c r="Q39" s="124">
        <f t="shared" si="1"/>
        <v>0</v>
      </c>
    </row>
    <row r="40" spans="1:17" ht="12.75">
      <c r="A40" s="160" t="s">
        <v>206</v>
      </c>
      <c r="B40" s="169" t="s">
        <v>207</v>
      </c>
      <c r="C40" s="154">
        <f>SUM('05.mell'!O42)</f>
        <v>0</v>
      </c>
      <c r="D40" s="50"/>
      <c r="E40" s="155"/>
      <c r="F40" s="125"/>
      <c r="G40" s="52"/>
      <c r="H40" s="126"/>
      <c r="I40" s="125"/>
      <c r="J40" s="52"/>
      <c r="K40" s="126"/>
      <c r="L40" s="125"/>
      <c r="M40" s="52"/>
      <c r="N40" s="126"/>
      <c r="O40" s="144">
        <f t="shared" si="1"/>
        <v>0</v>
      </c>
      <c r="P40" s="117">
        <f t="shared" si="1"/>
        <v>0</v>
      </c>
      <c r="Q40" s="124">
        <f t="shared" si="1"/>
        <v>0</v>
      </c>
    </row>
    <row r="41" spans="1:17" ht="12.75">
      <c r="A41" s="160" t="s">
        <v>208</v>
      </c>
      <c r="B41" s="169" t="s">
        <v>209</v>
      </c>
      <c r="C41" s="154">
        <v>0</v>
      </c>
      <c r="D41" s="50">
        <v>12408535</v>
      </c>
      <c r="E41" s="155">
        <v>12376775</v>
      </c>
      <c r="F41" s="125"/>
      <c r="G41" s="52"/>
      <c r="H41" s="126"/>
      <c r="I41" s="125"/>
      <c r="J41" s="52"/>
      <c r="K41" s="126"/>
      <c r="L41" s="125"/>
      <c r="M41" s="52"/>
      <c r="N41" s="126"/>
      <c r="O41" s="144">
        <f t="shared" si="1"/>
        <v>0</v>
      </c>
      <c r="P41" s="117">
        <f t="shared" si="1"/>
        <v>12408535</v>
      </c>
      <c r="Q41" s="124">
        <f t="shared" si="1"/>
        <v>12376775</v>
      </c>
    </row>
    <row r="42" spans="1:17" ht="12.75">
      <c r="A42" s="160" t="s">
        <v>210</v>
      </c>
      <c r="B42" s="169" t="s">
        <v>211</v>
      </c>
      <c r="C42" s="154"/>
      <c r="D42" s="50"/>
      <c r="E42" s="155"/>
      <c r="F42" s="125"/>
      <c r="G42" s="52"/>
      <c r="H42" s="126"/>
      <c r="I42" s="125"/>
      <c r="J42" s="52"/>
      <c r="K42" s="126"/>
      <c r="L42" s="125"/>
      <c r="M42" s="52"/>
      <c r="N42" s="126"/>
      <c r="O42" s="144">
        <f t="shared" si="1"/>
        <v>0</v>
      </c>
      <c r="P42" s="117">
        <f t="shared" si="1"/>
        <v>0</v>
      </c>
      <c r="Q42" s="124">
        <f t="shared" si="1"/>
        <v>0</v>
      </c>
    </row>
    <row r="43" spans="1:17" ht="12.75">
      <c r="A43" s="160" t="s">
        <v>212</v>
      </c>
      <c r="B43" s="169" t="s">
        <v>213</v>
      </c>
      <c r="C43" s="154">
        <v>0</v>
      </c>
      <c r="D43" s="50">
        <v>0</v>
      </c>
      <c r="E43" s="155">
        <v>0</v>
      </c>
      <c r="F43" s="125"/>
      <c r="G43" s="52"/>
      <c r="H43" s="126"/>
      <c r="I43" s="125"/>
      <c r="J43" s="52"/>
      <c r="K43" s="126"/>
      <c r="L43" s="125"/>
      <c r="M43" s="52"/>
      <c r="N43" s="126"/>
      <c r="O43" s="144">
        <f t="shared" si="1"/>
        <v>0</v>
      </c>
      <c r="P43" s="117">
        <f t="shared" si="1"/>
        <v>0</v>
      </c>
      <c r="Q43" s="124">
        <f t="shared" si="1"/>
        <v>0</v>
      </c>
    </row>
    <row r="44" spans="1:17" ht="12.75">
      <c r="A44" s="160" t="s">
        <v>214</v>
      </c>
      <c r="B44" s="169" t="s">
        <v>215</v>
      </c>
      <c r="C44" s="154">
        <v>0</v>
      </c>
      <c r="D44" s="50">
        <v>3350305</v>
      </c>
      <c r="E44" s="155">
        <v>3264725</v>
      </c>
      <c r="F44" s="125"/>
      <c r="G44" s="52"/>
      <c r="H44" s="126"/>
      <c r="I44" s="125"/>
      <c r="J44" s="52"/>
      <c r="K44" s="126"/>
      <c r="L44" s="125"/>
      <c r="M44" s="52"/>
      <c r="N44" s="126"/>
      <c r="O44" s="144">
        <f t="shared" si="1"/>
        <v>0</v>
      </c>
      <c r="P44" s="117">
        <f t="shared" si="1"/>
        <v>3350305</v>
      </c>
      <c r="Q44" s="124">
        <f t="shared" si="1"/>
        <v>3264725</v>
      </c>
    </row>
    <row r="45" spans="1:17" s="7" customFormat="1" ht="12.75">
      <c r="A45" s="159" t="s">
        <v>216</v>
      </c>
      <c r="B45" s="168" t="s">
        <v>217</v>
      </c>
      <c r="C45" s="145">
        <f>SUM(C38:C44)</f>
        <v>0</v>
      </c>
      <c r="D45" s="145">
        <f>SUM(D38:D44)</f>
        <v>15758840</v>
      </c>
      <c r="E45" s="145">
        <f>SUM(E38:E44)</f>
        <v>15641500</v>
      </c>
      <c r="F45" s="145">
        <f aca="true" t="shared" si="5" ref="F45:N45">SUM(F38:F44)</f>
        <v>0</v>
      </c>
      <c r="G45" s="132">
        <f t="shared" si="5"/>
        <v>0</v>
      </c>
      <c r="H45" s="146">
        <f t="shared" si="5"/>
        <v>0</v>
      </c>
      <c r="I45" s="145">
        <f t="shared" si="5"/>
        <v>0</v>
      </c>
      <c r="J45" s="132">
        <f t="shared" si="5"/>
        <v>0</v>
      </c>
      <c r="K45" s="146">
        <f t="shared" si="5"/>
        <v>0</v>
      </c>
      <c r="L45" s="145">
        <f t="shared" si="5"/>
        <v>0</v>
      </c>
      <c r="M45" s="132">
        <f t="shared" si="5"/>
        <v>0</v>
      </c>
      <c r="N45" s="146">
        <f t="shared" si="5"/>
        <v>0</v>
      </c>
      <c r="O45" s="246">
        <f t="shared" si="1"/>
        <v>0</v>
      </c>
      <c r="P45" s="247">
        <f t="shared" si="1"/>
        <v>15758840</v>
      </c>
      <c r="Q45" s="248">
        <f t="shared" si="1"/>
        <v>15641500</v>
      </c>
    </row>
    <row r="46" spans="1:17" ht="12.75">
      <c r="A46" s="160" t="s">
        <v>218</v>
      </c>
      <c r="B46" s="169" t="s">
        <v>219</v>
      </c>
      <c r="C46" s="154">
        <v>0</v>
      </c>
      <c r="D46" s="50">
        <v>18255643</v>
      </c>
      <c r="E46" s="155">
        <v>11680000</v>
      </c>
      <c r="F46" s="125"/>
      <c r="G46" s="52"/>
      <c r="H46" s="126"/>
      <c r="I46" s="125"/>
      <c r="J46" s="52"/>
      <c r="K46" s="126"/>
      <c r="L46" s="125"/>
      <c r="M46" s="52"/>
      <c r="N46" s="126"/>
      <c r="O46" s="144">
        <f t="shared" si="1"/>
        <v>0</v>
      </c>
      <c r="P46" s="117">
        <f t="shared" si="1"/>
        <v>18255643</v>
      </c>
      <c r="Q46" s="124">
        <f t="shared" si="1"/>
        <v>11680000</v>
      </c>
    </row>
    <row r="47" spans="1:17" ht="12.75">
      <c r="A47" s="160" t="s">
        <v>220</v>
      </c>
      <c r="B47" s="169" t="s">
        <v>221</v>
      </c>
      <c r="C47" s="154"/>
      <c r="D47" s="50"/>
      <c r="E47" s="155"/>
      <c r="F47" s="125"/>
      <c r="G47" s="52"/>
      <c r="H47" s="126"/>
      <c r="I47" s="125"/>
      <c r="J47" s="52"/>
      <c r="K47" s="126"/>
      <c r="L47" s="125"/>
      <c r="M47" s="52"/>
      <c r="N47" s="126"/>
      <c r="O47" s="144">
        <f t="shared" si="1"/>
        <v>0</v>
      </c>
      <c r="P47" s="117">
        <f t="shared" si="1"/>
        <v>0</v>
      </c>
      <c r="Q47" s="124">
        <f t="shared" si="1"/>
        <v>0</v>
      </c>
    </row>
    <row r="48" spans="1:17" ht="12.75">
      <c r="A48" s="160" t="s">
        <v>222</v>
      </c>
      <c r="B48" s="169" t="s">
        <v>223</v>
      </c>
      <c r="C48" s="154">
        <v>0</v>
      </c>
      <c r="D48" s="50"/>
      <c r="E48" s="155"/>
      <c r="F48" s="125"/>
      <c r="G48" s="52"/>
      <c r="H48" s="126"/>
      <c r="I48" s="125"/>
      <c r="J48" s="52"/>
      <c r="K48" s="126"/>
      <c r="L48" s="125"/>
      <c r="M48" s="52"/>
      <c r="N48" s="126"/>
      <c r="O48" s="144">
        <f t="shared" si="1"/>
        <v>0</v>
      </c>
      <c r="P48" s="117">
        <f t="shared" si="1"/>
        <v>0</v>
      </c>
      <c r="Q48" s="124">
        <f t="shared" si="1"/>
        <v>0</v>
      </c>
    </row>
    <row r="49" spans="1:17" ht="12.75">
      <c r="A49" s="160" t="s">
        <v>224</v>
      </c>
      <c r="B49" s="169" t="s">
        <v>225</v>
      </c>
      <c r="C49" s="154">
        <v>0</v>
      </c>
      <c r="D49" s="50">
        <v>4929023</v>
      </c>
      <c r="E49" s="155">
        <v>3153600</v>
      </c>
      <c r="F49" s="125"/>
      <c r="G49" s="52"/>
      <c r="H49" s="126"/>
      <c r="I49" s="125"/>
      <c r="J49" s="52"/>
      <c r="K49" s="126"/>
      <c r="L49" s="125"/>
      <c r="M49" s="52"/>
      <c r="N49" s="126"/>
      <c r="O49" s="144">
        <f t="shared" si="1"/>
        <v>0</v>
      </c>
      <c r="P49" s="117">
        <f t="shared" si="1"/>
        <v>4929023</v>
      </c>
      <c r="Q49" s="124">
        <f t="shared" si="1"/>
        <v>3153600</v>
      </c>
    </row>
    <row r="50" spans="1:17" s="7" customFormat="1" ht="12.75">
      <c r="A50" s="159" t="s">
        <v>226</v>
      </c>
      <c r="B50" s="168" t="s">
        <v>227</v>
      </c>
      <c r="C50" s="145">
        <f>SUM(C46:C49)</f>
        <v>0</v>
      </c>
      <c r="D50" s="145">
        <f>SUM(D46:D49)</f>
        <v>23184666</v>
      </c>
      <c r="E50" s="145">
        <f>SUM(E46:E49)</f>
        <v>14833600</v>
      </c>
      <c r="F50" s="145">
        <f aca="true" t="shared" si="6" ref="F50:N50">SUM(F46:F49)</f>
        <v>0</v>
      </c>
      <c r="G50" s="132">
        <f t="shared" si="6"/>
        <v>0</v>
      </c>
      <c r="H50" s="146">
        <f t="shared" si="6"/>
        <v>0</v>
      </c>
      <c r="I50" s="145">
        <f t="shared" si="6"/>
        <v>0</v>
      </c>
      <c r="J50" s="132">
        <f t="shared" si="6"/>
        <v>0</v>
      </c>
      <c r="K50" s="146">
        <f t="shared" si="6"/>
        <v>0</v>
      </c>
      <c r="L50" s="145">
        <f t="shared" si="6"/>
        <v>0</v>
      </c>
      <c r="M50" s="132">
        <f t="shared" si="6"/>
        <v>0</v>
      </c>
      <c r="N50" s="146">
        <f t="shared" si="6"/>
        <v>0</v>
      </c>
      <c r="O50" s="246">
        <f t="shared" si="1"/>
        <v>0</v>
      </c>
      <c r="P50" s="247">
        <f t="shared" si="1"/>
        <v>23184666</v>
      </c>
      <c r="Q50" s="248">
        <f t="shared" si="1"/>
        <v>14833600</v>
      </c>
    </row>
    <row r="51" spans="1:17" ht="25.5">
      <c r="A51" s="160" t="s">
        <v>228</v>
      </c>
      <c r="B51" s="169" t="s">
        <v>229</v>
      </c>
      <c r="C51" s="154">
        <v>0</v>
      </c>
      <c r="D51" s="50">
        <v>0</v>
      </c>
      <c r="E51" s="155">
        <v>0</v>
      </c>
      <c r="F51" s="125"/>
      <c r="G51" s="52"/>
      <c r="H51" s="126"/>
      <c r="I51" s="125"/>
      <c r="J51" s="52"/>
      <c r="K51" s="126"/>
      <c r="L51" s="125"/>
      <c r="M51" s="52"/>
      <c r="N51" s="126"/>
      <c r="O51" s="144">
        <f t="shared" si="1"/>
        <v>0</v>
      </c>
      <c r="P51" s="117">
        <f t="shared" si="1"/>
        <v>0</v>
      </c>
      <c r="Q51" s="124">
        <f t="shared" si="1"/>
        <v>0</v>
      </c>
    </row>
    <row r="52" spans="1:17" ht="25.5">
      <c r="A52" s="160" t="s">
        <v>230</v>
      </c>
      <c r="B52" s="169" t="s">
        <v>231</v>
      </c>
      <c r="C52" s="154">
        <v>0</v>
      </c>
      <c r="D52" s="50">
        <v>0</v>
      </c>
      <c r="E52" s="155">
        <v>0</v>
      </c>
      <c r="F52" s="125"/>
      <c r="G52" s="52"/>
      <c r="H52" s="126"/>
      <c r="I52" s="125"/>
      <c r="J52" s="52"/>
      <c r="K52" s="126"/>
      <c r="L52" s="125"/>
      <c r="M52" s="52"/>
      <c r="N52" s="126"/>
      <c r="O52" s="144">
        <f t="shared" si="1"/>
        <v>0</v>
      </c>
      <c r="P52" s="117">
        <f t="shared" si="1"/>
        <v>0</v>
      </c>
      <c r="Q52" s="124">
        <f t="shared" si="1"/>
        <v>0</v>
      </c>
    </row>
    <row r="53" spans="1:17" ht="25.5">
      <c r="A53" s="160" t="s">
        <v>239</v>
      </c>
      <c r="B53" s="169" t="s">
        <v>240</v>
      </c>
      <c r="C53" s="154">
        <v>0</v>
      </c>
      <c r="D53" s="50">
        <v>0</v>
      </c>
      <c r="E53" s="155">
        <v>0</v>
      </c>
      <c r="F53" s="125"/>
      <c r="G53" s="52"/>
      <c r="H53" s="126"/>
      <c r="I53" s="125"/>
      <c r="J53" s="52"/>
      <c r="K53" s="126"/>
      <c r="L53" s="125"/>
      <c r="M53" s="52"/>
      <c r="N53" s="126"/>
      <c r="O53" s="144">
        <f t="shared" si="1"/>
        <v>0</v>
      </c>
      <c r="P53" s="117">
        <f t="shared" si="1"/>
        <v>0</v>
      </c>
      <c r="Q53" s="124">
        <f t="shared" si="1"/>
        <v>0</v>
      </c>
    </row>
    <row r="54" spans="1:17" ht="25.5">
      <c r="A54" s="160" t="s">
        <v>242</v>
      </c>
      <c r="B54" s="169" t="s">
        <v>243</v>
      </c>
      <c r="C54" s="154">
        <v>0</v>
      </c>
      <c r="D54" s="50">
        <v>0</v>
      </c>
      <c r="E54" s="155">
        <v>0</v>
      </c>
      <c r="F54" s="125"/>
      <c r="G54" s="52"/>
      <c r="H54" s="126"/>
      <c r="I54" s="125"/>
      <c r="J54" s="52"/>
      <c r="K54" s="126"/>
      <c r="L54" s="125"/>
      <c r="M54" s="52"/>
      <c r="N54" s="126"/>
      <c r="O54" s="144">
        <f t="shared" si="1"/>
        <v>0</v>
      </c>
      <c r="P54" s="117">
        <f t="shared" si="1"/>
        <v>0</v>
      </c>
      <c r="Q54" s="124">
        <f t="shared" si="1"/>
        <v>0</v>
      </c>
    </row>
    <row r="55" spans="1:17" ht="25.5">
      <c r="A55" s="160" t="s">
        <v>245</v>
      </c>
      <c r="B55" s="169" t="s">
        <v>246</v>
      </c>
      <c r="C55" s="154">
        <v>0</v>
      </c>
      <c r="D55" s="50">
        <v>0</v>
      </c>
      <c r="E55" s="155">
        <v>0</v>
      </c>
      <c r="F55" s="125"/>
      <c r="G55" s="52"/>
      <c r="H55" s="126"/>
      <c r="I55" s="125"/>
      <c r="J55" s="52"/>
      <c r="K55" s="126"/>
      <c r="L55" s="125"/>
      <c r="M55" s="52"/>
      <c r="N55" s="126"/>
      <c r="O55" s="144">
        <f t="shared" si="1"/>
        <v>0</v>
      </c>
      <c r="P55" s="117">
        <f t="shared" si="1"/>
        <v>0</v>
      </c>
      <c r="Q55" s="124">
        <f t="shared" si="1"/>
        <v>0</v>
      </c>
    </row>
    <row r="56" spans="1:17" ht="12.75">
      <c r="A56" s="160" t="s">
        <v>248</v>
      </c>
      <c r="B56" s="169" t="s">
        <v>249</v>
      </c>
      <c r="C56" s="154">
        <v>0</v>
      </c>
      <c r="D56" s="50">
        <v>0</v>
      </c>
      <c r="E56" s="155">
        <v>0</v>
      </c>
      <c r="F56" s="125"/>
      <c r="G56" s="52"/>
      <c r="H56" s="126"/>
      <c r="I56" s="125"/>
      <c r="J56" s="52"/>
      <c r="K56" s="126"/>
      <c r="L56" s="125"/>
      <c r="M56" s="52"/>
      <c r="N56" s="126"/>
      <c r="O56" s="144">
        <f t="shared" si="1"/>
        <v>0</v>
      </c>
      <c r="P56" s="117">
        <f t="shared" si="1"/>
        <v>0</v>
      </c>
      <c r="Q56" s="124">
        <f t="shared" si="1"/>
        <v>0</v>
      </c>
    </row>
    <row r="57" spans="1:17" ht="25.5">
      <c r="A57" s="160" t="s">
        <v>250</v>
      </c>
      <c r="B57" s="169" t="s">
        <v>251</v>
      </c>
      <c r="C57" s="154">
        <v>0</v>
      </c>
      <c r="D57" s="50"/>
      <c r="E57" s="155"/>
      <c r="F57" s="125"/>
      <c r="G57" s="52"/>
      <c r="H57" s="126"/>
      <c r="I57" s="125"/>
      <c r="J57" s="52"/>
      <c r="K57" s="126"/>
      <c r="L57" s="125"/>
      <c r="M57" s="52"/>
      <c r="N57" s="126"/>
      <c r="O57" s="144">
        <f t="shared" si="1"/>
        <v>0</v>
      </c>
      <c r="P57" s="117">
        <f t="shared" si="1"/>
        <v>0</v>
      </c>
      <c r="Q57" s="124">
        <f t="shared" si="1"/>
        <v>0</v>
      </c>
    </row>
    <row r="58" spans="1:17" ht="25.5">
      <c r="A58" s="159" t="s">
        <v>252</v>
      </c>
      <c r="B58" s="168" t="s">
        <v>253</v>
      </c>
      <c r="C58" s="145">
        <f>SUM(C51:C57)</f>
        <v>0</v>
      </c>
      <c r="D58" s="132">
        <f aca="true" t="shared" si="7" ref="D58:N58">SUM(D51:D57)</f>
        <v>0</v>
      </c>
      <c r="E58" s="146">
        <f t="shared" si="7"/>
        <v>0</v>
      </c>
      <c r="F58" s="145">
        <f t="shared" si="7"/>
        <v>0</v>
      </c>
      <c r="G58" s="132">
        <f t="shared" si="7"/>
        <v>0</v>
      </c>
      <c r="H58" s="146">
        <f t="shared" si="7"/>
        <v>0</v>
      </c>
      <c r="I58" s="145">
        <f t="shared" si="7"/>
        <v>0</v>
      </c>
      <c r="J58" s="132">
        <f t="shared" si="7"/>
        <v>0</v>
      </c>
      <c r="K58" s="146">
        <f t="shared" si="7"/>
        <v>0</v>
      </c>
      <c r="L58" s="145">
        <f t="shared" si="7"/>
        <v>0</v>
      </c>
      <c r="M58" s="132">
        <f t="shared" si="7"/>
        <v>0</v>
      </c>
      <c r="N58" s="146">
        <f t="shared" si="7"/>
        <v>0</v>
      </c>
      <c r="O58" s="144">
        <f t="shared" si="1"/>
        <v>0</v>
      </c>
      <c r="P58" s="117">
        <f t="shared" si="1"/>
        <v>0</v>
      </c>
      <c r="Q58" s="124">
        <f t="shared" si="1"/>
        <v>0</v>
      </c>
    </row>
    <row r="59" spans="1:17" ht="12.75">
      <c r="A59" s="159" t="s">
        <v>254</v>
      </c>
      <c r="B59" s="168" t="s">
        <v>255</v>
      </c>
      <c r="C59" s="145">
        <f>SUM(C9+C10+C16+C24+C37+C45+C50+C58)</f>
        <v>102489969</v>
      </c>
      <c r="D59" s="132">
        <f aca="true" t="shared" si="8" ref="D59:N59">SUM(D9+D10+D16+D24+D37+D45+D50+D58)</f>
        <v>160599326</v>
      </c>
      <c r="E59" s="146">
        <f t="shared" si="8"/>
        <v>130546820</v>
      </c>
      <c r="F59" s="145">
        <f t="shared" si="8"/>
        <v>0</v>
      </c>
      <c r="G59" s="132">
        <f t="shared" si="8"/>
        <v>0</v>
      </c>
      <c r="H59" s="146">
        <f t="shared" si="8"/>
        <v>0</v>
      </c>
      <c r="I59" s="145">
        <f t="shared" si="8"/>
        <v>0</v>
      </c>
      <c r="J59" s="132">
        <f t="shared" si="8"/>
        <v>0</v>
      </c>
      <c r="K59" s="146">
        <f t="shared" si="8"/>
        <v>0</v>
      </c>
      <c r="L59" s="145">
        <f t="shared" si="8"/>
        <v>0</v>
      </c>
      <c r="M59" s="132">
        <f t="shared" si="8"/>
        <v>0</v>
      </c>
      <c r="N59" s="146">
        <f t="shared" si="8"/>
        <v>0</v>
      </c>
      <c r="O59" s="144">
        <f t="shared" si="1"/>
        <v>102489969</v>
      </c>
      <c r="P59" s="117">
        <f t="shared" si="1"/>
        <v>160599326</v>
      </c>
      <c r="Q59" s="124">
        <f t="shared" si="1"/>
        <v>130546820</v>
      </c>
    </row>
    <row r="60" spans="1:17" ht="12.75">
      <c r="A60" s="160" t="s">
        <v>97</v>
      </c>
      <c r="B60" s="169" t="s">
        <v>22</v>
      </c>
      <c r="C60" s="125"/>
      <c r="D60" s="52"/>
      <c r="E60" s="126"/>
      <c r="F60" s="125"/>
      <c r="G60" s="52"/>
      <c r="H60" s="126"/>
      <c r="I60" s="125"/>
      <c r="J60" s="52"/>
      <c r="K60" s="126"/>
      <c r="L60" s="125"/>
      <c r="M60" s="52"/>
      <c r="N60" s="126"/>
      <c r="O60" s="144">
        <f t="shared" si="1"/>
        <v>0</v>
      </c>
      <c r="P60" s="117">
        <f t="shared" si="1"/>
        <v>0</v>
      </c>
      <c r="Q60" s="124">
        <f t="shared" si="1"/>
        <v>0</v>
      </c>
    </row>
    <row r="61" spans="1:17" ht="12.75">
      <c r="A61" s="160" t="s">
        <v>100</v>
      </c>
      <c r="B61" s="169" t="s">
        <v>23</v>
      </c>
      <c r="C61" s="125"/>
      <c r="D61" s="52"/>
      <c r="E61" s="126"/>
      <c r="F61" s="125"/>
      <c r="G61" s="52"/>
      <c r="H61" s="126"/>
      <c r="I61" s="125"/>
      <c r="J61" s="52"/>
      <c r="K61" s="126"/>
      <c r="L61" s="125"/>
      <c r="M61" s="52"/>
      <c r="N61" s="126"/>
      <c r="O61" s="144">
        <f t="shared" si="1"/>
        <v>0</v>
      </c>
      <c r="P61" s="117">
        <f t="shared" si="1"/>
        <v>0</v>
      </c>
      <c r="Q61" s="124">
        <f t="shared" si="1"/>
        <v>0</v>
      </c>
    </row>
    <row r="62" spans="1:17" ht="12.75">
      <c r="A62" s="160" t="s">
        <v>107</v>
      </c>
      <c r="B62" s="169" t="s">
        <v>24</v>
      </c>
      <c r="C62" s="125"/>
      <c r="D62" s="52"/>
      <c r="E62" s="126"/>
      <c r="F62" s="125"/>
      <c r="G62" s="52"/>
      <c r="H62" s="126"/>
      <c r="I62" s="125"/>
      <c r="J62" s="52"/>
      <c r="K62" s="126"/>
      <c r="L62" s="125"/>
      <c r="M62" s="52"/>
      <c r="N62" s="126"/>
      <c r="O62" s="144">
        <f t="shared" si="1"/>
        <v>0</v>
      </c>
      <c r="P62" s="117">
        <f t="shared" si="1"/>
        <v>0</v>
      </c>
      <c r="Q62" s="124">
        <f t="shared" si="1"/>
        <v>0</v>
      </c>
    </row>
    <row r="63" spans="1:17" ht="12.75">
      <c r="A63" s="159" t="s">
        <v>101</v>
      </c>
      <c r="B63" s="168" t="s">
        <v>25</v>
      </c>
      <c r="C63" s="125">
        <f>SUM(C60:C62)</f>
        <v>0</v>
      </c>
      <c r="D63" s="52">
        <f aca="true" t="shared" si="9" ref="D63:N63">SUM(D60:D62)</f>
        <v>0</v>
      </c>
      <c r="E63" s="126">
        <f t="shared" si="9"/>
        <v>0</v>
      </c>
      <c r="F63" s="125">
        <f t="shared" si="9"/>
        <v>0</v>
      </c>
      <c r="G63" s="52">
        <f t="shared" si="9"/>
        <v>0</v>
      </c>
      <c r="H63" s="126">
        <f t="shared" si="9"/>
        <v>0</v>
      </c>
      <c r="I63" s="125">
        <f t="shared" si="9"/>
        <v>0</v>
      </c>
      <c r="J63" s="52">
        <f t="shared" si="9"/>
        <v>0</v>
      </c>
      <c r="K63" s="126">
        <f t="shared" si="9"/>
        <v>0</v>
      </c>
      <c r="L63" s="125">
        <f t="shared" si="9"/>
        <v>0</v>
      </c>
      <c r="M63" s="52">
        <f t="shared" si="9"/>
        <v>0</v>
      </c>
      <c r="N63" s="126">
        <f t="shared" si="9"/>
        <v>0</v>
      </c>
      <c r="O63" s="144">
        <f t="shared" si="1"/>
        <v>0</v>
      </c>
      <c r="P63" s="117">
        <f t="shared" si="1"/>
        <v>0</v>
      </c>
      <c r="Q63" s="124">
        <f t="shared" si="1"/>
        <v>0</v>
      </c>
    </row>
    <row r="64" spans="1:17" ht="12.75">
      <c r="A64" s="160" t="s">
        <v>110</v>
      </c>
      <c r="B64" s="169" t="s">
        <v>26</v>
      </c>
      <c r="C64" s="125"/>
      <c r="D64" s="52"/>
      <c r="E64" s="126"/>
      <c r="F64" s="125"/>
      <c r="G64" s="52"/>
      <c r="H64" s="126"/>
      <c r="I64" s="125"/>
      <c r="J64" s="52"/>
      <c r="K64" s="126"/>
      <c r="L64" s="125"/>
      <c r="M64" s="52"/>
      <c r="N64" s="126"/>
      <c r="O64" s="144">
        <f t="shared" si="1"/>
        <v>0</v>
      </c>
      <c r="P64" s="117">
        <f t="shared" si="1"/>
        <v>0</v>
      </c>
      <c r="Q64" s="124">
        <f t="shared" si="1"/>
        <v>0</v>
      </c>
    </row>
    <row r="65" spans="1:17" ht="12.75">
      <c r="A65" s="160" t="s">
        <v>113</v>
      </c>
      <c r="B65" s="169" t="s">
        <v>27</v>
      </c>
      <c r="C65" s="145"/>
      <c r="D65" s="132"/>
      <c r="E65" s="146"/>
      <c r="F65" s="125"/>
      <c r="G65" s="52"/>
      <c r="H65" s="126"/>
      <c r="I65" s="125"/>
      <c r="J65" s="52"/>
      <c r="K65" s="126"/>
      <c r="L65" s="125"/>
      <c r="M65" s="52"/>
      <c r="N65" s="126"/>
      <c r="O65" s="144">
        <f t="shared" si="1"/>
        <v>0</v>
      </c>
      <c r="P65" s="117">
        <f t="shared" si="1"/>
        <v>0</v>
      </c>
      <c r="Q65" s="124">
        <f t="shared" si="1"/>
        <v>0</v>
      </c>
    </row>
    <row r="66" spans="1:17" ht="12.75">
      <c r="A66" s="160" t="s">
        <v>116</v>
      </c>
      <c r="B66" s="169" t="s">
        <v>28</v>
      </c>
      <c r="C66" s="154"/>
      <c r="D66" s="50"/>
      <c r="E66" s="155"/>
      <c r="F66" s="125"/>
      <c r="G66" s="52"/>
      <c r="H66" s="126"/>
      <c r="I66" s="125"/>
      <c r="J66" s="52"/>
      <c r="K66" s="126"/>
      <c r="L66" s="125"/>
      <c r="M66" s="52"/>
      <c r="N66" s="126"/>
      <c r="O66" s="144">
        <f t="shared" si="1"/>
        <v>0</v>
      </c>
      <c r="P66" s="117">
        <f t="shared" si="1"/>
        <v>0</v>
      </c>
      <c r="Q66" s="124">
        <f t="shared" si="1"/>
        <v>0</v>
      </c>
    </row>
    <row r="67" spans="1:17" ht="12.75">
      <c r="A67" s="160" t="s">
        <v>117</v>
      </c>
      <c r="B67" s="169" t="s">
        <v>29</v>
      </c>
      <c r="C67" s="154"/>
      <c r="D67" s="50"/>
      <c r="E67" s="155"/>
      <c r="F67" s="125"/>
      <c r="G67" s="52"/>
      <c r="H67" s="126"/>
      <c r="I67" s="125"/>
      <c r="J67" s="52"/>
      <c r="K67" s="126"/>
      <c r="L67" s="125"/>
      <c r="M67" s="52"/>
      <c r="N67" s="126"/>
      <c r="O67" s="144">
        <f t="shared" si="1"/>
        <v>0</v>
      </c>
      <c r="P67" s="117">
        <f t="shared" si="1"/>
        <v>0</v>
      </c>
      <c r="Q67" s="124">
        <f t="shared" si="1"/>
        <v>0</v>
      </c>
    </row>
    <row r="68" spans="1:17" ht="12.75">
      <c r="A68" s="159" t="s">
        <v>119</v>
      </c>
      <c r="B68" s="168" t="s">
        <v>30</v>
      </c>
      <c r="C68" s="145">
        <f>SUM(C64:C67)</f>
        <v>0</v>
      </c>
      <c r="D68" s="132">
        <f aca="true" t="shared" si="10" ref="D68:N68">SUM(D64:D67)</f>
        <v>0</v>
      </c>
      <c r="E68" s="146">
        <f t="shared" si="10"/>
        <v>0</v>
      </c>
      <c r="F68" s="145">
        <f t="shared" si="10"/>
        <v>0</v>
      </c>
      <c r="G68" s="132">
        <f t="shared" si="10"/>
        <v>0</v>
      </c>
      <c r="H68" s="146">
        <f t="shared" si="10"/>
        <v>0</v>
      </c>
      <c r="I68" s="145">
        <f t="shared" si="10"/>
        <v>0</v>
      </c>
      <c r="J68" s="132">
        <f t="shared" si="10"/>
        <v>0</v>
      </c>
      <c r="K68" s="146">
        <f t="shared" si="10"/>
        <v>0</v>
      </c>
      <c r="L68" s="145">
        <f t="shared" si="10"/>
        <v>0</v>
      </c>
      <c r="M68" s="132">
        <f t="shared" si="10"/>
        <v>0</v>
      </c>
      <c r="N68" s="146">
        <f t="shared" si="10"/>
        <v>0</v>
      </c>
      <c r="O68" s="144">
        <f t="shared" si="1"/>
        <v>0</v>
      </c>
      <c r="P68" s="117">
        <f t="shared" si="1"/>
        <v>0</v>
      </c>
      <c r="Q68" s="124">
        <f t="shared" si="1"/>
        <v>0</v>
      </c>
    </row>
    <row r="69" spans="1:17" ht="12.75">
      <c r="A69" s="160" t="s">
        <v>120</v>
      </c>
      <c r="B69" s="169" t="s">
        <v>31</v>
      </c>
      <c r="C69" s="154"/>
      <c r="D69" s="50"/>
      <c r="E69" s="155"/>
      <c r="F69" s="125"/>
      <c r="G69" s="52"/>
      <c r="H69" s="126"/>
      <c r="I69" s="125"/>
      <c r="J69" s="52"/>
      <c r="K69" s="126"/>
      <c r="L69" s="125"/>
      <c r="M69" s="52"/>
      <c r="N69" s="126"/>
      <c r="O69" s="144">
        <f t="shared" si="1"/>
        <v>0</v>
      </c>
      <c r="P69" s="117">
        <f t="shared" si="1"/>
        <v>0</v>
      </c>
      <c r="Q69" s="124">
        <f t="shared" si="1"/>
        <v>0</v>
      </c>
    </row>
    <row r="70" spans="1:17" ht="12.75">
      <c r="A70" s="160" t="s">
        <v>122</v>
      </c>
      <c r="B70" s="169" t="s">
        <v>32</v>
      </c>
      <c r="C70" s="154">
        <v>1345912</v>
      </c>
      <c r="D70" s="50">
        <v>1345912</v>
      </c>
      <c r="E70" s="155">
        <v>1345912</v>
      </c>
      <c r="F70" s="125"/>
      <c r="G70" s="52"/>
      <c r="H70" s="126"/>
      <c r="I70" s="125"/>
      <c r="J70" s="52"/>
      <c r="K70" s="126"/>
      <c r="L70" s="125"/>
      <c r="M70" s="52"/>
      <c r="N70" s="126"/>
      <c r="O70" s="144">
        <f t="shared" si="1"/>
        <v>1345912</v>
      </c>
      <c r="P70" s="117">
        <f t="shared" si="1"/>
        <v>1345912</v>
      </c>
      <c r="Q70" s="124">
        <f t="shared" si="1"/>
        <v>1345912</v>
      </c>
    </row>
    <row r="71" spans="1:17" ht="12.75">
      <c r="A71" s="160" t="s">
        <v>124</v>
      </c>
      <c r="B71" s="169" t="s">
        <v>33</v>
      </c>
      <c r="C71" s="154"/>
      <c r="D71" s="50"/>
      <c r="E71" s="155"/>
      <c r="F71" s="125"/>
      <c r="G71" s="52"/>
      <c r="H71" s="126"/>
      <c r="I71" s="125"/>
      <c r="J71" s="52"/>
      <c r="K71" s="126"/>
      <c r="L71" s="125"/>
      <c r="M71" s="52"/>
      <c r="N71" s="126"/>
      <c r="O71" s="144">
        <f t="shared" si="1"/>
        <v>0</v>
      </c>
      <c r="P71" s="117">
        <f t="shared" si="1"/>
        <v>0</v>
      </c>
      <c r="Q71" s="124">
        <f t="shared" si="1"/>
        <v>0</v>
      </c>
    </row>
    <row r="72" spans="1:17" ht="12.75">
      <c r="A72" s="160" t="s">
        <v>125</v>
      </c>
      <c r="B72" s="169" t="s">
        <v>34</v>
      </c>
      <c r="C72" s="154"/>
      <c r="D72" s="50"/>
      <c r="E72" s="155"/>
      <c r="F72" s="125"/>
      <c r="G72" s="52"/>
      <c r="H72" s="126"/>
      <c r="I72" s="125"/>
      <c r="J72" s="52"/>
      <c r="K72" s="126"/>
      <c r="L72" s="125"/>
      <c r="M72" s="52"/>
      <c r="N72" s="126"/>
      <c r="O72" s="144">
        <f t="shared" si="1"/>
        <v>0</v>
      </c>
      <c r="P72" s="117">
        <f t="shared" si="1"/>
        <v>0</v>
      </c>
      <c r="Q72" s="124">
        <f t="shared" si="1"/>
        <v>0</v>
      </c>
    </row>
    <row r="73" spans="1:17" ht="12.75">
      <c r="A73" s="160" t="s">
        <v>126</v>
      </c>
      <c r="B73" s="169" t="s">
        <v>35</v>
      </c>
      <c r="C73" s="154"/>
      <c r="D73" s="50"/>
      <c r="E73" s="155"/>
      <c r="F73" s="125"/>
      <c r="G73" s="52"/>
      <c r="H73" s="126"/>
      <c r="I73" s="125"/>
      <c r="J73" s="52"/>
      <c r="K73" s="126"/>
      <c r="L73" s="125"/>
      <c r="M73" s="52"/>
      <c r="N73" s="126"/>
      <c r="O73" s="144">
        <f t="shared" si="1"/>
        <v>0</v>
      </c>
      <c r="P73" s="117">
        <f t="shared" si="1"/>
        <v>0</v>
      </c>
      <c r="Q73" s="124">
        <f t="shared" si="1"/>
        <v>0</v>
      </c>
    </row>
    <row r="74" spans="1:17" ht="12.75">
      <c r="A74" s="160" t="s">
        <v>127</v>
      </c>
      <c r="B74" s="169" t="s">
        <v>36</v>
      </c>
      <c r="C74" s="145"/>
      <c r="D74" s="132"/>
      <c r="E74" s="146"/>
      <c r="F74" s="125"/>
      <c r="G74" s="52"/>
      <c r="H74" s="126"/>
      <c r="I74" s="125"/>
      <c r="J74" s="52"/>
      <c r="K74" s="126"/>
      <c r="L74" s="125"/>
      <c r="M74" s="52"/>
      <c r="N74" s="126"/>
      <c r="O74" s="144">
        <f t="shared" si="1"/>
        <v>0</v>
      </c>
      <c r="P74" s="117">
        <f t="shared" si="1"/>
        <v>0</v>
      </c>
      <c r="Q74" s="124">
        <f t="shared" si="1"/>
        <v>0</v>
      </c>
    </row>
    <row r="75" spans="1:17" s="7" customFormat="1" ht="12.75">
      <c r="A75" s="159" t="s">
        <v>128</v>
      </c>
      <c r="B75" s="168" t="s">
        <v>37</v>
      </c>
      <c r="C75" s="145">
        <f>SUM(C69:C74)</f>
        <v>1345912</v>
      </c>
      <c r="D75" s="132">
        <f aca="true" t="shared" si="11" ref="D75:N75">SUM(D69:D74)</f>
        <v>1345912</v>
      </c>
      <c r="E75" s="146">
        <f t="shared" si="11"/>
        <v>1345912</v>
      </c>
      <c r="F75" s="145">
        <f t="shared" si="11"/>
        <v>0</v>
      </c>
      <c r="G75" s="132">
        <f t="shared" si="11"/>
        <v>0</v>
      </c>
      <c r="H75" s="146">
        <f t="shared" si="11"/>
        <v>0</v>
      </c>
      <c r="I75" s="145">
        <f t="shared" si="11"/>
        <v>0</v>
      </c>
      <c r="J75" s="132">
        <f t="shared" si="11"/>
        <v>0</v>
      </c>
      <c r="K75" s="146">
        <f t="shared" si="11"/>
        <v>0</v>
      </c>
      <c r="L75" s="145">
        <f t="shared" si="11"/>
        <v>0</v>
      </c>
      <c r="M75" s="132">
        <f t="shared" si="11"/>
        <v>0</v>
      </c>
      <c r="N75" s="146">
        <f t="shared" si="11"/>
        <v>0</v>
      </c>
      <c r="O75" s="246">
        <f aca="true" t="shared" si="12" ref="O75:Q83">SUM(C75+F75+I75+L75)</f>
        <v>1345912</v>
      </c>
      <c r="P75" s="247">
        <f t="shared" si="12"/>
        <v>1345912</v>
      </c>
      <c r="Q75" s="248">
        <f t="shared" si="12"/>
        <v>1345912</v>
      </c>
    </row>
    <row r="76" spans="1:17" ht="12.75">
      <c r="A76" s="160" t="s">
        <v>129</v>
      </c>
      <c r="B76" s="169" t="s">
        <v>38</v>
      </c>
      <c r="C76" s="145"/>
      <c r="D76" s="132"/>
      <c r="E76" s="146"/>
      <c r="F76" s="125"/>
      <c r="G76" s="52"/>
      <c r="H76" s="126"/>
      <c r="I76" s="125"/>
      <c r="J76" s="52"/>
      <c r="K76" s="126"/>
      <c r="L76" s="125"/>
      <c r="M76" s="52"/>
      <c r="N76" s="126"/>
      <c r="O76" s="144">
        <f t="shared" si="12"/>
        <v>0</v>
      </c>
      <c r="P76" s="117">
        <f t="shared" si="12"/>
        <v>0</v>
      </c>
      <c r="Q76" s="124">
        <f t="shared" si="12"/>
        <v>0</v>
      </c>
    </row>
    <row r="77" spans="1:17" ht="12.75">
      <c r="A77" s="160" t="s">
        <v>130</v>
      </c>
      <c r="B77" s="169" t="s">
        <v>39</v>
      </c>
      <c r="C77" s="154"/>
      <c r="D77" s="50"/>
      <c r="E77" s="155"/>
      <c r="F77" s="125"/>
      <c r="G77" s="52"/>
      <c r="H77" s="126"/>
      <c r="I77" s="125"/>
      <c r="J77" s="52"/>
      <c r="K77" s="126"/>
      <c r="L77" s="125"/>
      <c r="M77" s="52"/>
      <c r="N77" s="126"/>
      <c r="O77" s="144">
        <f t="shared" si="12"/>
        <v>0</v>
      </c>
      <c r="P77" s="117">
        <f t="shared" si="12"/>
        <v>0</v>
      </c>
      <c r="Q77" s="124">
        <f t="shared" si="12"/>
        <v>0</v>
      </c>
    </row>
    <row r="78" spans="1:17" ht="12.75">
      <c r="A78" s="160" t="s">
        <v>131</v>
      </c>
      <c r="B78" s="169" t="s">
        <v>40</v>
      </c>
      <c r="C78" s="145"/>
      <c r="D78" s="132"/>
      <c r="E78" s="146"/>
      <c r="F78" s="125"/>
      <c r="G78" s="52"/>
      <c r="H78" s="126"/>
      <c r="I78" s="125"/>
      <c r="J78" s="52"/>
      <c r="K78" s="126"/>
      <c r="L78" s="125"/>
      <c r="M78" s="52"/>
      <c r="N78" s="126"/>
      <c r="O78" s="144">
        <f t="shared" si="12"/>
        <v>0</v>
      </c>
      <c r="P78" s="117">
        <f t="shared" si="12"/>
        <v>0</v>
      </c>
      <c r="Q78" s="124">
        <f t="shared" si="12"/>
        <v>0</v>
      </c>
    </row>
    <row r="79" spans="1:17" ht="12.75">
      <c r="A79" s="160" t="s">
        <v>132</v>
      </c>
      <c r="B79" s="169" t="s">
        <v>41</v>
      </c>
      <c r="C79" s="125"/>
      <c r="D79" s="52"/>
      <c r="E79" s="126"/>
      <c r="F79" s="125"/>
      <c r="G79" s="52"/>
      <c r="H79" s="126"/>
      <c r="I79" s="125"/>
      <c r="J79" s="52"/>
      <c r="K79" s="126"/>
      <c r="L79" s="125"/>
      <c r="M79" s="52"/>
      <c r="N79" s="126"/>
      <c r="O79" s="144">
        <f t="shared" si="12"/>
        <v>0</v>
      </c>
      <c r="P79" s="117">
        <f t="shared" si="12"/>
        <v>0</v>
      </c>
      <c r="Q79" s="124">
        <f t="shared" si="12"/>
        <v>0</v>
      </c>
    </row>
    <row r="80" spans="1:17" ht="12.75">
      <c r="A80" s="159" t="s">
        <v>138</v>
      </c>
      <c r="B80" s="168" t="s">
        <v>42</v>
      </c>
      <c r="C80" s="144">
        <f>SUM(C76:C79)</f>
        <v>0</v>
      </c>
      <c r="D80" s="117">
        <f aca="true" t="shared" si="13" ref="D80:N80">SUM(D76:D79)</f>
        <v>0</v>
      </c>
      <c r="E80" s="124">
        <f t="shared" si="13"/>
        <v>0</v>
      </c>
      <c r="F80" s="144">
        <f t="shared" si="13"/>
        <v>0</v>
      </c>
      <c r="G80" s="117">
        <f t="shared" si="13"/>
        <v>0</v>
      </c>
      <c r="H80" s="124">
        <f t="shared" si="13"/>
        <v>0</v>
      </c>
      <c r="I80" s="144">
        <f t="shared" si="13"/>
        <v>0</v>
      </c>
      <c r="J80" s="117">
        <f t="shared" si="13"/>
        <v>0</v>
      </c>
      <c r="K80" s="124">
        <f t="shared" si="13"/>
        <v>0</v>
      </c>
      <c r="L80" s="144">
        <f t="shared" si="13"/>
        <v>0</v>
      </c>
      <c r="M80" s="117">
        <f t="shared" si="13"/>
        <v>0</v>
      </c>
      <c r="N80" s="124">
        <f t="shared" si="13"/>
        <v>0</v>
      </c>
      <c r="O80" s="144">
        <f t="shared" si="12"/>
        <v>0</v>
      </c>
      <c r="P80" s="117">
        <f t="shared" si="12"/>
        <v>0</v>
      </c>
      <c r="Q80" s="124">
        <f t="shared" si="12"/>
        <v>0</v>
      </c>
    </row>
    <row r="81" spans="1:17" ht="12.75">
      <c r="A81" s="160" t="s">
        <v>139</v>
      </c>
      <c r="B81" s="169" t="s">
        <v>43</v>
      </c>
      <c r="C81" s="125"/>
      <c r="D81" s="52"/>
      <c r="E81" s="126"/>
      <c r="F81" s="125"/>
      <c r="G81" s="52"/>
      <c r="H81" s="126"/>
      <c r="I81" s="125"/>
      <c r="J81" s="52"/>
      <c r="K81" s="126"/>
      <c r="L81" s="125"/>
      <c r="M81" s="52"/>
      <c r="N81" s="126"/>
      <c r="O81" s="144">
        <f t="shared" si="12"/>
        <v>0</v>
      </c>
      <c r="P81" s="117">
        <f t="shared" si="12"/>
        <v>0</v>
      </c>
      <c r="Q81" s="124">
        <f t="shared" si="12"/>
        <v>0</v>
      </c>
    </row>
    <row r="82" spans="1:17" ht="21.75" customHeight="1">
      <c r="A82" s="159" t="s">
        <v>140</v>
      </c>
      <c r="B82" s="168" t="s">
        <v>44</v>
      </c>
      <c r="C82" s="144">
        <f>SUM(C80,C75,C68,C63)</f>
        <v>1345912</v>
      </c>
      <c r="D82" s="117">
        <f aca="true" t="shared" si="14" ref="D82:N82">SUM(D80,D75,D68,D63)</f>
        <v>1345912</v>
      </c>
      <c r="E82" s="124">
        <f t="shared" si="14"/>
        <v>1345912</v>
      </c>
      <c r="F82" s="144">
        <f t="shared" si="14"/>
        <v>0</v>
      </c>
      <c r="G82" s="117">
        <f t="shared" si="14"/>
        <v>0</v>
      </c>
      <c r="H82" s="124">
        <f t="shared" si="14"/>
        <v>0</v>
      </c>
      <c r="I82" s="144">
        <f t="shared" si="14"/>
        <v>0</v>
      </c>
      <c r="J82" s="117">
        <f t="shared" si="14"/>
        <v>0</v>
      </c>
      <c r="K82" s="124">
        <f t="shared" si="14"/>
        <v>0</v>
      </c>
      <c r="L82" s="144">
        <f t="shared" si="14"/>
        <v>0</v>
      </c>
      <c r="M82" s="117">
        <f t="shared" si="14"/>
        <v>0</v>
      </c>
      <c r="N82" s="124">
        <f t="shared" si="14"/>
        <v>0</v>
      </c>
      <c r="O82" s="144">
        <f t="shared" si="12"/>
        <v>1345912</v>
      </c>
      <c r="P82" s="117">
        <f t="shared" si="12"/>
        <v>1345912</v>
      </c>
      <c r="Q82" s="124">
        <f t="shared" si="12"/>
        <v>1345912</v>
      </c>
    </row>
    <row r="83" spans="1:17" s="7" customFormat="1" ht="12.75">
      <c r="A83" s="252"/>
      <c r="B83" s="253" t="s">
        <v>94</v>
      </c>
      <c r="C83" s="246">
        <f>SUM(C59+C82)</f>
        <v>103835881</v>
      </c>
      <c r="D83" s="247">
        <f aca="true" t="shared" si="15" ref="D83:N83">SUM(D59+D82)</f>
        <v>161945238</v>
      </c>
      <c r="E83" s="248">
        <f t="shared" si="15"/>
        <v>131892732</v>
      </c>
      <c r="F83" s="246">
        <f t="shared" si="15"/>
        <v>0</v>
      </c>
      <c r="G83" s="247">
        <f t="shared" si="15"/>
        <v>0</v>
      </c>
      <c r="H83" s="248">
        <f t="shared" si="15"/>
        <v>0</v>
      </c>
      <c r="I83" s="246">
        <f t="shared" si="15"/>
        <v>0</v>
      </c>
      <c r="J83" s="247">
        <f t="shared" si="15"/>
        <v>0</v>
      </c>
      <c r="K83" s="248">
        <f t="shared" si="15"/>
        <v>0</v>
      </c>
      <c r="L83" s="246">
        <f t="shared" si="15"/>
        <v>0</v>
      </c>
      <c r="M83" s="247">
        <f t="shared" si="15"/>
        <v>0</v>
      </c>
      <c r="N83" s="248">
        <f t="shared" si="15"/>
        <v>0</v>
      </c>
      <c r="O83" s="246">
        <f t="shared" si="12"/>
        <v>103835881</v>
      </c>
      <c r="P83" s="247">
        <f t="shared" si="12"/>
        <v>161945238</v>
      </c>
      <c r="Q83" s="248">
        <f t="shared" si="12"/>
        <v>131892732</v>
      </c>
    </row>
    <row r="84" spans="2:17" ht="13.5" thickBot="1">
      <c r="B84" s="170"/>
      <c r="C84" s="93"/>
      <c r="D84" s="62"/>
      <c r="E84" s="63"/>
      <c r="F84" s="61"/>
      <c r="G84" s="62"/>
      <c r="H84" s="63"/>
      <c r="I84" s="61"/>
      <c r="J84" s="62"/>
      <c r="K84" s="63"/>
      <c r="L84" s="61"/>
      <c r="M84" s="62"/>
      <c r="N84" s="63"/>
      <c r="O84" s="61"/>
      <c r="P84" s="62"/>
      <c r="Q84" s="6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47" r:id="rId1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B1">
      <pane ySplit="7" topLeftCell="A82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0.42187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2.00390625" style="0" customWidth="1"/>
    <col min="9" max="9" width="14.140625" style="0" customWidth="1"/>
    <col min="10" max="10" width="14.28125" style="0" customWidth="1"/>
    <col min="11" max="11" width="12.7109375" style="0" customWidth="1"/>
    <col min="12" max="12" width="13.8515625" style="0" customWidth="1"/>
    <col min="13" max="13" width="14.8515625" style="0" customWidth="1"/>
    <col min="14" max="14" width="12.140625" style="0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296" t="s">
        <v>474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294" t="s">
        <v>296</v>
      </c>
      <c r="B3" s="294"/>
      <c r="C3" s="294"/>
      <c r="D3" s="294"/>
      <c r="E3" s="294"/>
      <c r="F3" s="294"/>
      <c r="G3" s="295"/>
      <c r="H3" s="295"/>
      <c r="I3" s="297"/>
      <c r="J3" s="297"/>
      <c r="K3" s="297"/>
      <c r="L3" s="297"/>
      <c r="M3" s="297"/>
      <c r="N3" s="297"/>
      <c r="O3" s="297"/>
      <c r="P3" s="297"/>
      <c r="Q3" s="294"/>
      <c r="R3" s="294"/>
      <c r="S3" s="294"/>
      <c r="T3" s="294"/>
      <c r="U3" s="294"/>
      <c r="V3" s="294"/>
      <c r="W3" s="295"/>
      <c r="X3" s="295"/>
      <c r="Y3" s="297"/>
      <c r="Z3" s="297"/>
      <c r="AA3" s="297"/>
      <c r="AB3" s="297"/>
      <c r="AC3" s="297"/>
      <c r="AD3" s="297"/>
      <c r="AE3" s="297"/>
      <c r="AF3" s="297"/>
      <c r="AG3" s="294"/>
      <c r="AH3" s="294"/>
      <c r="AI3" s="294"/>
      <c r="AJ3" s="294"/>
      <c r="AK3" s="294"/>
      <c r="AL3" s="294"/>
      <c r="AM3" s="295"/>
      <c r="AN3" s="295"/>
      <c r="AO3" s="297"/>
      <c r="AP3" s="297"/>
      <c r="AQ3" s="297"/>
      <c r="AR3" s="297"/>
      <c r="AS3" s="297"/>
      <c r="AT3" s="297"/>
      <c r="AU3" s="297"/>
      <c r="AV3" s="297"/>
      <c r="AW3" s="294"/>
      <c r="AX3" s="294"/>
      <c r="AY3" s="294"/>
      <c r="AZ3" s="294"/>
      <c r="BA3" s="294"/>
      <c r="BB3" s="294"/>
      <c r="BC3" s="295"/>
      <c r="BD3" s="295"/>
      <c r="BE3" s="297"/>
      <c r="BF3" s="297"/>
      <c r="BG3" s="297"/>
      <c r="BH3" s="297"/>
      <c r="BI3" s="297"/>
      <c r="BJ3" s="297"/>
      <c r="BK3" s="297"/>
      <c r="BL3" s="297"/>
      <c r="BM3" s="294"/>
      <c r="BN3" s="294"/>
      <c r="BO3" s="294"/>
      <c r="BP3" s="294"/>
      <c r="BQ3" s="294"/>
      <c r="BR3" s="294"/>
      <c r="BS3" s="295"/>
      <c r="BT3" s="295"/>
      <c r="BU3" s="297"/>
      <c r="BV3" s="297"/>
      <c r="BW3" s="297"/>
      <c r="BX3" s="297"/>
      <c r="BY3" s="297"/>
      <c r="BZ3" s="297"/>
      <c r="CA3" s="297"/>
      <c r="CB3" s="297"/>
      <c r="CC3" s="294"/>
      <c r="CD3" s="294"/>
      <c r="CE3" s="294"/>
      <c r="CF3" s="294"/>
      <c r="CG3" s="294"/>
      <c r="CH3" s="294"/>
      <c r="CI3" s="295"/>
      <c r="CJ3" s="295"/>
      <c r="CK3" s="297"/>
      <c r="CL3" s="297"/>
      <c r="CM3" s="297"/>
      <c r="CN3" s="297"/>
      <c r="CO3" s="297"/>
      <c r="CP3" s="297"/>
      <c r="CQ3" s="297"/>
      <c r="CR3" s="297"/>
      <c r="CS3" s="294"/>
      <c r="CT3" s="294"/>
      <c r="CU3" s="294"/>
      <c r="CV3" s="294"/>
      <c r="CW3" s="294"/>
      <c r="CX3" s="294"/>
      <c r="CY3" s="295"/>
      <c r="CZ3" s="295"/>
      <c r="DA3" s="297"/>
      <c r="DB3" s="297"/>
      <c r="DC3" s="297"/>
      <c r="DD3" s="297"/>
      <c r="DE3" s="297"/>
      <c r="DF3" s="297"/>
      <c r="DG3" s="297"/>
      <c r="DH3" s="297"/>
      <c r="DI3" s="294"/>
      <c r="DJ3" s="294"/>
      <c r="DK3" s="294"/>
      <c r="DL3" s="294"/>
      <c r="DM3" s="294"/>
      <c r="DN3" s="294"/>
      <c r="DO3" s="295"/>
      <c r="DP3" s="295"/>
      <c r="DQ3" s="297"/>
      <c r="DR3" s="297"/>
      <c r="DS3" s="297"/>
      <c r="DT3" s="297"/>
      <c r="DU3" s="297"/>
      <c r="DV3" s="297"/>
      <c r="DW3" s="297"/>
      <c r="DX3" s="297"/>
      <c r="DY3" s="294"/>
      <c r="DZ3" s="294"/>
      <c r="EA3" s="294"/>
      <c r="EB3" s="294"/>
      <c r="EC3" s="294"/>
      <c r="ED3" s="294"/>
      <c r="EE3" s="295"/>
      <c r="EF3" s="295"/>
      <c r="EG3" s="297"/>
      <c r="EH3" s="297"/>
      <c r="EI3" s="297"/>
      <c r="EJ3" s="297"/>
      <c r="EK3" s="297"/>
      <c r="EL3" s="297"/>
      <c r="EM3" s="297"/>
      <c r="EN3" s="297"/>
      <c r="EO3" s="294"/>
      <c r="EP3" s="294"/>
      <c r="EQ3" s="294"/>
      <c r="ER3" s="294"/>
      <c r="ES3" s="294"/>
      <c r="ET3" s="294"/>
      <c r="EU3" s="295"/>
      <c r="EV3" s="295"/>
      <c r="EW3" s="297"/>
      <c r="EX3" s="297"/>
      <c r="EY3" s="297"/>
      <c r="EZ3" s="297"/>
      <c r="FA3" s="297"/>
      <c r="FB3" s="297"/>
      <c r="FC3" s="297"/>
      <c r="FD3" s="297"/>
      <c r="FE3" s="294"/>
      <c r="FF3" s="294"/>
      <c r="FG3" s="294"/>
      <c r="FH3" s="294"/>
      <c r="FI3" s="294"/>
      <c r="FJ3" s="294"/>
      <c r="FK3" s="295"/>
      <c r="FL3" s="295"/>
      <c r="FM3" s="297"/>
      <c r="FN3" s="297"/>
      <c r="FO3" s="297"/>
      <c r="FP3" s="297"/>
      <c r="FQ3" s="297"/>
      <c r="FR3" s="297"/>
      <c r="FS3" s="297"/>
      <c r="FT3" s="297"/>
      <c r="FU3" s="294"/>
      <c r="FV3" s="294"/>
      <c r="FW3" s="294"/>
      <c r="FX3" s="294"/>
      <c r="FY3" s="294"/>
      <c r="FZ3" s="294"/>
      <c r="GA3" s="295"/>
      <c r="GB3" s="295"/>
      <c r="GC3" s="297"/>
      <c r="GD3" s="297"/>
      <c r="GE3" s="297"/>
      <c r="GF3" s="297"/>
      <c r="GG3" s="297"/>
      <c r="GH3" s="297"/>
      <c r="GI3" s="297"/>
      <c r="GJ3" s="297"/>
      <c r="GK3" s="294"/>
      <c r="GL3" s="294"/>
      <c r="GM3" s="294"/>
      <c r="GN3" s="294"/>
      <c r="GO3" s="294"/>
      <c r="GP3" s="294"/>
      <c r="GQ3" s="295"/>
      <c r="GR3" s="295"/>
      <c r="GS3" s="297"/>
      <c r="GT3" s="297"/>
      <c r="GU3" s="297"/>
      <c r="GV3" s="297"/>
      <c r="GW3" s="297"/>
      <c r="GX3" s="297"/>
      <c r="GY3" s="297"/>
      <c r="GZ3" s="297"/>
      <c r="HA3" s="294"/>
      <c r="HB3" s="294"/>
      <c r="HC3" s="294"/>
      <c r="HD3" s="294"/>
      <c r="HE3" s="294"/>
      <c r="HF3" s="294"/>
      <c r="HG3" s="295"/>
      <c r="HH3" s="295"/>
      <c r="HI3" s="297"/>
      <c r="HJ3" s="297"/>
      <c r="HK3" s="297"/>
      <c r="HL3" s="297"/>
      <c r="HM3" s="297"/>
      <c r="HN3" s="297"/>
      <c r="HO3" s="297"/>
      <c r="HP3" s="297"/>
      <c r="HQ3" s="294"/>
      <c r="HR3" s="294"/>
      <c r="HS3" s="294"/>
      <c r="HT3" s="294"/>
      <c r="HU3" s="294"/>
      <c r="HV3" s="294"/>
      <c r="HW3" s="295"/>
      <c r="HX3" s="295"/>
      <c r="HY3" s="297"/>
      <c r="HZ3" s="297"/>
      <c r="IA3" s="297"/>
      <c r="IB3" s="297"/>
      <c r="IC3" s="297"/>
      <c r="ID3" s="297"/>
      <c r="IE3" s="297"/>
      <c r="IF3" s="297"/>
      <c r="IG3" s="294"/>
      <c r="IH3" s="294"/>
      <c r="II3" s="294"/>
      <c r="IJ3" s="294"/>
      <c r="IK3" s="294"/>
      <c r="IL3" s="294"/>
      <c r="IM3" s="295"/>
      <c r="IN3" s="295"/>
      <c r="IO3" s="297"/>
      <c r="IP3" s="297"/>
      <c r="IQ3" s="321"/>
      <c r="IR3" s="321"/>
      <c r="IS3" s="321"/>
      <c r="IT3" s="321"/>
      <c r="IU3" s="321"/>
      <c r="IV3" s="321"/>
    </row>
    <row r="4" spans="1:17" ht="29.25" customHeight="1" thickBot="1">
      <c r="A4" s="315" t="s">
        <v>299</v>
      </c>
      <c r="B4" s="316"/>
      <c r="C4" s="316"/>
      <c r="D4" s="316"/>
      <c r="E4" s="316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29.25" customHeight="1" thickBot="1">
      <c r="A5" s="129"/>
      <c r="B5" s="3"/>
      <c r="C5" s="317" t="s">
        <v>435</v>
      </c>
      <c r="D5" s="318"/>
      <c r="E5" s="319"/>
      <c r="F5" s="317"/>
      <c r="G5" s="318"/>
      <c r="H5" s="319"/>
      <c r="I5" s="317"/>
      <c r="J5" s="318"/>
      <c r="K5" s="319"/>
      <c r="L5" s="317"/>
      <c r="M5" s="318"/>
      <c r="N5" s="319"/>
      <c r="O5" s="317" t="s">
        <v>70</v>
      </c>
      <c r="P5" s="318"/>
      <c r="Q5" s="319"/>
    </row>
    <row r="6" spans="1:17" ht="15">
      <c r="A6" s="134" t="s">
        <v>102</v>
      </c>
      <c r="B6" s="149" t="s">
        <v>103</v>
      </c>
      <c r="C6" s="142"/>
      <c r="D6" s="135"/>
      <c r="E6" s="136"/>
      <c r="F6" s="142"/>
      <c r="G6" s="135"/>
      <c r="H6" s="136"/>
      <c r="I6" s="142"/>
      <c r="J6" s="135"/>
      <c r="K6" s="136"/>
      <c r="L6" s="142"/>
      <c r="M6" s="135"/>
      <c r="N6" s="136"/>
      <c r="O6" s="142"/>
      <c r="P6" s="135"/>
      <c r="Q6" s="136"/>
    </row>
    <row r="7" spans="1:17" ht="30">
      <c r="A7" s="137"/>
      <c r="B7" s="140"/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17" ht="15">
      <c r="A8" s="137"/>
      <c r="B8" s="140"/>
      <c r="C8" s="137"/>
      <c r="D8" s="130"/>
      <c r="E8" s="138"/>
      <c r="F8" s="137"/>
      <c r="G8" s="130"/>
      <c r="H8" s="138"/>
      <c r="I8" s="137"/>
      <c r="J8" s="130"/>
      <c r="K8" s="138"/>
      <c r="L8" s="137"/>
      <c r="M8" s="130"/>
      <c r="N8" s="138"/>
      <c r="O8" s="137"/>
      <c r="P8" s="130"/>
      <c r="Q8" s="138"/>
    </row>
    <row r="9" spans="1:17" ht="12.75">
      <c r="A9" s="59" t="s">
        <v>97</v>
      </c>
      <c r="B9" s="150" t="s">
        <v>256</v>
      </c>
      <c r="C9" s="143">
        <v>16462323</v>
      </c>
      <c r="D9" s="131">
        <v>16462323</v>
      </c>
      <c r="E9" s="139">
        <v>16462323</v>
      </c>
      <c r="F9" s="143"/>
      <c r="G9" s="131"/>
      <c r="H9" s="139"/>
      <c r="I9" s="143"/>
      <c r="J9" s="131"/>
      <c r="K9" s="139"/>
      <c r="L9" s="143"/>
      <c r="M9" s="131"/>
      <c r="N9" s="139"/>
      <c r="O9" s="143">
        <f>SUM(C9+F9+I9+L9)</f>
        <v>16462323</v>
      </c>
      <c r="P9" s="131">
        <f aca="true" t="shared" si="0" ref="P9:Q24">SUM(D9+G9+J9+M9)</f>
        <v>16462323</v>
      </c>
      <c r="Q9" s="139">
        <f t="shared" si="0"/>
        <v>16462323</v>
      </c>
    </row>
    <row r="10" spans="1:17" ht="25.5">
      <c r="A10" s="59" t="s">
        <v>98</v>
      </c>
      <c r="B10" s="150" t="s">
        <v>257</v>
      </c>
      <c r="C10" s="143"/>
      <c r="D10" s="131"/>
      <c r="E10" s="139"/>
      <c r="F10" s="144"/>
      <c r="G10" s="117"/>
      <c r="H10" s="124"/>
      <c r="I10" s="144"/>
      <c r="J10" s="117"/>
      <c r="K10" s="124"/>
      <c r="L10" s="144"/>
      <c r="M10" s="117"/>
      <c r="N10" s="124"/>
      <c r="O10" s="143">
        <f aca="true" t="shared" si="1" ref="O10:Q73">SUM(C10+F10+I10+L10)</f>
        <v>0</v>
      </c>
      <c r="P10" s="131">
        <f t="shared" si="0"/>
        <v>0</v>
      </c>
      <c r="Q10" s="139">
        <f t="shared" si="0"/>
        <v>0</v>
      </c>
    </row>
    <row r="11" spans="1:17" ht="25.5">
      <c r="A11" s="59" t="s">
        <v>99</v>
      </c>
      <c r="B11" s="150" t="s">
        <v>258</v>
      </c>
      <c r="C11" s="143">
        <v>15385480</v>
      </c>
      <c r="D11" s="131">
        <v>16695480</v>
      </c>
      <c r="E11" s="139">
        <v>17685662</v>
      </c>
      <c r="F11" s="144"/>
      <c r="G11" s="117"/>
      <c r="H11" s="124"/>
      <c r="I11" s="144"/>
      <c r="J11" s="117"/>
      <c r="K11" s="124"/>
      <c r="L11" s="144"/>
      <c r="M11" s="117"/>
      <c r="N11" s="124"/>
      <c r="O11" s="143">
        <f t="shared" si="1"/>
        <v>15385480</v>
      </c>
      <c r="P11" s="131">
        <f t="shared" si="0"/>
        <v>16695480</v>
      </c>
      <c r="Q11" s="139">
        <f t="shared" si="0"/>
        <v>17685662</v>
      </c>
    </row>
    <row r="12" spans="1:17" ht="12.75">
      <c r="A12" s="59" t="s">
        <v>100</v>
      </c>
      <c r="B12" s="150" t="s">
        <v>259</v>
      </c>
      <c r="C12" s="209">
        <v>1800000</v>
      </c>
      <c r="D12" s="131">
        <v>1800000</v>
      </c>
      <c r="E12" s="210">
        <v>1800000</v>
      </c>
      <c r="F12" s="144"/>
      <c r="G12" s="117"/>
      <c r="H12" s="124"/>
      <c r="I12" s="144"/>
      <c r="J12" s="117"/>
      <c r="K12" s="124"/>
      <c r="L12" s="144"/>
      <c r="M12" s="117"/>
      <c r="N12" s="124"/>
      <c r="O12" s="143">
        <f t="shared" si="1"/>
        <v>1800000</v>
      </c>
      <c r="P12" s="131">
        <f t="shared" si="0"/>
        <v>1800000</v>
      </c>
      <c r="Q12" s="139">
        <f t="shared" si="0"/>
        <v>1800000</v>
      </c>
    </row>
    <row r="13" spans="1:17" ht="12.75">
      <c r="A13" s="59" t="s">
        <v>107</v>
      </c>
      <c r="B13" s="150" t="s">
        <v>260</v>
      </c>
      <c r="C13" s="209">
        <v>9744639</v>
      </c>
      <c r="D13" s="131">
        <v>9584639</v>
      </c>
      <c r="E13" s="210">
        <v>2918820</v>
      </c>
      <c r="F13" s="144"/>
      <c r="G13" s="117"/>
      <c r="H13" s="124"/>
      <c r="I13" s="144"/>
      <c r="J13" s="117"/>
      <c r="K13" s="124"/>
      <c r="L13" s="144"/>
      <c r="M13" s="117"/>
      <c r="N13" s="124"/>
      <c r="O13" s="143">
        <f t="shared" si="1"/>
        <v>9744639</v>
      </c>
      <c r="P13" s="131">
        <f t="shared" si="0"/>
        <v>9584639</v>
      </c>
      <c r="Q13" s="139">
        <f t="shared" si="0"/>
        <v>2918820</v>
      </c>
    </row>
    <row r="14" spans="1:17" ht="12.75">
      <c r="A14" s="59" t="s">
        <v>108</v>
      </c>
      <c r="B14" s="150" t="s">
        <v>261</v>
      </c>
      <c r="C14" s="209"/>
      <c r="D14" s="131"/>
      <c r="E14" s="210"/>
      <c r="F14" s="144"/>
      <c r="G14" s="117"/>
      <c r="H14" s="124"/>
      <c r="I14" s="144"/>
      <c r="J14" s="117"/>
      <c r="K14" s="124"/>
      <c r="L14" s="144"/>
      <c r="M14" s="117"/>
      <c r="N14" s="124"/>
      <c r="O14" s="143">
        <f t="shared" si="1"/>
        <v>0</v>
      </c>
      <c r="P14" s="131">
        <f t="shared" si="0"/>
        <v>0</v>
      </c>
      <c r="Q14" s="139">
        <f t="shared" si="0"/>
        <v>0</v>
      </c>
    </row>
    <row r="15" spans="1:17" ht="12.75">
      <c r="A15" s="60" t="s">
        <v>109</v>
      </c>
      <c r="B15" s="151" t="s">
        <v>262</v>
      </c>
      <c r="C15" s="145">
        <f>SUM(C9:C14)</f>
        <v>43392442</v>
      </c>
      <c r="D15" s="132">
        <f aca="true" t="shared" si="2" ref="D15:N15">SUM(D9:D14)</f>
        <v>44542442</v>
      </c>
      <c r="E15" s="146">
        <f t="shared" si="2"/>
        <v>38866805</v>
      </c>
      <c r="F15" s="145">
        <f t="shared" si="2"/>
        <v>0</v>
      </c>
      <c r="G15" s="132">
        <f t="shared" si="2"/>
        <v>0</v>
      </c>
      <c r="H15" s="146">
        <f t="shared" si="2"/>
        <v>0</v>
      </c>
      <c r="I15" s="145">
        <f t="shared" si="2"/>
        <v>0</v>
      </c>
      <c r="J15" s="132">
        <f t="shared" si="2"/>
        <v>0</v>
      </c>
      <c r="K15" s="146">
        <f t="shared" si="2"/>
        <v>0</v>
      </c>
      <c r="L15" s="145">
        <f t="shared" si="2"/>
        <v>0</v>
      </c>
      <c r="M15" s="132">
        <f t="shared" si="2"/>
        <v>0</v>
      </c>
      <c r="N15" s="146">
        <f t="shared" si="2"/>
        <v>0</v>
      </c>
      <c r="O15" s="143">
        <f t="shared" si="1"/>
        <v>43392442</v>
      </c>
      <c r="P15" s="131">
        <f t="shared" si="0"/>
        <v>44542442</v>
      </c>
      <c r="Q15" s="139">
        <f t="shared" si="0"/>
        <v>38866805</v>
      </c>
    </row>
    <row r="16" spans="1:17" ht="12.75">
      <c r="A16" s="59" t="s">
        <v>101</v>
      </c>
      <c r="B16" s="150" t="s">
        <v>263</v>
      </c>
      <c r="C16" s="154">
        <v>0</v>
      </c>
      <c r="D16" s="50">
        <v>0</v>
      </c>
      <c r="E16" s="155">
        <v>0</v>
      </c>
      <c r="F16" s="144"/>
      <c r="G16" s="117"/>
      <c r="H16" s="124"/>
      <c r="I16" s="144"/>
      <c r="J16" s="117"/>
      <c r="K16" s="124"/>
      <c r="L16" s="144"/>
      <c r="M16" s="117"/>
      <c r="N16" s="124"/>
      <c r="O16" s="143">
        <f t="shared" si="1"/>
        <v>0</v>
      </c>
      <c r="P16" s="131">
        <f t="shared" si="0"/>
        <v>0</v>
      </c>
      <c r="Q16" s="139">
        <f t="shared" si="0"/>
        <v>0</v>
      </c>
    </row>
    <row r="17" spans="1:17" ht="25.5">
      <c r="A17" s="59" t="s">
        <v>110</v>
      </c>
      <c r="B17" s="150" t="s">
        <v>264</v>
      </c>
      <c r="C17" s="154">
        <v>0</v>
      </c>
      <c r="D17" s="50">
        <v>0</v>
      </c>
      <c r="E17" s="155">
        <v>0</v>
      </c>
      <c r="F17" s="144"/>
      <c r="G17" s="117"/>
      <c r="H17" s="124"/>
      <c r="I17" s="144"/>
      <c r="J17" s="117"/>
      <c r="K17" s="124"/>
      <c r="L17" s="144"/>
      <c r="M17" s="117"/>
      <c r="N17" s="124"/>
      <c r="O17" s="143">
        <f t="shared" si="1"/>
        <v>0</v>
      </c>
      <c r="P17" s="131">
        <f t="shared" si="0"/>
        <v>0</v>
      </c>
      <c r="Q17" s="139">
        <f t="shared" si="0"/>
        <v>0</v>
      </c>
    </row>
    <row r="18" spans="1:17" ht="25.5">
      <c r="A18" s="59" t="s">
        <v>111</v>
      </c>
      <c r="B18" s="150" t="s">
        <v>265</v>
      </c>
      <c r="C18" s="154">
        <v>0</v>
      </c>
      <c r="D18" s="50">
        <v>0</v>
      </c>
      <c r="E18" s="155">
        <v>0</v>
      </c>
      <c r="F18" s="144"/>
      <c r="G18" s="117"/>
      <c r="H18" s="124"/>
      <c r="I18" s="147"/>
      <c r="J18" s="117"/>
      <c r="K18" s="124"/>
      <c r="L18" s="144"/>
      <c r="M18" s="117"/>
      <c r="N18" s="124"/>
      <c r="O18" s="143">
        <f t="shared" si="1"/>
        <v>0</v>
      </c>
      <c r="P18" s="131">
        <f t="shared" si="0"/>
        <v>0</v>
      </c>
      <c r="Q18" s="139">
        <f t="shared" si="0"/>
        <v>0</v>
      </c>
    </row>
    <row r="19" spans="1:17" ht="25.5">
      <c r="A19" s="59" t="s">
        <v>122</v>
      </c>
      <c r="B19" s="150" t="s">
        <v>266</v>
      </c>
      <c r="C19" s="154">
        <v>0</v>
      </c>
      <c r="D19" s="50">
        <v>0</v>
      </c>
      <c r="E19" s="155">
        <v>0</v>
      </c>
      <c r="F19" s="144"/>
      <c r="G19" s="117"/>
      <c r="H19" s="124"/>
      <c r="I19" s="144"/>
      <c r="J19" s="117"/>
      <c r="K19" s="124"/>
      <c r="L19" s="144"/>
      <c r="M19" s="117"/>
      <c r="N19" s="124"/>
      <c r="O19" s="143">
        <f t="shared" si="1"/>
        <v>0</v>
      </c>
      <c r="P19" s="131">
        <f t="shared" si="0"/>
        <v>0</v>
      </c>
      <c r="Q19" s="139">
        <f t="shared" si="0"/>
        <v>0</v>
      </c>
    </row>
    <row r="20" spans="1:17" ht="25.5">
      <c r="A20" s="59" t="s">
        <v>133</v>
      </c>
      <c r="B20" s="150" t="s">
        <v>267</v>
      </c>
      <c r="C20" s="209">
        <v>52638577</v>
      </c>
      <c r="D20" s="131">
        <v>79890620</v>
      </c>
      <c r="E20" s="210">
        <v>61428994</v>
      </c>
      <c r="F20" s="144"/>
      <c r="G20" s="133"/>
      <c r="H20" s="148"/>
      <c r="I20" s="144"/>
      <c r="J20" s="117"/>
      <c r="K20" s="124"/>
      <c r="L20" s="144"/>
      <c r="M20" s="117"/>
      <c r="N20" s="124"/>
      <c r="O20" s="143">
        <f t="shared" si="1"/>
        <v>52638577</v>
      </c>
      <c r="P20" s="131">
        <f t="shared" si="0"/>
        <v>79890620</v>
      </c>
      <c r="Q20" s="139">
        <f t="shared" si="0"/>
        <v>61428994</v>
      </c>
    </row>
    <row r="21" spans="1:17" ht="25.5">
      <c r="A21" s="60" t="s">
        <v>141</v>
      </c>
      <c r="B21" s="151" t="s">
        <v>268</v>
      </c>
      <c r="C21" s="145">
        <f>SUM(C15:C20)</f>
        <v>96031019</v>
      </c>
      <c r="D21" s="132">
        <f>SUM(D15:D20)</f>
        <v>124433062</v>
      </c>
      <c r="E21" s="146">
        <f aca="true" t="shared" si="3" ref="E21:N21">SUM(E15:E20)</f>
        <v>100295799</v>
      </c>
      <c r="F21" s="145">
        <f t="shared" si="3"/>
        <v>0</v>
      </c>
      <c r="G21" s="132">
        <f t="shared" si="3"/>
        <v>0</v>
      </c>
      <c r="H21" s="146">
        <f t="shared" si="3"/>
        <v>0</v>
      </c>
      <c r="I21" s="145">
        <f t="shared" si="3"/>
        <v>0</v>
      </c>
      <c r="J21" s="132">
        <f t="shared" si="3"/>
        <v>0</v>
      </c>
      <c r="K21" s="146">
        <f t="shared" si="3"/>
        <v>0</v>
      </c>
      <c r="L21" s="145">
        <f t="shared" si="3"/>
        <v>0</v>
      </c>
      <c r="M21" s="132">
        <f t="shared" si="3"/>
        <v>0</v>
      </c>
      <c r="N21" s="146">
        <f t="shared" si="3"/>
        <v>0</v>
      </c>
      <c r="O21" s="143">
        <f t="shared" si="1"/>
        <v>96031019</v>
      </c>
      <c r="P21" s="131">
        <f t="shared" si="0"/>
        <v>124433062</v>
      </c>
      <c r="Q21" s="139">
        <f t="shared" si="0"/>
        <v>100295799</v>
      </c>
    </row>
    <row r="22" spans="1:17" ht="12.75">
      <c r="A22" s="59" t="s">
        <v>142</v>
      </c>
      <c r="B22" s="150" t="s">
        <v>269</v>
      </c>
      <c r="C22" s="154">
        <v>0</v>
      </c>
      <c r="D22" s="50">
        <v>0</v>
      </c>
      <c r="E22" s="155">
        <v>640096</v>
      </c>
      <c r="F22" s="144"/>
      <c r="G22" s="117"/>
      <c r="H22" s="124"/>
      <c r="I22" s="144"/>
      <c r="J22" s="117"/>
      <c r="K22" s="124"/>
      <c r="L22" s="144"/>
      <c r="M22" s="117"/>
      <c r="N22" s="124"/>
      <c r="O22" s="143">
        <f t="shared" si="1"/>
        <v>0</v>
      </c>
      <c r="P22" s="131">
        <f t="shared" si="0"/>
        <v>0</v>
      </c>
      <c r="Q22" s="139">
        <f t="shared" si="0"/>
        <v>640096</v>
      </c>
    </row>
    <row r="23" spans="1:17" ht="25.5">
      <c r="A23" s="59" t="s">
        <v>143</v>
      </c>
      <c r="B23" s="150" t="s">
        <v>270</v>
      </c>
      <c r="C23" s="154">
        <v>0</v>
      </c>
      <c r="D23" s="50">
        <v>0</v>
      </c>
      <c r="E23" s="155">
        <v>0</v>
      </c>
      <c r="F23" s="144"/>
      <c r="G23" s="117"/>
      <c r="H23" s="124"/>
      <c r="I23" s="144"/>
      <c r="J23" s="117"/>
      <c r="K23" s="124"/>
      <c r="L23" s="144"/>
      <c r="M23" s="117"/>
      <c r="N23" s="124"/>
      <c r="O23" s="143">
        <f t="shared" si="1"/>
        <v>0</v>
      </c>
      <c r="P23" s="131">
        <f t="shared" si="0"/>
        <v>0</v>
      </c>
      <c r="Q23" s="139">
        <f t="shared" si="0"/>
        <v>0</v>
      </c>
    </row>
    <row r="24" spans="1:17" ht="25.5">
      <c r="A24" s="59" t="s">
        <v>145</v>
      </c>
      <c r="B24" s="150" t="s">
        <v>271</v>
      </c>
      <c r="C24" s="154">
        <v>0</v>
      </c>
      <c r="D24" s="50">
        <v>0</v>
      </c>
      <c r="E24" s="155">
        <v>0</v>
      </c>
      <c r="F24" s="144"/>
      <c r="G24" s="117"/>
      <c r="H24" s="124"/>
      <c r="I24" s="144"/>
      <c r="J24" s="117"/>
      <c r="K24" s="124"/>
      <c r="L24" s="144"/>
      <c r="M24" s="117"/>
      <c r="N24" s="124"/>
      <c r="O24" s="143">
        <f t="shared" si="1"/>
        <v>0</v>
      </c>
      <c r="P24" s="131">
        <f t="shared" si="0"/>
        <v>0</v>
      </c>
      <c r="Q24" s="139">
        <f t="shared" si="0"/>
        <v>0</v>
      </c>
    </row>
    <row r="25" spans="1:17" ht="25.5">
      <c r="A25" s="59" t="s">
        <v>148</v>
      </c>
      <c r="B25" s="150" t="s">
        <v>272</v>
      </c>
      <c r="C25" s="154">
        <v>0</v>
      </c>
      <c r="D25" s="50">
        <v>0</v>
      </c>
      <c r="E25" s="155">
        <v>0</v>
      </c>
      <c r="F25" s="144"/>
      <c r="G25" s="117"/>
      <c r="H25" s="124"/>
      <c r="I25" s="144"/>
      <c r="J25" s="117"/>
      <c r="K25" s="124"/>
      <c r="L25" s="144"/>
      <c r="M25" s="117"/>
      <c r="N25" s="124"/>
      <c r="O25" s="143">
        <f t="shared" si="1"/>
        <v>0</v>
      </c>
      <c r="P25" s="131">
        <f t="shared" si="1"/>
        <v>0</v>
      </c>
      <c r="Q25" s="139">
        <f t="shared" si="1"/>
        <v>0</v>
      </c>
    </row>
    <row r="26" spans="1:17" ht="25.5">
      <c r="A26" s="59" t="s">
        <v>155</v>
      </c>
      <c r="B26" s="150" t="s">
        <v>273</v>
      </c>
      <c r="C26" s="154">
        <v>0</v>
      </c>
      <c r="D26" s="50">
        <v>0</v>
      </c>
      <c r="E26" s="155">
        <v>22359847</v>
      </c>
      <c r="F26" s="144"/>
      <c r="G26" s="117"/>
      <c r="H26" s="124"/>
      <c r="I26" s="144"/>
      <c r="J26" s="117"/>
      <c r="K26" s="124"/>
      <c r="L26" s="144"/>
      <c r="M26" s="117"/>
      <c r="N26" s="124"/>
      <c r="O26" s="143">
        <f t="shared" si="1"/>
        <v>0</v>
      </c>
      <c r="P26" s="131">
        <f t="shared" si="1"/>
        <v>0</v>
      </c>
      <c r="Q26" s="139">
        <f t="shared" si="1"/>
        <v>22359847</v>
      </c>
    </row>
    <row r="27" spans="1:17" ht="25.5">
      <c r="A27" s="60" t="s">
        <v>160</v>
      </c>
      <c r="B27" s="151" t="s">
        <v>91</v>
      </c>
      <c r="C27" s="145">
        <f>SUM(C22:C26)</f>
        <v>0</v>
      </c>
      <c r="D27" s="132">
        <f aca="true" t="shared" si="4" ref="D27:N27">SUM(D22:D26)</f>
        <v>0</v>
      </c>
      <c r="E27" s="146">
        <f t="shared" si="4"/>
        <v>22999943</v>
      </c>
      <c r="F27" s="145">
        <f t="shared" si="4"/>
        <v>0</v>
      </c>
      <c r="G27" s="132">
        <f t="shared" si="4"/>
        <v>0</v>
      </c>
      <c r="H27" s="146">
        <f t="shared" si="4"/>
        <v>0</v>
      </c>
      <c r="I27" s="145">
        <f t="shared" si="4"/>
        <v>0</v>
      </c>
      <c r="J27" s="132">
        <f t="shared" si="4"/>
        <v>0</v>
      </c>
      <c r="K27" s="146">
        <f t="shared" si="4"/>
        <v>0</v>
      </c>
      <c r="L27" s="145">
        <f t="shared" si="4"/>
        <v>0</v>
      </c>
      <c r="M27" s="132">
        <f t="shared" si="4"/>
        <v>0</v>
      </c>
      <c r="N27" s="146">
        <f t="shared" si="4"/>
        <v>0</v>
      </c>
      <c r="O27" s="143">
        <f t="shared" si="1"/>
        <v>0</v>
      </c>
      <c r="P27" s="131">
        <f t="shared" si="1"/>
        <v>0</v>
      </c>
      <c r="Q27" s="139">
        <f t="shared" si="1"/>
        <v>22999943</v>
      </c>
    </row>
    <row r="28" spans="1:17" ht="12.75">
      <c r="A28" s="60" t="s">
        <v>163</v>
      </c>
      <c r="B28" s="151" t="s">
        <v>92</v>
      </c>
      <c r="C28" s="209">
        <f>SUM(C29)</f>
        <v>0</v>
      </c>
      <c r="D28" s="131"/>
      <c r="E28" s="208"/>
      <c r="F28" s="144"/>
      <c r="G28" s="117"/>
      <c r="H28" s="124"/>
      <c r="I28" s="144"/>
      <c r="J28" s="117"/>
      <c r="K28" s="124"/>
      <c r="L28" s="144"/>
      <c r="M28" s="117"/>
      <c r="N28" s="124"/>
      <c r="O28" s="143">
        <f t="shared" si="1"/>
        <v>0</v>
      </c>
      <c r="P28" s="131">
        <f t="shared" si="1"/>
        <v>0</v>
      </c>
      <c r="Q28" s="139">
        <f t="shared" si="1"/>
        <v>0</v>
      </c>
    </row>
    <row r="29" spans="1:17" ht="12.75">
      <c r="A29" s="59" t="s">
        <v>165</v>
      </c>
      <c r="B29" s="150" t="s">
        <v>93</v>
      </c>
      <c r="C29" s="209"/>
      <c r="D29" s="131"/>
      <c r="E29" s="210"/>
      <c r="F29" s="144"/>
      <c r="G29" s="117"/>
      <c r="H29" s="124"/>
      <c r="I29" s="144"/>
      <c r="J29" s="117"/>
      <c r="K29" s="124"/>
      <c r="L29" s="144"/>
      <c r="M29" s="117"/>
      <c r="N29" s="124"/>
      <c r="O29" s="143">
        <f t="shared" si="1"/>
        <v>0</v>
      </c>
      <c r="P29" s="131">
        <f t="shared" si="1"/>
        <v>0</v>
      </c>
      <c r="Q29" s="139">
        <f t="shared" si="1"/>
        <v>0</v>
      </c>
    </row>
    <row r="30" spans="1:17" s="251" customFormat="1" ht="12.75">
      <c r="A30" s="59" t="s">
        <v>167</v>
      </c>
      <c r="B30" s="150" t="s">
        <v>409</v>
      </c>
      <c r="C30" s="209">
        <v>500000</v>
      </c>
      <c r="D30" s="131">
        <v>500000</v>
      </c>
      <c r="E30" s="210">
        <v>471130</v>
      </c>
      <c r="F30" s="144"/>
      <c r="G30" s="117"/>
      <c r="H30" s="124"/>
      <c r="I30" s="144"/>
      <c r="J30" s="117"/>
      <c r="K30" s="124"/>
      <c r="L30" s="144"/>
      <c r="M30" s="117"/>
      <c r="N30" s="124"/>
      <c r="O30" s="143">
        <f t="shared" si="1"/>
        <v>500000</v>
      </c>
      <c r="P30" s="131">
        <f t="shared" si="1"/>
        <v>500000</v>
      </c>
      <c r="Q30" s="139">
        <f t="shared" si="1"/>
        <v>471130</v>
      </c>
    </row>
    <row r="31" spans="1:17" ht="12.75">
      <c r="A31" s="59" t="s">
        <v>168</v>
      </c>
      <c r="B31" s="150" t="s">
        <v>274</v>
      </c>
      <c r="C31" s="143">
        <v>1000000</v>
      </c>
      <c r="D31" s="131">
        <v>1000000</v>
      </c>
      <c r="E31" s="139">
        <v>1278562</v>
      </c>
      <c r="F31" s="144"/>
      <c r="G31" s="117"/>
      <c r="H31" s="124"/>
      <c r="I31" s="144"/>
      <c r="J31" s="117"/>
      <c r="K31" s="124"/>
      <c r="L31" s="144"/>
      <c r="M31" s="117"/>
      <c r="N31" s="124"/>
      <c r="O31" s="143">
        <f t="shared" si="1"/>
        <v>1000000</v>
      </c>
      <c r="P31" s="131">
        <f t="shared" si="1"/>
        <v>1000000</v>
      </c>
      <c r="Q31" s="139">
        <f t="shared" si="1"/>
        <v>1278562</v>
      </c>
    </row>
    <row r="32" spans="1:17" ht="12.75">
      <c r="A32" s="59" t="s">
        <v>179</v>
      </c>
      <c r="B32" s="150" t="s">
        <v>275</v>
      </c>
      <c r="C32" s="143"/>
      <c r="D32" s="131"/>
      <c r="E32" s="139"/>
      <c r="F32" s="144"/>
      <c r="G32" s="117"/>
      <c r="H32" s="124"/>
      <c r="I32" s="144"/>
      <c r="J32" s="117"/>
      <c r="K32" s="124"/>
      <c r="L32" s="144"/>
      <c r="M32" s="117"/>
      <c r="N32" s="124"/>
      <c r="O32" s="143">
        <f t="shared" si="1"/>
        <v>0</v>
      </c>
      <c r="P32" s="131">
        <f t="shared" si="1"/>
        <v>0</v>
      </c>
      <c r="Q32" s="139">
        <f t="shared" si="1"/>
        <v>0</v>
      </c>
    </row>
    <row r="33" spans="1:17" ht="12.75">
      <c r="A33" s="59" t="s">
        <v>180</v>
      </c>
      <c r="B33" s="150" t="s">
        <v>276</v>
      </c>
      <c r="C33" s="143">
        <v>2700000</v>
      </c>
      <c r="D33" s="131">
        <v>2700000</v>
      </c>
      <c r="E33" s="139">
        <v>1025966</v>
      </c>
      <c r="F33" s="144"/>
      <c r="G33" s="117"/>
      <c r="H33" s="124"/>
      <c r="I33" s="144"/>
      <c r="J33" s="117"/>
      <c r="K33" s="124"/>
      <c r="L33" s="144"/>
      <c r="M33" s="117"/>
      <c r="N33" s="124"/>
      <c r="O33" s="143">
        <f t="shared" si="1"/>
        <v>2700000</v>
      </c>
      <c r="P33" s="131">
        <f t="shared" si="1"/>
        <v>2700000</v>
      </c>
      <c r="Q33" s="139">
        <f t="shared" si="1"/>
        <v>1025966</v>
      </c>
    </row>
    <row r="34" spans="1:17" ht="12.75">
      <c r="A34" s="59" t="s">
        <v>182</v>
      </c>
      <c r="B34" s="150" t="s">
        <v>277</v>
      </c>
      <c r="C34" s="209"/>
      <c r="D34" s="131"/>
      <c r="E34" s="210"/>
      <c r="F34" s="144"/>
      <c r="G34" s="117"/>
      <c r="H34" s="124"/>
      <c r="I34" s="144"/>
      <c r="J34" s="117"/>
      <c r="K34" s="124"/>
      <c r="L34" s="144"/>
      <c r="M34" s="117"/>
      <c r="N34" s="124"/>
      <c r="O34" s="143">
        <f t="shared" si="1"/>
        <v>0</v>
      </c>
      <c r="P34" s="131">
        <f t="shared" si="1"/>
        <v>0</v>
      </c>
      <c r="Q34" s="139">
        <f t="shared" si="1"/>
        <v>0</v>
      </c>
    </row>
    <row r="35" spans="1:17" s="251" customFormat="1" ht="12.75">
      <c r="A35" s="59" t="s">
        <v>185</v>
      </c>
      <c r="B35" s="150" t="s">
        <v>410</v>
      </c>
      <c r="C35" s="209">
        <f>SUM(C31:C34)</f>
        <v>3700000</v>
      </c>
      <c r="D35" s="131">
        <f>SUM(D31:D34)</f>
        <v>3700000</v>
      </c>
      <c r="E35" s="208">
        <f>SUM(E31:E34)</f>
        <v>2304528</v>
      </c>
      <c r="F35" s="144"/>
      <c r="G35" s="117"/>
      <c r="H35" s="124"/>
      <c r="I35" s="144"/>
      <c r="J35" s="117"/>
      <c r="K35" s="124"/>
      <c r="L35" s="144"/>
      <c r="M35" s="117"/>
      <c r="N35" s="124"/>
      <c r="O35" s="143">
        <f t="shared" si="1"/>
        <v>3700000</v>
      </c>
      <c r="P35" s="131">
        <f t="shared" si="1"/>
        <v>3700000</v>
      </c>
      <c r="Q35" s="139">
        <f t="shared" si="1"/>
        <v>2304528</v>
      </c>
    </row>
    <row r="36" spans="1:17" ht="12.75">
      <c r="A36" s="59" t="s">
        <v>187</v>
      </c>
      <c r="B36" s="150" t="s">
        <v>411</v>
      </c>
      <c r="C36" s="209">
        <v>8000</v>
      </c>
      <c r="D36" s="131">
        <v>8000</v>
      </c>
      <c r="E36" s="210">
        <v>46320</v>
      </c>
      <c r="F36" s="144"/>
      <c r="G36" s="117"/>
      <c r="H36" s="124"/>
      <c r="I36" s="144"/>
      <c r="J36" s="117"/>
      <c r="K36" s="124"/>
      <c r="L36" s="144"/>
      <c r="M36" s="117"/>
      <c r="N36" s="124"/>
      <c r="O36" s="143">
        <f t="shared" si="1"/>
        <v>8000</v>
      </c>
      <c r="P36" s="131">
        <f t="shared" si="1"/>
        <v>8000</v>
      </c>
      <c r="Q36" s="139">
        <f t="shared" si="1"/>
        <v>46320</v>
      </c>
    </row>
    <row r="37" spans="1:17" ht="12.75">
      <c r="A37" s="60" t="s">
        <v>190</v>
      </c>
      <c r="B37" s="151" t="s">
        <v>412</v>
      </c>
      <c r="C37" s="212">
        <f>SUM(C30+C35+C36)</f>
        <v>4208000</v>
      </c>
      <c r="D37" s="213">
        <f>SUM(D30+D35+D36)</f>
        <v>4208000</v>
      </c>
      <c r="E37" s="215">
        <f>SUM(E30+E35+E36)</f>
        <v>2821978</v>
      </c>
      <c r="F37" s="145">
        <f aca="true" t="shared" si="5" ref="F37:N37">SUM(F30+F35+F36)</f>
        <v>0</v>
      </c>
      <c r="G37" s="132">
        <f t="shared" si="5"/>
        <v>0</v>
      </c>
      <c r="H37" s="146">
        <f t="shared" si="5"/>
        <v>0</v>
      </c>
      <c r="I37" s="145">
        <f t="shared" si="5"/>
        <v>0</v>
      </c>
      <c r="J37" s="132">
        <f t="shared" si="5"/>
        <v>0</v>
      </c>
      <c r="K37" s="146">
        <f t="shared" si="5"/>
        <v>0</v>
      </c>
      <c r="L37" s="145">
        <f t="shared" si="5"/>
        <v>0</v>
      </c>
      <c r="M37" s="132">
        <f t="shared" si="5"/>
        <v>0</v>
      </c>
      <c r="N37" s="146">
        <f t="shared" si="5"/>
        <v>0</v>
      </c>
      <c r="O37" s="143">
        <f t="shared" si="1"/>
        <v>4208000</v>
      </c>
      <c r="P37" s="131">
        <f t="shared" si="1"/>
        <v>4208000</v>
      </c>
      <c r="Q37" s="139">
        <f t="shared" si="1"/>
        <v>2821978</v>
      </c>
    </row>
    <row r="38" spans="1:17" ht="12.75">
      <c r="A38" s="59" t="s">
        <v>192</v>
      </c>
      <c r="B38" s="150" t="s">
        <v>413</v>
      </c>
      <c r="C38" s="209">
        <v>0</v>
      </c>
      <c r="D38" s="131">
        <v>0</v>
      </c>
      <c r="E38" s="210">
        <v>0</v>
      </c>
      <c r="F38" s="144"/>
      <c r="G38" s="117"/>
      <c r="H38" s="124"/>
      <c r="I38" s="144"/>
      <c r="J38" s="117"/>
      <c r="K38" s="124"/>
      <c r="L38" s="144"/>
      <c r="M38" s="117"/>
      <c r="N38" s="124"/>
      <c r="O38" s="143">
        <f t="shared" si="1"/>
        <v>0</v>
      </c>
      <c r="P38" s="131">
        <f t="shared" si="1"/>
        <v>0</v>
      </c>
      <c r="Q38" s="139">
        <f t="shared" si="1"/>
        <v>0</v>
      </c>
    </row>
    <row r="39" spans="1:17" ht="12.75">
      <c r="A39" s="59" t="s">
        <v>194</v>
      </c>
      <c r="B39" s="150" t="s">
        <v>414</v>
      </c>
      <c r="C39" s="209">
        <v>1000000</v>
      </c>
      <c r="D39" s="131">
        <v>1000000</v>
      </c>
      <c r="E39" s="210">
        <v>1575272</v>
      </c>
      <c r="F39" s="144"/>
      <c r="G39" s="117"/>
      <c r="H39" s="124"/>
      <c r="I39" s="144"/>
      <c r="J39" s="117"/>
      <c r="K39" s="124"/>
      <c r="L39" s="144"/>
      <c r="M39" s="117"/>
      <c r="N39" s="124"/>
      <c r="O39" s="143">
        <f t="shared" si="1"/>
        <v>1000000</v>
      </c>
      <c r="P39" s="131">
        <f t="shared" si="1"/>
        <v>1000000</v>
      </c>
      <c r="Q39" s="139">
        <f t="shared" si="1"/>
        <v>1575272</v>
      </c>
    </row>
    <row r="40" spans="1:17" ht="12.75">
      <c r="A40" s="59" t="s">
        <v>196</v>
      </c>
      <c r="B40" s="150" t="s">
        <v>415</v>
      </c>
      <c r="C40" s="209">
        <v>0</v>
      </c>
      <c r="D40" s="131">
        <v>0</v>
      </c>
      <c r="E40" s="210">
        <v>592295</v>
      </c>
      <c r="F40" s="144"/>
      <c r="G40" s="117"/>
      <c r="H40" s="124"/>
      <c r="I40" s="144"/>
      <c r="J40" s="117"/>
      <c r="K40" s="124"/>
      <c r="L40" s="144"/>
      <c r="M40" s="117"/>
      <c r="N40" s="124"/>
      <c r="O40" s="143">
        <f t="shared" si="1"/>
        <v>0</v>
      </c>
      <c r="P40" s="131">
        <f t="shared" si="1"/>
        <v>0</v>
      </c>
      <c r="Q40" s="139">
        <f t="shared" si="1"/>
        <v>592295</v>
      </c>
    </row>
    <row r="41" spans="1:17" ht="12.75">
      <c r="A41" s="59" t="s">
        <v>197</v>
      </c>
      <c r="B41" s="150" t="s">
        <v>416</v>
      </c>
      <c r="C41" s="143"/>
      <c r="D41" s="131"/>
      <c r="E41" s="139"/>
      <c r="F41" s="144"/>
      <c r="G41" s="117"/>
      <c r="H41" s="124"/>
      <c r="I41" s="144"/>
      <c r="J41" s="117"/>
      <c r="K41" s="124"/>
      <c r="L41" s="144"/>
      <c r="M41" s="117"/>
      <c r="N41" s="124"/>
      <c r="O41" s="143">
        <f t="shared" si="1"/>
        <v>0</v>
      </c>
      <c r="P41" s="131">
        <f t="shared" si="1"/>
        <v>0</v>
      </c>
      <c r="Q41" s="139">
        <f t="shared" si="1"/>
        <v>0</v>
      </c>
    </row>
    <row r="42" spans="1:17" ht="12.75">
      <c r="A42" s="59" t="s">
        <v>198</v>
      </c>
      <c r="B42" s="150" t="s">
        <v>417</v>
      </c>
      <c r="C42" s="143">
        <v>985000</v>
      </c>
      <c r="D42" s="131">
        <v>985000</v>
      </c>
      <c r="E42" s="139">
        <v>1232769</v>
      </c>
      <c r="F42" s="144"/>
      <c r="G42" s="117"/>
      <c r="H42" s="124"/>
      <c r="I42" s="144"/>
      <c r="J42" s="117"/>
      <c r="K42" s="124"/>
      <c r="L42" s="144"/>
      <c r="M42" s="117"/>
      <c r="N42" s="124"/>
      <c r="O42" s="143">
        <f t="shared" si="1"/>
        <v>985000</v>
      </c>
      <c r="P42" s="131">
        <f t="shared" si="1"/>
        <v>985000</v>
      </c>
      <c r="Q42" s="139">
        <f t="shared" si="1"/>
        <v>1232769</v>
      </c>
    </row>
    <row r="43" spans="1:17" ht="12.75">
      <c r="A43" s="59" t="s">
        <v>200</v>
      </c>
      <c r="B43" s="150" t="s">
        <v>418</v>
      </c>
      <c r="C43" s="143">
        <v>265950</v>
      </c>
      <c r="D43" s="131">
        <v>265950</v>
      </c>
      <c r="E43" s="139">
        <v>844271</v>
      </c>
      <c r="F43" s="144"/>
      <c r="G43" s="117"/>
      <c r="H43" s="124"/>
      <c r="I43" s="144"/>
      <c r="J43" s="117"/>
      <c r="K43" s="124"/>
      <c r="L43" s="144"/>
      <c r="M43" s="117"/>
      <c r="N43" s="124"/>
      <c r="O43" s="143">
        <f t="shared" si="1"/>
        <v>265950</v>
      </c>
      <c r="P43" s="131">
        <f t="shared" si="1"/>
        <v>265950</v>
      </c>
      <c r="Q43" s="139">
        <f t="shared" si="1"/>
        <v>844271</v>
      </c>
    </row>
    <row r="44" spans="1:17" ht="12.75">
      <c r="A44" s="59" t="s">
        <v>202</v>
      </c>
      <c r="B44" s="150" t="s">
        <v>419</v>
      </c>
      <c r="C44" s="209">
        <v>0</v>
      </c>
      <c r="D44" s="131">
        <v>0</v>
      </c>
      <c r="E44" s="210">
        <v>0</v>
      </c>
      <c r="F44" s="144"/>
      <c r="G44" s="117"/>
      <c r="H44" s="124"/>
      <c r="I44" s="144"/>
      <c r="J44" s="117"/>
      <c r="K44" s="124"/>
      <c r="L44" s="144"/>
      <c r="M44" s="117"/>
      <c r="N44" s="124"/>
      <c r="O44" s="143">
        <f t="shared" si="1"/>
        <v>0</v>
      </c>
      <c r="P44" s="131">
        <f t="shared" si="1"/>
        <v>0</v>
      </c>
      <c r="Q44" s="139">
        <f t="shared" si="1"/>
        <v>0</v>
      </c>
    </row>
    <row r="45" spans="1:17" ht="12.75">
      <c r="A45" s="59" t="s">
        <v>204</v>
      </c>
      <c r="B45" s="150" t="s">
        <v>420</v>
      </c>
      <c r="C45" s="209">
        <f>SUM('06.mell'!O47)</f>
        <v>0</v>
      </c>
      <c r="D45" s="131"/>
      <c r="E45" s="210"/>
      <c r="F45" s="144"/>
      <c r="G45" s="117"/>
      <c r="H45" s="124"/>
      <c r="I45" s="144"/>
      <c r="J45" s="117"/>
      <c r="K45" s="124"/>
      <c r="L45" s="144"/>
      <c r="M45" s="117"/>
      <c r="N45" s="124"/>
      <c r="O45" s="143">
        <f t="shared" si="1"/>
        <v>0</v>
      </c>
      <c r="P45" s="131">
        <f t="shared" si="1"/>
        <v>0</v>
      </c>
      <c r="Q45" s="139">
        <f t="shared" si="1"/>
        <v>0</v>
      </c>
    </row>
    <row r="46" spans="1:17" ht="12.75">
      <c r="A46" s="59" t="s">
        <v>210</v>
      </c>
      <c r="B46" s="150" t="s">
        <v>421</v>
      </c>
      <c r="C46" s="209">
        <v>0</v>
      </c>
      <c r="D46" s="131">
        <v>0</v>
      </c>
      <c r="E46" s="210">
        <v>0</v>
      </c>
      <c r="F46" s="144"/>
      <c r="G46" s="117"/>
      <c r="H46" s="124"/>
      <c r="I46" s="144"/>
      <c r="J46" s="117"/>
      <c r="K46" s="124"/>
      <c r="L46" s="144"/>
      <c r="M46" s="117"/>
      <c r="N46" s="124"/>
      <c r="O46" s="143">
        <f t="shared" si="1"/>
        <v>0</v>
      </c>
      <c r="P46" s="131">
        <f t="shared" si="1"/>
        <v>0</v>
      </c>
      <c r="Q46" s="139">
        <f t="shared" si="1"/>
        <v>0</v>
      </c>
    </row>
    <row r="47" spans="1:17" ht="12.75">
      <c r="A47" s="59" t="s">
        <v>220</v>
      </c>
      <c r="B47" s="150" t="s">
        <v>441</v>
      </c>
      <c r="C47" s="209">
        <v>0</v>
      </c>
      <c r="D47" s="131">
        <v>0</v>
      </c>
      <c r="E47" s="210">
        <v>114305</v>
      </c>
      <c r="F47" s="144"/>
      <c r="G47" s="117"/>
      <c r="H47" s="124"/>
      <c r="I47" s="144"/>
      <c r="J47" s="117"/>
      <c r="K47" s="124"/>
      <c r="L47" s="144"/>
      <c r="M47" s="117"/>
      <c r="N47" s="124"/>
      <c r="O47" s="143">
        <f t="shared" si="1"/>
        <v>0</v>
      </c>
      <c r="P47" s="131">
        <f t="shared" si="1"/>
        <v>0</v>
      </c>
      <c r="Q47" s="139">
        <f t="shared" si="1"/>
        <v>114305</v>
      </c>
    </row>
    <row r="48" spans="1:17" ht="12.75">
      <c r="A48" s="60" t="s">
        <v>228</v>
      </c>
      <c r="B48" s="151" t="s">
        <v>278</v>
      </c>
      <c r="C48" s="212">
        <f>SUM(C38:C47)</f>
        <v>2250950</v>
      </c>
      <c r="D48" s="213">
        <f>SUM(D38:D47)</f>
        <v>2250950</v>
      </c>
      <c r="E48" s="215">
        <f>SUM(E38:E47)</f>
        <v>4358912</v>
      </c>
      <c r="F48" s="145">
        <f aca="true" t="shared" si="6" ref="F48:N48">SUM(F38:F47)</f>
        <v>0</v>
      </c>
      <c r="G48" s="132">
        <f t="shared" si="6"/>
        <v>0</v>
      </c>
      <c r="H48" s="146">
        <f t="shared" si="6"/>
        <v>0</v>
      </c>
      <c r="I48" s="145">
        <f t="shared" si="6"/>
        <v>0</v>
      </c>
      <c r="J48" s="132">
        <f t="shared" si="6"/>
        <v>0</v>
      </c>
      <c r="K48" s="146">
        <f t="shared" si="6"/>
        <v>0</v>
      </c>
      <c r="L48" s="145">
        <f t="shared" si="6"/>
        <v>0</v>
      </c>
      <c r="M48" s="132">
        <f t="shared" si="6"/>
        <v>0</v>
      </c>
      <c r="N48" s="146">
        <f t="shared" si="6"/>
        <v>0</v>
      </c>
      <c r="O48" s="143">
        <f t="shared" si="1"/>
        <v>2250950</v>
      </c>
      <c r="P48" s="131">
        <f t="shared" si="1"/>
        <v>2250950</v>
      </c>
      <c r="Q48" s="139">
        <f t="shared" si="1"/>
        <v>4358912</v>
      </c>
    </row>
    <row r="49" spans="1:17" ht="12.75">
      <c r="A49" s="59" t="s">
        <v>230</v>
      </c>
      <c r="B49" s="150" t="s">
        <v>279</v>
      </c>
      <c r="C49" s="209">
        <f>SUM('06.mell'!O51)</f>
        <v>0</v>
      </c>
      <c r="D49" s="131">
        <f>SUM('06.mell'!P51)</f>
        <v>0</v>
      </c>
      <c r="E49" s="210"/>
      <c r="F49" s="144"/>
      <c r="G49" s="117"/>
      <c r="H49" s="124"/>
      <c r="I49" s="144"/>
      <c r="J49" s="117"/>
      <c r="K49" s="124"/>
      <c r="L49" s="144"/>
      <c r="M49" s="117"/>
      <c r="N49" s="124"/>
      <c r="O49" s="143">
        <f t="shared" si="1"/>
        <v>0</v>
      </c>
      <c r="P49" s="131">
        <f t="shared" si="1"/>
        <v>0</v>
      </c>
      <c r="Q49" s="139">
        <f t="shared" si="1"/>
        <v>0</v>
      </c>
    </row>
    <row r="50" spans="1:17" ht="12.75">
      <c r="A50" s="59" t="s">
        <v>232</v>
      </c>
      <c r="B50" s="150" t="s">
        <v>280</v>
      </c>
      <c r="C50" s="209">
        <v>0</v>
      </c>
      <c r="D50" s="131">
        <v>0</v>
      </c>
      <c r="E50" s="210">
        <v>200000</v>
      </c>
      <c r="F50" s="144"/>
      <c r="G50" s="117"/>
      <c r="H50" s="124"/>
      <c r="I50" s="144"/>
      <c r="J50" s="117"/>
      <c r="K50" s="124"/>
      <c r="L50" s="144"/>
      <c r="M50" s="117"/>
      <c r="N50" s="124"/>
      <c r="O50" s="143">
        <f t="shared" si="1"/>
        <v>0</v>
      </c>
      <c r="P50" s="131">
        <f t="shared" si="1"/>
        <v>0</v>
      </c>
      <c r="Q50" s="139">
        <f t="shared" si="1"/>
        <v>200000</v>
      </c>
    </row>
    <row r="51" spans="1:17" ht="12.75">
      <c r="A51" s="59" t="s">
        <v>233</v>
      </c>
      <c r="B51" s="150" t="s">
        <v>281</v>
      </c>
      <c r="C51" s="209"/>
      <c r="D51" s="131"/>
      <c r="E51" s="210"/>
      <c r="F51" s="144"/>
      <c r="G51" s="117"/>
      <c r="H51" s="124"/>
      <c r="I51" s="144"/>
      <c r="J51" s="117"/>
      <c r="K51" s="124"/>
      <c r="L51" s="144"/>
      <c r="M51" s="117"/>
      <c r="N51" s="124"/>
      <c r="O51" s="143">
        <f t="shared" si="1"/>
        <v>0</v>
      </c>
      <c r="P51" s="131">
        <f t="shared" si="1"/>
        <v>0</v>
      </c>
      <c r="Q51" s="139">
        <f t="shared" si="1"/>
        <v>0</v>
      </c>
    </row>
    <row r="52" spans="1:17" ht="12.75">
      <c r="A52" s="59" t="s">
        <v>234</v>
      </c>
      <c r="B52" s="150" t="s">
        <v>282</v>
      </c>
      <c r="C52" s="209">
        <v>0</v>
      </c>
      <c r="D52" s="131">
        <v>0</v>
      </c>
      <c r="E52" s="210"/>
      <c r="F52" s="144"/>
      <c r="G52" s="117"/>
      <c r="H52" s="124"/>
      <c r="I52" s="144"/>
      <c r="J52" s="117"/>
      <c r="K52" s="124"/>
      <c r="L52" s="144"/>
      <c r="M52" s="117"/>
      <c r="N52" s="124"/>
      <c r="O52" s="143">
        <f t="shared" si="1"/>
        <v>0</v>
      </c>
      <c r="P52" s="131">
        <f t="shared" si="1"/>
        <v>0</v>
      </c>
      <c r="Q52" s="139">
        <f t="shared" si="1"/>
        <v>0</v>
      </c>
    </row>
    <row r="53" spans="1:17" ht="12.75">
      <c r="A53" s="59" t="s">
        <v>235</v>
      </c>
      <c r="B53" s="150" t="s">
        <v>283</v>
      </c>
      <c r="C53" s="209">
        <f>SUM('06.mell'!O55)</f>
        <v>0</v>
      </c>
      <c r="D53" s="131">
        <f>SUM('06.mell'!P55)</f>
        <v>0</v>
      </c>
      <c r="E53" s="210"/>
      <c r="F53" s="144"/>
      <c r="G53" s="117"/>
      <c r="H53" s="124"/>
      <c r="I53" s="144"/>
      <c r="J53" s="117"/>
      <c r="K53" s="124"/>
      <c r="L53" s="144"/>
      <c r="M53" s="117"/>
      <c r="N53" s="124"/>
      <c r="O53" s="143">
        <f t="shared" si="1"/>
        <v>0</v>
      </c>
      <c r="P53" s="131">
        <f t="shared" si="1"/>
        <v>0</v>
      </c>
      <c r="Q53" s="139">
        <f t="shared" si="1"/>
        <v>0</v>
      </c>
    </row>
    <row r="54" spans="1:17" ht="12.75">
      <c r="A54" s="60" t="s">
        <v>236</v>
      </c>
      <c r="B54" s="151" t="s">
        <v>284</v>
      </c>
      <c r="C54" s="212">
        <f>SUM(C49:C53)</f>
        <v>0</v>
      </c>
      <c r="D54" s="213">
        <f>SUM(D49:D53)</f>
        <v>0</v>
      </c>
      <c r="E54" s="215">
        <f>SUM(E49:E53)</f>
        <v>200000</v>
      </c>
      <c r="F54" s="145">
        <f aca="true" t="shared" si="7" ref="F54:N54">SUM(F49:F53)</f>
        <v>0</v>
      </c>
      <c r="G54" s="132">
        <f t="shared" si="7"/>
        <v>0</v>
      </c>
      <c r="H54" s="146">
        <f t="shared" si="7"/>
        <v>0</v>
      </c>
      <c r="I54" s="145">
        <f t="shared" si="7"/>
        <v>0</v>
      </c>
      <c r="J54" s="132">
        <f t="shared" si="7"/>
        <v>0</v>
      </c>
      <c r="K54" s="146">
        <f t="shared" si="7"/>
        <v>0</v>
      </c>
      <c r="L54" s="145">
        <f t="shared" si="7"/>
        <v>0</v>
      </c>
      <c r="M54" s="132">
        <f t="shared" si="7"/>
        <v>0</v>
      </c>
      <c r="N54" s="146">
        <f t="shared" si="7"/>
        <v>0</v>
      </c>
      <c r="O54" s="143">
        <f t="shared" si="1"/>
        <v>0</v>
      </c>
      <c r="P54" s="131">
        <f t="shared" si="1"/>
        <v>0</v>
      </c>
      <c r="Q54" s="139">
        <f t="shared" si="1"/>
        <v>200000</v>
      </c>
    </row>
    <row r="55" spans="1:17" ht="25.5">
      <c r="A55" s="59" t="s">
        <v>237</v>
      </c>
      <c r="B55" s="150" t="s">
        <v>0</v>
      </c>
      <c r="C55" s="154">
        <v>0</v>
      </c>
      <c r="D55" s="50">
        <v>0</v>
      </c>
      <c r="E55" s="155"/>
      <c r="F55" s="144"/>
      <c r="G55" s="117"/>
      <c r="H55" s="124"/>
      <c r="I55" s="144"/>
      <c r="J55" s="117"/>
      <c r="K55" s="124"/>
      <c r="L55" s="144"/>
      <c r="M55" s="117"/>
      <c r="N55" s="124"/>
      <c r="O55" s="143">
        <f t="shared" si="1"/>
        <v>0</v>
      </c>
      <c r="P55" s="131">
        <f t="shared" si="1"/>
        <v>0</v>
      </c>
      <c r="Q55" s="139">
        <f t="shared" si="1"/>
        <v>0</v>
      </c>
    </row>
    <row r="56" spans="1:17" ht="25.5">
      <c r="A56" s="59" t="s">
        <v>238</v>
      </c>
      <c r="B56" s="150" t="s">
        <v>1</v>
      </c>
      <c r="C56" s="154">
        <v>0</v>
      </c>
      <c r="D56" s="50">
        <v>0</v>
      </c>
      <c r="E56" s="155">
        <v>0</v>
      </c>
      <c r="F56" s="144"/>
      <c r="G56" s="117"/>
      <c r="H56" s="124"/>
      <c r="I56" s="144"/>
      <c r="J56" s="117"/>
      <c r="K56" s="124"/>
      <c r="L56" s="144"/>
      <c r="M56" s="117"/>
      <c r="N56" s="124"/>
      <c r="O56" s="143">
        <f t="shared" si="1"/>
        <v>0</v>
      </c>
      <c r="P56" s="131">
        <f t="shared" si="1"/>
        <v>0</v>
      </c>
      <c r="Q56" s="139">
        <f t="shared" si="1"/>
        <v>0</v>
      </c>
    </row>
    <row r="57" spans="1:17" ht="12.75">
      <c r="A57" s="59" t="s">
        <v>241</v>
      </c>
      <c r="B57" s="150" t="s">
        <v>2</v>
      </c>
      <c r="C57" s="154">
        <v>0</v>
      </c>
      <c r="D57" s="50">
        <v>0</v>
      </c>
      <c r="E57" s="155">
        <v>0</v>
      </c>
      <c r="F57" s="144"/>
      <c r="G57" s="117"/>
      <c r="H57" s="124"/>
      <c r="I57" s="144"/>
      <c r="J57" s="117"/>
      <c r="K57" s="124"/>
      <c r="L57" s="144"/>
      <c r="M57" s="117"/>
      <c r="N57" s="124"/>
      <c r="O57" s="143">
        <f t="shared" si="1"/>
        <v>0</v>
      </c>
      <c r="P57" s="131">
        <f t="shared" si="1"/>
        <v>0</v>
      </c>
      <c r="Q57" s="139">
        <f t="shared" si="1"/>
        <v>0</v>
      </c>
    </row>
    <row r="58" spans="1:17" ht="12.75">
      <c r="A58" s="60" t="s">
        <v>244</v>
      </c>
      <c r="B58" s="151" t="s">
        <v>3</v>
      </c>
      <c r="C58" s="145">
        <f>SUM(C55:C57)</f>
        <v>0</v>
      </c>
      <c r="D58" s="132">
        <f aca="true" t="shared" si="8" ref="D58:N58">SUM(D55:D57)</f>
        <v>0</v>
      </c>
      <c r="E58" s="146">
        <f t="shared" si="8"/>
        <v>0</v>
      </c>
      <c r="F58" s="145">
        <f t="shared" si="8"/>
        <v>0</v>
      </c>
      <c r="G58" s="132">
        <f t="shared" si="8"/>
        <v>0</v>
      </c>
      <c r="H58" s="146">
        <f t="shared" si="8"/>
        <v>0</v>
      </c>
      <c r="I58" s="145">
        <f t="shared" si="8"/>
        <v>0</v>
      </c>
      <c r="J58" s="132">
        <f t="shared" si="8"/>
        <v>0</v>
      </c>
      <c r="K58" s="146">
        <f t="shared" si="8"/>
        <v>0</v>
      </c>
      <c r="L58" s="145">
        <f t="shared" si="8"/>
        <v>0</v>
      </c>
      <c r="M58" s="132">
        <f t="shared" si="8"/>
        <v>0</v>
      </c>
      <c r="N58" s="146">
        <f t="shared" si="8"/>
        <v>0</v>
      </c>
      <c r="O58" s="143">
        <f t="shared" si="1"/>
        <v>0</v>
      </c>
      <c r="P58" s="131">
        <f t="shared" si="1"/>
        <v>0</v>
      </c>
      <c r="Q58" s="139">
        <f t="shared" si="1"/>
        <v>0</v>
      </c>
    </row>
    <row r="59" spans="1:17" ht="25.5">
      <c r="A59" s="59" t="s">
        <v>245</v>
      </c>
      <c r="B59" s="150" t="s">
        <v>4</v>
      </c>
      <c r="C59" s="154">
        <v>0</v>
      </c>
      <c r="D59" s="50">
        <v>0</v>
      </c>
      <c r="E59" s="155">
        <v>0</v>
      </c>
      <c r="F59" s="144"/>
      <c r="G59" s="117"/>
      <c r="H59" s="124"/>
      <c r="I59" s="144"/>
      <c r="J59" s="117"/>
      <c r="K59" s="124"/>
      <c r="L59" s="144"/>
      <c r="M59" s="117"/>
      <c r="N59" s="124"/>
      <c r="O59" s="143">
        <f t="shared" si="1"/>
        <v>0</v>
      </c>
      <c r="P59" s="131">
        <f t="shared" si="1"/>
        <v>0</v>
      </c>
      <c r="Q59" s="139">
        <f t="shared" si="1"/>
        <v>0</v>
      </c>
    </row>
    <row r="60" spans="1:17" ht="25.5">
      <c r="A60" s="59" t="s">
        <v>247</v>
      </c>
      <c r="B60" s="150" t="s">
        <v>5</v>
      </c>
      <c r="C60" s="154">
        <v>0</v>
      </c>
      <c r="D60" s="50">
        <v>0</v>
      </c>
      <c r="E60" s="155">
        <v>0</v>
      </c>
      <c r="F60" s="144"/>
      <c r="G60" s="117"/>
      <c r="H60" s="124"/>
      <c r="I60" s="144"/>
      <c r="J60" s="117"/>
      <c r="K60" s="124"/>
      <c r="L60" s="144"/>
      <c r="M60" s="117"/>
      <c r="N60" s="124"/>
      <c r="O60" s="143">
        <f t="shared" si="1"/>
        <v>0</v>
      </c>
      <c r="P60" s="131">
        <f t="shared" si="1"/>
        <v>0</v>
      </c>
      <c r="Q60" s="139">
        <f t="shared" si="1"/>
        <v>0</v>
      </c>
    </row>
    <row r="61" spans="1:17" ht="12.75">
      <c r="A61" s="59" t="s">
        <v>250</v>
      </c>
      <c r="B61" s="150" t="s">
        <v>19</v>
      </c>
      <c r="C61" s="154">
        <v>0</v>
      </c>
      <c r="D61" s="50">
        <v>0</v>
      </c>
      <c r="E61" s="155">
        <v>0</v>
      </c>
      <c r="F61" s="144"/>
      <c r="G61" s="117"/>
      <c r="H61" s="124"/>
      <c r="I61" s="144"/>
      <c r="J61" s="117"/>
      <c r="K61" s="124"/>
      <c r="L61" s="144"/>
      <c r="M61" s="117"/>
      <c r="N61" s="124"/>
      <c r="O61" s="143">
        <f t="shared" si="1"/>
        <v>0</v>
      </c>
      <c r="P61" s="131">
        <f t="shared" si="1"/>
        <v>0</v>
      </c>
      <c r="Q61" s="139">
        <f t="shared" si="1"/>
        <v>0</v>
      </c>
    </row>
    <row r="62" spans="1:17" ht="12.75">
      <c r="A62" s="60" t="s">
        <v>252</v>
      </c>
      <c r="B62" s="151" t="s">
        <v>20</v>
      </c>
      <c r="C62" s="145">
        <v>0</v>
      </c>
      <c r="D62" s="132">
        <v>0</v>
      </c>
      <c r="E62" s="146">
        <v>0</v>
      </c>
      <c r="F62" s="144"/>
      <c r="G62" s="117"/>
      <c r="H62" s="124"/>
      <c r="I62" s="144"/>
      <c r="J62" s="117"/>
      <c r="K62" s="124"/>
      <c r="L62" s="144"/>
      <c r="M62" s="117"/>
      <c r="N62" s="124"/>
      <c r="O62" s="143">
        <f t="shared" si="1"/>
        <v>0</v>
      </c>
      <c r="P62" s="131">
        <f t="shared" si="1"/>
        <v>0</v>
      </c>
      <c r="Q62" s="139">
        <f t="shared" si="1"/>
        <v>0</v>
      </c>
    </row>
    <row r="63" spans="1:17" ht="12.75">
      <c r="A63" s="60" t="s">
        <v>254</v>
      </c>
      <c r="B63" s="151" t="s">
        <v>21</v>
      </c>
      <c r="C63" s="145">
        <f>SUM(C21+C27+C37+C48+C54+C58+C62)</f>
        <v>102489969</v>
      </c>
      <c r="D63" s="132">
        <f aca="true" t="shared" si="9" ref="D63:N63">SUM(D21+D27+D37+D48+D54+D58+D62)</f>
        <v>130892012</v>
      </c>
      <c r="E63" s="146">
        <f t="shared" si="9"/>
        <v>130676632</v>
      </c>
      <c r="F63" s="145">
        <f t="shared" si="9"/>
        <v>0</v>
      </c>
      <c r="G63" s="132">
        <f t="shared" si="9"/>
        <v>0</v>
      </c>
      <c r="H63" s="146">
        <f t="shared" si="9"/>
        <v>0</v>
      </c>
      <c r="I63" s="145">
        <f t="shared" si="9"/>
        <v>0</v>
      </c>
      <c r="J63" s="132">
        <f t="shared" si="9"/>
        <v>0</v>
      </c>
      <c r="K63" s="146">
        <f t="shared" si="9"/>
        <v>0</v>
      </c>
      <c r="L63" s="145">
        <f t="shared" si="9"/>
        <v>0</v>
      </c>
      <c r="M63" s="132">
        <f t="shared" si="9"/>
        <v>0</v>
      </c>
      <c r="N63" s="146">
        <f t="shared" si="9"/>
        <v>0</v>
      </c>
      <c r="O63" s="143">
        <f t="shared" si="1"/>
        <v>102489969</v>
      </c>
      <c r="P63" s="131">
        <f t="shared" si="1"/>
        <v>130892012</v>
      </c>
      <c r="Q63" s="139">
        <f t="shared" si="1"/>
        <v>130676632</v>
      </c>
    </row>
    <row r="64" spans="1:17" ht="12.75">
      <c r="A64" s="59" t="s">
        <v>97</v>
      </c>
      <c r="B64" s="150" t="s">
        <v>45</v>
      </c>
      <c r="C64" s="156"/>
      <c r="D64" s="117"/>
      <c r="E64" s="124"/>
      <c r="F64" s="144"/>
      <c r="G64" s="117"/>
      <c r="H64" s="124"/>
      <c r="I64" s="144"/>
      <c r="J64" s="117"/>
      <c r="K64" s="124"/>
      <c r="L64" s="144"/>
      <c r="M64" s="117"/>
      <c r="N64" s="124"/>
      <c r="O64" s="143">
        <f t="shared" si="1"/>
        <v>0</v>
      </c>
      <c r="P64" s="131">
        <f t="shared" si="1"/>
        <v>0</v>
      </c>
      <c r="Q64" s="139">
        <f t="shared" si="1"/>
        <v>0</v>
      </c>
    </row>
    <row r="65" spans="1:17" ht="12.75">
      <c r="A65" s="59" t="s">
        <v>99</v>
      </c>
      <c r="B65" s="150" t="s">
        <v>46</v>
      </c>
      <c r="C65" s="144"/>
      <c r="D65" s="117"/>
      <c r="E65" s="124"/>
      <c r="F65" s="144"/>
      <c r="G65" s="117"/>
      <c r="H65" s="124"/>
      <c r="I65" s="144"/>
      <c r="J65" s="117"/>
      <c r="K65" s="124"/>
      <c r="L65" s="144"/>
      <c r="M65" s="117"/>
      <c r="N65" s="124"/>
      <c r="O65" s="143">
        <f t="shared" si="1"/>
        <v>0</v>
      </c>
      <c r="P65" s="131">
        <f t="shared" si="1"/>
        <v>0</v>
      </c>
      <c r="Q65" s="139">
        <f t="shared" si="1"/>
        <v>0</v>
      </c>
    </row>
    <row r="66" spans="1:17" ht="12.75">
      <c r="A66" s="59" t="s">
        <v>100</v>
      </c>
      <c r="B66" s="150" t="s">
        <v>47</v>
      </c>
      <c r="C66" s="144"/>
      <c r="D66" s="117"/>
      <c r="E66" s="124"/>
      <c r="F66" s="144"/>
      <c r="G66" s="117"/>
      <c r="H66" s="124"/>
      <c r="I66" s="144"/>
      <c r="J66" s="117"/>
      <c r="K66" s="124"/>
      <c r="L66" s="144"/>
      <c r="M66" s="117"/>
      <c r="N66" s="124"/>
      <c r="O66" s="143">
        <f t="shared" si="1"/>
        <v>0</v>
      </c>
      <c r="P66" s="131">
        <f t="shared" si="1"/>
        <v>0</v>
      </c>
      <c r="Q66" s="139">
        <f t="shared" si="1"/>
        <v>0</v>
      </c>
    </row>
    <row r="67" spans="1:17" ht="12.75">
      <c r="A67" s="60" t="s">
        <v>108</v>
      </c>
      <c r="B67" s="151" t="s">
        <v>48</v>
      </c>
      <c r="C67" s="144">
        <f>SUM(C64:C66)</f>
        <v>0</v>
      </c>
      <c r="D67" s="117">
        <f aca="true" t="shared" si="10" ref="D67:N67">SUM(D64:D66)</f>
        <v>0</v>
      </c>
      <c r="E67" s="124">
        <f t="shared" si="10"/>
        <v>0</v>
      </c>
      <c r="F67" s="144">
        <f t="shared" si="10"/>
        <v>0</v>
      </c>
      <c r="G67" s="117">
        <f t="shared" si="10"/>
        <v>0</v>
      </c>
      <c r="H67" s="124">
        <f t="shared" si="10"/>
        <v>0</v>
      </c>
      <c r="I67" s="144">
        <f t="shared" si="10"/>
        <v>0</v>
      </c>
      <c r="J67" s="117">
        <f t="shared" si="10"/>
        <v>0</v>
      </c>
      <c r="K67" s="124">
        <f t="shared" si="10"/>
        <v>0</v>
      </c>
      <c r="L67" s="144">
        <f t="shared" si="10"/>
        <v>0</v>
      </c>
      <c r="M67" s="117">
        <f t="shared" si="10"/>
        <v>0</v>
      </c>
      <c r="N67" s="124">
        <f t="shared" si="10"/>
        <v>0</v>
      </c>
      <c r="O67" s="143">
        <f t="shared" si="1"/>
        <v>0</v>
      </c>
      <c r="P67" s="131">
        <f t="shared" si="1"/>
        <v>0</v>
      </c>
      <c r="Q67" s="139">
        <f t="shared" si="1"/>
        <v>0</v>
      </c>
    </row>
    <row r="68" spans="1:17" ht="25.5">
      <c r="A68" s="59" t="s">
        <v>109</v>
      </c>
      <c r="B68" s="150" t="s">
        <v>49</v>
      </c>
      <c r="C68" s="144"/>
      <c r="D68" s="117"/>
      <c r="E68" s="124"/>
      <c r="F68" s="144"/>
      <c r="G68" s="117"/>
      <c r="H68" s="124"/>
      <c r="I68" s="144"/>
      <c r="J68" s="117"/>
      <c r="K68" s="124"/>
      <c r="L68" s="144"/>
      <c r="M68" s="117"/>
      <c r="N68" s="124"/>
      <c r="O68" s="143">
        <f t="shared" si="1"/>
        <v>0</v>
      </c>
      <c r="P68" s="131">
        <f t="shared" si="1"/>
        <v>0</v>
      </c>
      <c r="Q68" s="139">
        <f t="shared" si="1"/>
        <v>0</v>
      </c>
    </row>
    <row r="69" spans="1:17" ht="12.75">
      <c r="A69" s="59" t="s">
        <v>111</v>
      </c>
      <c r="B69" s="150" t="s">
        <v>50</v>
      </c>
      <c r="C69" s="144"/>
      <c r="D69" s="117"/>
      <c r="E69" s="124"/>
      <c r="F69" s="144"/>
      <c r="G69" s="117"/>
      <c r="H69" s="124"/>
      <c r="I69" s="144"/>
      <c r="J69" s="117"/>
      <c r="K69" s="124"/>
      <c r="L69" s="144"/>
      <c r="M69" s="117"/>
      <c r="N69" s="124"/>
      <c r="O69" s="143">
        <f t="shared" si="1"/>
        <v>0</v>
      </c>
      <c r="P69" s="131">
        <f t="shared" si="1"/>
        <v>0</v>
      </c>
      <c r="Q69" s="139">
        <f t="shared" si="1"/>
        <v>0</v>
      </c>
    </row>
    <row r="70" spans="1:17" ht="12.75">
      <c r="A70" s="59" t="s">
        <v>112</v>
      </c>
      <c r="B70" s="150" t="s">
        <v>51</v>
      </c>
      <c r="C70" s="144"/>
      <c r="D70" s="117"/>
      <c r="E70" s="124"/>
      <c r="F70" s="144"/>
      <c r="G70" s="117"/>
      <c r="H70" s="124"/>
      <c r="I70" s="144"/>
      <c r="J70" s="117"/>
      <c r="K70" s="124"/>
      <c r="L70" s="144"/>
      <c r="M70" s="117"/>
      <c r="N70" s="124"/>
      <c r="O70" s="143">
        <f t="shared" si="1"/>
        <v>0</v>
      </c>
      <c r="P70" s="131">
        <f t="shared" si="1"/>
        <v>0</v>
      </c>
      <c r="Q70" s="139">
        <f t="shared" si="1"/>
        <v>0</v>
      </c>
    </row>
    <row r="71" spans="1:17" ht="12.75">
      <c r="A71" s="59" t="s">
        <v>113</v>
      </c>
      <c r="B71" s="150" t="s">
        <v>52</v>
      </c>
      <c r="C71" s="144"/>
      <c r="D71" s="117"/>
      <c r="E71" s="124"/>
      <c r="F71" s="144"/>
      <c r="G71" s="117"/>
      <c r="H71" s="124"/>
      <c r="I71" s="144"/>
      <c r="J71" s="117"/>
      <c r="K71" s="124"/>
      <c r="L71" s="144"/>
      <c r="M71" s="117"/>
      <c r="N71" s="124"/>
      <c r="O71" s="143">
        <f t="shared" si="1"/>
        <v>0</v>
      </c>
      <c r="P71" s="131">
        <f t="shared" si="1"/>
        <v>0</v>
      </c>
      <c r="Q71" s="139">
        <f t="shared" si="1"/>
        <v>0</v>
      </c>
    </row>
    <row r="72" spans="1:17" ht="12.75">
      <c r="A72" s="60" t="s">
        <v>114</v>
      </c>
      <c r="B72" s="151" t="s">
        <v>53</v>
      </c>
      <c r="C72" s="144">
        <f>SUM(C68:C71)</f>
        <v>0</v>
      </c>
      <c r="D72" s="117">
        <f aca="true" t="shared" si="11" ref="D72:N72">SUM(D68:D71)</f>
        <v>0</v>
      </c>
      <c r="E72" s="124">
        <f t="shared" si="11"/>
        <v>0</v>
      </c>
      <c r="F72" s="144">
        <f t="shared" si="11"/>
        <v>0</v>
      </c>
      <c r="G72" s="117">
        <f t="shared" si="11"/>
        <v>0</v>
      </c>
      <c r="H72" s="124">
        <f t="shared" si="11"/>
        <v>0</v>
      </c>
      <c r="I72" s="144">
        <f t="shared" si="11"/>
        <v>0</v>
      </c>
      <c r="J72" s="117">
        <f t="shared" si="11"/>
        <v>0</v>
      </c>
      <c r="K72" s="124">
        <f t="shared" si="11"/>
        <v>0</v>
      </c>
      <c r="L72" s="144">
        <f t="shared" si="11"/>
        <v>0</v>
      </c>
      <c r="M72" s="117">
        <f t="shared" si="11"/>
        <v>0</v>
      </c>
      <c r="N72" s="124">
        <f t="shared" si="11"/>
        <v>0</v>
      </c>
      <c r="O72" s="143">
        <f t="shared" si="1"/>
        <v>0</v>
      </c>
      <c r="P72" s="131">
        <f t="shared" si="1"/>
        <v>0</v>
      </c>
      <c r="Q72" s="139">
        <f t="shared" si="1"/>
        <v>0</v>
      </c>
    </row>
    <row r="73" spans="1:17" ht="12.75">
      <c r="A73" s="59" t="s">
        <v>115</v>
      </c>
      <c r="B73" s="150" t="s">
        <v>54</v>
      </c>
      <c r="C73" s="209">
        <v>0</v>
      </c>
      <c r="D73" s="131">
        <v>29707314</v>
      </c>
      <c r="E73" s="210">
        <v>29707314</v>
      </c>
      <c r="F73" s="144"/>
      <c r="G73" s="117"/>
      <c r="H73" s="124"/>
      <c r="I73" s="144"/>
      <c r="J73" s="117"/>
      <c r="K73" s="124"/>
      <c r="L73" s="144"/>
      <c r="M73" s="117"/>
      <c r="N73" s="124"/>
      <c r="O73" s="143">
        <f t="shared" si="1"/>
        <v>0</v>
      </c>
      <c r="P73" s="131">
        <f t="shared" si="1"/>
        <v>29707314</v>
      </c>
      <c r="Q73" s="139">
        <f t="shared" si="1"/>
        <v>29707314</v>
      </c>
    </row>
    <row r="74" spans="1:17" ht="12.75">
      <c r="A74" s="59" t="s">
        <v>96</v>
      </c>
      <c r="B74" s="150" t="s">
        <v>55</v>
      </c>
      <c r="C74" s="144"/>
      <c r="D74" s="117"/>
      <c r="E74" s="124"/>
      <c r="F74" s="144"/>
      <c r="G74" s="117"/>
      <c r="H74" s="124"/>
      <c r="I74" s="144"/>
      <c r="J74" s="117"/>
      <c r="K74" s="124"/>
      <c r="L74" s="144"/>
      <c r="M74" s="117"/>
      <c r="N74" s="124"/>
      <c r="O74" s="143">
        <f aca="true" t="shared" si="12" ref="O74:Q90">SUM(C74+F74+I74+L74)</f>
        <v>0</v>
      </c>
      <c r="P74" s="131">
        <f t="shared" si="12"/>
        <v>0</v>
      </c>
      <c r="Q74" s="139">
        <f t="shared" si="12"/>
        <v>0</v>
      </c>
    </row>
    <row r="75" spans="1:17" ht="12.75">
      <c r="A75" s="60" t="s">
        <v>116</v>
      </c>
      <c r="B75" s="151" t="s">
        <v>56</v>
      </c>
      <c r="C75" s="144">
        <f>SUM(C73:C74)</f>
        <v>0</v>
      </c>
      <c r="D75" s="117">
        <f aca="true" t="shared" si="13" ref="D75:N75">SUM(D73:D74)</f>
        <v>29707314</v>
      </c>
      <c r="E75" s="124">
        <f t="shared" si="13"/>
        <v>29707314</v>
      </c>
      <c r="F75" s="144">
        <f t="shared" si="13"/>
        <v>0</v>
      </c>
      <c r="G75" s="117">
        <f t="shared" si="13"/>
        <v>0</v>
      </c>
      <c r="H75" s="124">
        <f t="shared" si="13"/>
        <v>0</v>
      </c>
      <c r="I75" s="144">
        <f t="shared" si="13"/>
        <v>0</v>
      </c>
      <c r="J75" s="117">
        <f t="shared" si="13"/>
        <v>0</v>
      </c>
      <c r="K75" s="124">
        <f t="shared" si="13"/>
        <v>0</v>
      </c>
      <c r="L75" s="144">
        <f t="shared" si="13"/>
        <v>0</v>
      </c>
      <c r="M75" s="117">
        <f t="shared" si="13"/>
        <v>0</v>
      </c>
      <c r="N75" s="124">
        <f t="shared" si="13"/>
        <v>0</v>
      </c>
      <c r="O75" s="143">
        <f t="shared" si="12"/>
        <v>0</v>
      </c>
      <c r="P75" s="131">
        <f t="shared" si="12"/>
        <v>29707314</v>
      </c>
      <c r="Q75" s="139">
        <f t="shared" si="12"/>
        <v>29707314</v>
      </c>
    </row>
    <row r="76" spans="1:17" ht="12.75">
      <c r="A76" s="59" t="s">
        <v>117</v>
      </c>
      <c r="B76" s="150" t="s">
        <v>57</v>
      </c>
      <c r="C76" s="144">
        <v>1345912</v>
      </c>
      <c r="D76" s="117">
        <v>1345912</v>
      </c>
      <c r="E76" s="210">
        <v>1504274</v>
      </c>
      <c r="F76" s="144"/>
      <c r="G76" s="117"/>
      <c r="H76" s="124"/>
      <c r="I76" s="144"/>
      <c r="J76" s="117"/>
      <c r="K76" s="124"/>
      <c r="L76" s="144"/>
      <c r="M76" s="117"/>
      <c r="N76" s="124"/>
      <c r="O76" s="143">
        <f t="shared" si="12"/>
        <v>1345912</v>
      </c>
      <c r="P76" s="131">
        <f t="shared" si="12"/>
        <v>1345912</v>
      </c>
      <c r="Q76" s="139">
        <f t="shared" si="12"/>
        <v>1504274</v>
      </c>
    </row>
    <row r="77" spans="1:17" ht="12.75">
      <c r="A77" s="59" t="s">
        <v>118</v>
      </c>
      <c r="B77" s="150" t="s">
        <v>58</v>
      </c>
      <c r="C77" s="144"/>
      <c r="D77" s="117"/>
      <c r="E77" s="124"/>
      <c r="F77" s="144"/>
      <c r="G77" s="117"/>
      <c r="H77" s="124"/>
      <c r="I77" s="144"/>
      <c r="J77" s="117"/>
      <c r="K77" s="124"/>
      <c r="L77" s="144"/>
      <c r="M77" s="117"/>
      <c r="N77" s="124"/>
      <c r="O77" s="143">
        <f t="shared" si="12"/>
        <v>0</v>
      </c>
      <c r="P77" s="131">
        <f t="shared" si="12"/>
        <v>0</v>
      </c>
      <c r="Q77" s="139">
        <f t="shared" si="12"/>
        <v>0</v>
      </c>
    </row>
    <row r="78" spans="1:17" ht="12.75">
      <c r="A78" s="59" t="s">
        <v>119</v>
      </c>
      <c r="B78" s="150" t="s">
        <v>59</v>
      </c>
      <c r="C78" s="144"/>
      <c r="D78" s="117"/>
      <c r="E78" s="124"/>
      <c r="F78" s="144"/>
      <c r="G78" s="117"/>
      <c r="H78" s="124"/>
      <c r="I78" s="144"/>
      <c r="J78" s="117"/>
      <c r="K78" s="124"/>
      <c r="L78" s="144"/>
      <c r="M78" s="117"/>
      <c r="N78" s="124"/>
      <c r="O78" s="143">
        <f t="shared" si="12"/>
        <v>0</v>
      </c>
      <c r="P78" s="131">
        <f t="shared" si="12"/>
        <v>0</v>
      </c>
      <c r="Q78" s="139">
        <f t="shared" si="12"/>
        <v>0</v>
      </c>
    </row>
    <row r="79" spans="1:17" ht="12.75">
      <c r="A79" s="59" t="s">
        <v>120</v>
      </c>
      <c r="B79" s="150" t="s">
        <v>60</v>
      </c>
      <c r="C79" s="144"/>
      <c r="D79" s="117"/>
      <c r="E79" s="124"/>
      <c r="F79" s="144"/>
      <c r="G79" s="117"/>
      <c r="H79" s="124"/>
      <c r="I79" s="144"/>
      <c r="J79" s="117"/>
      <c r="K79" s="124"/>
      <c r="L79" s="144"/>
      <c r="M79" s="117"/>
      <c r="N79" s="124"/>
      <c r="O79" s="143">
        <f t="shared" si="12"/>
        <v>0</v>
      </c>
      <c r="P79" s="131">
        <f t="shared" si="12"/>
        <v>0</v>
      </c>
      <c r="Q79" s="139">
        <f t="shared" si="12"/>
        <v>0</v>
      </c>
    </row>
    <row r="80" spans="1:17" ht="12.75">
      <c r="A80" s="59" t="s">
        <v>122</v>
      </c>
      <c r="B80" s="150" t="s">
        <v>61</v>
      </c>
      <c r="C80" s="144"/>
      <c r="D80" s="117"/>
      <c r="E80" s="124"/>
      <c r="F80" s="144"/>
      <c r="G80" s="117"/>
      <c r="H80" s="124"/>
      <c r="I80" s="144"/>
      <c r="J80" s="117"/>
      <c r="K80" s="124"/>
      <c r="L80" s="144"/>
      <c r="M80" s="117"/>
      <c r="N80" s="124"/>
      <c r="O80" s="143">
        <f t="shared" si="12"/>
        <v>0</v>
      </c>
      <c r="P80" s="131">
        <f t="shared" si="12"/>
        <v>0</v>
      </c>
      <c r="Q80" s="139">
        <f t="shared" si="12"/>
        <v>0</v>
      </c>
    </row>
    <row r="81" spans="1:17" ht="12.75">
      <c r="A81" s="60" t="s">
        <v>125</v>
      </c>
      <c r="B81" s="151" t="s">
        <v>62</v>
      </c>
      <c r="C81" s="144">
        <v>1345912</v>
      </c>
      <c r="D81" s="117">
        <v>31053226</v>
      </c>
      <c r="E81" s="124">
        <v>31211588</v>
      </c>
      <c r="F81" s="144">
        <f aca="true" t="shared" si="14" ref="F81:K81">SUM(F76:F80)</f>
        <v>0</v>
      </c>
      <c r="G81" s="117">
        <f t="shared" si="14"/>
        <v>0</v>
      </c>
      <c r="H81" s="124">
        <f t="shared" si="14"/>
        <v>0</v>
      </c>
      <c r="I81" s="144">
        <f t="shared" si="14"/>
        <v>0</v>
      </c>
      <c r="J81" s="117">
        <f t="shared" si="14"/>
        <v>0</v>
      </c>
      <c r="K81" s="124">
        <f t="shared" si="14"/>
        <v>0</v>
      </c>
      <c r="L81" s="144">
        <f>SUM(L76:L80)</f>
        <v>0</v>
      </c>
      <c r="M81" s="117">
        <f>SUM(M76:M80)</f>
        <v>0</v>
      </c>
      <c r="N81" s="124">
        <f>SUM(N76:N80)</f>
        <v>0</v>
      </c>
      <c r="O81" s="143">
        <f t="shared" si="12"/>
        <v>1345912</v>
      </c>
      <c r="P81" s="131">
        <f t="shared" si="12"/>
        <v>31053226</v>
      </c>
      <c r="Q81" s="139">
        <f t="shared" si="12"/>
        <v>31211588</v>
      </c>
    </row>
    <row r="82" spans="1:17" ht="12.75">
      <c r="A82" s="59" t="s">
        <v>126</v>
      </c>
      <c r="B82" s="150" t="s">
        <v>63</v>
      </c>
      <c r="C82" s="144"/>
      <c r="D82" s="117"/>
      <c r="E82" s="124"/>
      <c r="F82" s="144"/>
      <c r="G82" s="117"/>
      <c r="H82" s="124"/>
      <c r="I82" s="144"/>
      <c r="J82" s="117"/>
      <c r="K82" s="124"/>
      <c r="L82" s="144"/>
      <c r="M82" s="117"/>
      <c r="N82" s="124"/>
      <c r="O82" s="143">
        <f t="shared" si="12"/>
        <v>0</v>
      </c>
      <c r="P82" s="131">
        <f t="shared" si="12"/>
        <v>0</v>
      </c>
      <c r="Q82" s="139">
        <f t="shared" si="12"/>
        <v>0</v>
      </c>
    </row>
    <row r="83" spans="1:17" ht="12.75">
      <c r="A83" s="59" t="s">
        <v>127</v>
      </c>
      <c r="B83" s="150" t="s">
        <v>64</v>
      </c>
      <c r="C83" s="144"/>
      <c r="D83" s="117"/>
      <c r="E83" s="124"/>
      <c r="F83" s="144"/>
      <c r="G83" s="117"/>
      <c r="H83" s="124"/>
      <c r="I83" s="144"/>
      <c r="J83" s="117"/>
      <c r="K83" s="124"/>
      <c r="L83" s="144"/>
      <c r="M83" s="117"/>
      <c r="N83" s="124"/>
      <c r="O83" s="143">
        <f t="shared" si="12"/>
        <v>0</v>
      </c>
      <c r="P83" s="131">
        <f t="shared" si="12"/>
        <v>0</v>
      </c>
      <c r="Q83" s="139">
        <f t="shared" si="12"/>
        <v>0</v>
      </c>
    </row>
    <row r="84" spans="1:17" ht="12.75">
      <c r="A84" s="59" t="s">
        <v>128</v>
      </c>
      <c r="B84" s="150" t="s">
        <v>65</v>
      </c>
      <c r="C84" s="144"/>
      <c r="D84" s="117"/>
      <c r="E84" s="124"/>
      <c r="F84" s="144"/>
      <c r="G84" s="117"/>
      <c r="H84" s="124"/>
      <c r="I84" s="144"/>
      <c r="J84" s="117"/>
      <c r="K84" s="124"/>
      <c r="L84" s="144"/>
      <c r="M84" s="117"/>
      <c r="N84" s="124"/>
      <c r="O84" s="143">
        <f t="shared" si="12"/>
        <v>0</v>
      </c>
      <c r="P84" s="131">
        <f t="shared" si="12"/>
        <v>0</v>
      </c>
      <c r="Q84" s="139">
        <f t="shared" si="12"/>
        <v>0</v>
      </c>
    </row>
    <row r="85" spans="1:17" ht="12.75">
      <c r="A85" s="59" t="s">
        <v>129</v>
      </c>
      <c r="B85" s="150" t="s">
        <v>66</v>
      </c>
      <c r="C85" s="144"/>
      <c r="D85" s="117"/>
      <c r="E85" s="124"/>
      <c r="F85" s="144"/>
      <c r="G85" s="117"/>
      <c r="H85" s="124"/>
      <c r="I85" s="144"/>
      <c r="J85" s="117"/>
      <c r="K85" s="124"/>
      <c r="L85" s="144"/>
      <c r="M85" s="117"/>
      <c r="N85" s="124"/>
      <c r="O85" s="143">
        <f t="shared" si="12"/>
        <v>0</v>
      </c>
      <c r="P85" s="131">
        <f t="shared" si="12"/>
        <v>0</v>
      </c>
      <c r="Q85" s="139">
        <f t="shared" si="12"/>
        <v>0</v>
      </c>
    </row>
    <row r="86" spans="1:17" ht="12.75">
      <c r="A86" s="60" t="s">
        <v>132</v>
      </c>
      <c r="B86" s="151" t="s">
        <v>67</v>
      </c>
      <c r="C86" s="144">
        <f>SUM(C82:C85)</f>
        <v>0</v>
      </c>
      <c r="D86" s="117">
        <f aca="true" t="shared" si="15" ref="D86:N86">SUM(D82:D85)</f>
        <v>0</v>
      </c>
      <c r="E86" s="124">
        <f t="shared" si="15"/>
        <v>0</v>
      </c>
      <c r="F86" s="144">
        <f t="shared" si="15"/>
        <v>0</v>
      </c>
      <c r="G86" s="117">
        <f t="shared" si="15"/>
        <v>0</v>
      </c>
      <c r="H86" s="124">
        <f t="shared" si="15"/>
        <v>0</v>
      </c>
      <c r="I86" s="144">
        <f t="shared" si="15"/>
        <v>0</v>
      </c>
      <c r="J86" s="117">
        <f t="shared" si="15"/>
        <v>0</v>
      </c>
      <c r="K86" s="124">
        <f t="shared" si="15"/>
        <v>0</v>
      </c>
      <c r="L86" s="144">
        <f t="shared" si="15"/>
        <v>0</v>
      </c>
      <c r="M86" s="117">
        <f t="shared" si="15"/>
        <v>0</v>
      </c>
      <c r="N86" s="124">
        <f t="shared" si="15"/>
        <v>0</v>
      </c>
      <c r="O86" s="143">
        <f t="shared" si="12"/>
        <v>0</v>
      </c>
      <c r="P86" s="131">
        <f t="shared" si="12"/>
        <v>0</v>
      </c>
      <c r="Q86" s="139">
        <f t="shared" si="12"/>
        <v>0</v>
      </c>
    </row>
    <row r="87" spans="1:17" ht="12.75">
      <c r="A87" s="59" t="s">
        <v>133</v>
      </c>
      <c r="B87" s="150" t="s">
        <v>68</v>
      </c>
      <c r="C87" s="144"/>
      <c r="D87" s="117"/>
      <c r="E87" s="124"/>
      <c r="F87" s="144"/>
      <c r="G87" s="117"/>
      <c r="H87" s="124"/>
      <c r="I87" s="144"/>
      <c r="J87" s="117"/>
      <c r="K87" s="124"/>
      <c r="L87" s="144"/>
      <c r="M87" s="117"/>
      <c r="N87" s="124"/>
      <c r="O87" s="143">
        <f t="shared" si="12"/>
        <v>0</v>
      </c>
      <c r="P87" s="131">
        <f t="shared" si="12"/>
        <v>0</v>
      </c>
      <c r="Q87" s="139">
        <f t="shared" si="12"/>
        <v>0</v>
      </c>
    </row>
    <row r="88" spans="1:17" ht="12.75">
      <c r="A88" s="60" t="s">
        <v>135</v>
      </c>
      <c r="B88" s="151" t="s">
        <v>69</v>
      </c>
      <c r="C88" s="144">
        <f>SUM(C81+C86)</f>
        <v>1345912</v>
      </c>
      <c r="D88" s="117">
        <f>SUM(D81+D86)</f>
        <v>31053226</v>
      </c>
      <c r="E88" s="124">
        <f>SUM(E81+E86)</f>
        <v>31211588</v>
      </c>
      <c r="F88" s="144">
        <f aca="true" t="shared" si="16" ref="F88:N88">SUM(F67+F72+F75+F81+F86)</f>
        <v>0</v>
      </c>
      <c r="G88" s="117">
        <f t="shared" si="16"/>
        <v>0</v>
      </c>
      <c r="H88" s="124">
        <f t="shared" si="16"/>
        <v>0</v>
      </c>
      <c r="I88" s="144">
        <f t="shared" si="16"/>
        <v>0</v>
      </c>
      <c r="J88" s="117">
        <f t="shared" si="16"/>
        <v>0</v>
      </c>
      <c r="K88" s="124">
        <f t="shared" si="16"/>
        <v>0</v>
      </c>
      <c r="L88" s="144">
        <f t="shared" si="16"/>
        <v>0</v>
      </c>
      <c r="M88" s="117">
        <f t="shared" si="16"/>
        <v>0</v>
      </c>
      <c r="N88" s="124">
        <f t="shared" si="16"/>
        <v>0</v>
      </c>
      <c r="O88" s="143">
        <f t="shared" si="12"/>
        <v>1345912</v>
      </c>
      <c r="P88" s="131">
        <f t="shared" si="12"/>
        <v>31053226</v>
      </c>
      <c r="Q88" s="139">
        <f t="shared" si="12"/>
        <v>31211588</v>
      </c>
    </row>
    <row r="89" spans="1:17" ht="12.75">
      <c r="A89" s="125"/>
      <c r="B89" s="152" t="s">
        <v>90</v>
      </c>
      <c r="C89" s="144">
        <f>SUM(C63+C88)</f>
        <v>103835881</v>
      </c>
      <c r="D89" s="117">
        <f aca="true" t="shared" si="17" ref="D89:N89">SUM(D63+D88)</f>
        <v>161945238</v>
      </c>
      <c r="E89" s="124">
        <f t="shared" si="17"/>
        <v>161888220</v>
      </c>
      <c r="F89" s="144">
        <f t="shared" si="17"/>
        <v>0</v>
      </c>
      <c r="G89" s="117">
        <f t="shared" si="17"/>
        <v>0</v>
      </c>
      <c r="H89" s="124">
        <f t="shared" si="17"/>
        <v>0</v>
      </c>
      <c r="I89" s="144">
        <f t="shared" si="17"/>
        <v>0</v>
      </c>
      <c r="J89" s="117">
        <f t="shared" si="17"/>
        <v>0</v>
      </c>
      <c r="K89" s="124">
        <f t="shared" si="17"/>
        <v>0</v>
      </c>
      <c r="L89" s="144">
        <f t="shared" si="17"/>
        <v>0</v>
      </c>
      <c r="M89" s="117">
        <f t="shared" si="17"/>
        <v>0</v>
      </c>
      <c r="N89" s="124">
        <f t="shared" si="17"/>
        <v>0</v>
      </c>
      <c r="O89" s="143">
        <f t="shared" si="12"/>
        <v>103835881</v>
      </c>
      <c r="P89" s="131">
        <f t="shared" si="12"/>
        <v>161945238</v>
      </c>
      <c r="Q89" s="139">
        <f t="shared" si="12"/>
        <v>161888220</v>
      </c>
    </row>
    <row r="90" spans="1:17" ht="12.75">
      <c r="A90" s="125"/>
      <c r="B90" s="153"/>
      <c r="C90" s="144"/>
      <c r="D90" s="117"/>
      <c r="E90" s="124"/>
      <c r="F90" s="144"/>
      <c r="G90" s="117"/>
      <c r="H90" s="124"/>
      <c r="I90" s="144"/>
      <c r="J90" s="117"/>
      <c r="K90" s="124"/>
      <c r="L90" s="144"/>
      <c r="M90" s="117"/>
      <c r="N90" s="124"/>
      <c r="O90" s="143">
        <f t="shared" si="12"/>
        <v>0</v>
      </c>
      <c r="P90" s="131">
        <f t="shared" si="12"/>
        <v>0</v>
      </c>
      <c r="Q90" s="139">
        <f t="shared" si="12"/>
        <v>0</v>
      </c>
    </row>
    <row r="91" spans="1:17" ht="13.5" thickBot="1">
      <c r="A91" s="61"/>
      <c r="B91" s="141"/>
      <c r="C91" s="61"/>
      <c r="D91" s="62"/>
      <c r="E91" s="63"/>
      <c r="F91" s="61"/>
      <c r="G91" s="62"/>
      <c r="H91" s="63"/>
      <c r="I91" s="61"/>
      <c r="J91" s="62"/>
      <c r="K91" s="63"/>
      <c r="L91" s="61"/>
      <c r="M91" s="62"/>
      <c r="N91" s="63"/>
      <c r="O91" s="61"/>
      <c r="P91" s="62"/>
      <c r="Q91" s="63"/>
    </row>
  </sheetData>
  <sheetProtection/>
  <mergeCells count="23">
    <mergeCell ref="HQ3:IF3"/>
    <mergeCell ref="IG3:IV3"/>
    <mergeCell ref="FE3:FT3"/>
    <mergeCell ref="FU3:GJ3"/>
    <mergeCell ref="GK3:GZ3"/>
    <mergeCell ref="HA3:HP3"/>
    <mergeCell ref="CS3:DH3"/>
    <mergeCell ref="DI3:DX3"/>
    <mergeCell ref="DY3:EN3"/>
    <mergeCell ref="EO3:FD3"/>
    <mergeCell ref="AG3:AV3"/>
    <mergeCell ref="AW3:BL3"/>
    <mergeCell ref="BM3:CB3"/>
    <mergeCell ref="CC3:CR3"/>
    <mergeCell ref="B1:Q1"/>
    <mergeCell ref="L5:N5"/>
    <mergeCell ref="O5:Q5"/>
    <mergeCell ref="C5:E5"/>
    <mergeCell ref="F5:H5"/>
    <mergeCell ref="I5:K5"/>
    <mergeCell ref="A4:Q4"/>
    <mergeCell ref="A3:P3"/>
    <mergeCell ref="Q3:A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20" sqref="A20:F20"/>
    </sheetView>
  </sheetViews>
  <sheetFormatPr defaultColWidth="9.140625" defaultRowHeight="12.75"/>
  <cols>
    <col min="1" max="1" width="36.57421875" style="0" customWidth="1"/>
    <col min="2" max="2" width="10.140625" style="0" customWidth="1"/>
    <col min="3" max="3" width="11.57421875" style="0" customWidth="1"/>
    <col min="4" max="4" width="9.28125" style="0" bestFit="1" customWidth="1"/>
    <col min="5" max="5" width="10.57421875" style="0" customWidth="1"/>
    <col min="6" max="6" width="10.140625" style="0" bestFit="1" customWidth="1"/>
  </cols>
  <sheetData>
    <row r="1" spans="1:6" ht="12.75">
      <c r="A1" s="296" t="s">
        <v>475</v>
      </c>
      <c r="B1" s="296"/>
      <c r="C1" s="296"/>
      <c r="D1" s="296"/>
      <c r="E1" s="295"/>
      <c r="F1" s="295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322" t="s">
        <v>300</v>
      </c>
      <c r="B4" s="322"/>
      <c r="C4" s="322"/>
      <c r="D4" s="322"/>
      <c r="E4" s="322"/>
      <c r="F4" s="322"/>
    </row>
    <row r="5" spans="1:6" ht="13.5" thickBot="1">
      <c r="A5" s="3"/>
      <c r="B5" s="3"/>
      <c r="C5" s="3"/>
      <c r="D5" s="3"/>
      <c r="E5" s="323"/>
      <c r="F5" s="324"/>
    </row>
    <row r="6" spans="1:6" ht="51">
      <c r="A6" s="118" t="s">
        <v>301</v>
      </c>
      <c r="B6" s="119" t="s">
        <v>302</v>
      </c>
      <c r="C6" s="119" t="s">
        <v>303</v>
      </c>
      <c r="D6" s="119" t="s">
        <v>304</v>
      </c>
      <c r="E6" s="119" t="s">
        <v>305</v>
      </c>
      <c r="F6" s="120" t="s">
        <v>460</v>
      </c>
    </row>
    <row r="7" spans="1:6" ht="12.75">
      <c r="A7" s="121">
        <v>1</v>
      </c>
      <c r="B7" s="116">
        <v>2</v>
      </c>
      <c r="C7" s="116">
        <v>3</v>
      </c>
      <c r="D7" s="116">
        <v>4</v>
      </c>
      <c r="E7" s="116">
        <v>5</v>
      </c>
      <c r="F7" s="122" t="s">
        <v>306</v>
      </c>
    </row>
    <row r="8" spans="1:6" ht="25.5">
      <c r="A8" s="123" t="s">
        <v>203</v>
      </c>
      <c r="B8" s="239"/>
      <c r="C8" s="240"/>
      <c r="D8" s="239"/>
      <c r="E8" s="239"/>
      <c r="F8" s="241">
        <f>SUM(D8:E8)</f>
        <v>0</v>
      </c>
    </row>
    <row r="9" spans="1:6" ht="12.75">
      <c r="A9" s="123" t="s">
        <v>309</v>
      </c>
      <c r="B9" s="242"/>
      <c r="C9" s="240"/>
      <c r="D9" s="242"/>
      <c r="E9" s="242"/>
      <c r="F9" s="241">
        <f aca="true" t="shared" si="0" ref="F9:F15">SUM(D9:E9)</f>
        <v>0</v>
      </c>
    </row>
    <row r="10" spans="1:6" ht="12.75">
      <c r="A10" s="123" t="s">
        <v>459</v>
      </c>
      <c r="B10" s="242"/>
      <c r="C10" s="240"/>
      <c r="D10" s="242"/>
      <c r="E10" s="242"/>
      <c r="F10" s="241">
        <f t="shared" si="0"/>
        <v>0</v>
      </c>
    </row>
    <row r="11" spans="1:6" ht="12.75">
      <c r="A11" s="123" t="s">
        <v>310</v>
      </c>
      <c r="B11" s="242">
        <v>12376775</v>
      </c>
      <c r="C11" s="240">
        <v>2019</v>
      </c>
      <c r="D11" s="242"/>
      <c r="E11" s="242">
        <v>12376775</v>
      </c>
      <c r="F11" s="241">
        <f t="shared" si="0"/>
        <v>12376775</v>
      </c>
    </row>
    <row r="12" spans="1:6" ht="25.5">
      <c r="A12" s="123" t="s">
        <v>215</v>
      </c>
      <c r="B12" s="242">
        <v>3264725</v>
      </c>
      <c r="C12" s="240">
        <v>2019</v>
      </c>
      <c r="D12" s="242"/>
      <c r="E12" s="242">
        <v>3264725</v>
      </c>
      <c r="F12" s="241">
        <f t="shared" si="0"/>
        <v>3264725</v>
      </c>
    </row>
    <row r="13" spans="1:6" ht="12.75">
      <c r="A13" s="125"/>
      <c r="B13" s="242"/>
      <c r="C13" s="242"/>
      <c r="D13" s="242"/>
      <c r="E13" s="242"/>
      <c r="F13" s="241">
        <f t="shared" si="0"/>
        <v>0</v>
      </c>
    </row>
    <row r="14" spans="1:6" ht="12.75">
      <c r="A14" s="125"/>
      <c r="B14" s="242"/>
      <c r="C14" s="242"/>
      <c r="D14" s="242"/>
      <c r="E14" s="242"/>
      <c r="F14" s="241">
        <f t="shared" si="0"/>
        <v>0</v>
      </c>
    </row>
    <row r="15" spans="1:6" ht="12.75">
      <c r="A15" s="125"/>
      <c r="B15" s="242"/>
      <c r="C15" s="242"/>
      <c r="D15" s="242"/>
      <c r="E15" s="242"/>
      <c r="F15" s="241">
        <f t="shared" si="0"/>
        <v>0</v>
      </c>
    </row>
    <row r="16" spans="1:6" ht="12.75">
      <c r="A16" s="125"/>
      <c r="B16" s="242"/>
      <c r="C16" s="242"/>
      <c r="D16" s="242"/>
      <c r="E16" s="242"/>
      <c r="F16" s="243"/>
    </row>
    <row r="17" spans="1:6" ht="12.75">
      <c r="A17" s="125" t="s">
        <v>426</v>
      </c>
      <c r="B17" s="242">
        <f>SUM(B8:B16)</f>
        <v>15641500</v>
      </c>
      <c r="C17" s="242"/>
      <c r="D17" s="242">
        <f>SUM(D8:D16)</f>
        <v>0</v>
      </c>
      <c r="E17" s="242">
        <f>SUM(E8:E16)</f>
        <v>15641500</v>
      </c>
      <c r="F17" s="242">
        <f>SUM(F8:F16)</f>
        <v>15641500</v>
      </c>
    </row>
    <row r="18" spans="1:6" ht="13.5" thickBot="1">
      <c r="A18" s="93"/>
      <c r="B18" s="244"/>
      <c r="C18" s="244"/>
      <c r="D18" s="244"/>
      <c r="E18" s="244"/>
      <c r="F18" s="245"/>
    </row>
    <row r="19" spans="1:6" ht="12.75">
      <c r="A19" s="3"/>
      <c r="B19" s="3"/>
      <c r="C19" s="3"/>
      <c r="D19" s="3"/>
      <c r="E19" s="3"/>
      <c r="F19" s="3"/>
    </row>
    <row r="20" spans="1:6" ht="12.75">
      <c r="A20" s="296" t="s">
        <v>476</v>
      </c>
      <c r="B20" s="296"/>
      <c r="C20" s="296"/>
      <c r="D20" s="296"/>
      <c r="E20" s="295"/>
      <c r="F20" s="295"/>
    </row>
    <row r="21" spans="1:6" ht="12.75">
      <c r="A21" s="3"/>
      <c r="B21" s="3"/>
      <c r="C21" s="3"/>
      <c r="D21" s="3"/>
      <c r="E21" s="3"/>
      <c r="F21" s="3"/>
    </row>
    <row r="22" spans="1:6" ht="15.75">
      <c r="A22" s="322" t="s">
        <v>307</v>
      </c>
      <c r="B22" s="322"/>
      <c r="C22" s="322"/>
      <c r="D22" s="322"/>
      <c r="E22" s="322"/>
      <c r="F22" s="322"/>
    </row>
    <row r="23" spans="1:6" ht="13.5" thickBot="1">
      <c r="A23" s="3"/>
      <c r="B23" s="3"/>
      <c r="C23" s="3"/>
      <c r="D23" s="3"/>
      <c r="E23" s="3"/>
      <c r="F23" s="3"/>
    </row>
    <row r="24" spans="1:6" ht="51">
      <c r="A24" s="118" t="s">
        <v>308</v>
      </c>
      <c r="B24" s="119" t="s">
        <v>302</v>
      </c>
      <c r="C24" s="119" t="s">
        <v>303</v>
      </c>
      <c r="D24" s="119" t="s">
        <v>304</v>
      </c>
      <c r="E24" s="119" t="s">
        <v>305</v>
      </c>
      <c r="F24" s="120" t="s">
        <v>460</v>
      </c>
    </row>
    <row r="25" spans="1:6" ht="12.75">
      <c r="A25" s="121">
        <v>1</v>
      </c>
      <c r="B25" s="116">
        <v>2</v>
      </c>
      <c r="C25" s="116">
        <v>3</v>
      </c>
      <c r="D25" s="116">
        <v>4</v>
      </c>
      <c r="E25" s="116">
        <v>5</v>
      </c>
      <c r="F25" s="122" t="s">
        <v>306</v>
      </c>
    </row>
    <row r="26" spans="1:6" ht="12.75">
      <c r="A26" s="123"/>
      <c r="B26" s="52"/>
      <c r="C26" s="52"/>
      <c r="D26" s="117"/>
      <c r="E26" s="117"/>
      <c r="F26" s="124">
        <f>SUM(D26:E26)</f>
        <v>0</v>
      </c>
    </row>
    <row r="27" spans="1:6" ht="12.75">
      <c r="A27" s="123" t="s">
        <v>468</v>
      </c>
      <c r="B27" s="52">
        <v>11680000</v>
      </c>
      <c r="C27" s="52">
        <v>2019</v>
      </c>
      <c r="D27" s="117"/>
      <c r="E27" s="117">
        <v>11680000</v>
      </c>
      <c r="F27" s="124">
        <f>SUM(D27:E27)</f>
        <v>11680000</v>
      </c>
    </row>
    <row r="28" spans="1:6" ht="12.75">
      <c r="A28" s="123"/>
      <c r="B28" s="52"/>
      <c r="C28" s="52"/>
      <c r="D28" s="52"/>
      <c r="E28" s="52"/>
      <c r="F28" s="124">
        <f>SUM(D28:E28)</f>
        <v>0</v>
      </c>
    </row>
    <row r="29" spans="1:6" ht="25.5">
      <c r="A29" s="123" t="s">
        <v>225</v>
      </c>
      <c r="B29" s="52">
        <v>3153600</v>
      </c>
      <c r="C29" s="52">
        <v>2019</v>
      </c>
      <c r="D29" s="52"/>
      <c r="E29" s="52">
        <v>3153600</v>
      </c>
      <c r="F29" s="126">
        <f>SUM(D29:E29)</f>
        <v>3153600</v>
      </c>
    </row>
    <row r="30" spans="1:6" ht="12.75">
      <c r="A30" s="125"/>
      <c r="B30" s="52"/>
      <c r="C30" s="52"/>
      <c r="D30" s="52"/>
      <c r="E30" s="52"/>
      <c r="F30" s="126"/>
    </row>
    <row r="31" spans="1:6" ht="12.75">
      <c r="A31" s="125"/>
      <c r="B31" s="52"/>
      <c r="C31" s="52"/>
      <c r="D31" s="52"/>
      <c r="E31" s="52"/>
      <c r="F31" s="126"/>
    </row>
    <row r="32" spans="1:6" ht="12.75">
      <c r="A32" s="125"/>
      <c r="B32" s="52"/>
      <c r="C32" s="52"/>
      <c r="D32" s="52"/>
      <c r="E32" s="52"/>
      <c r="F32" s="126"/>
    </row>
    <row r="33" spans="1:6" ht="12.75">
      <c r="A33" s="125"/>
      <c r="B33" s="52"/>
      <c r="C33" s="52"/>
      <c r="D33" s="52"/>
      <c r="E33" s="52"/>
      <c r="F33" s="126"/>
    </row>
    <row r="34" spans="1:6" ht="13.5" thickBot="1">
      <c r="A34" s="93" t="s">
        <v>426</v>
      </c>
      <c r="B34" s="127">
        <f>SUM(B26:B33)</f>
        <v>14833600</v>
      </c>
      <c r="C34" s="127"/>
      <c r="D34" s="127">
        <f>SUM(D26:D33)</f>
        <v>0</v>
      </c>
      <c r="E34" s="127">
        <f>SUM(E26:E33)</f>
        <v>14833600</v>
      </c>
      <c r="F34" s="128">
        <f>SUM(F26:F33)</f>
        <v>14833600</v>
      </c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</sheetData>
  <sheetProtection/>
  <mergeCells count="5">
    <mergeCell ref="A1:F1"/>
    <mergeCell ref="A4:F4"/>
    <mergeCell ref="A22:F22"/>
    <mergeCell ref="A20:F20"/>
    <mergeCell ref="E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18"/>
      <c r="B1" s="325" t="s">
        <v>477</v>
      </c>
      <c r="C1" s="326"/>
      <c r="D1" s="326"/>
      <c r="E1" s="326"/>
      <c r="F1" s="326"/>
      <c r="G1" s="326"/>
      <c r="H1" s="326"/>
      <c r="I1" s="326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27" t="s">
        <v>311</v>
      </c>
      <c r="B3" s="327"/>
      <c r="C3" s="327"/>
      <c r="D3" s="327"/>
      <c r="E3" s="327"/>
      <c r="F3" s="327"/>
      <c r="G3" s="327"/>
      <c r="H3" s="327"/>
      <c r="I3" s="32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3.5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328" t="s">
        <v>312</v>
      </c>
      <c r="B6" s="329" t="s">
        <v>313</v>
      </c>
      <c r="C6" s="331" t="s">
        <v>314</v>
      </c>
      <c r="D6" s="331" t="s">
        <v>461</v>
      </c>
      <c r="E6" s="333" t="s">
        <v>315</v>
      </c>
      <c r="F6" s="333"/>
      <c r="G6" s="333"/>
      <c r="H6" s="333"/>
      <c r="I6" s="334" t="s">
        <v>70</v>
      </c>
    </row>
    <row r="7" spans="1:9" ht="30">
      <c r="A7" s="302"/>
      <c r="B7" s="330"/>
      <c r="C7" s="330"/>
      <c r="D7" s="332"/>
      <c r="E7" s="45" t="s">
        <v>440</v>
      </c>
      <c r="F7" s="45" t="s">
        <v>447</v>
      </c>
      <c r="G7" s="45" t="s">
        <v>462</v>
      </c>
      <c r="H7" s="100" t="s">
        <v>463</v>
      </c>
      <c r="I7" s="335"/>
    </row>
    <row r="8" spans="1:9" ht="22.5">
      <c r="A8" s="107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8" t="s">
        <v>316</v>
      </c>
    </row>
    <row r="9" spans="1:9" ht="24">
      <c r="A9" s="109" t="s">
        <v>317</v>
      </c>
      <c r="B9" s="102" t="s">
        <v>318</v>
      </c>
      <c r="C9" s="103" t="s">
        <v>334</v>
      </c>
      <c r="D9" s="103">
        <f>SUM(D10:D11)</f>
        <v>0</v>
      </c>
      <c r="E9" s="103">
        <f>SUM(E10:E11)</f>
        <v>0</v>
      </c>
      <c r="F9" s="103">
        <f>SUM(F10:F11)</f>
        <v>0</v>
      </c>
      <c r="G9" s="103">
        <f>SUM(G10:G11)</f>
        <v>0</v>
      </c>
      <c r="H9" s="103">
        <f>SUM(H10:H11)</f>
        <v>0</v>
      </c>
      <c r="I9" s="110">
        <f>SUM(D9:H9)</f>
        <v>0</v>
      </c>
    </row>
    <row r="10" spans="1:9" ht="12.75">
      <c r="A10" s="109" t="s">
        <v>319</v>
      </c>
      <c r="B10" s="104"/>
      <c r="C10" s="98"/>
      <c r="D10" s="84"/>
      <c r="E10" s="84"/>
      <c r="F10" s="84"/>
      <c r="G10" s="84"/>
      <c r="H10" s="84"/>
      <c r="I10" s="110">
        <f aca="true" t="shared" si="0" ref="I10:I21">SUM(D10:H10)</f>
        <v>0</v>
      </c>
    </row>
    <row r="11" spans="1:9" ht="12.75">
      <c r="A11" s="109" t="s">
        <v>320</v>
      </c>
      <c r="B11" s="104" t="s">
        <v>321</v>
      </c>
      <c r="C11" s="98"/>
      <c r="D11" s="84"/>
      <c r="E11" s="84"/>
      <c r="F11" s="84"/>
      <c r="G11" s="84"/>
      <c r="H11" s="84"/>
      <c r="I11" s="110">
        <f t="shared" si="0"/>
        <v>0</v>
      </c>
    </row>
    <row r="12" spans="1:9" ht="24">
      <c r="A12" s="109" t="s">
        <v>322</v>
      </c>
      <c r="B12" s="105" t="s">
        <v>323</v>
      </c>
      <c r="C12" s="103" t="s">
        <v>334</v>
      </c>
      <c r="D12" s="103">
        <f>SUM(D13:D14)</f>
        <v>0</v>
      </c>
      <c r="E12" s="103">
        <f>SUM(E13:E14)</f>
        <v>0</v>
      </c>
      <c r="F12" s="103">
        <f>SUM(F13:F14)</f>
        <v>0</v>
      </c>
      <c r="G12" s="103">
        <f>SUM(G13:G14)</f>
        <v>0</v>
      </c>
      <c r="H12" s="103">
        <f>SUM(H13:H14)</f>
        <v>0</v>
      </c>
      <c r="I12" s="110">
        <f t="shared" si="0"/>
        <v>0</v>
      </c>
    </row>
    <row r="13" spans="1:9" ht="12.75">
      <c r="A13" s="109" t="s">
        <v>324</v>
      </c>
      <c r="B13" s="104"/>
      <c r="C13" s="98"/>
      <c r="D13" s="84"/>
      <c r="E13" s="84"/>
      <c r="F13" s="84"/>
      <c r="G13" s="84"/>
      <c r="H13" s="84"/>
      <c r="I13" s="110">
        <f t="shared" si="0"/>
        <v>0</v>
      </c>
    </row>
    <row r="14" spans="1:9" ht="12.75">
      <c r="A14" s="109" t="s">
        <v>325</v>
      </c>
      <c r="B14" s="106"/>
      <c r="C14" s="98"/>
      <c r="D14" s="84"/>
      <c r="E14" s="84"/>
      <c r="F14" s="84"/>
      <c r="G14" s="84"/>
      <c r="H14" s="84"/>
      <c r="I14" s="110">
        <f t="shared" si="0"/>
        <v>0</v>
      </c>
    </row>
    <row r="15" spans="1:9" ht="12.75">
      <c r="A15" s="109" t="s">
        <v>326</v>
      </c>
      <c r="B15" s="105" t="s">
        <v>327</v>
      </c>
      <c r="C15" s="103" t="s">
        <v>334</v>
      </c>
      <c r="D15" s="103">
        <f>SUM(D16:D17)</f>
        <v>0</v>
      </c>
      <c r="E15" s="103">
        <f>SUM(E16:E17)</f>
        <v>0</v>
      </c>
      <c r="F15" s="103">
        <f>SUM(F16:F17)</f>
        <v>0</v>
      </c>
      <c r="G15" s="103">
        <f>SUM(G16:G17)</f>
        <v>0</v>
      </c>
      <c r="H15" s="103">
        <f>SUM(H16:H17)</f>
        <v>0</v>
      </c>
      <c r="I15" s="111">
        <f>SUM(D15:H15)</f>
        <v>0</v>
      </c>
    </row>
    <row r="16" spans="1:9" ht="12.75">
      <c r="A16" s="109"/>
      <c r="B16" s="104"/>
      <c r="C16" s="103"/>
      <c r="D16" s="103"/>
      <c r="E16" s="103"/>
      <c r="F16" s="103"/>
      <c r="G16" s="103"/>
      <c r="H16" s="103"/>
      <c r="I16" s="111">
        <f>SUM(D16:H16)</f>
        <v>0</v>
      </c>
    </row>
    <row r="17" spans="1:9" ht="12.75">
      <c r="A17" s="109" t="s">
        <v>328</v>
      </c>
      <c r="B17" s="104"/>
      <c r="C17" s="98"/>
      <c r="D17" s="84"/>
      <c r="E17" s="84"/>
      <c r="F17" s="84"/>
      <c r="G17" s="84"/>
      <c r="H17" s="84"/>
      <c r="I17" s="111">
        <f>SUM(D17:H17)</f>
        <v>0</v>
      </c>
    </row>
    <row r="18" spans="1:9" ht="12.75">
      <c r="A18" s="109" t="s">
        <v>329</v>
      </c>
      <c r="B18" s="105" t="s">
        <v>330</v>
      </c>
      <c r="C18" s="103" t="s">
        <v>334</v>
      </c>
      <c r="D18" s="103">
        <f>SUM(D19:D20)</f>
        <v>0</v>
      </c>
      <c r="E18" s="103">
        <f>SUM(E19:E20)</f>
        <v>0</v>
      </c>
      <c r="F18" s="103">
        <f>SUM(F19:F20)</f>
        <v>0</v>
      </c>
      <c r="G18" s="103">
        <f>SUM(G19:G20)</f>
        <v>0</v>
      </c>
      <c r="H18" s="103">
        <f>SUM(H19:H20)</f>
        <v>0</v>
      </c>
      <c r="I18" s="111">
        <f>SUM(D18:H18)</f>
        <v>0</v>
      </c>
    </row>
    <row r="19" spans="1:9" ht="12.75">
      <c r="A19" s="109"/>
      <c r="B19" s="104"/>
      <c r="C19" s="103"/>
      <c r="D19" s="103"/>
      <c r="E19" s="103"/>
      <c r="F19" s="103"/>
      <c r="G19" s="103"/>
      <c r="H19" s="103"/>
      <c r="I19" s="111">
        <f>SUM(D19:H19)</f>
        <v>0</v>
      </c>
    </row>
    <row r="20" spans="1:9" ht="12.75">
      <c r="A20" s="109" t="s">
        <v>331</v>
      </c>
      <c r="B20" s="104" t="s">
        <v>321</v>
      </c>
      <c r="C20" s="98"/>
      <c r="D20" s="84"/>
      <c r="E20" s="84"/>
      <c r="F20" s="84"/>
      <c r="G20" s="84"/>
      <c r="H20" s="84"/>
      <c r="I20" s="110">
        <f t="shared" si="0"/>
        <v>0</v>
      </c>
    </row>
    <row r="21" spans="1:9" ht="13.5" thickBot="1">
      <c r="A21" s="112" t="s">
        <v>332</v>
      </c>
      <c r="B21" s="113" t="s">
        <v>333</v>
      </c>
      <c r="C21" s="114"/>
      <c r="D21" s="114">
        <f>SUM(D18+D15)</f>
        <v>0</v>
      </c>
      <c r="E21" s="114">
        <f>E9+E12+E15+E18</f>
        <v>0</v>
      </c>
      <c r="F21" s="114">
        <f>F9+F12+F15+F18</f>
        <v>0</v>
      </c>
      <c r="G21" s="114">
        <f>G9+G12+G15+G18</f>
        <v>0</v>
      </c>
      <c r="H21" s="114">
        <f>H9+H12+H15+H18</f>
        <v>0</v>
      </c>
      <c r="I21" s="115">
        <f t="shared" si="0"/>
        <v>0</v>
      </c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296" t="s">
        <v>478</v>
      </c>
      <c r="B1" s="295"/>
      <c r="C1" s="295"/>
      <c r="D1" s="295"/>
      <c r="E1" s="295"/>
      <c r="F1" s="295"/>
      <c r="G1" s="295"/>
      <c r="H1" s="2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294" t="s">
        <v>335</v>
      </c>
      <c r="B4" s="294"/>
      <c r="C4" s="294"/>
      <c r="D4" s="294"/>
      <c r="E4" s="294"/>
      <c r="F4" s="294"/>
      <c r="G4" s="294"/>
      <c r="H4" s="294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2.75">
      <c r="A6" s="336" t="s">
        <v>312</v>
      </c>
      <c r="B6" s="338" t="s">
        <v>336</v>
      </c>
      <c r="C6" s="340" t="s">
        <v>337</v>
      </c>
      <c r="D6" s="340" t="s">
        <v>338</v>
      </c>
      <c r="E6" s="86" t="s">
        <v>339</v>
      </c>
      <c r="F6" s="86"/>
      <c r="G6" s="86"/>
      <c r="H6" s="87"/>
    </row>
    <row r="7" spans="1:8" ht="12.75">
      <c r="A7" s="337"/>
      <c r="B7" s="339"/>
      <c r="C7" s="339"/>
      <c r="D7" s="341"/>
      <c r="E7" s="78" t="s">
        <v>440</v>
      </c>
      <c r="F7" s="78" t="s">
        <v>447</v>
      </c>
      <c r="G7" s="78" t="s">
        <v>462</v>
      </c>
      <c r="H7" s="89" t="s">
        <v>464</v>
      </c>
    </row>
    <row r="8" spans="1:8" ht="12.75">
      <c r="A8" s="88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89">
        <v>8</v>
      </c>
    </row>
    <row r="9" spans="1:9" ht="12.75">
      <c r="A9" s="90" t="s">
        <v>317</v>
      </c>
      <c r="B9" s="79" t="s">
        <v>340</v>
      </c>
      <c r="C9" s="96"/>
      <c r="D9" s="96"/>
      <c r="E9" s="97">
        <f>SUM(E10:E13)</f>
        <v>0</v>
      </c>
      <c r="F9" s="81">
        <f>SUM(F10:F13)</f>
        <v>0</v>
      </c>
      <c r="G9" s="81">
        <f>SUM(G10:G13)</f>
        <v>0</v>
      </c>
      <c r="H9" s="91">
        <f>SUM(H10:H13)</f>
        <v>0</v>
      </c>
      <c r="I9" s="16"/>
    </row>
    <row r="10" spans="1:9" ht="12.75">
      <c r="A10" s="90" t="s">
        <v>319</v>
      </c>
      <c r="B10" s="82"/>
      <c r="C10" s="98"/>
      <c r="D10" s="98"/>
      <c r="E10" s="84"/>
      <c r="F10" s="84"/>
      <c r="G10" s="84"/>
      <c r="H10" s="92"/>
      <c r="I10" s="16"/>
    </row>
    <row r="11" spans="1:9" ht="12.75">
      <c r="A11" s="90" t="s">
        <v>320</v>
      </c>
      <c r="B11" s="82" t="s">
        <v>321</v>
      </c>
      <c r="C11" s="98"/>
      <c r="D11" s="98"/>
      <c r="E11" s="84"/>
      <c r="F11" s="84"/>
      <c r="G11" s="84"/>
      <c r="H11" s="92"/>
      <c r="I11" s="16"/>
    </row>
    <row r="12" spans="1:9" ht="12.75">
      <c r="A12" s="90" t="s">
        <v>322</v>
      </c>
      <c r="B12" s="82" t="s">
        <v>321</v>
      </c>
      <c r="C12" s="98"/>
      <c r="D12" s="98"/>
      <c r="E12" s="84"/>
      <c r="F12" s="84"/>
      <c r="G12" s="84"/>
      <c r="H12" s="92"/>
      <c r="I12" s="16"/>
    </row>
    <row r="13" spans="1:9" ht="12.75">
      <c r="A13" s="90" t="s">
        <v>324</v>
      </c>
      <c r="B13" s="82" t="s">
        <v>321</v>
      </c>
      <c r="C13" s="98"/>
      <c r="D13" s="98"/>
      <c r="E13" s="84"/>
      <c r="F13" s="84"/>
      <c r="G13" s="84"/>
      <c r="H13" s="92"/>
      <c r="I13" s="16"/>
    </row>
    <row r="14" spans="1:9" ht="12.75">
      <c r="A14" s="90" t="s">
        <v>325</v>
      </c>
      <c r="B14" s="79" t="s">
        <v>341</v>
      </c>
      <c r="C14" s="96"/>
      <c r="D14" s="96"/>
      <c r="E14" s="97">
        <f>SUM(E15:E18)</f>
        <v>0</v>
      </c>
      <c r="F14" s="97">
        <f>SUM(F15:F18)</f>
        <v>0</v>
      </c>
      <c r="G14" s="97">
        <f>SUM(G15:G18)</f>
        <v>0</v>
      </c>
      <c r="H14" s="99">
        <f>SUM(H15:H18)</f>
        <v>0</v>
      </c>
      <c r="I14" s="16"/>
    </row>
    <row r="15" spans="1:9" ht="12.75">
      <c r="A15" s="90" t="s">
        <v>326</v>
      </c>
      <c r="B15" s="82"/>
      <c r="C15" s="98"/>
      <c r="D15" s="98"/>
      <c r="E15" s="84"/>
      <c r="F15" s="84"/>
      <c r="G15" s="84"/>
      <c r="H15" s="92"/>
      <c r="I15" s="16"/>
    </row>
    <row r="16" spans="1:9" ht="12.75">
      <c r="A16" s="90" t="s">
        <v>328</v>
      </c>
      <c r="B16" s="82" t="s">
        <v>321</v>
      </c>
      <c r="C16" s="98"/>
      <c r="D16" s="98"/>
      <c r="E16" s="84"/>
      <c r="F16" s="84"/>
      <c r="G16" s="84"/>
      <c r="H16" s="92"/>
      <c r="I16" s="16"/>
    </row>
    <row r="17" spans="1:9" ht="12.75">
      <c r="A17" s="90" t="s">
        <v>329</v>
      </c>
      <c r="B17" s="82" t="s">
        <v>321</v>
      </c>
      <c r="C17" s="98"/>
      <c r="D17" s="98"/>
      <c r="E17" s="84"/>
      <c r="F17" s="84"/>
      <c r="G17" s="84"/>
      <c r="H17" s="92"/>
      <c r="I17" s="16"/>
    </row>
    <row r="18" spans="1:9" ht="12.75">
      <c r="A18" s="90" t="s">
        <v>331</v>
      </c>
      <c r="B18" s="82" t="s">
        <v>321</v>
      </c>
      <c r="C18" s="98"/>
      <c r="D18" s="98"/>
      <c r="E18" s="84"/>
      <c r="F18" s="84"/>
      <c r="G18" s="84"/>
      <c r="H18" s="92"/>
      <c r="I18" s="16"/>
    </row>
    <row r="19" spans="1:9" ht="12.75">
      <c r="A19" s="90" t="s">
        <v>332</v>
      </c>
      <c r="B19" s="79" t="s">
        <v>342</v>
      </c>
      <c r="C19" s="96"/>
      <c r="D19" s="96"/>
      <c r="E19" s="81">
        <f>E9+E14</f>
        <v>0</v>
      </c>
      <c r="F19" s="81">
        <f>F9+F14</f>
        <v>0</v>
      </c>
      <c r="G19" s="81">
        <f>G9+G14</f>
        <v>0</v>
      </c>
      <c r="H19" s="91">
        <f>H9+H14</f>
        <v>0</v>
      </c>
      <c r="I19" s="16"/>
    </row>
    <row r="20" spans="1:8" ht="13.5" thickBot="1">
      <c r="A20" s="61"/>
      <c r="B20" s="62"/>
      <c r="C20" s="62"/>
      <c r="D20" s="62"/>
      <c r="E20" s="62"/>
      <c r="F20" s="62"/>
      <c r="G20" s="62"/>
      <c r="H20" s="63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Gazdi</cp:lastModifiedBy>
  <cp:lastPrinted>2020-04-28T07:44:22Z</cp:lastPrinted>
  <dcterms:created xsi:type="dcterms:W3CDTF">2014-01-13T16:29:21Z</dcterms:created>
  <dcterms:modified xsi:type="dcterms:W3CDTF">2020-07-21T13:12:35Z</dcterms:modified>
  <cp:category/>
  <cp:version/>
  <cp:contentType/>
  <cp:contentStatus/>
</cp:coreProperties>
</file>