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5"/>
  </bookViews>
  <sheets>
    <sheet name="1.sz. mell." sheetId="1" r:id="rId1"/>
    <sheet name="1b.sz. mell." sheetId="2" r:id="rId2"/>
    <sheet name="1c.sz. mell." sheetId="3" r:id="rId3"/>
    <sheet name="1a.sz. mell." sheetId="4" r:id="rId4"/>
    <sheet name="2.sz. mell." sheetId="5" r:id="rId5"/>
    <sheet name="3. sz. mell." sheetId="6" r:id="rId6"/>
    <sheet name="4.sz. mell." sheetId="7" r:id="rId7"/>
    <sheet name="5.sz. mell." sheetId="8" r:id="rId8"/>
    <sheet name="6.sz. mell." sheetId="9" r:id="rId9"/>
    <sheet name="7.sz. mell." sheetId="10" r:id="rId10"/>
    <sheet name="8.sz.mell." sheetId="11" r:id="rId11"/>
    <sheet name="9. sz. mell." sheetId="12" r:id="rId12"/>
  </sheets>
  <externalReferences>
    <externalReference r:id="rId15"/>
  </externalReferences>
  <definedNames>
    <definedName name="_xlnm.Print_Area" localSheetId="3">'1a.sz. mell.'!$A$1:$E$36</definedName>
  </definedNames>
  <calcPr fullCalcOnLoad="1"/>
</workbook>
</file>

<file path=xl/comments5.xml><?xml version="1.0" encoding="utf-8"?>
<comments xmlns="http://schemas.openxmlformats.org/spreadsheetml/2006/main">
  <authors>
    <author>babi.timea</author>
  </authors>
  <commentList>
    <comment ref="G11" authorId="0">
      <text>
        <r>
          <rPr>
            <b/>
            <sz val="8"/>
            <rFont val="Tahoma"/>
            <family val="0"/>
          </rPr>
          <t>babi.timea:</t>
        </r>
        <r>
          <rPr>
            <sz val="8"/>
            <rFont val="Tahoma"/>
            <family val="0"/>
          </rPr>
          <t xml:space="preserve">
kifüggesztés
</t>
        </r>
      </text>
    </comment>
    <comment ref="G12" authorId="0">
      <text>
        <r>
          <rPr>
            <b/>
            <sz val="8"/>
            <rFont val="Tahoma"/>
            <family val="0"/>
          </rPr>
          <t>babi.timea:</t>
        </r>
        <r>
          <rPr>
            <sz val="8"/>
            <rFont val="Tahoma"/>
            <family val="0"/>
          </rPr>
          <t xml:space="preserve">
DARKT,Szennyvíz kiszámlázás, házasságkötés, Közterület, vérvétel, EMI-díj</t>
        </r>
      </text>
    </comment>
    <comment ref="G13" authorId="0">
      <text>
        <r>
          <rPr>
            <b/>
            <sz val="8"/>
            <rFont val="Tahoma"/>
            <family val="0"/>
          </rPr>
          <t>babi.timea:</t>
        </r>
        <r>
          <rPr>
            <sz val="8"/>
            <rFont val="Tahoma"/>
            <family val="0"/>
          </rPr>
          <t xml:space="preserve">
helyiségbér, haszonbér
</t>
        </r>
      </text>
    </comment>
    <comment ref="E12" authorId="0">
      <text>
        <r>
          <rPr>
            <b/>
            <sz val="8"/>
            <rFont val="Tahoma"/>
            <family val="0"/>
          </rPr>
          <t>babi.timea:</t>
        </r>
        <r>
          <rPr>
            <sz val="8"/>
            <rFont val="Tahoma"/>
            <family val="0"/>
          </rPr>
          <t xml:space="preserve">
hirdetés
</t>
        </r>
      </text>
    </comment>
  </commentList>
</comments>
</file>

<file path=xl/sharedStrings.xml><?xml version="1.0" encoding="utf-8"?>
<sst xmlns="http://schemas.openxmlformats.org/spreadsheetml/2006/main" count="695" uniqueCount="468">
  <si>
    <t>Sándorfalva Város Önkormányzata bevételeinek és kiadásainak alakulása</t>
  </si>
  <si>
    <t>Bevételek</t>
  </si>
  <si>
    <t>e Ft-ban</t>
  </si>
  <si>
    <t>Megnevezés</t>
  </si>
  <si>
    <t>Int. mük.</t>
  </si>
  <si>
    <t>Önk.sajátos</t>
  </si>
  <si>
    <t>Támogatások</t>
  </si>
  <si>
    <t>Felh. és tőkej.</t>
  </si>
  <si>
    <t>Tám.ért.</t>
  </si>
  <si>
    <t>Tám.ért.bev.</t>
  </si>
  <si>
    <t>Végl.átvett</t>
  </si>
  <si>
    <t>Tám.kölcs.</t>
  </si>
  <si>
    <t xml:space="preserve">Előző évi </t>
  </si>
  <si>
    <t>Hitelek,ért.</t>
  </si>
  <si>
    <t>Összes</t>
  </si>
  <si>
    <t>bevételek</t>
  </si>
  <si>
    <t>bevételei</t>
  </si>
  <si>
    <t>bev.mük.c.</t>
  </si>
  <si>
    <t>felh.célra</t>
  </si>
  <si>
    <t>p.esz.mük.c.</t>
  </si>
  <si>
    <t>p.esz.felh.c.</t>
  </si>
  <si>
    <t>v.tér.,ért.p.</t>
  </si>
  <si>
    <t>pm. ig.vét.</t>
  </si>
  <si>
    <t>papír bev.</t>
  </si>
  <si>
    <t>bevétel</t>
  </si>
  <si>
    <t>Kölségvetési szervek bevételei</t>
  </si>
  <si>
    <t>DARKT</t>
  </si>
  <si>
    <t>Szennyvíz társulás</t>
  </si>
  <si>
    <t>Összes bevétel</t>
  </si>
  <si>
    <t>Kiadások</t>
  </si>
  <si>
    <t>Személyi</t>
  </si>
  <si>
    <t>Munkaadói</t>
  </si>
  <si>
    <t xml:space="preserve">Dologi </t>
  </si>
  <si>
    <t>Egyéb f.</t>
  </si>
  <si>
    <t>Ellátottak</t>
  </si>
  <si>
    <t>Tám. ért. kiad.</t>
  </si>
  <si>
    <t>P.eszk.átad.</t>
  </si>
  <si>
    <t>Tart.,kölcsön</t>
  </si>
  <si>
    <t>Felújítás</t>
  </si>
  <si>
    <t>Beruházás</t>
  </si>
  <si>
    <t>juttatás</t>
  </si>
  <si>
    <t>járulék</t>
  </si>
  <si>
    <t>kiadások</t>
  </si>
  <si>
    <t>juttatásai</t>
  </si>
  <si>
    <t>áh.bel.mük.c.</t>
  </si>
  <si>
    <t>átad.áh-n k.m.</t>
  </si>
  <si>
    <t>átad.áh-n k.f.</t>
  </si>
  <si>
    <t>pály.alap,kötv.</t>
  </si>
  <si>
    <t>kiadás</t>
  </si>
  <si>
    <t>Kölségvetési szervek kiadásai</t>
  </si>
  <si>
    <t>Szennyvíztársulás</t>
  </si>
  <si>
    <t>Összes kiadás</t>
  </si>
  <si>
    <t>Ft-ban</t>
  </si>
  <si>
    <t>Ssz.</t>
  </si>
  <si>
    <t>Előirányzat</t>
  </si>
  <si>
    <t>Lakott külterület</t>
  </si>
  <si>
    <t>Családsegítés</t>
  </si>
  <si>
    <t>Gyermekjóléti szolgálat</t>
  </si>
  <si>
    <t>Szociális étkeztetés</t>
  </si>
  <si>
    <t>Házi segítségnyujtás</t>
  </si>
  <si>
    <t>Bölcsődei ellátás</t>
  </si>
  <si>
    <t>I.</t>
  </si>
  <si>
    <t>II.</t>
  </si>
  <si>
    <t>és kiadási előirányzatai</t>
  </si>
  <si>
    <t>Bevétel</t>
  </si>
  <si>
    <t>Kiadás</t>
  </si>
  <si>
    <t>Előir.</t>
  </si>
  <si>
    <t>1.</t>
  </si>
  <si>
    <t>1. Működési célú bevételek</t>
  </si>
  <si>
    <t>1. Működési kiadások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</si>
  <si>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</si>
  <si>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</si>
  <si>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</si>
  <si>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</si>
  <si>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</si>
  <si>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</si>
  <si>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</si>
  <si>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</si>
  <si>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</si>
  <si>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</si>
  <si>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</si>
  <si>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</si>
  <si>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1. összesen</t>
  </si>
  <si>
    <t>15.</t>
  </si>
  <si>
    <t>2. Felhalmozási és tőkejellegű bevételek</t>
  </si>
  <si>
    <t>2. Felhalmozási kiadások</t>
  </si>
  <si>
    <t>16.</t>
  </si>
  <si>
    <t>17.</t>
  </si>
  <si>
    <t>18.</t>
  </si>
  <si>
    <t>19.</t>
  </si>
  <si>
    <t>20.</t>
  </si>
  <si>
    <t>21.</t>
  </si>
  <si>
    <t>22.</t>
  </si>
  <si>
    <t>23.</t>
  </si>
  <si>
    <t>2. összesen</t>
  </si>
  <si>
    <t>24.</t>
  </si>
  <si>
    <t>Bevételek összesen</t>
  </si>
  <si>
    <t>Kiadások összesen</t>
  </si>
  <si>
    <t>Sándorfalva Önkormányzata irányítása alá tartozó intézmények ill. egyéb kiemelt feladatok  önfinanszírozó képességének alakulása</t>
  </si>
  <si>
    <t>S.</t>
  </si>
  <si>
    <t>Intézmények</t>
  </si>
  <si>
    <t>Normatív állami</t>
  </si>
  <si>
    <t>Saját bevétel</t>
  </si>
  <si>
    <t>Önfinanszírozó</t>
  </si>
  <si>
    <t>Önkormányzati kieg.</t>
  </si>
  <si>
    <t>sz.</t>
  </si>
  <si>
    <t>Ft</t>
  </si>
  <si>
    <t>hjár.</t>
  </si>
  <si>
    <t>képesség %</t>
  </si>
  <si>
    <t>Alsófokú oktatási intézmény</t>
  </si>
  <si>
    <t>SZKTT működteti</t>
  </si>
  <si>
    <t>Időskorúak nappali szoc.ellátása</t>
  </si>
  <si>
    <t>Házi segítségnyújtás</t>
  </si>
  <si>
    <t xml:space="preserve">Családsegítés </t>
  </si>
  <si>
    <t>Védőnői szolgálat</t>
  </si>
  <si>
    <t>Tanyagondnok</t>
  </si>
  <si>
    <t>Összesen</t>
  </si>
  <si>
    <t>Cím</t>
  </si>
  <si>
    <t>Intézményi működési bevételek</t>
  </si>
  <si>
    <t>Intézményi működési bevételek összesen</t>
  </si>
  <si>
    <t>Önkormányzatok sajátos működési bevételei</t>
  </si>
  <si>
    <t>Helyi adók</t>
  </si>
  <si>
    <t>Magánszemélyek kommunális adója</t>
  </si>
  <si>
    <t>Iparűzési adó</t>
  </si>
  <si>
    <t>Normatív hozzájárulások</t>
  </si>
  <si>
    <t>Működési célú hitel</t>
  </si>
  <si>
    <t>Felhalmozási célú hitel</t>
  </si>
  <si>
    <t>Kötvénykibocsátás fedezeti tartaléka</t>
  </si>
  <si>
    <t xml:space="preserve">Egyesített Egészségügyi és Szociális Intézmény </t>
  </si>
  <si>
    <t>(önállóan működő költségvetési szerv)</t>
  </si>
  <si>
    <t>Továbbszámlázott szolgáltatások bevételei</t>
  </si>
  <si>
    <t>Kamatbevételek</t>
  </si>
  <si>
    <t>Sándorfalvi Kulturális Központ</t>
  </si>
  <si>
    <t>Önkormányzat mindösszesen</t>
  </si>
  <si>
    <t>Al-</t>
  </si>
  <si>
    <t xml:space="preserve">Személyi </t>
  </si>
  <si>
    <t>M.adói</t>
  </si>
  <si>
    <t>Szoc.</t>
  </si>
  <si>
    <t>Pénzeszk.</t>
  </si>
  <si>
    <t>Felhalm.</t>
  </si>
  <si>
    <t>Tart.P.alap</t>
  </si>
  <si>
    <t>cím</t>
  </si>
  <si>
    <t>juttat.</t>
  </si>
  <si>
    <t>kiad.áh-n b.</t>
  </si>
  <si>
    <t>átad.áh-n k.</t>
  </si>
  <si>
    <t>kölcsön,Pm.</t>
  </si>
  <si>
    <t>Működési kiadások</t>
  </si>
  <si>
    <t>Közvilágítás</t>
  </si>
  <si>
    <t>Egészségügy</t>
  </si>
  <si>
    <t>Egészségügy összesen</t>
  </si>
  <si>
    <t>Szociális ellátás</t>
  </si>
  <si>
    <t>Rendkivüli gy.véd. tám.</t>
  </si>
  <si>
    <t>Természetbeni rgyv.tám.</t>
  </si>
  <si>
    <t>Rendszeres szoc. támogatás</t>
  </si>
  <si>
    <t>Átmeneti szoc. segély</t>
  </si>
  <si>
    <t>Természetbeni átmeneti segély</t>
  </si>
  <si>
    <t>Temetési segély</t>
  </si>
  <si>
    <t>Közgyógyellátás</t>
  </si>
  <si>
    <t>Normatív alapú lakásfenntartás</t>
  </si>
  <si>
    <t>11.</t>
  </si>
  <si>
    <t>Köztemetés</t>
  </si>
  <si>
    <t>Bursa Hungarica</t>
  </si>
  <si>
    <t>Adósságcsökkentési  támogatás</t>
  </si>
  <si>
    <t>Polgárőrség támogatása</t>
  </si>
  <si>
    <t>Tűzoltóegyesület támogatása</t>
  </si>
  <si>
    <t>Civil szervezetek pályázati alapja</t>
  </si>
  <si>
    <t>Felhalmozási kiadások</t>
  </si>
  <si>
    <t>Fejlesztési kiadások összesen</t>
  </si>
  <si>
    <t xml:space="preserve"> Felhalmozási kiadások összesen</t>
  </si>
  <si>
    <t>Önállóan működő kv. intézm. együtt</t>
  </si>
  <si>
    <t>megnevezése</t>
  </si>
  <si>
    <t>Engedélyezett lészámból</t>
  </si>
  <si>
    <t>Éves</t>
  </si>
  <si>
    <t>létszám</t>
  </si>
  <si>
    <t>enged.létszám</t>
  </si>
  <si>
    <t>szakmai</t>
  </si>
  <si>
    <t>techikai</t>
  </si>
  <si>
    <t>száma</t>
  </si>
  <si>
    <t>(fő)</t>
  </si>
  <si>
    <t>eFt-ban</t>
  </si>
  <si>
    <t>Önállóan működő intézmények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</si>
  <si>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</si>
  <si>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</si>
  <si>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</si>
  <si>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</si>
  <si>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</si>
  <si>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</si>
  <si>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</si>
  <si>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</si>
  <si>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</si>
  <si>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</si>
  <si>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</si>
  <si>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</si>
  <si>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7. </t>
  </si>
  <si>
    <t>Pénzforgami bevételek</t>
  </si>
  <si>
    <t>Pénzforgalom nélk. bevételek</t>
  </si>
  <si>
    <t>Előző évi pénzm.igénybevét.</t>
  </si>
  <si>
    <t>- műk.célú pm.igénybevét.</t>
  </si>
  <si>
    <t>- felhalm.célú pm.igénybev.</t>
  </si>
  <si>
    <t>Költségvetési bevételek</t>
  </si>
  <si>
    <t>Személyi juttatások</t>
  </si>
  <si>
    <t>Járulékok</t>
  </si>
  <si>
    <t>Dologi kiadások</t>
  </si>
  <si>
    <t>Egyéb folyó kiadások</t>
  </si>
  <si>
    <t>Szociális juttatások</t>
  </si>
  <si>
    <t>Támogatás ért.műk.kiadások</t>
  </si>
  <si>
    <t>Pénzeszköz átad.áh.kívül</t>
  </si>
  <si>
    <t>- működési célra</t>
  </si>
  <si>
    <t>- fejlesztési célra</t>
  </si>
  <si>
    <t>Kölcsön nyújtása</t>
  </si>
  <si>
    <t>Tartalék</t>
  </si>
  <si>
    <t>25.</t>
  </si>
  <si>
    <t xml:space="preserve">Kiadások összesen </t>
  </si>
  <si>
    <t>26.</t>
  </si>
  <si>
    <t>Finanszírozási többlet/</t>
  </si>
  <si>
    <t>hiány (13-25 sor)</t>
  </si>
  <si>
    <t>27.</t>
  </si>
  <si>
    <t>Előző havi finansz.többlet/</t>
  </si>
  <si>
    <t>hiány (+,_)</t>
  </si>
  <si>
    <t>28.</t>
  </si>
  <si>
    <t>Göngyölített többlet/hiány</t>
  </si>
  <si>
    <t>(26+,-27. sor)</t>
  </si>
  <si>
    <t>valamint létszám-előirányzatairól</t>
  </si>
  <si>
    <t xml:space="preserve"> Bevételek összesen: </t>
  </si>
  <si>
    <t xml:space="preserve"> Kiadások összesen </t>
  </si>
  <si>
    <t xml:space="preserve"> A költségvetés hiánya: </t>
  </si>
  <si>
    <t xml:space="preserve"> Létszámok </t>
  </si>
  <si>
    <t xml:space="preserve">      közalkalmazott</t>
  </si>
  <si>
    <t xml:space="preserve">           Hivatal</t>
  </si>
  <si>
    <t xml:space="preserve">           EESZI</t>
  </si>
  <si>
    <t>.../2009. (II.12.) Ör. 8. sz. melléklete</t>
  </si>
  <si>
    <t>Többéves kihatással járó kötelezettségvállalások</t>
  </si>
  <si>
    <t>Feladat</t>
  </si>
  <si>
    <t xml:space="preserve">Szennyvíz hálózat kiépítéshez hozzájárulás </t>
  </si>
  <si>
    <t>Kötelezettségvállalások együtt</t>
  </si>
  <si>
    <t>Az önkormányzati lakások eladásából származó</t>
  </si>
  <si>
    <t>hosszú lejáratú követelések állománya</t>
  </si>
  <si>
    <t>Déli Napfény Nonprofit Kft. tagi kölcsön</t>
  </si>
  <si>
    <t xml:space="preserve">556.480 </t>
  </si>
  <si>
    <t xml:space="preserve">         </t>
  </si>
  <si>
    <t>Beadás időpontja</t>
  </si>
  <si>
    <t>Pályázati felhívás címe, kódszáma</t>
  </si>
  <si>
    <t>Pályázat, beruházás megnevezeése</t>
  </si>
  <si>
    <t>Beruházás teljes bekerülési összege</t>
  </si>
  <si>
    <t>Támogatási szerződés szerinti költség</t>
  </si>
  <si>
    <t>Pályázati önerő</t>
  </si>
  <si>
    <t>Igényelt támogatás</t>
  </si>
  <si>
    <t>Önkormányzat</t>
  </si>
  <si>
    <t>Önkormányzat  müködési kiad. összesen</t>
  </si>
  <si>
    <t>Önkormányzat  kiadások összesen</t>
  </si>
  <si>
    <t>Vérvétel</t>
  </si>
  <si>
    <t>Fejlesztések tartaléka kötvénytörlesztésre és berházásokhoz kapcsolódó feladatokra</t>
  </si>
  <si>
    <t>Működési kiadások:</t>
  </si>
  <si>
    <t>(önállóan működő és gazdálkodó költségvetési szerv)</t>
  </si>
  <si>
    <t xml:space="preserve"> </t>
  </si>
  <si>
    <t>Önkormányzat gazd. műk. bev.</t>
  </si>
  <si>
    <t>Önkormányzat gazd. műk. kiadásai</t>
  </si>
  <si>
    <t>Közfoglalkoztatottak</t>
  </si>
  <si>
    <t>EESZI</t>
  </si>
  <si>
    <t>illetménykeret</t>
  </si>
  <si>
    <t>Egyházi támogatás (2012-2016.)</t>
  </si>
  <si>
    <t>2011.</t>
  </si>
  <si>
    <t>Foglalkoztatást helyettesítő támogatás</t>
  </si>
  <si>
    <t>Háziorvosi rendelő üzemeltetése</t>
  </si>
  <si>
    <t xml:space="preserve">KEOP-1.3.0/09-11-2011-0049 </t>
  </si>
  <si>
    <t>Ivóvízminőség-javító program Sándorfalva Városában</t>
  </si>
  <si>
    <t>Központosított előirányzatok</t>
  </si>
  <si>
    <t>Egyéb sajátos bevétel</t>
  </si>
  <si>
    <t>5.000</t>
  </si>
  <si>
    <t xml:space="preserve">Sándorfalvi Kulturális Központ </t>
  </si>
  <si>
    <t>Különbség</t>
  </si>
  <si>
    <t>I. Helyi önkormányzatok működésének általános támogatása</t>
  </si>
  <si>
    <t>Önkormányzati hivatal működésének támogatása</t>
  </si>
  <si>
    <t>Zöldterület-gazdálkodás</t>
  </si>
  <si>
    <t>Köztemető</t>
  </si>
  <si>
    <t>Közutak fenntartása</t>
  </si>
  <si>
    <t>Beszámítás összege</t>
  </si>
  <si>
    <t>Pénzbeni szoc. juttatás</t>
  </si>
  <si>
    <t>Időskorúak int. ellátása</t>
  </si>
  <si>
    <t>Könyvtár támogatása</t>
  </si>
  <si>
    <t>Egyéb kötelező önkormányzati feladatok</t>
  </si>
  <si>
    <t>Összes állami forrás:</t>
  </si>
  <si>
    <t>SKK</t>
  </si>
  <si>
    <t>eredeti</t>
  </si>
  <si>
    <t>I. Működési bevételek</t>
  </si>
  <si>
    <t>Közhatalmi bevételek</t>
  </si>
  <si>
    <t>Intézményi működéshez kapcsolódó egyéb bevételek</t>
  </si>
  <si>
    <t>Általános forgalmi adó bevételek, visszatérülések</t>
  </si>
  <si>
    <t>Önkormányzatok sajátos működési bevétele</t>
  </si>
  <si>
    <t>Építményadó/telekadó</t>
  </si>
  <si>
    <t>Pótlékok,bírságok</t>
  </si>
  <si>
    <t>Helyi adók összesen</t>
  </si>
  <si>
    <t>Átengedett központi adók, bírságok, díjak</t>
  </si>
  <si>
    <t>Gépjárműadó (40%-a)</t>
  </si>
  <si>
    <t>Bírság</t>
  </si>
  <si>
    <t>Átengedett központi adók, bírságok, díjak összesen</t>
  </si>
  <si>
    <t>I. Működési bevételek összesen</t>
  </si>
  <si>
    <t>II. Támogatások</t>
  </si>
  <si>
    <t>Önkormányzatok költségvetési támogatása</t>
  </si>
  <si>
    <t>Normatív, kötött hozzájárulások</t>
  </si>
  <si>
    <t>II. Támogatások összesen</t>
  </si>
  <si>
    <t>III. Felhalmozási és tőke bevételek</t>
  </si>
  <si>
    <t>Tárgyi eszközök és immateriális javak értékesítése</t>
  </si>
  <si>
    <t>Sajátos felhalmozási és tőke bevételek(lakásértékesítés,osztalék,hozam)</t>
  </si>
  <si>
    <t>III. Felhalmozási és tőke bevételek összesen</t>
  </si>
  <si>
    <t>IV. Támogatásértékű bevételek</t>
  </si>
  <si>
    <t>Támogatásértékű működési bevételek</t>
  </si>
  <si>
    <t>Támogatásértékű felhalmozási bevételek</t>
  </si>
  <si>
    <t>Előző évi kiegészítések, visszatérülések</t>
  </si>
  <si>
    <t>IV Támogatásértékű bevételek összesen</t>
  </si>
  <si>
    <t>V. Véglegesen átvett pénzeszközök</t>
  </si>
  <si>
    <t>Működési célra átvett pénzeszköz</t>
  </si>
  <si>
    <t>Felhalmozási célra átvett pénzeszköz</t>
  </si>
  <si>
    <t>V. Véglegesen átvett pénzeszközök összesen</t>
  </si>
  <si>
    <t>VI. Támogatási kölcsönök visszatérülése</t>
  </si>
  <si>
    <t>VII. Belső finanszírozás bevételei</t>
  </si>
  <si>
    <t>Előző évi működési célú pénzmaradvány igénybevétele</t>
  </si>
  <si>
    <t>Előző évi felhalmozási célú pénzmaradvány igénybevétele</t>
  </si>
  <si>
    <t>VII. Belső finanszírozás bevételei összesen</t>
  </si>
  <si>
    <t>VIII. Külső finanszírozás bevételei</t>
  </si>
  <si>
    <t>VIII. Külső finanszírozás bevételei összesen</t>
  </si>
  <si>
    <t>Bevételek mindösszesen:</t>
  </si>
  <si>
    <t>Terv</t>
  </si>
  <si>
    <t>Felhalmozás és tőkebevételek</t>
  </si>
  <si>
    <t>Véglegesen átvett pénzeszközök működési célra</t>
  </si>
  <si>
    <t>Véglegesen átvett pénzeszközök felhalmozási célra</t>
  </si>
  <si>
    <t>Támogatási kölcsönök visszatérülése</t>
  </si>
  <si>
    <t>Előző évi felhalmozási pénzmaradvány igénybevétele</t>
  </si>
  <si>
    <t>Személyi juttatás</t>
  </si>
  <si>
    <t>Munkaadói járulék</t>
  </si>
  <si>
    <t>Ellátottak pénzbeni juttatásai</t>
  </si>
  <si>
    <t>Támogatásértékű kiadás áht-n belülre működési célra</t>
  </si>
  <si>
    <t>Pénzeszköz átadás áht-n kívül működési célra</t>
  </si>
  <si>
    <t>Pénzeszköz átadás áht-n kívül felhalmozási célra</t>
  </si>
  <si>
    <t>Felhalmozási tartalék</t>
  </si>
  <si>
    <t>Fejlesztés</t>
  </si>
  <si>
    <t xml:space="preserve">           SKK</t>
  </si>
  <si>
    <t>Ebből:</t>
  </si>
  <si>
    <t>Összes kiadás 2013</t>
  </si>
  <si>
    <t>Egyéb</t>
  </si>
  <si>
    <t>Városgazdálkodás</t>
  </si>
  <si>
    <t>Ebrendészet</t>
  </si>
  <si>
    <t>Önkormányzatok és társulások elszámolásai</t>
  </si>
  <si>
    <t>Településfejlesztés</t>
  </si>
  <si>
    <t>Köztemető fenntartása</t>
  </si>
  <si>
    <t>Helyi adóval kapcsolatos feladatok</t>
  </si>
  <si>
    <t>Gazdaságszervezéssel kapcsolatos feladatok</t>
  </si>
  <si>
    <t>Hivatali igazgatási kiadások</t>
  </si>
  <si>
    <t>Háziorvosi rendelő bérleti díja</t>
  </si>
  <si>
    <t>Közterületfelügyelet</t>
  </si>
  <si>
    <t>Nem lakóingatlan bérbeadása, üzemeltetése</t>
  </si>
  <si>
    <t>Önkormányzati jogalkotás</t>
  </si>
  <si>
    <t>Ár- és belvízvédelem</t>
  </si>
  <si>
    <t>Üdülőhelyi feladatok támogatása</t>
  </si>
  <si>
    <t>Sf-Szatymaz Szennyvíz Beruházó Társulás</t>
  </si>
  <si>
    <t>Dél-Alföldi Regionális Környezetvédelmi Társulás</t>
  </si>
  <si>
    <t>Sándorfalva-Szatymaz Szennyvíz Beruházó Társulás</t>
  </si>
  <si>
    <t>Sportfeladat</t>
  </si>
  <si>
    <t>SÖV Kft. támogatása</t>
  </si>
  <si>
    <t>(iskola, óvoda, gyermekétkeztetés)</t>
  </si>
  <si>
    <t>Közfoglalkoztatás</t>
  </si>
  <si>
    <t xml:space="preserve">2. </t>
  </si>
  <si>
    <t>Közös Önkormányzati Hivatal gazd.mük. bev.</t>
  </si>
  <si>
    <t>Közös Önkormányzati Hivatal gazd.mük. kiadásai</t>
  </si>
  <si>
    <t>Közös Önkormányzati Hivatal</t>
  </si>
  <si>
    <t>KÖH</t>
  </si>
  <si>
    <t>Közös Önkormányzati Hivatal működési kiadások</t>
  </si>
  <si>
    <t>Közös Önkormányzati Hivatal kiadások összesen</t>
  </si>
  <si>
    <t>létszámváltozás</t>
  </si>
  <si>
    <t>2013. évi</t>
  </si>
  <si>
    <t>Készfizető kezességvállalás SFÜ Kft hitelfelvételéhez Szatymaz és Vidéke Takarékszövetkezet</t>
  </si>
  <si>
    <t>73/2012 (IV.26.) Kt.</t>
  </si>
  <si>
    <t>Készfizető kezességvállalás SFÜ Kft. hitelfelvételéhez Raiffeisen Bank</t>
  </si>
  <si>
    <t>Készfizető kezességvállalás Szennyvíztársulat hitelfelvételéhez</t>
  </si>
  <si>
    <t>99/2010. (VI.10.) Kt.</t>
  </si>
  <si>
    <t>Kötvénykibocsátás</t>
  </si>
  <si>
    <t>Önkormányzat adósságállománya /mérlegből/</t>
  </si>
  <si>
    <t xml:space="preserve">Önkormányzat által adott kedvezmények </t>
  </si>
  <si>
    <t xml:space="preserve">Az Önkományzat által nyújtott kölcsönök </t>
  </si>
  <si>
    <t>94/2011. (IX.29.) Kt.</t>
  </si>
  <si>
    <t>2012.</t>
  </si>
  <si>
    <t>Egyéb sajátos folyó bevétel- bérlakás bérleti díja</t>
  </si>
  <si>
    <t>Lakásgazdálkodás</t>
  </si>
  <si>
    <t>Civil szervezetek támogatása</t>
  </si>
  <si>
    <t>Helyi adó</t>
  </si>
  <si>
    <t>Fizetési kötelezettség/saját bevétel (törvényi maxiumum 50%)</t>
  </si>
  <si>
    <r>
      <t xml:space="preserve">353/2011.(XII.30.) az adósságot keletkeztető ügyletekhez történő hozzájárulás részletes szabályairól szóló Kormány rendelet 2.§ (1) bekezdés értelmében Sándorfalva Város Önkormányzat </t>
    </r>
    <r>
      <rPr>
        <b/>
        <sz val="11"/>
        <rFont val="Arial"/>
        <family val="2"/>
      </rPr>
      <t>saját bevételei eFt-ban</t>
    </r>
  </si>
  <si>
    <r>
      <t>2011. évi CXCIV. Magyarország gazdasági stabilitásáról szóló törvény 3.§ (1) alapján Sándorfalva Városi Önkormányzat adósságot keletkeztető ügyletéből eredő</t>
    </r>
    <r>
      <rPr>
        <b/>
        <sz val="11"/>
        <rFont val="Arial"/>
        <family val="2"/>
      </rPr>
      <t xml:space="preserve"> fizetési kötelezettség eFt-ban</t>
    </r>
    <r>
      <rPr>
        <sz val="11"/>
        <rFont val="Arial"/>
        <family val="2"/>
      </rPr>
      <t>, korrigálva az állami adósságkonszolidáció mértékével</t>
    </r>
  </si>
  <si>
    <t>Sándorfalva Városi Önkormányzat saját bevételei és adósságot keletkeztető ügyletből eredő fizetési kötelezettségei</t>
  </si>
  <si>
    <t>Víziközmű Társulat érdekeltségi hj.</t>
  </si>
  <si>
    <t>TP-1-2012/1389</t>
  </si>
  <si>
    <t>Sándorfalva helyi piacának fejlesztése</t>
  </si>
  <si>
    <t>Sándorfalvi óvoda fejlesztése</t>
  </si>
  <si>
    <t>DAOP-4.2.1-11-2012-0018</t>
  </si>
  <si>
    <t>(köztisztviselő 26 fő + polgármester+1 közalkalmazott+
1 munkaszerződéssel)</t>
  </si>
  <si>
    <t>Sf-Szatymaz Szennyvíz Cstorna beruházó Társulás és DARKT műk. hj.</t>
  </si>
  <si>
    <t>Alapfokú oktatás (Iskola, óvoda, művészeti iskola)</t>
  </si>
  <si>
    <t>KEOP Helyi hő, hűtési és villamos energia igény kielégítése megújuló energiaforrásokkal (SZIKK)</t>
  </si>
  <si>
    <t>KEOP Épületenergetikai fejlesztések (KÖH)</t>
  </si>
  <si>
    <t>KEOP Napelemes rendszer kiépítése a Pallavicini Sándor Általános Iskolán</t>
  </si>
  <si>
    <t>Települési szilárdhulladék gazdálkodási rendszerek továbbfejlesztése DHGT</t>
  </si>
  <si>
    <t>LEADER (VM)- Helyi vidékfejlesztési stratégiák fejezet</t>
  </si>
  <si>
    <t>Sándorfalvi Iskolás Gyermekekért Közalapítvány</t>
  </si>
  <si>
    <t>Tanyagondnoki gépjármű beszerzés - VM rendelet alapján az Európai Mezőgazdasági Vidékfejlesztési Alapból</t>
  </si>
  <si>
    <t>Sándorvalva Város 2014. évi kiadásai</t>
  </si>
  <si>
    <t>Gyermekétkeztetés - bértámogatás</t>
  </si>
  <si>
    <t>Települési önkormányzatok köznevelési feladatainak egyéb támogatása</t>
  </si>
  <si>
    <t>Helyi önkormányzatok általános működésének és ágazati feladatainak támogatása</t>
  </si>
  <si>
    <t>II. Helyi önkormányzatok által felhasználható központosított előirányzatok</t>
  </si>
  <si>
    <t>Helyi önkormányzatok által felhasználható központosított előirányzatok</t>
  </si>
  <si>
    <t xml:space="preserve">   …./2014. (II.13.) Ör. 1/a. sz. melléklet</t>
  </si>
  <si>
    <t>ÖSSZESEN 2014</t>
  </si>
  <si>
    <t>2014. évi terv</t>
  </si>
  <si>
    <t xml:space="preserve">                                        …./2014. (II.13.) Ör. 2. sz. melléklete</t>
  </si>
  <si>
    <t>-Vizesblokk kialakítás</t>
  </si>
  <si>
    <t>- Épület homlokzat felújítása</t>
  </si>
  <si>
    <t>Orvosi rendelő felújítási munkálatai</t>
  </si>
  <si>
    <t>Szolgáltatóház:</t>
  </si>
  <si>
    <t>Sándorfalva Város Önkormányzata 2014. évi költségvetésének működési és felhalmozási célú bevételi</t>
  </si>
  <si>
    <t>Működési egyenleg</t>
  </si>
  <si>
    <t>Felhalmozási egyenleg</t>
  </si>
  <si>
    <t>Költségvetési egyenleg</t>
  </si>
  <si>
    <t>…./2014. (II.13.) Ör.  1/b. melléklet</t>
  </si>
  <si>
    <t>Önkormányzati ingatlanok szennyvíz bekötései</t>
  </si>
  <si>
    <t>2013. évi záró</t>
  </si>
  <si>
    <t>2014. évi</t>
  </si>
  <si>
    <t>Holcim-ház karbantartás</t>
  </si>
  <si>
    <t>Lakásalap</t>
  </si>
  <si>
    <t>Gyermekétkeztetés - üzemeltetési támogatás</t>
  </si>
  <si>
    <t>Sándorfalva Városi Önkormányzat 2014. évi összes bevételei eFt-ban</t>
  </si>
  <si>
    <t>Sándorfalva Város 2014. évi  bevételi előirányzatai</t>
  </si>
  <si>
    <t>2012. évi tény</t>
  </si>
  <si>
    <t>2013. évi várható</t>
  </si>
  <si>
    <t>2014. évi tervezett</t>
  </si>
  <si>
    <t>2012 - 2014. év</t>
  </si>
  <si>
    <t>.../2014. (II.13.) Ör. 1. sz. melléklet</t>
  </si>
  <si>
    <t>2014. évben</t>
  </si>
  <si>
    <t xml:space="preserve">           …./2014. (II.13.) Ör. 1/c. sz. melléklete</t>
  </si>
  <si>
    <t>…../2014. (II.13.) Ör. 3. sz. melléklete</t>
  </si>
  <si>
    <t>….../2014. (II.13.) Ör. 4. sz. melléklete</t>
  </si>
  <si>
    <t>2014. évi létszám-előirányzat  és illetménykeret</t>
  </si>
  <si>
    <t>2014.évi</t>
  </si>
  <si>
    <t>Sándorfalva Városi Önkormányzat</t>
  </si>
  <si>
    <t>Sándorfalva Városi Önkormányzat központi kapcsolatokból származó forrásai
2013.-2014. évben</t>
  </si>
  <si>
    <t>Sándorfalva város 2014. évi előirányzat-felhasználási és likviditási terve</t>
  </si>
  <si>
    <t>…./2014. (II.13.) Ör. 5. sz. melléklete</t>
  </si>
  <si>
    <t>…./2014. (II.13.) önkormányzati rendelet 6. sz. melléklet</t>
  </si>
  <si>
    <t>Előrejelzés a 2014-2016. költségvetési évek bevételeiről és kiadásairól</t>
  </si>
  <si>
    <t xml:space="preserve">      köztisztviselő (28 + pm)</t>
  </si>
  <si>
    <t>…../2014. (II.13.) önkormányzati rendelet 9. sz. melléklet</t>
  </si>
  <si>
    <t xml:space="preserve">                              …./2014. (II.13.) önkormányzati rendelet 7.sz. melléklet</t>
  </si>
  <si>
    <t>581.362</t>
  </si>
  <si>
    <t>…../2014. (II.13.) önkormányzati rendelet 8. sz. melléklet</t>
  </si>
  <si>
    <t xml:space="preserve">Kimutatás az EU-s pályázatokról 2013-2014. év (Sándorfalva Város Önkormányzata)                                    </t>
  </si>
  <si>
    <t>Kapott támogatás 2013. dec. 31-ig</t>
  </si>
  <si>
    <t>Teljesített kifizetés 2013. dec. 31-ig</t>
  </si>
  <si>
    <t>2014. évi támogatási igény</t>
  </si>
  <si>
    <t>2014. évi kiadási előirányzat</t>
  </si>
  <si>
    <t>2013.</t>
  </si>
  <si>
    <t>KEOP1.1.1/B10-22-2013-0006</t>
  </si>
  <si>
    <t>A Dél-alföldi Térségi Hulladékgazdálkodási Társulás települési szilárdhulladék-gazdálkodási rendszerének továbbfejlesztése</t>
  </si>
  <si>
    <t>KEOP-2012-4.10.0/A</t>
  </si>
  <si>
    <t>Napelemes rendszer kiépítése a Széchenyi Ifjúsági Közösségi Központ épületén</t>
  </si>
  <si>
    <t>Pallavicini Sándor Általános Iskola hálózati villamosenergiafelhasználás csökkentése megújuló energiaforrással (napelemmel)</t>
  </si>
  <si>
    <t>KEOP-2012-5.5.0/B</t>
  </si>
  <si>
    <t>Épületenergetikai fejlesztések megújuló energiaforrás hasznosítással kombinálva</t>
  </si>
  <si>
    <t>Nádastó szabadidőpark infrastruktúrafejlesztése</t>
  </si>
  <si>
    <t>VM-Falumegújítás- és fejlesztés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</si>
</sst>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#,##0\ _F_t"/>
    <numFmt numFmtId="166" formatCode="_-* #,##0\ _F_t_-;\-* #,##0\ _F_t_-;_-* \-??\ _F_t_-;_-@_-"/>
    <numFmt numFmtId="167" formatCode="yyyy/\ m/\ d\.;@"/>
    <numFmt numFmtId="168" formatCode="[$-40E]yyyy\.\ mmmm\ d\."/>
    <numFmt numFmtId="169" formatCode="_-* #,##0\ _F_t_-;\-* #,##0\ _F_t_-;_-* &quot;-&quot;??\ _F_t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#,##0_ ;\-#,##0\ "/>
  </numFmts>
  <fonts count="4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i/>
      <sz val="10"/>
      <name val="Arial"/>
      <family val="2"/>
    </font>
    <font>
      <b/>
      <sz val="12"/>
      <name val="Arial"/>
      <family val="2"/>
    </font>
    <font>
      <sz val="7"/>
      <name val="Arial CE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7"/>
      <name val="Arial"/>
      <family val="2"/>
    </font>
    <font>
      <i/>
      <sz val="7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9"/>
      <name val="Arial CE"/>
      <family val="0"/>
    </font>
    <font>
      <i/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0"/>
    </font>
    <font>
      <b/>
      <sz val="8"/>
      <name val="Tahom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/>
      <bottom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thin"/>
      <top/>
      <bottom/>
    </border>
    <border>
      <left style="medium"/>
      <right style="thin"/>
      <top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medium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medium"/>
      <top>
        <color indexed="63"/>
      </top>
      <bottom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>
        <color indexed="63"/>
      </right>
      <top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/>
      <top/>
      <bottom style="thin"/>
    </border>
    <border>
      <left>
        <color indexed="63"/>
      </left>
      <right style="thin"/>
      <top style="medium">
        <color indexed="8"/>
      </top>
      <bottom style="medium"/>
    </border>
    <border>
      <left>
        <color indexed="63"/>
      </left>
      <right style="thin"/>
      <top/>
      <bottom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/>
      <right style="medium"/>
      <top style="medium"/>
      <bottom/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/>
    </border>
    <border>
      <left style="medium"/>
      <right>
        <color indexed="63"/>
      </right>
      <top/>
      <bottom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40" fillId="7" borderId="1" applyNumberFormat="0" applyAlignment="0" applyProtection="0"/>
    <xf numFmtId="0" fontId="44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4" fillId="16" borderId="5" applyNumberFormat="0" applyAlignment="0" applyProtection="0"/>
    <xf numFmtId="164" fontId="0" fillId="0" borderId="0">
      <alignment/>
      <protection/>
    </xf>
    <xf numFmtId="0" fontId="0" fillId="0" borderId="0">
      <alignment/>
      <protection/>
    </xf>
    <xf numFmtId="9" fontId="0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6" fillId="4" borderId="0" applyNumberFormat="0" applyBorder="0" applyAlignment="0" applyProtection="0"/>
    <xf numFmtId="0" fontId="43" fillId="22" borderId="8" applyNumberFormat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4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" borderId="0" applyNumberFormat="0" applyBorder="0" applyAlignment="0" applyProtection="0"/>
    <xf numFmtId="0" fontId="42" fillId="23" borderId="0" applyNumberFormat="0" applyBorder="0" applyAlignment="0" applyProtection="0"/>
    <xf numFmtId="0" fontId="33" fillId="22" borderId="1" applyNumberFormat="0" applyAlignment="0" applyProtection="0"/>
    <xf numFmtId="9" fontId="0" fillId="0" borderId="0" applyFill="0" applyBorder="0" applyAlignment="0" applyProtection="0"/>
  </cellStyleXfs>
  <cellXfs count="804">
    <xf numFmtId="0" fontId="0" fillId="0" borderId="0" xfId="0" applyAlignment="1">
      <alignment/>
    </xf>
    <xf numFmtId="0" fontId="0" fillId="0" borderId="0" xfId="41">
      <alignment/>
      <protection/>
    </xf>
    <xf numFmtId="0" fontId="0" fillId="0" borderId="0" xfId="41" applyFont="1" applyAlignment="1">
      <alignment horizontal="right"/>
      <protection/>
    </xf>
    <xf numFmtId="0" fontId="1" fillId="0" borderId="0" xfId="41" applyFont="1" applyAlignment="1">
      <alignment horizontal="center"/>
      <protection/>
    </xf>
    <xf numFmtId="0" fontId="0" fillId="0" borderId="0" xfId="41" applyAlignment="1">
      <alignment horizontal="center"/>
      <protection/>
    </xf>
    <xf numFmtId="0" fontId="2" fillId="0" borderId="0" xfId="41" applyFont="1" applyAlignment="1">
      <alignment horizontal="right"/>
      <protection/>
    </xf>
    <xf numFmtId="0" fontId="3" fillId="0" borderId="10" xfId="41" applyFont="1" applyBorder="1">
      <alignment/>
      <protection/>
    </xf>
    <xf numFmtId="0" fontId="4" fillId="0" borderId="10" xfId="41" applyFont="1" applyBorder="1" applyAlignment="1">
      <alignment horizontal="center"/>
      <protection/>
    </xf>
    <xf numFmtId="0" fontId="3" fillId="0" borderId="11" xfId="41" applyFont="1" applyBorder="1">
      <alignment/>
      <protection/>
    </xf>
    <xf numFmtId="0" fontId="4" fillId="0" borderId="11" xfId="41" applyFont="1" applyBorder="1" applyAlignment="1">
      <alignment horizontal="center"/>
      <protection/>
    </xf>
    <xf numFmtId="0" fontId="5" fillId="0" borderId="12" xfId="41" applyFont="1" applyBorder="1">
      <alignment/>
      <protection/>
    </xf>
    <xf numFmtId="3" fontId="2" fillId="0" borderId="12" xfId="41" applyNumberFormat="1" applyFont="1" applyBorder="1">
      <alignment/>
      <protection/>
    </xf>
    <xf numFmtId="0" fontId="2" fillId="0" borderId="12" xfId="41" applyFont="1" applyBorder="1">
      <alignment/>
      <protection/>
    </xf>
    <xf numFmtId="0" fontId="7" fillId="0" borderId="12" xfId="41" applyFont="1" applyBorder="1">
      <alignment/>
      <protection/>
    </xf>
    <xf numFmtId="0" fontId="3" fillId="0" borderId="13" xfId="41" applyFont="1" applyBorder="1">
      <alignment/>
      <protection/>
    </xf>
    <xf numFmtId="0" fontId="5" fillId="0" borderId="11" xfId="41" applyFont="1" applyBorder="1">
      <alignment/>
      <protection/>
    </xf>
    <xf numFmtId="3" fontId="2" fillId="0" borderId="11" xfId="41" applyNumberFormat="1" applyFont="1" applyBorder="1">
      <alignment/>
      <protection/>
    </xf>
    <xf numFmtId="3" fontId="0" fillId="0" borderId="0" xfId="41" applyNumberFormat="1">
      <alignment/>
      <protection/>
    </xf>
    <xf numFmtId="0" fontId="2" fillId="0" borderId="0" xfId="41" applyFont="1">
      <alignment/>
      <protection/>
    </xf>
    <xf numFmtId="0" fontId="0" fillId="0" borderId="0" xfId="41" applyBorder="1">
      <alignment/>
      <protection/>
    </xf>
    <xf numFmtId="0" fontId="8" fillId="0" borderId="0" xfId="41" applyFont="1" applyBorder="1" applyAlignment="1">
      <alignment horizontal="center"/>
      <protection/>
    </xf>
    <xf numFmtId="0" fontId="8" fillId="0" borderId="0" xfId="41" applyFont="1" applyBorder="1" applyAlignment="1">
      <alignment/>
      <protection/>
    </xf>
    <xf numFmtId="0" fontId="2" fillId="0" borderId="11" xfId="41" applyFont="1" applyBorder="1">
      <alignment/>
      <protection/>
    </xf>
    <xf numFmtId="0" fontId="2" fillId="0" borderId="14" xfId="41" applyFont="1" applyBorder="1">
      <alignment/>
      <protection/>
    </xf>
    <xf numFmtId="3" fontId="2" fillId="0" borderId="12" xfId="41" applyNumberFormat="1" applyFont="1" applyBorder="1" applyAlignment="1">
      <alignment horizontal="right"/>
      <protection/>
    </xf>
    <xf numFmtId="3" fontId="2" fillId="0" borderId="11" xfId="41" applyNumberFormat="1" applyFont="1" applyBorder="1" applyAlignment="1">
      <alignment horizontal="right"/>
      <protection/>
    </xf>
    <xf numFmtId="3" fontId="5" fillId="0" borderId="14" xfId="41" applyNumberFormat="1" applyFont="1" applyBorder="1">
      <alignment/>
      <protection/>
    </xf>
    <xf numFmtId="3" fontId="5" fillId="0" borderId="12" xfId="41" applyNumberFormat="1" applyFont="1" applyBorder="1">
      <alignment/>
      <protection/>
    </xf>
    <xf numFmtId="3" fontId="5" fillId="0" borderId="12" xfId="41" applyNumberFormat="1" applyFont="1" applyBorder="1" applyAlignment="1">
      <alignment horizontal="right"/>
      <protection/>
    </xf>
    <xf numFmtId="3" fontId="10" fillId="0" borderId="12" xfId="41" applyNumberFormat="1" applyFont="1" applyBorder="1">
      <alignment/>
      <protection/>
    </xf>
    <xf numFmtId="3" fontId="2" fillId="0" borderId="15" xfId="41" applyNumberFormat="1" applyFont="1" applyBorder="1">
      <alignment/>
      <protection/>
    </xf>
    <xf numFmtId="3" fontId="5" fillId="0" borderId="15" xfId="41" applyNumberFormat="1" applyFont="1" applyBorder="1">
      <alignment/>
      <protection/>
    </xf>
    <xf numFmtId="3" fontId="5" fillId="0" borderId="16" xfId="41" applyNumberFormat="1" applyFont="1" applyBorder="1">
      <alignment/>
      <protection/>
    </xf>
    <xf numFmtId="0" fontId="12" fillId="0" borderId="0" xfId="41" applyFont="1" applyAlignment="1">
      <alignment horizontal="center"/>
      <protection/>
    </xf>
    <xf numFmtId="0" fontId="2" fillId="0" borderId="0" xfId="41" applyFont="1" applyAlignment="1">
      <alignment horizontal="center"/>
      <protection/>
    </xf>
    <xf numFmtId="0" fontId="1" fillId="0" borderId="17" xfId="41" applyFont="1" applyBorder="1" applyAlignment="1">
      <alignment horizontal="center"/>
      <protection/>
    </xf>
    <xf numFmtId="0" fontId="1" fillId="0" borderId="12" xfId="41" applyFont="1" applyBorder="1" applyAlignment="1">
      <alignment horizontal="center"/>
      <protection/>
    </xf>
    <xf numFmtId="0" fontId="3" fillId="0" borderId="12" xfId="41" applyFont="1" applyBorder="1" applyAlignment="1">
      <alignment horizontal="center"/>
      <protection/>
    </xf>
    <xf numFmtId="0" fontId="1" fillId="0" borderId="14" xfId="41" applyFont="1" applyBorder="1" applyAlignment="1">
      <alignment horizontal="center"/>
      <protection/>
    </xf>
    <xf numFmtId="0" fontId="4" fillId="0" borderId="18" xfId="41" applyFont="1" applyBorder="1" applyAlignment="1">
      <alignment horizontal="center"/>
      <protection/>
    </xf>
    <xf numFmtId="0" fontId="1" fillId="24" borderId="18" xfId="41" applyFont="1" applyFill="1" applyBorder="1">
      <alignment/>
      <protection/>
    </xf>
    <xf numFmtId="0" fontId="2" fillId="0" borderId="18" xfId="41" applyFont="1" applyBorder="1" applyAlignment="1">
      <alignment horizontal="right"/>
      <protection/>
    </xf>
    <xf numFmtId="0" fontId="3" fillId="0" borderId="12" xfId="41" applyFont="1" applyBorder="1">
      <alignment/>
      <protection/>
    </xf>
    <xf numFmtId="0" fontId="2" fillId="0" borderId="18" xfId="41" applyFont="1" applyBorder="1">
      <alignment/>
      <protection/>
    </xf>
    <xf numFmtId="3" fontId="2" fillId="0" borderId="15" xfId="41" applyNumberFormat="1" applyFont="1" applyBorder="1" applyAlignment="1">
      <alignment horizontal="right"/>
      <protection/>
    </xf>
    <xf numFmtId="0" fontId="3" fillId="24" borderId="11" xfId="41" applyFont="1" applyFill="1" applyBorder="1" applyAlignment="1">
      <alignment horizontal="left"/>
      <protection/>
    </xf>
    <xf numFmtId="0" fontId="1" fillId="24" borderId="17" xfId="41" applyFont="1" applyFill="1" applyBorder="1">
      <alignment/>
      <protection/>
    </xf>
    <xf numFmtId="3" fontId="5" fillId="0" borderId="10" xfId="41" applyNumberFormat="1" applyFont="1" applyBorder="1" applyAlignment="1">
      <alignment horizontal="right"/>
      <protection/>
    </xf>
    <xf numFmtId="0" fontId="3" fillId="24" borderId="11" xfId="41" applyFont="1" applyFill="1" applyBorder="1">
      <alignment/>
      <protection/>
    </xf>
    <xf numFmtId="0" fontId="1" fillId="24" borderId="14" xfId="41" applyFont="1" applyFill="1" applyBorder="1">
      <alignment/>
      <protection/>
    </xf>
    <xf numFmtId="0" fontId="3" fillId="0" borderId="15" xfId="41" applyFont="1" applyBorder="1">
      <alignment/>
      <protection/>
    </xf>
    <xf numFmtId="0" fontId="1" fillId="24" borderId="19" xfId="41" applyFont="1" applyFill="1" applyBorder="1">
      <alignment/>
      <protection/>
    </xf>
    <xf numFmtId="0" fontId="1" fillId="24" borderId="12" xfId="41" applyFont="1" applyFill="1" applyBorder="1">
      <alignment/>
      <protection/>
    </xf>
    <xf numFmtId="0" fontId="3" fillId="24" borderId="12" xfId="41" applyFont="1" applyFill="1" applyBorder="1">
      <alignment/>
      <protection/>
    </xf>
    <xf numFmtId="0" fontId="5" fillId="0" borderId="0" xfId="41" applyFont="1" applyFill="1" applyBorder="1">
      <alignment/>
      <protection/>
    </xf>
    <xf numFmtId="3" fontId="5" fillId="0" borderId="0" xfId="41" applyNumberFormat="1" applyFont="1" applyFill="1" applyBorder="1" applyAlignment="1">
      <alignment horizontal="right"/>
      <protection/>
    </xf>
    <xf numFmtId="0" fontId="11" fillId="0" borderId="0" xfId="41" applyFont="1">
      <alignment/>
      <protection/>
    </xf>
    <xf numFmtId="0" fontId="2" fillId="0" borderId="20" xfId="41" applyFont="1" applyBorder="1">
      <alignment/>
      <protection/>
    </xf>
    <xf numFmtId="0" fontId="9" fillId="0" borderId="21" xfId="41" applyFont="1" applyBorder="1" applyAlignment="1">
      <alignment horizontal="center"/>
      <protection/>
    </xf>
    <xf numFmtId="0" fontId="2" fillId="0" borderId="22" xfId="41" applyFont="1" applyBorder="1">
      <alignment/>
      <protection/>
    </xf>
    <xf numFmtId="0" fontId="9" fillId="0" borderId="23" xfId="41" applyFont="1" applyBorder="1" applyAlignment="1">
      <alignment horizontal="center"/>
      <protection/>
    </xf>
    <xf numFmtId="0" fontId="9" fillId="0" borderId="24" xfId="41" applyFont="1" applyBorder="1" applyAlignment="1">
      <alignment horizontal="center"/>
      <protection/>
    </xf>
    <xf numFmtId="0" fontId="10" fillId="0" borderId="18" xfId="41" applyFont="1" applyBorder="1">
      <alignment/>
      <protection/>
    </xf>
    <xf numFmtId="0" fontId="2" fillId="0" borderId="11" xfId="41" applyFont="1" applyBorder="1" applyAlignment="1">
      <alignment horizontal="center"/>
      <protection/>
    </xf>
    <xf numFmtId="3" fontId="2" fillId="0" borderId="25" xfId="41" applyNumberFormat="1" applyFont="1" applyBorder="1">
      <alignment/>
      <protection/>
    </xf>
    <xf numFmtId="0" fontId="2" fillId="0" borderId="26" xfId="41" applyFont="1" applyBorder="1">
      <alignment/>
      <protection/>
    </xf>
    <xf numFmtId="0" fontId="2" fillId="0" borderId="10" xfId="41" applyFont="1" applyBorder="1">
      <alignment/>
      <protection/>
    </xf>
    <xf numFmtId="3" fontId="10" fillId="0" borderId="11" xfId="41" applyNumberFormat="1" applyFont="1" applyBorder="1">
      <alignment/>
      <protection/>
    </xf>
    <xf numFmtId="0" fontId="0" fillId="0" borderId="15" xfId="41" applyBorder="1">
      <alignment/>
      <protection/>
    </xf>
    <xf numFmtId="3" fontId="2" fillId="0" borderId="10" xfId="41" applyNumberFormat="1" applyFont="1" applyBorder="1">
      <alignment/>
      <protection/>
    </xf>
    <xf numFmtId="0" fontId="2" fillId="0" borderId="10" xfId="41" applyFont="1" applyFill="1" applyBorder="1" applyAlignment="1">
      <alignment horizontal="center"/>
      <protection/>
    </xf>
    <xf numFmtId="0" fontId="2" fillId="0" borderId="19" xfId="41" applyFont="1" applyBorder="1">
      <alignment/>
      <protection/>
    </xf>
    <xf numFmtId="0" fontId="2" fillId="0" borderId="25" xfId="41" applyFont="1" applyBorder="1" applyAlignment="1">
      <alignment horizontal="center"/>
      <protection/>
    </xf>
    <xf numFmtId="0" fontId="5" fillId="0" borderId="0" xfId="41" applyFont="1" applyBorder="1">
      <alignment/>
      <protection/>
    </xf>
    <xf numFmtId="0" fontId="2" fillId="0" borderId="0" xfId="41" applyFont="1" applyBorder="1">
      <alignment/>
      <protection/>
    </xf>
    <xf numFmtId="0" fontId="14" fillId="0" borderId="0" xfId="41" applyFont="1" applyBorder="1">
      <alignment/>
      <protection/>
    </xf>
    <xf numFmtId="0" fontId="2" fillId="0" borderId="17" xfId="41" applyFont="1" applyBorder="1">
      <alignment/>
      <protection/>
    </xf>
    <xf numFmtId="0" fontId="2" fillId="0" borderId="25" xfId="41" applyFont="1" applyFill="1" applyBorder="1">
      <alignment/>
      <protection/>
    </xf>
    <xf numFmtId="0" fontId="5" fillId="24" borderId="0" xfId="41" applyFont="1" applyFill="1" applyBorder="1">
      <alignment/>
      <protection/>
    </xf>
    <xf numFmtId="0" fontId="2" fillId="24" borderId="0" xfId="41" applyFont="1" applyFill="1" applyBorder="1">
      <alignment/>
      <protection/>
    </xf>
    <xf numFmtId="0" fontId="14" fillId="24" borderId="0" xfId="41" applyFont="1" applyFill="1" applyBorder="1">
      <alignment/>
      <protection/>
    </xf>
    <xf numFmtId="0" fontId="14" fillId="24" borderId="25" xfId="41" applyFont="1" applyFill="1" applyBorder="1">
      <alignment/>
      <protection/>
    </xf>
    <xf numFmtId="0" fontId="15" fillId="24" borderId="0" xfId="41" applyFont="1" applyFill="1" applyBorder="1">
      <alignment/>
      <protection/>
    </xf>
    <xf numFmtId="0" fontId="4" fillId="24" borderId="0" xfId="41" applyFont="1" applyFill="1" applyBorder="1">
      <alignment/>
      <protection/>
    </xf>
    <xf numFmtId="0" fontId="3" fillId="24" borderId="0" xfId="41" applyFont="1" applyFill="1" applyBorder="1">
      <alignment/>
      <protection/>
    </xf>
    <xf numFmtId="0" fontId="0" fillId="0" borderId="10" xfId="41" applyBorder="1">
      <alignment/>
      <protection/>
    </xf>
    <xf numFmtId="0" fontId="0" fillId="0" borderId="12" xfId="41" applyBorder="1">
      <alignment/>
      <protection/>
    </xf>
    <xf numFmtId="0" fontId="5" fillId="0" borderId="27" xfId="41" applyFont="1" applyBorder="1">
      <alignment/>
      <protection/>
    </xf>
    <xf numFmtId="0" fontId="1" fillId="0" borderId="0" xfId="41" applyFont="1" applyBorder="1">
      <alignment/>
      <protection/>
    </xf>
    <xf numFmtId="0" fontId="5" fillId="0" borderId="28" xfId="41" applyFont="1" applyBorder="1">
      <alignment/>
      <protection/>
    </xf>
    <xf numFmtId="0" fontId="3" fillId="24" borderId="17" xfId="41" applyFont="1" applyFill="1" applyBorder="1" applyAlignment="1">
      <alignment horizontal="center"/>
      <protection/>
    </xf>
    <xf numFmtId="0" fontId="3" fillId="24" borderId="18" xfId="41" applyFont="1" applyFill="1" applyBorder="1" applyAlignment="1">
      <alignment horizontal="center"/>
      <protection/>
    </xf>
    <xf numFmtId="0" fontId="3" fillId="0" borderId="0" xfId="41" applyFont="1" applyBorder="1">
      <alignment/>
      <protection/>
    </xf>
    <xf numFmtId="166" fontId="3" fillId="0" borderId="25" xfId="40" applyNumberFormat="1" applyFont="1" applyFill="1" applyBorder="1" applyAlignment="1" applyProtection="1">
      <alignment/>
      <protection/>
    </xf>
    <xf numFmtId="166" fontId="5" fillId="0" borderId="25" xfId="40" applyNumberFormat="1" applyFont="1" applyFill="1" applyBorder="1" applyAlignment="1" applyProtection="1">
      <alignment/>
      <protection/>
    </xf>
    <xf numFmtId="3" fontId="0" fillId="0" borderId="15" xfId="41" applyNumberFormat="1" applyBorder="1">
      <alignment/>
      <protection/>
    </xf>
    <xf numFmtId="0" fontId="3" fillId="0" borderId="25" xfId="41" applyFont="1" applyBorder="1">
      <alignment/>
      <protection/>
    </xf>
    <xf numFmtId="0" fontId="16" fillId="0" borderId="0" xfId="41" applyFont="1" applyBorder="1">
      <alignment/>
      <protection/>
    </xf>
    <xf numFmtId="166" fontId="4" fillId="0" borderId="25" xfId="40" applyNumberFormat="1" applyFont="1" applyFill="1" applyBorder="1" applyAlignment="1" applyProtection="1">
      <alignment/>
      <protection/>
    </xf>
    <xf numFmtId="0" fontId="17" fillId="0" borderId="0" xfId="41" applyFont="1" applyBorder="1">
      <alignment/>
      <protection/>
    </xf>
    <xf numFmtId="3" fontId="0" fillId="0" borderId="0" xfId="41" applyNumberFormat="1" applyBorder="1">
      <alignment/>
      <protection/>
    </xf>
    <xf numFmtId="166" fontId="3" fillId="0" borderId="0" xfId="40" applyNumberFormat="1" applyFont="1" applyFill="1" applyBorder="1" applyAlignment="1" applyProtection="1">
      <alignment/>
      <protection/>
    </xf>
    <xf numFmtId="3" fontId="2" fillId="0" borderId="0" xfId="41" applyNumberFormat="1" applyFont="1" applyBorder="1">
      <alignment/>
      <protection/>
    </xf>
    <xf numFmtId="3" fontId="3" fillId="0" borderId="0" xfId="41" applyNumberFormat="1" applyFont="1" applyBorder="1">
      <alignment/>
      <protection/>
    </xf>
    <xf numFmtId="3" fontId="3" fillId="0" borderId="25" xfId="40" applyNumberFormat="1" applyFont="1" applyFill="1" applyBorder="1" applyAlignment="1" applyProtection="1">
      <alignment horizontal="right"/>
      <protection/>
    </xf>
    <xf numFmtId="3" fontId="0" fillId="0" borderId="25" xfId="41" applyNumberFormat="1" applyBorder="1">
      <alignment/>
      <protection/>
    </xf>
    <xf numFmtId="166" fontId="16" fillId="0" borderId="25" xfId="40" applyNumberFormat="1" applyFont="1" applyFill="1" applyBorder="1" applyAlignment="1" applyProtection="1">
      <alignment horizontal="right"/>
      <protection/>
    </xf>
    <xf numFmtId="166" fontId="3" fillId="0" borderId="25" xfId="40" applyNumberFormat="1" applyFont="1" applyFill="1" applyBorder="1" applyAlignment="1" applyProtection="1">
      <alignment horizontal="left"/>
      <protection/>
    </xf>
    <xf numFmtId="0" fontId="16" fillId="0" borderId="24" xfId="41" applyFont="1" applyBorder="1">
      <alignment/>
      <protection/>
    </xf>
    <xf numFmtId="0" fontId="16" fillId="0" borderId="23" xfId="41" applyFont="1" applyBorder="1">
      <alignment/>
      <protection/>
    </xf>
    <xf numFmtId="166" fontId="5" fillId="0" borderId="25" xfId="40" applyNumberFormat="1" applyFont="1" applyFill="1" applyBorder="1" applyAlignment="1" applyProtection="1">
      <alignment horizontal="right"/>
      <protection/>
    </xf>
    <xf numFmtId="166" fontId="3" fillId="0" borderId="14" xfId="40" applyNumberFormat="1" applyFont="1" applyFill="1" applyBorder="1" applyAlignment="1" applyProtection="1">
      <alignment horizontal="left"/>
      <protection/>
    </xf>
    <xf numFmtId="3" fontId="1" fillId="0" borderId="12" xfId="41" applyNumberFormat="1" applyFont="1" applyBorder="1">
      <alignment/>
      <protection/>
    </xf>
    <xf numFmtId="0" fontId="5" fillId="0" borderId="19" xfId="41" applyFont="1" applyBorder="1">
      <alignment/>
      <protection/>
    </xf>
    <xf numFmtId="166" fontId="5" fillId="0" borderId="14" xfId="40" applyNumberFormat="1" applyFont="1" applyFill="1" applyBorder="1" applyAlignment="1" applyProtection="1">
      <alignment horizontal="right"/>
      <protection/>
    </xf>
    <xf numFmtId="166" fontId="3" fillId="0" borderId="25" xfId="40" applyNumberFormat="1" applyFont="1" applyFill="1" applyBorder="1" applyAlignment="1" applyProtection="1">
      <alignment horizontal="right"/>
      <protection/>
    </xf>
    <xf numFmtId="0" fontId="18" fillId="0" borderId="19" xfId="41" applyFont="1" applyBorder="1">
      <alignment/>
      <protection/>
    </xf>
    <xf numFmtId="0" fontId="18" fillId="0" borderId="14" xfId="41" applyFont="1" applyBorder="1">
      <alignment/>
      <protection/>
    </xf>
    <xf numFmtId="0" fontId="16" fillId="24" borderId="0" xfId="41" applyFont="1" applyFill="1" applyBorder="1">
      <alignment/>
      <protection/>
    </xf>
    <xf numFmtId="0" fontId="17" fillId="24" borderId="25" xfId="41" applyFont="1" applyFill="1" applyBorder="1">
      <alignment/>
      <protection/>
    </xf>
    <xf numFmtId="3" fontId="3" fillId="0" borderId="15" xfId="41" applyNumberFormat="1" applyFont="1" applyBorder="1">
      <alignment/>
      <protection/>
    </xf>
    <xf numFmtId="0" fontId="5" fillId="0" borderId="24" xfId="41" applyFont="1" applyBorder="1">
      <alignment/>
      <protection/>
    </xf>
    <xf numFmtId="166" fontId="5" fillId="0" borderId="23" xfId="40" applyNumberFormat="1" applyFont="1" applyFill="1" applyBorder="1" applyAlignment="1" applyProtection="1">
      <alignment horizontal="right"/>
      <protection/>
    </xf>
    <xf numFmtId="3" fontId="5" fillId="0" borderId="29" xfId="41" applyNumberFormat="1" applyFont="1" applyBorder="1">
      <alignment/>
      <protection/>
    </xf>
    <xf numFmtId="0" fontId="1" fillId="0" borderId="0" xfId="41" applyFont="1">
      <alignment/>
      <protection/>
    </xf>
    <xf numFmtId="0" fontId="2" fillId="0" borderId="17" xfId="41" applyFont="1" applyFill="1" applyBorder="1">
      <alignment/>
      <protection/>
    </xf>
    <xf numFmtId="0" fontId="2" fillId="0" borderId="25" xfId="41" applyFont="1" applyFill="1" applyBorder="1" applyAlignment="1">
      <alignment horizontal="center"/>
      <protection/>
    </xf>
    <xf numFmtId="0" fontId="2" fillId="0" borderId="15" xfId="41" applyFont="1" applyFill="1" applyBorder="1" applyAlignment="1">
      <alignment horizontal="center"/>
      <protection/>
    </xf>
    <xf numFmtId="0" fontId="2" fillId="0" borderId="30" xfId="41" applyFont="1" applyBorder="1">
      <alignment/>
      <protection/>
    </xf>
    <xf numFmtId="0" fontId="7" fillId="0" borderId="25" xfId="41" applyFont="1" applyBorder="1">
      <alignment/>
      <protection/>
    </xf>
    <xf numFmtId="0" fontId="7" fillId="0" borderId="15" xfId="41" applyFont="1" applyBorder="1">
      <alignment/>
      <protection/>
    </xf>
    <xf numFmtId="0" fontId="7" fillId="0" borderId="11" xfId="41" applyFont="1" applyBorder="1">
      <alignment/>
      <protection/>
    </xf>
    <xf numFmtId="0" fontId="7" fillId="0" borderId="14" xfId="41" applyFont="1" applyBorder="1">
      <alignment/>
      <protection/>
    </xf>
    <xf numFmtId="0" fontId="2" fillId="0" borderId="0" xfId="41" applyFont="1" applyFill="1" applyBorder="1" applyAlignment="1">
      <alignment horizontal="left"/>
      <protection/>
    </xf>
    <xf numFmtId="0" fontId="7" fillId="0" borderId="19" xfId="41" applyFont="1" applyBorder="1">
      <alignment/>
      <protection/>
    </xf>
    <xf numFmtId="0" fontId="2" fillId="0" borderId="31" xfId="41" applyFont="1" applyBorder="1">
      <alignment/>
      <protection/>
    </xf>
    <xf numFmtId="0" fontId="10" fillId="0" borderId="32" xfId="41" applyFont="1" applyBorder="1" applyAlignment="1">
      <alignment horizontal="center"/>
      <protection/>
    </xf>
    <xf numFmtId="0" fontId="10" fillId="0" borderId="16" xfId="41" applyFont="1" applyBorder="1" applyAlignment="1">
      <alignment horizontal="center"/>
      <protection/>
    </xf>
    <xf numFmtId="0" fontId="10" fillId="0" borderId="33" xfId="41" applyFont="1" applyBorder="1" applyAlignment="1">
      <alignment horizontal="center"/>
      <protection/>
    </xf>
    <xf numFmtId="0" fontId="2" fillId="0" borderId="34" xfId="41" applyFont="1" applyBorder="1">
      <alignment/>
      <protection/>
    </xf>
    <xf numFmtId="0" fontId="9" fillId="0" borderId="14" xfId="41" applyFont="1" applyBorder="1">
      <alignment/>
      <protection/>
    </xf>
    <xf numFmtId="0" fontId="10" fillId="0" borderId="12" xfId="41" applyFont="1" applyBorder="1">
      <alignment/>
      <protection/>
    </xf>
    <xf numFmtId="0" fontId="10" fillId="0" borderId="35" xfId="41" applyFont="1" applyBorder="1">
      <alignment/>
      <protection/>
    </xf>
    <xf numFmtId="0" fontId="10" fillId="0" borderId="14" xfId="41" applyFont="1" applyBorder="1">
      <alignment/>
      <protection/>
    </xf>
    <xf numFmtId="3" fontId="10" fillId="0" borderId="35" xfId="41" applyNumberFormat="1" applyFont="1" applyBorder="1">
      <alignment/>
      <protection/>
    </xf>
    <xf numFmtId="0" fontId="2" fillId="0" borderId="36" xfId="41" applyFont="1" applyBorder="1">
      <alignment/>
      <protection/>
    </xf>
    <xf numFmtId="0" fontId="5" fillId="0" borderId="31" xfId="41" applyFont="1" applyBorder="1">
      <alignment/>
      <protection/>
    </xf>
    <xf numFmtId="0" fontId="9" fillId="0" borderId="16" xfId="41" applyFont="1" applyBorder="1">
      <alignment/>
      <protection/>
    </xf>
    <xf numFmtId="3" fontId="9" fillId="0" borderId="16" xfId="41" applyNumberFormat="1" applyFont="1" applyBorder="1">
      <alignment/>
      <protection/>
    </xf>
    <xf numFmtId="3" fontId="10" fillId="0" borderId="37" xfId="41" applyNumberFormat="1" applyFont="1" applyBorder="1">
      <alignment/>
      <protection/>
    </xf>
    <xf numFmtId="49" fontId="10" fillId="0" borderId="14" xfId="41" applyNumberFormat="1" applyFont="1" applyBorder="1">
      <alignment/>
      <protection/>
    </xf>
    <xf numFmtId="0" fontId="9" fillId="0" borderId="32" xfId="41" applyFont="1" applyBorder="1">
      <alignment/>
      <protection/>
    </xf>
    <xf numFmtId="16" fontId="2" fillId="0" borderId="34" xfId="41" applyNumberFormat="1" applyFont="1" applyBorder="1">
      <alignment/>
      <protection/>
    </xf>
    <xf numFmtId="0" fontId="5" fillId="0" borderId="20" xfId="41" applyFont="1" applyBorder="1">
      <alignment/>
      <protection/>
    </xf>
    <xf numFmtId="0" fontId="9" fillId="0" borderId="38" xfId="41" applyFont="1" applyBorder="1">
      <alignment/>
      <protection/>
    </xf>
    <xf numFmtId="0" fontId="5" fillId="0" borderId="39" xfId="41" applyFont="1" applyBorder="1">
      <alignment/>
      <protection/>
    </xf>
    <xf numFmtId="0" fontId="9" fillId="0" borderId="40" xfId="41" applyFont="1" applyBorder="1">
      <alignment/>
      <protection/>
    </xf>
    <xf numFmtId="3" fontId="9" fillId="0" borderId="40" xfId="41" applyNumberFormat="1" applyFont="1" applyBorder="1">
      <alignment/>
      <protection/>
    </xf>
    <xf numFmtId="3" fontId="9" fillId="0" borderId="41" xfId="41" applyNumberFormat="1" applyFont="1" applyBorder="1">
      <alignment/>
      <protection/>
    </xf>
    <xf numFmtId="0" fontId="5" fillId="0" borderId="34" xfId="41" applyFont="1" applyFill="1" applyBorder="1">
      <alignment/>
      <protection/>
    </xf>
    <xf numFmtId="0" fontId="0" fillId="0" borderId="36" xfId="41" applyBorder="1">
      <alignment/>
      <protection/>
    </xf>
    <xf numFmtId="0" fontId="5" fillId="0" borderId="10" xfId="41" applyFont="1" applyBorder="1">
      <alignment/>
      <protection/>
    </xf>
    <xf numFmtId="0" fontId="1" fillId="0" borderId="10" xfId="41" applyFont="1" applyBorder="1">
      <alignment/>
      <protection/>
    </xf>
    <xf numFmtId="0" fontId="0" fillId="0" borderId="42" xfId="41" applyBorder="1">
      <alignment/>
      <protection/>
    </xf>
    <xf numFmtId="0" fontId="0" fillId="0" borderId="39" xfId="41" applyBorder="1">
      <alignment/>
      <protection/>
    </xf>
    <xf numFmtId="0" fontId="0" fillId="0" borderId="40" xfId="41" applyBorder="1">
      <alignment/>
      <protection/>
    </xf>
    <xf numFmtId="0" fontId="5" fillId="0" borderId="40" xfId="41" applyFont="1" applyBorder="1">
      <alignment/>
      <protection/>
    </xf>
    <xf numFmtId="0" fontId="1" fillId="0" borderId="40" xfId="41" applyFont="1" applyBorder="1">
      <alignment/>
      <protection/>
    </xf>
    <xf numFmtId="0" fontId="0" fillId="0" borderId="41" xfId="41" applyBorder="1">
      <alignment/>
      <protection/>
    </xf>
    <xf numFmtId="0" fontId="5" fillId="0" borderId="34" xfId="41" applyFont="1" applyBorder="1">
      <alignment/>
      <protection/>
    </xf>
    <xf numFmtId="0" fontId="1" fillId="0" borderId="36" xfId="41" applyFont="1" applyBorder="1">
      <alignment/>
      <protection/>
    </xf>
    <xf numFmtId="0" fontId="5" fillId="0" borderId="43" xfId="41" applyFont="1" applyBorder="1">
      <alignment/>
      <protection/>
    </xf>
    <xf numFmtId="0" fontId="0" fillId="0" borderId="27" xfId="41" applyBorder="1">
      <alignment/>
      <protection/>
    </xf>
    <xf numFmtId="0" fontId="0" fillId="0" borderId="44" xfId="41" applyBorder="1">
      <alignment/>
      <protection/>
    </xf>
    <xf numFmtId="0" fontId="0" fillId="0" borderId="0" xfId="41" applyFont="1">
      <alignment/>
      <protection/>
    </xf>
    <xf numFmtId="0" fontId="18" fillId="0" borderId="0" xfId="41" applyFont="1" applyBorder="1">
      <alignment/>
      <protection/>
    </xf>
    <xf numFmtId="0" fontId="18" fillId="0" borderId="25" xfId="41" applyFont="1" applyBorder="1">
      <alignment/>
      <protection/>
    </xf>
    <xf numFmtId="166" fontId="2" fillId="0" borderId="14" xfId="40" applyNumberFormat="1" applyFont="1" applyFill="1" applyBorder="1" applyAlignment="1" applyProtection="1">
      <alignment horizontal="left"/>
      <protection/>
    </xf>
    <xf numFmtId="3" fontId="2" fillId="0" borderId="15" xfId="41" applyNumberFormat="1" applyFont="1" applyFill="1" applyBorder="1">
      <alignment/>
      <protection/>
    </xf>
    <xf numFmtId="166" fontId="3" fillId="0" borderId="17" xfId="40" applyNumberFormat="1" applyFont="1" applyFill="1" applyBorder="1" applyAlignment="1" applyProtection="1">
      <alignment horizontal="right"/>
      <protection/>
    </xf>
    <xf numFmtId="3" fontId="5" fillId="0" borderId="17" xfId="40" applyNumberFormat="1" applyFont="1" applyFill="1" applyBorder="1" applyAlignment="1" applyProtection="1">
      <alignment horizontal="right"/>
      <protection/>
    </xf>
    <xf numFmtId="0" fontId="5" fillId="0" borderId="0" xfId="41" applyFont="1" applyBorder="1">
      <alignment/>
      <protection/>
    </xf>
    <xf numFmtId="3" fontId="5" fillId="0" borderId="12" xfId="41" applyNumberFormat="1" applyFont="1" applyBorder="1" applyAlignment="1">
      <alignment wrapText="1"/>
      <protection/>
    </xf>
    <xf numFmtId="166" fontId="5" fillId="0" borderId="32" xfId="40" applyNumberFormat="1" applyFont="1" applyFill="1" applyBorder="1" applyAlignment="1" applyProtection="1">
      <alignment horizontal="right"/>
      <protection/>
    </xf>
    <xf numFmtId="3" fontId="0" fillId="0" borderId="0" xfId="0" applyNumberFormat="1" applyAlignment="1">
      <alignment/>
    </xf>
    <xf numFmtId="0" fontId="3" fillId="25" borderId="45" xfId="0" applyFont="1" applyFill="1" applyBorder="1" applyAlignment="1">
      <alignment horizontal="center"/>
    </xf>
    <xf numFmtId="0" fontId="3" fillId="0" borderId="45" xfId="0" applyFont="1" applyBorder="1" applyAlignment="1">
      <alignment/>
    </xf>
    <xf numFmtId="0" fontId="4" fillId="0" borderId="45" xfId="0" applyFont="1" applyBorder="1" applyAlignment="1">
      <alignment horizontal="center"/>
    </xf>
    <xf numFmtId="0" fontId="3" fillId="25" borderId="46" xfId="0" applyFont="1" applyFill="1" applyBorder="1" applyAlignment="1">
      <alignment horizontal="center"/>
    </xf>
    <xf numFmtId="0" fontId="3" fillId="0" borderId="46" xfId="0" applyFont="1" applyBorder="1" applyAlignment="1">
      <alignment/>
    </xf>
    <xf numFmtId="0" fontId="4" fillId="0" borderId="46" xfId="0" applyFont="1" applyBorder="1" applyAlignment="1">
      <alignment horizontal="center"/>
    </xf>
    <xf numFmtId="0" fontId="5" fillId="0" borderId="47" xfId="0" applyFont="1" applyBorder="1" applyAlignment="1">
      <alignment/>
    </xf>
    <xf numFmtId="3" fontId="2" fillId="0" borderId="47" xfId="0" applyNumberFormat="1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7" xfId="0" applyFont="1" applyFill="1" applyBorder="1" applyAlignment="1">
      <alignment/>
    </xf>
    <xf numFmtId="0" fontId="6" fillId="0" borderId="47" xfId="0" applyFont="1" applyBorder="1" applyAlignment="1">
      <alignment/>
    </xf>
    <xf numFmtId="3" fontId="7" fillId="0" borderId="47" xfId="0" applyNumberFormat="1" applyFont="1" applyBorder="1" applyAlignment="1">
      <alignment/>
    </xf>
    <xf numFmtId="0" fontId="6" fillId="0" borderId="47" xfId="0" applyFont="1" applyFill="1" applyBorder="1" applyAlignment="1">
      <alignment/>
    </xf>
    <xf numFmtId="0" fontId="5" fillId="0" borderId="47" xfId="0" applyFont="1" applyFill="1" applyBorder="1" applyAlignment="1">
      <alignment/>
    </xf>
    <xf numFmtId="3" fontId="2" fillId="0" borderId="47" xfId="0" applyNumberFormat="1" applyFont="1" applyFill="1" applyBorder="1" applyAlignment="1">
      <alignment/>
    </xf>
    <xf numFmtId="0" fontId="0" fillId="0" borderId="47" xfId="0" applyBorder="1" applyAlignment="1">
      <alignment/>
    </xf>
    <xf numFmtId="0" fontId="1" fillId="0" borderId="0" xfId="0" applyFont="1" applyAlignment="1">
      <alignment horizontal="center"/>
    </xf>
    <xf numFmtId="0" fontId="3" fillId="25" borderId="48" xfId="0" applyFont="1" applyFill="1" applyBorder="1" applyAlignment="1">
      <alignment horizontal="center"/>
    </xf>
    <xf numFmtId="0" fontId="3" fillId="0" borderId="49" xfId="0" applyFont="1" applyBorder="1" applyAlignment="1">
      <alignment/>
    </xf>
    <xf numFmtId="0" fontId="3" fillId="25" borderId="50" xfId="0" applyFont="1" applyFill="1" applyBorder="1" applyAlignment="1">
      <alignment horizontal="center"/>
    </xf>
    <xf numFmtId="0" fontId="3" fillId="0" borderId="51" xfId="0" applyFont="1" applyBorder="1" applyAlignment="1">
      <alignment/>
    </xf>
    <xf numFmtId="0" fontId="5" fillId="0" borderId="46" xfId="0" applyFont="1" applyBorder="1" applyAlignment="1">
      <alignment/>
    </xf>
    <xf numFmtId="3" fontId="2" fillId="0" borderId="46" xfId="0" applyNumberFormat="1" applyFont="1" applyBorder="1" applyAlignment="1">
      <alignment/>
    </xf>
    <xf numFmtId="0" fontId="5" fillId="25" borderId="46" xfId="0" applyFont="1" applyFill="1" applyBorder="1" applyAlignment="1">
      <alignment horizontal="left"/>
    </xf>
    <xf numFmtId="3" fontId="3" fillId="0" borderId="46" xfId="0" applyNumberFormat="1" applyFont="1" applyBorder="1" applyAlignment="1">
      <alignment/>
    </xf>
    <xf numFmtId="3" fontId="4" fillId="0" borderId="46" xfId="0" applyNumberFormat="1" applyFont="1" applyBorder="1" applyAlignment="1">
      <alignment horizontal="center"/>
    </xf>
    <xf numFmtId="3" fontId="2" fillId="0" borderId="46" xfId="0" applyNumberFormat="1" applyFont="1" applyBorder="1" applyAlignment="1">
      <alignment horizontal="center"/>
    </xf>
    <xf numFmtId="3" fontId="2" fillId="0" borderId="47" xfId="41" applyNumberFormat="1" applyFont="1" applyBorder="1">
      <alignment/>
      <protection/>
    </xf>
    <xf numFmtId="3" fontId="0" fillId="0" borderId="47" xfId="41" applyNumberFormat="1" applyBorder="1">
      <alignment/>
      <protection/>
    </xf>
    <xf numFmtId="0" fontId="5" fillId="25" borderId="50" xfId="0" applyFont="1" applyFill="1" applyBorder="1" applyAlignment="1">
      <alignment horizontal="left"/>
    </xf>
    <xf numFmtId="0" fontId="2" fillId="0" borderId="46" xfId="0" applyFont="1" applyBorder="1" applyAlignment="1">
      <alignment horizontal="center"/>
    </xf>
    <xf numFmtId="3" fontId="3" fillId="0" borderId="51" xfId="0" applyNumberFormat="1" applyFont="1" applyBorder="1" applyAlignment="1">
      <alignment/>
    </xf>
    <xf numFmtId="3" fontId="2" fillId="0" borderId="46" xfId="0" applyNumberFormat="1" applyFont="1" applyBorder="1" applyAlignment="1">
      <alignment/>
    </xf>
    <xf numFmtId="3" fontId="2" fillId="0" borderId="51" xfId="0" applyNumberFormat="1" applyFont="1" applyBorder="1" applyAlignment="1">
      <alignment/>
    </xf>
    <xf numFmtId="3" fontId="2" fillId="0" borderId="46" xfId="0" applyNumberFormat="1" applyFont="1" applyBorder="1" applyAlignment="1">
      <alignment horizontal="right"/>
    </xf>
    <xf numFmtId="0" fontId="2" fillId="0" borderId="52" xfId="0" applyFont="1" applyBorder="1" applyAlignment="1">
      <alignment/>
    </xf>
    <xf numFmtId="0" fontId="10" fillId="0" borderId="53" xfId="0" applyFont="1" applyBorder="1" applyAlignment="1">
      <alignment/>
    </xf>
    <xf numFmtId="0" fontId="10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10" fillId="0" borderId="55" xfId="0" applyFont="1" applyBorder="1" applyAlignment="1">
      <alignment/>
    </xf>
    <xf numFmtId="0" fontId="10" fillId="0" borderId="4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45" xfId="0" applyFont="1" applyBorder="1" applyAlignment="1">
      <alignment/>
    </xf>
    <xf numFmtId="0" fontId="13" fillId="0" borderId="55" xfId="0" applyFont="1" applyBorder="1" applyAlignment="1">
      <alignment/>
    </xf>
    <xf numFmtId="0" fontId="0" fillId="0" borderId="46" xfId="0" applyBorder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0" fillId="0" borderId="58" xfId="0" applyBorder="1" applyAlignment="1">
      <alignment/>
    </xf>
    <xf numFmtId="0" fontId="10" fillId="0" borderId="46" xfId="0" applyFont="1" applyBorder="1" applyAlignment="1">
      <alignment/>
    </xf>
    <xf numFmtId="0" fontId="10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9" fillId="0" borderId="60" xfId="0" applyFont="1" applyBorder="1" applyAlignment="1">
      <alignment/>
    </xf>
    <xf numFmtId="0" fontId="2" fillId="0" borderId="61" xfId="41" applyFont="1" applyBorder="1" applyAlignment="1">
      <alignment horizontal="left"/>
      <protection/>
    </xf>
    <xf numFmtId="0" fontId="2" fillId="0" borderId="30" xfId="41" applyFont="1" applyBorder="1" applyAlignment="1">
      <alignment horizontal="left"/>
      <protection/>
    </xf>
    <xf numFmtId="0" fontId="8" fillId="0" borderId="62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3" fontId="0" fillId="0" borderId="47" xfId="0" applyNumberFormat="1" applyBorder="1" applyAlignment="1">
      <alignment/>
    </xf>
    <xf numFmtId="0" fontId="0" fillId="0" borderId="69" xfId="0" applyBorder="1" applyAlignment="1">
      <alignment/>
    </xf>
    <xf numFmtId="3" fontId="0" fillId="0" borderId="0" xfId="0" applyNumberFormat="1" applyBorder="1" applyAlignment="1">
      <alignment/>
    </xf>
    <xf numFmtId="0" fontId="8" fillId="0" borderId="70" xfId="0" applyFont="1" applyBorder="1" applyAlignment="1">
      <alignment horizontal="center"/>
    </xf>
    <xf numFmtId="0" fontId="0" fillId="0" borderId="0" xfId="0" applyAlignment="1">
      <alignment horizontal="right"/>
    </xf>
    <xf numFmtId="0" fontId="8" fillId="0" borderId="71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67" xfId="0" applyFont="1" applyBorder="1" applyAlignment="1">
      <alignment/>
    </xf>
    <xf numFmtId="3" fontId="1" fillId="0" borderId="65" xfId="0" applyNumberFormat="1" applyFont="1" applyBorder="1" applyAlignment="1">
      <alignment/>
    </xf>
    <xf numFmtId="3" fontId="1" fillId="0" borderId="68" xfId="0" applyNumberFormat="1" applyFont="1" applyBorder="1" applyAlignment="1">
      <alignment/>
    </xf>
    <xf numFmtId="3" fontId="8" fillId="0" borderId="46" xfId="0" applyNumberFormat="1" applyFont="1" applyBorder="1" applyAlignment="1">
      <alignment/>
    </xf>
    <xf numFmtId="3" fontId="8" fillId="0" borderId="72" xfId="0" applyNumberFormat="1" applyFont="1" applyBorder="1" applyAlignment="1">
      <alignment/>
    </xf>
    <xf numFmtId="3" fontId="8" fillId="0" borderId="73" xfId="0" applyNumberFormat="1" applyFont="1" applyBorder="1" applyAlignment="1">
      <alignment/>
    </xf>
    <xf numFmtId="0" fontId="1" fillId="0" borderId="65" xfId="0" applyFont="1" applyBorder="1" applyAlignment="1">
      <alignment/>
    </xf>
    <xf numFmtId="0" fontId="0" fillId="0" borderId="45" xfId="0" applyBorder="1" applyAlignment="1">
      <alignment/>
    </xf>
    <xf numFmtId="0" fontId="0" fillId="0" borderId="48" xfId="0" applyFill="1" applyBorder="1" applyAlignment="1">
      <alignment/>
    </xf>
    <xf numFmtId="0" fontId="0" fillId="0" borderId="74" xfId="0" applyFill="1" applyBorder="1" applyAlignment="1">
      <alignment/>
    </xf>
    <xf numFmtId="0" fontId="8" fillId="0" borderId="69" xfId="0" applyFont="1" applyBorder="1" applyAlignment="1">
      <alignment/>
    </xf>
    <xf numFmtId="0" fontId="8" fillId="0" borderId="75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8" xfId="0" applyBorder="1" applyAlignment="1">
      <alignment horizontal="center"/>
    </xf>
    <xf numFmtId="49" fontId="0" fillId="0" borderId="58" xfId="0" applyNumberFormat="1" applyBorder="1" applyAlignment="1">
      <alignment/>
    </xf>
    <xf numFmtId="49" fontId="0" fillId="0" borderId="76" xfId="0" applyNumberFormat="1" applyBorder="1" applyAlignment="1">
      <alignment/>
    </xf>
    <xf numFmtId="49" fontId="0" fillId="0" borderId="47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55" xfId="0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167" fontId="20" fillId="0" borderId="69" xfId="0" applyNumberFormat="1" applyFont="1" applyFill="1" applyBorder="1" applyAlignment="1">
      <alignment horizontal="center" vertical="center"/>
    </xf>
    <xf numFmtId="3" fontId="20" fillId="0" borderId="47" xfId="0" applyNumberFormat="1" applyFont="1" applyFill="1" applyBorder="1" applyAlignment="1">
      <alignment horizontal="center" vertical="center" wrapText="1"/>
    </xf>
    <xf numFmtId="3" fontId="20" fillId="0" borderId="47" xfId="0" applyNumberFormat="1" applyFont="1" applyFill="1" applyBorder="1" applyAlignment="1">
      <alignment vertical="center" wrapText="1"/>
    </xf>
    <xf numFmtId="3" fontId="0" fillId="0" borderId="47" xfId="0" applyNumberFormat="1" applyFont="1" applyFill="1" applyBorder="1" applyAlignment="1">
      <alignment horizontal="center" vertical="center" wrapText="1"/>
    </xf>
    <xf numFmtId="3" fontId="0" fillId="0" borderId="47" xfId="0" applyNumberFormat="1" applyFont="1" applyBorder="1" applyAlignment="1">
      <alignment horizontal="center" vertical="center" wrapText="1"/>
    </xf>
    <xf numFmtId="3" fontId="0" fillId="0" borderId="77" xfId="66" applyNumberFormat="1" applyFont="1" applyFill="1" applyBorder="1" applyAlignment="1">
      <alignment horizontal="center" vertical="center" wrapText="1"/>
    </xf>
    <xf numFmtId="3" fontId="0" fillId="0" borderId="47" xfId="0" applyNumberFormat="1" applyFont="1" applyFill="1" applyBorder="1" applyAlignment="1">
      <alignment horizontal="center" vertical="center"/>
    </xf>
    <xf numFmtId="3" fontId="20" fillId="0" borderId="73" xfId="0" applyNumberFormat="1" applyFont="1" applyFill="1" applyBorder="1" applyAlignment="1">
      <alignment horizontal="center" vertical="center" wrapText="1"/>
    </xf>
    <xf numFmtId="3" fontId="20" fillId="0" borderId="73" xfId="0" applyNumberFormat="1" applyFont="1" applyFill="1" applyBorder="1" applyAlignment="1">
      <alignment vertical="center" wrapText="1"/>
    </xf>
    <xf numFmtId="3" fontId="0" fillId="0" borderId="73" xfId="0" applyNumberFormat="1" applyFont="1" applyFill="1" applyBorder="1" applyAlignment="1">
      <alignment horizontal="center" vertical="center" wrapText="1"/>
    </xf>
    <xf numFmtId="3" fontId="0" fillId="0" borderId="73" xfId="0" applyNumberFormat="1" applyFont="1" applyFill="1" applyBorder="1" applyAlignment="1">
      <alignment horizontal="center" vertical="center"/>
    </xf>
    <xf numFmtId="3" fontId="0" fillId="0" borderId="73" xfId="0" applyNumberFormat="1" applyFont="1" applyBorder="1" applyAlignment="1">
      <alignment horizontal="center" vertical="center" wrapText="1"/>
    </xf>
    <xf numFmtId="3" fontId="9" fillId="0" borderId="33" xfId="41" applyNumberFormat="1" applyFont="1" applyBorder="1">
      <alignment/>
      <protection/>
    </xf>
    <xf numFmtId="49" fontId="0" fillId="0" borderId="0" xfId="41" applyNumberFormat="1" applyBorder="1">
      <alignment/>
      <protection/>
    </xf>
    <xf numFmtId="49" fontId="0" fillId="0" borderId="0" xfId="41" applyNumberFormat="1">
      <alignment/>
      <protection/>
    </xf>
    <xf numFmtId="3" fontId="10" fillId="0" borderId="0" xfId="41" applyNumberFormat="1" applyFont="1" applyFill="1" applyBorder="1">
      <alignment/>
      <protection/>
    </xf>
    <xf numFmtId="3" fontId="9" fillId="0" borderId="33" xfId="41" applyNumberFormat="1" applyFont="1" applyBorder="1">
      <alignment/>
      <protection/>
    </xf>
    <xf numFmtId="3" fontId="5" fillId="0" borderId="35" xfId="41" applyNumberFormat="1" applyFont="1" applyBorder="1">
      <alignment/>
      <protection/>
    </xf>
    <xf numFmtId="0" fontId="2" fillId="25" borderId="46" xfId="0" applyFont="1" applyFill="1" applyBorder="1" applyAlignment="1">
      <alignment horizontal="left"/>
    </xf>
    <xf numFmtId="3" fontId="5" fillId="0" borderId="25" xfId="40" applyNumberFormat="1" applyFont="1" applyFill="1" applyBorder="1" applyAlignment="1" applyProtection="1">
      <alignment horizontal="right"/>
      <protection/>
    </xf>
    <xf numFmtId="3" fontId="20" fillId="0" borderId="0" xfId="41" applyNumberFormat="1" applyFont="1" applyFill="1" applyBorder="1" applyAlignment="1">
      <alignment horizontal="center" vertical="center" wrapText="1"/>
      <protection/>
    </xf>
    <xf numFmtId="0" fontId="0" fillId="0" borderId="57" xfId="41" applyBorder="1">
      <alignment/>
      <protection/>
    </xf>
    <xf numFmtId="0" fontId="0" fillId="0" borderId="57" xfId="0" applyBorder="1" applyAlignment="1">
      <alignment/>
    </xf>
    <xf numFmtId="0" fontId="0" fillId="0" borderId="74" xfId="0" applyBorder="1" applyAlignment="1">
      <alignment/>
    </xf>
    <xf numFmtId="0" fontId="0" fillId="0" borderId="48" xfId="0" applyBorder="1" applyAlignment="1">
      <alignment/>
    </xf>
    <xf numFmtId="0" fontId="0" fillId="0" borderId="78" xfId="0" applyFont="1" applyBorder="1" applyAlignment="1">
      <alignment horizontal="right"/>
    </xf>
    <xf numFmtId="0" fontId="0" fillId="0" borderId="47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0" fillId="0" borderId="79" xfId="0" applyFont="1" applyBorder="1" applyAlignment="1">
      <alignment wrapText="1"/>
    </xf>
    <xf numFmtId="0" fontId="0" fillId="0" borderId="79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right" wrapText="1"/>
    </xf>
    <xf numFmtId="0" fontId="0" fillId="0" borderId="79" xfId="0" applyBorder="1" applyAlignment="1">
      <alignment horizontal="right"/>
    </xf>
    <xf numFmtId="3" fontId="2" fillId="0" borderId="0" xfId="41" applyNumberFormat="1" applyFont="1" applyBorder="1" applyAlignment="1">
      <alignment/>
      <protection/>
    </xf>
    <xf numFmtId="0" fontId="1" fillId="0" borderId="80" xfId="41" applyFont="1" applyBorder="1" applyAlignment="1">
      <alignment horizontal="center"/>
      <protection/>
    </xf>
    <xf numFmtId="49" fontId="10" fillId="0" borderId="19" xfId="41" applyNumberFormat="1" applyFont="1" applyBorder="1">
      <alignment/>
      <protection/>
    </xf>
    <xf numFmtId="3" fontId="10" fillId="0" borderId="81" xfId="41" applyNumberFormat="1" applyFont="1" applyBorder="1">
      <alignment/>
      <protection/>
    </xf>
    <xf numFmtId="0" fontId="10" fillId="0" borderId="11" xfId="41" applyFont="1" applyBorder="1">
      <alignment/>
      <protection/>
    </xf>
    <xf numFmtId="3" fontId="0" fillId="0" borderId="47" xfId="41" applyNumberFormat="1" applyFill="1" applyBorder="1">
      <alignment/>
      <protection/>
    </xf>
    <xf numFmtId="0" fontId="0" fillId="0" borderId="0" xfId="41" applyFont="1">
      <alignment/>
      <protection/>
    </xf>
    <xf numFmtId="0" fontId="0" fillId="0" borderId="0" xfId="0" applyAlignment="1">
      <alignment horizontal="left"/>
    </xf>
    <xf numFmtId="3" fontId="0" fillId="0" borderId="0" xfId="41" applyNumberFormat="1" applyFont="1" applyAlignment="1">
      <alignment horizontal="left"/>
      <protection/>
    </xf>
    <xf numFmtId="0" fontId="2" fillId="0" borderId="47" xfId="59" applyFont="1" applyBorder="1">
      <alignment/>
      <protection/>
    </xf>
    <xf numFmtId="0" fontId="2" fillId="0" borderId="47" xfId="59" applyFont="1" applyFill="1" applyBorder="1">
      <alignment/>
      <protection/>
    </xf>
    <xf numFmtId="0" fontId="10" fillId="0" borderId="47" xfId="59" applyFont="1" applyBorder="1">
      <alignment/>
      <protection/>
    </xf>
    <xf numFmtId="3" fontId="10" fillId="0" borderId="74" xfId="59" applyNumberFormat="1" applyFont="1" applyBorder="1">
      <alignment/>
      <protection/>
    </xf>
    <xf numFmtId="0" fontId="9" fillId="0" borderId="47" xfId="59" applyFont="1" applyBorder="1">
      <alignment/>
      <protection/>
    </xf>
    <xf numFmtId="3" fontId="9" fillId="0" borderId="74" xfId="59" applyNumberFormat="1" applyFont="1" applyBorder="1">
      <alignment/>
      <protection/>
    </xf>
    <xf numFmtId="0" fontId="2" fillId="0" borderId="47" xfId="59" applyFont="1" applyBorder="1" applyAlignment="1">
      <alignment/>
      <protection/>
    </xf>
    <xf numFmtId="0" fontId="23" fillId="0" borderId="47" xfId="59" applyBorder="1">
      <alignment/>
      <protection/>
    </xf>
    <xf numFmtId="0" fontId="8" fillId="0" borderId="47" xfId="59" applyFont="1" applyBorder="1">
      <alignment/>
      <protection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26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0" fontId="3" fillId="0" borderId="0" xfId="41" applyFont="1" applyBorder="1" applyAlignment="1">
      <alignment/>
      <protection/>
    </xf>
    <xf numFmtId="0" fontId="2" fillId="0" borderId="0" xfId="41" applyFont="1" applyBorder="1" applyAlignment="1">
      <alignment horizontal="left"/>
      <protection/>
    </xf>
    <xf numFmtId="0" fontId="2" fillId="0" borderId="0" xfId="41" applyFont="1" applyBorder="1" applyAlignment="1">
      <alignment horizontal="center"/>
      <protection/>
    </xf>
    <xf numFmtId="49" fontId="2" fillId="0" borderId="0" xfId="41" applyNumberFormat="1" applyFont="1" applyBorder="1" applyAlignment="1">
      <alignment horizontal="center"/>
      <protection/>
    </xf>
    <xf numFmtId="165" fontId="2" fillId="0" borderId="0" xfId="40" applyNumberFormat="1" applyFont="1" applyFill="1" applyBorder="1" applyAlignment="1" applyProtection="1">
      <alignment/>
      <protection/>
    </xf>
    <xf numFmtId="0" fontId="15" fillId="0" borderId="0" xfId="41" applyFont="1" applyBorder="1">
      <alignment/>
      <protection/>
    </xf>
    <xf numFmtId="3" fontId="5" fillId="0" borderId="0" xfId="41" applyNumberFormat="1" applyFont="1" applyBorder="1" applyAlignment="1">
      <alignment/>
      <protection/>
    </xf>
    <xf numFmtId="165" fontId="5" fillId="24" borderId="0" xfId="41" applyNumberFormat="1" applyFont="1" applyFill="1" applyBorder="1" applyAlignment="1">
      <alignment/>
      <protection/>
    </xf>
    <xf numFmtId="1" fontId="2" fillId="24" borderId="0" xfId="41" applyNumberFormat="1" applyFont="1" applyFill="1" applyBorder="1" applyAlignment="1">
      <alignment horizontal="right"/>
      <protection/>
    </xf>
    <xf numFmtId="3" fontId="5" fillId="0" borderId="0" xfId="41" applyNumberFormat="1" applyFont="1" applyBorder="1" applyAlignment="1">
      <alignment horizontal="right"/>
      <protection/>
    </xf>
    <xf numFmtId="3" fontId="2" fillId="0" borderId="0" xfId="41" applyNumberFormat="1" applyFont="1" applyBorder="1" applyAlignment="1">
      <alignment horizontal="right"/>
      <protection/>
    </xf>
    <xf numFmtId="165" fontId="5" fillId="24" borderId="0" xfId="41" applyNumberFormat="1" applyFont="1" applyFill="1" applyBorder="1" applyAlignment="1">
      <alignment horizontal="right"/>
      <protection/>
    </xf>
    <xf numFmtId="1" fontId="5" fillId="24" borderId="0" xfId="41" applyNumberFormat="1" applyFont="1" applyFill="1" applyBorder="1" applyAlignment="1">
      <alignment horizontal="right"/>
      <protection/>
    </xf>
    <xf numFmtId="1" fontId="5" fillId="24" borderId="0" xfId="41" applyNumberFormat="1" applyFont="1" applyFill="1" applyBorder="1" applyAlignment="1">
      <alignment/>
      <protection/>
    </xf>
    <xf numFmtId="1" fontId="2" fillId="24" borderId="0" xfId="41" applyNumberFormat="1" applyFont="1" applyFill="1" applyBorder="1" applyAlignment="1">
      <alignment/>
      <protection/>
    </xf>
    <xf numFmtId="1" fontId="2" fillId="0" borderId="0" xfId="41" applyNumberFormat="1" applyFont="1" applyBorder="1" applyAlignment="1">
      <alignment/>
      <protection/>
    </xf>
    <xf numFmtId="1" fontId="5" fillId="0" borderId="0" xfId="41" applyNumberFormat="1" applyFont="1" applyBorder="1" applyAlignment="1">
      <alignment/>
      <protection/>
    </xf>
    <xf numFmtId="165" fontId="2" fillId="24" borderId="0" xfId="41" applyNumberFormat="1" applyFont="1" applyFill="1" applyBorder="1" applyAlignment="1">
      <alignment/>
      <protection/>
    </xf>
    <xf numFmtId="49" fontId="5" fillId="24" borderId="0" xfId="41" applyNumberFormat="1" applyFont="1" applyFill="1" applyBorder="1">
      <alignment/>
      <protection/>
    </xf>
    <xf numFmtId="49" fontId="2" fillId="24" borderId="0" xfId="41" applyNumberFormat="1" applyFont="1" applyFill="1" applyBorder="1">
      <alignment/>
      <protection/>
    </xf>
    <xf numFmtId="3" fontId="2" fillId="24" borderId="0" xfId="41" applyNumberFormat="1" applyFont="1" applyFill="1" applyBorder="1" applyAlignment="1">
      <alignment/>
      <protection/>
    </xf>
    <xf numFmtId="0" fontId="2" fillId="24" borderId="0" xfId="41" applyFont="1" applyFill="1" applyBorder="1" applyAlignment="1">
      <alignment horizontal="left"/>
      <protection/>
    </xf>
    <xf numFmtId="3" fontId="14" fillId="24" borderId="0" xfId="41" applyNumberFormat="1" applyFont="1" applyFill="1" applyBorder="1" applyAlignment="1">
      <alignment/>
      <protection/>
    </xf>
    <xf numFmtId="3" fontId="5" fillId="24" borderId="0" xfId="41" applyNumberFormat="1" applyFont="1" applyFill="1" applyBorder="1" applyAlignment="1">
      <alignment/>
      <protection/>
    </xf>
    <xf numFmtId="49" fontId="2" fillId="0" borderId="0" xfId="41" applyNumberFormat="1" applyFont="1" applyBorder="1" applyAlignment="1">
      <alignment horizontal="left"/>
      <protection/>
    </xf>
    <xf numFmtId="3" fontId="2" fillId="0" borderId="0" xfId="41" applyNumberFormat="1" applyFont="1" applyFill="1" applyBorder="1" applyAlignment="1">
      <alignment/>
      <protection/>
    </xf>
    <xf numFmtId="165" fontId="4" fillId="24" borderId="0" xfId="41" applyNumberFormat="1" applyFont="1" applyFill="1" applyBorder="1" applyAlignment="1">
      <alignment/>
      <protection/>
    </xf>
    <xf numFmtId="49" fontId="2" fillId="0" borderId="0" xfId="41" applyNumberFormat="1" applyFont="1" applyFill="1" applyBorder="1" applyAlignment="1">
      <alignment horizontal="right"/>
      <protection/>
    </xf>
    <xf numFmtId="3" fontId="2" fillId="24" borderId="0" xfId="41" applyNumberFormat="1" applyFont="1" applyFill="1" applyBorder="1" applyAlignment="1">
      <alignment horizontal="right"/>
      <protection/>
    </xf>
    <xf numFmtId="3" fontId="4" fillId="24" borderId="0" xfId="41" applyNumberFormat="1" applyFont="1" applyFill="1" applyBorder="1" applyAlignment="1">
      <alignment/>
      <protection/>
    </xf>
    <xf numFmtId="0" fontId="2" fillId="24" borderId="0" xfId="41" applyNumberFormat="1" applyFont="1" applyFill="1" applyBorder="1" applyAlignment="1">
      <alignment horizontal="right"/>
      <protection/>
    </xf>
    <xf numFmtId="49" fontId="4" fillId="24" borderId="0" xfId="41" applyNumberFormat="1" applyFont="1" applyFill="1" applyBorder="1">
      <alignment/>
      <protection/>
    </xf>
    <xf numFmtId="49" fontId="2" fillId="0" borderId="0" xfId="41" applyNumberFormat="1" applyFont="1" applyBorder="1">
      <alignment/>
      <protection/>
    </xf>
    <xf numFmtId="3" fontId="5" fillId="0" borderId="0" xfId="41" applyNumberFormat="1" applyFont="1" applyBorder="1">
      <alignment/>
      <protection/>
    </xf>
    <xf numFmtId="0" fontId="11" fillId="0" borderId="0" xfId="0" applyFont="1" applyAlignment="1">
      <alignment/>
    </xf>
    <xf numFmtId="0" fontId="0" fillId="0" borderId="79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49" fontId="0" fillId="0" borderId="82" xfId="0" applyNumberFormat="1" applyBorder="1" applyAlignment="1">
      <alignment/>
    </xf>
    <xf numFmtId="3" fontId="0" fillId="0" borderId="82" xfId="0" applyNumberFormat="1" applyBorder="1" applyAlignment="1">
      <alignment/>
    </xf>
    <xf numFmtId="49" fontId="18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49" fontId="6" fillId="0" borderId="51" xfId="0" applyNumberFormat="1" applyFont="1" applyFill="1" applyBorder="1" applyAlignment="1">
      <alignment/>
    </xf>
    <xf numFmtId="0" fontId="7" fillId="0" borderId="51" xfId="0" applyFont="1" applyFill="1" applyBorder="1" applyAlignment="1">
      <alignment/>
    </xf>
    <xf numFmtId="3" fontId="7" fillId="0" borderId="51" xfId="0" applyNumberFormat="1" applyFont="1" applyFill="1" applyBorder="1" applyAlignment="1">
      <alignment/>
    </xf>
    <xf numFmtId="49" fontId="7" fillId="0" borderId="0" xfId="0" applyNumberFormat="1" applyFont="1" applyAlignment="1">
      <alignment/>
    </xf>
    <xf numFmtId="49" fontId="6" fillId="0" borderId="83" xfId="0" applyNumberFormat="1" applyFont="1" applyBorder="1" applyAlignment="1">
      <alignment/>
    </xf>
    <xf numFmtId="0" fontId="7" fillId="0" borderId="83" xfId="0" applyFont="1" applyBorder="1" applyAlignment="1">
      <alignment/>
    </xf>
    <xf numFmtId="3" fontId="6" fillId="0" borderId="83" xfId="0" applyNumberFormat="1" applyFont="1" applyBorder="1" applyAlignment="1">
      <alignment/>
    </xf>
    <xf numFmtId="3" fontId="7" fillId="0" borderId="83" xfId="0" applyNumberFormat="1" applyFont="1" applyBorder="1" applyAlignment="1">
      <alignment/>
    </xf>
    <xf numFmtId="49" fontId="6" fillId="0" borderId="51" xfId="0" applyNumberFormat="1" applyFont="1" applyBorder="1" applyAlignment="1">
      <alignment/>
    </xf>
    <xf numFmtId="0" fontId="7" fillId="0" borderId="51" xfId="0" applyFont="1" applyBorder="1" applyAlignment="1">
      <alignment/>
    </xf>
    <xf numFmtId="3" fontId="7" fillId="0" borderId="51" xfId="0" applyNumberFormat="1" applyFont="1" applyBorder="1" applyAlignment="1">
      <alignment/>
    </xf>
    <xf numFmtId="49" fontId="25" fillId="0" borderId="0" xfId="0" applyNumberFormat="1" applyFont="1" applyAlignment="1">
      <alignment/>
    </xf>
    <xf numFmtId="49" fontId="25" fillId="0" borderId="83" xfId="0" applyNumberFormat="1" applyFont="1" applyBorder="1" applyAlignment="1">
      <alignment/>
    </xf>
    <xf numFmtId="49" fontId="25" fillId="0" borderId="51" xfId="0" applyNumberFormat="1" applyFont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25" fillId="0" borderId="83" xfId="0" applyNumberFormat="1" applyFont="1" applyFill="1" applyBorder="1" applyAlignment="1">
      <alignment/>
    </xf>
    <xf numFmtId="49" fontId="18" fillId="0" borderId="84" xfId="0" applyNumberFormat="1" applyFont="1" applyBorder="1" applyAlignment="1">
      <alignment/>
    </xf>
    <xf numFmtId="0" fontId="18" fillId="0" borderId="84" xfId="0" applyFont="1" applyBorder="1" applyAlignment="1">
      <alignment/>
    </xf>
    <xf numFmtId="3" fontId="6" fillId="0" borderId="84" xfId="0" applyNumberFormat="1" applyFont="1" applyBorder="1" applyAlignment="1">
      <alignment/>
    </xf>
    <xf numFmtId="3" fontId="18" fillId="0" borderId="84" xfId="0" applyNumberFormat="1" applyFont="1" applyBorder="1" applyAlignment="1">
      <alignment/>
    </xf>
    <xf numFmtId="49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49" fontId="18" fillId="0" borderId="51" xfId="0" applyNumberFormat="1" applyFont="1" applyFill="1" applyBorder="1" applyAlignment="1">
      <alignment/>
    </xf>
    <xf numFmtId="49" fontId="6" fillId="0" borderId="0" xfId="0" applyNumberFormat="1" applyFont="1" applyAlignment="1">
      <alignment/>
    </xf>
    <xf numFmtId="0" fontId="7" fillId="0" borderId="84" xfId="0" applyFont="1" applyBorder="1" applyAlignment="1">
      <alignment/>
    </xf>
    <xf numFmtId="3" fontId="7" fillId="0" borderId="84" xfId="0" applyNumberFormat="1" applyFont="1" applyBorder="1" applyAlignment="1">
      <alignment/>
    </xf>
    <xf numFmtId="49" fontId="18" fillId="0" borderId="51" xfId="0" applyNumberFormat="1" applyFont="1" applyBorder="1" applyAlignment="1">
      <alignment/>
    </xf>
    <xf numFmtId="49" fontId="6" fillId="0" borderId="84" xfId="0" applyNumberFormat="1" applyFont="1" applyFill="1" applyBorder="1" applyAlignment="1">
      <alignment/>
    </xf>
    <xf numFmtId="49" fontId="6" fillId="0" borderId="84" xfId="0" applyNumberFormat="1" applyFont="1" applyBorder="1" applyAlignment="1">
      <alignment/>
    </xf>
    <xf numFmtId="0" fontId="6" fillId="0" borderId="84" xfId="0" applyFont="1" applyBorder="1" applyAlignment="1">
      <alignment/>
    </xf>
    <xf numFmtId="49" fontId="6" fillId="0" borderId="49" xfId="0" applyNumberFormat="1" applyFont="1" applyBorder="1" applyAlignment="1">
      <alignment/>
    </xf>
    <xf numFmtId="0" fontId="6" fillId="0" borderId="49" xfId="0" applyFont="1" applyBorder="1" applyAlignment="1">
      <alignment/>
    </xf>
    <xf numFmtId="3" fontId="6" fillId="0" borderId="49" xfId="0" applyNumberFormat="1" applyFont="1" applyBorder="1" applyAlignment="1">
      <alignment/>
    </xf>
    <xf numFmtId="3" fontId="5" fillId="24" borderId="12" xfId="41" applyNumberFormat="1" applyFont="1" applyFill="1" applyBorder="1">
      <alignment/>
      <protection/>
    </xf>
    <xf numFmtId="0" fontId="0" fillId="0" borderId="73" xfId="0" applyBorder="1" applyAlignment="1">
      <alignment/>
    </xf>
    <xf numFmtId="0" fontId="0" fillId="0" borderId="85" xfId="0" applyFill="1" applyBorder="1" applyAlignment="1">
      <alignment/>
    </xf>
    <xf numFmtId="0" fontId="0" fillId="0" borderId="86" xfId="0" applyBorder="1" applyAlignment="1">
      <alignment/>
    </xf>
    <xf numFmtId="0" fontId="0" fillId="0" borderId="0" xfId="0" applyFill="1" applyBorder="1" applyAlignment="1">
      <alignment/>
    </xf>
    <xf numFmtId="0" fontId="10" fillId="0" borderId="53" xfId="59" applyFont="1" applyBorder="1">
      <alignment/>
      <protection/>
    </xf>
    <xf numFmtId="0" fontId="9" fillId="0" borderId="83" xfId="59" applyFont="1" applyBorder="1">
      <alignment/>
      <protection/>
    </xf>
    <xf numFmtId="3" fontId="10" fillId="0" borderId="83" xfId="59" applyNumberFormat="1" applyFont="1" applyBorder="1">
      <alignment/>
      <protection/>
    </xf>
    <xf numFmtId="0" fontId="10" fillId="0" borderId="87" xfId="59" applyFont="1" applyBorder="1">
      <alignment/>
      <protection/>
    </xf>
    <xf numFmtId="3" fontId="24" fillId="0" borderId="49" xfId="59" applyNumberFormat="1" applyFont="1" applyBorder="1">
      <alignment/>
      <protection/>
    </xf>
    <xf numFmtId="0" fontId="24" fillId="0" borderId="88" xfId="59" applyFont="1" applyBorder="1">
      <alignment/>
      <protection/>
    </xf>
    <xf numFmtId="3" fontId="5" fillId="0" borderId="0" xfId="41" applyNumberFormat="1" applyFont="1">
      <alignment/>
      <protection/>
    </xf>
    <xf numFmtId="0" fontId="2" fillId="0" borderId="0" xfId="0" applyFont="1" applyAlignment="1">
      <alignment/>
    </xf>
    <xf numFmtId="0" fontId="2" fillId="0" borderId="84" xfId="0" applyFont="1" applyBorder="1" applyAlignment="1">
      <alignment/>
    </xf>
    <xf numFmtId="0" fontId="3" fillId="24" borderId="49" xfId="41" applyFont="1" applyFill="1" applyBorder="1" applyAlignment="1">
      <alignment horizontal="center"/>
      <protection/>
    </xf>
    <xf numFmtId="0" fontId="3" fillId="24" borderId="51" xfId="41" applyFont="1" applyFill="1" applyBorder="1" applyAlignment="1">
      <alignment horizontal="center"/>
      <protection/>
    </xf>
    <xf numFmtId="0" fontId="1" fillId="0" borderId="89" xfId="41" applyFont="1" applyFill="1" applyBorder="1">
      <alignment/>
      <protection/>
    </xf>
    <xf numFmtId="3" fontId="1" fillId="0" borderId="89" xfId="41" applyNumberFormat="1" applyFont="1" applyFill="1" applyBorder="1">
      <alignment/>
      <protection/>
    </xf>
    <xf numFmtId="3" fontId="5" fillId="0" borderId="89" xfId="41" applyNumberFormat="1" applyFont="1" applyFill="1" applyBorder="1">
      <alignment/>
      <protection/>
    </xf>
    <xf numFmtId="3" fontId="5" fillId="0" borderId="90" xfId="41" applyNumberFormat="1" applyFont="1" applyFill="1" applyBorder="1">
      <alignment/>
      <protection/>
    </xf>
    <xf numFmtId="3" fontId="2" fillId="0" borderId="25" xfId="41" applyNumberFormat="1" applyFont="1" applyFill="1" applyBorder="1">
      <alignment/>
      <protection/>
    </xf>
    <xf numFmtId="0" fontId="15" fillId="0" borderId="84" xfId="41" applyFont="1" applyBorder="1">
      <alignment/>
      <protection/>
    </xf>
    <xf numFmtId="0" fontId="5" fillId="0" borderId="79" xfId="41" applyFont="1" applyBorder="1">
      <alignment/>
      <protection/>
    </xf>
    <xf numFmtId="3" fontId="2" fillId="0" borderId="58" xfId="41" applyNumberFormat="1" applyFont="1" applyFill="1" applyBorder="1">
      <alignment/>
      <protection/>
    </xf>
    <xf numFmtId="0" fontId="16" fillId="0" borderId="51" xfId="41" applyFont="1" applyBorder="1">
      <alignment/>
      <protection/>
    </xf>
    <xf numFmtId="0" fontId="16" fillId="0" borderId="91" xfId="41" applyFont="1" applyBorder="1">
      <alignment/>
      <protection/>
    </xf>
    <xf numFmtId="3" fontId="2" fillId="0" borderId="92" xfId="41" applyNumberFormat="1" applyFont="1" applyBorder="1">
      <alignment/>
      <protection/>
    </xf>
    <xf numFmtId="3" fontId="1" fillId="0" borderId="93" xfId="41" applyNumberFormat="1" applyFont="1" applyFill="1" applyBorder="1">
      <alignment/>
      <protection/>
    </xf>
    <xf numFmtId="0" fontId="16" fillId="0" borderId="83" xfId="41" applyFont="1" applyBorder="1">
      <alignment/>
      <protection/>
    </xf>
    <xf numFmtId="0" fontId="16" fillId="0" borderId="94" xfId="41" applyFont="1" applyBorder="1">
      <alignment/>
      <protection/>
    </xf>
    <xf numFmtId="166" fontId="16" fillId="0" borderId="91" xfId="40" applyNumberFormat="1" applyFont="1" applyFill="1" applyBorder="1" applyAlignment="1" applyProtection="1">
      <alignment/>
      <protection/>
    </xf>
    <xf numFmtId="3" fontId="5" fillId="0" borderId="93" xfId="41" applyNumberFormat="1" applyFont="1" applyFill="1" applyBorder="1">
      <alignment/>
      <protection/>
    </xf>
    <xf numFmtId="0" fontId="3" fillId="0" borderId="0" xfId="41" applyFont="1" applyBorder="1" applyAlignment="1">
      <alignment horizontal="right"/>
      <protection/>
    </xf>
    <xf numFmtId="0" fontId="17" fillId="0" borderId="0" xfId="41" applyFont="1" applyBorder="1" applyAlignment="1">
      <alignment horizontal="right"/>
      <protection/>
    </xf>
    <xf numFmtId="3" fontId="0" fillId="0" borderId="58" xfId="41" applyNumberFormat="1" applyBorder="1">
      <alignment/>
      <protection/>
    </xf>
    <xf numFmtId="166" fontId="16" fillId="0" borderId="91" xfId="40" applyNumberFormat="1" applyFont="1" applyFill="1" applyBorder="1" applyAlignment="1" applyProtection="1">
      <alignment horizontal="right"/>
      <protection/>
    </xf>
    <xf numFmtId="3" fontId="1" fillId="0" borderId="80" xfId="41" applyNumberFormat="1" applyFont="1" applyBorder="1">
      <alignment/>
      <protection/>
    </xf>
    <xf numFmtId="0" fontId="19" fillId="0" borderId="91" xfId="41" applyFont="1" applyBorder="1">
      <alignment/>
      <protection/>
    </xf>
    <xf numFmtId="0" fontId="19" fillId="0" borderId="51" xfId="41" applyFont="1" applyBorder="1">
      <alignment/>
      <protection/>
    </xf>
    <xf numFmtId="3" fontId="1" fillId="0" borderId="23" xfId="40" applyNumberFormat="1" applyFont="1" applyFill="1" applyBorder="1" applyAlignment="1" applyProtection="1">
      <alignment horizontal="right"/>
      <protection/>
    </xf>
    <xf numFmtId="3" fontId="1" fillId="0" borderId="95" xfId="41" applyNumberFormat="1" applyFont="1" applyFill="1" applyBorder="1">
      <alignment/>
      <protection/>
    </xf>
    <xf numFmtId="166" fontId="3" fillId="0" borderId="17" xfId="40" applyNumberFormat="1" applyFont="1" applyFill="1" applyBorder="1" applyAlignment="1" applyProtection="1">
      <alignment/>
      <protection/>
    </xf>
    <xf numFmtId="3" fontId="5" fillId="0" borderId="10" xfId="41" applyNumberFormat="1" applyFont="1" applyBorder="1">
      <alignment/>
      <protection/>
    </xf>
    <xf numFmtId="3" fontId="5" fillId="0" borderId="91" xfId="41" applyNumberFormat="1" applyFont="1" applyBorder="1">
      <alignment/>
      <protection/>
    </xf>
    <xf numFmtId="3" fontId="5" fillId="0" borderId="92" xfId="41" applyNumberFormat="1" applyFont="1" applyBorder="1">
      <alignment/>
      <protection/>
    </xf>
    <xf numFmtId="0" fontId="3" fillId="0" borderId="83" xfId="41" applyFont="1" applyBorder="1">
      <alignment/>
      <protection/>
    </xf>
    <xf numFmtId="166" fontId="3" fillId="0" borderId="94" xfId="40" applyNumberFormat="1" applyFont="1" applyFill="1" applyBorder="1" applyAlignment="1" applyProtection="1">
      <alignment/>
      <protection/>
    </xf>
    <xf numFmtId="3" fontId="5" fillId="0" borderId="80" xfId="41" applyNumberFormat="1" applyFont="1" applyBorder="1">
      <alignment/>
      <protection/>
    </xf>
    <xf numFmtId="3" fontId="5" fillId="0" borderId="95" xfId="41" applyNumberFormat="1" applyFont="1" applyFill="1" applyBorder="1">
      <alignment/>
      <protection/>
    </xf>
    <xf numFmtId="3" fontId="5" fillId="0" borderId="0" xfId="41" applyNumberFormat="1" applyFont="1" applyFill="1" applyBorder="1">
      <alignment/>
      <protection/>
    </xf>
    <xf numFmtId="0" fontId="0" fillId="0" borderId="51" xfId="41" applyBorder="1">
      <alignment/>
      <protection/>
    </xf>
    <xf numFmtId="0" fontId="0" fillId="0" borderId="83" xfId="41" applyBorder="1">
      <alignment/>
      <protection/>
    </xf>
    <xf numFmtId="0" fontId="0" fillId="0" borderId="84" xfId="41" applyBorder="1">
      <alignment/>
      <protection/>
    </xf>
    <xf numFmtId="0" fontId="0" fillId="0" borderId="96" xfId="0" applyBorder="1" applyAlignment="1">
      <alignment/>
    </xf>
    <xf numFmtId="3" fontId="5" fillId="0" borderId="32" xfId="41" applyNumberFormat="1" applyFont="1" applyBorder="1">
      <alignment/>
      <protection/>
    </xf>
    <xf numFmtId="3" fontId="5" fillId="0" borderId="97" xfId="41" applyNumberFormat="1" applyFont="1" applyBorder="1">
      <alignment/>
      <protection/>
    </xf>
    <xf numFmtId="3" fontId="5" fillId="0" borderId="98" xfId="41" applyNumberFormat="1" applyFont="1" applyBorder="1">
      <alignment/>
      <protection/>
    </xf>
    <xf numFmtId="3" fontId="5" fillId="0" borderId="79" xfId="41" applyNumberFormat="1" applyFont="1" applyBorder="1">
      <alignment/>
      <protection/>
    </xf>
    <xf numFmtId="3" fontId="5" fillId="0" borderId="99" xfId="41" applyNumberFormat="1" applyFont="1" applyBorder="1">
      <alignment/>
      <protection/>
    </xf>
    <xf numFmtId="0" fontId="0" fillId="0" borderId="100" xfId="0" applyBorder="1" applyAlignment="1">
      <alignment/>
    </xf>
    <xf numFmtId="0" fontId="0" fillId="0" borderId="101" xfId="0" applyBorder="1" applyAlignment="1">
      <alignment/>
    </xf>
    <xf numFmtId="0" fontId="0" fillId="0" borderId="101" xfId="0" applyFill="1" applyBorder="1" applyAlignment="1">
      <alignment/>
    </xf>
    <xf numFmtId="3" fontId="1" fillId="0" borderId="0" xfId="41" applyNumberFormat="1" applyFont="1" applyFill="1" applyBorder="1">
      <alignment/>
      <protection/>
    </xf>
    <xf numFmtId="177" fontId="7" fillId="0" borderId="0" xfId="41" applyNumberFormat="1" applyFont="1">
      <alignment/>
      <protection/>
    </xf>
    <xf numFmtId="0" fontId="1" fillId="0" borderId="0" xfId="0" applyFont="1" applyAlignment="1">
      <alignment horizontal="left"/>
    </xf>
    <xf numFmtId="0" fontId="2" fillId="0" borderId="14" xfId="41" applyFont="1" applyFill="1" applyBorder="1">
      <alignment/>
      <protection/>
    </xf>
    <xf numFmtId="3" fontId="2" fillId="0" borderId="12" xfId="41" applyNumberFormat="1" applyFont="1" applyFill="1" applyBorder="1" applyAlignment="1">
      <alignment horizontal="right"/>
      <protection/>
    </xf>
    <xf numFmtId="0" fontId="9" fillId="0" borderId="55" xfId="0" applyFont="1" applyBorder="1" applyAlignment="1">
      <alignment/>
    </xf>
    <xf numFmtId="0" fontId="1" fillId="0" borderId="45" xfId="41" applyFont="1" applyBorder="1">
      <alignment/>
      <protection/>
    </xf>
    <xf numFmtId="0" fontId="5" fillId="0" borderId="78" xfId="0" applyFont="1" applyBorder="1" applyAlignment="1">
      <alignment/>
    </xf>
    <xf numFmtId="0" fontId="9" fillId="0" borderId="53" xfId="0" applyFont="1" applyBorder="1" applyAlignment="1">
      <alignment/>
    </xf>
    <xf numFmtId="0" fontId="9" fillId="0" borderId="73" xfId="0" applyFont="1" applyBorder="1" applyAlignment="1">
      <alignment/>
    </xf>
    <xf numFmtId="0" fontId="10" fillId="0" borderId="47" xfId="59" applyFont="1" applyFill="1" applyBorder="1">
      <alignment/>
      <protection/>
    </xf>
    <xf numFmtId="3" fontId="10" fillId="0" borderId="74" xfId="59" applyNumberFormat="1" applyFont="1" applyFill="1" applyBorder="1">
      <alignment/>
      <protection/>
    </xf>
    <xf numFmtId="3" fontId="10" fillId="0" borderId="47" xfId="59" applyNumberFormat="1" applyFont="1" applyFill="1" applyBorder="1">
      <alignment/>
      <protection/>
    </xf>
    <xf numFmtId="3" fontId="2" fillId="0" borderId="90" xfId="41" applyNumberFormat="1" applyFont="1" applyBorder="1" applyAlignment="1">
      <alignment horizontal="right"/>
      <protection/>
    </xf>
    <xf numFmtId="3" fontId="2" fillId="0" borderId="30" xfId="41" applyNumberFormat="1" applyFont="1" applyBorder="1" applyAlignment="1">
      <alignment horizontal="right"/>
      <protection/>
    </xf>
    <xf numFmtId="3" fontId="5" fillId="0" borderId="90" xfId="41" applyNumberFormat="1" applyFont="1" applyBorder="1" applyAlignment="1">
      <alignment horizontal="right"/>
      <protection/>
    </xf>
    <xf numFmtId="3" fontId="8" fillId="0" borderId="85" xfId="0" applyNumberFormat="1" applyFont="1" applyBorder="1" applyAlignment="1">
      <alignment/>
    </xf>
    <xf numFmtId="0" fontId="0" fillId="0" borderId="102" xfId="0" applyBorder="1" applyAlignment="1">
      <alignment/>
    </xf>
    <xf numFmtId="0" fontId="1" fillId="24" borderId="10" xfId="41" applyFont="1" applyFill="1" applyBorder="1">
      <alignment/>
      <protection/>
    </xf>
    <xf numFmtId="0" fontId="1" fillId="24" borderId="73" xfId="41" applyFont="1" applyFill="1" applyBorder="1">
      <alignment/>
      <protection/>
    </xf>
    <xf numFmtId="3" fontId="0" fillId="0" borderId="45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2" fillId="0" borderId="10" xfId="41" applyNumberFormat="1" applyFont="1" applyBorder="1" applyAlignment="1">
      <alignment horizontal="right"/>
      <protection/>
    </xf>
    <xf numFmtId="0" fontId="0" fillId="0" borderId="56" xfId="0" applyBorder="1" applyAlignment="1">
      <alignment/>
    </xf>
    <xf numFmtId="3" fontId="0" fillId="0" borderId="46" xfId="0" applyNumberFormat="1" applyBorder="1" applyAlignment="1">
      <alignment/>
    </xf>
    <xf numFmtId="0" fontId="0" fillId="0" borderId="75" xfId="0" applyBorder="1" applyAlignment="1">
      <alignment/>
    </xf>
    <xf numFmtId="0" fontId="1" fillId="24" borderId="103" xfId="41" applyFont="1" applyFill="1" applyBorder="1">
      <alignment/>
      <protection/>
    </xf>
    <xf numFmtId="3" fontId="0" fillId="0" borderId="76" xfId="0" applyNumberFormat="1" applyBorder="1" applyAlignment="1">
      <alignment/>
    </xf>
    <xf numFmtId="0" fontId="2" fillId="0" borderId="47" xfId="41" applyFont="1" applyBorder="1">
      <alignment/>
      <protection/>
    </xf>
    <xf numFmtId="0" fontId="1" fillId="24" borderId="46" xfId="41" applyFont="1" applyFill="1" applyBorder="1">
      <alignment/>
      <protection/>
    </xf>
    <xf numFmtId="3" fontId="0" fillId="0" borderId="68" xfId="0" applyNumberFormat="1" applyBorder="1" applyAlignment="1">
      <alignment/>
    </xf>
    <xf numFmtId="3" fontId="0" fillId="0" borderId="77" xfId="0" applyNumberFormat="1" applyFill="1" applyBorder="1" applyAlignment="1">
      <alignment/>
    </xf>
    <xf numFmtId="0" fontId="2" fillId="0" borderId="104" xfId="41" applyFont="1" applyBorder="1">
      <alignment/>
      <protection/>
    </xf>
    <xf numFmtId="0" fontId="2" fillId="0" borderId="105" xfId="41" applyFont="1" applyBorder="1">
      <alignment/>
      <protection/>
    </xf>
    <xf numFmtId="3" fontId="6" fillId="0" borderId="73" xfId="0" applyNumberFormat="1" applyFont="1" applyBorder="1" applyAlignment="1">
      <alignment/>
    </xf>
    <xf numFmtId="0" fontId="6" fillId="24" borderId="103" xfId="41" applyFont="1" applyFill="1" applyBorder="1">
      <alignment/>
      <protection/>
    </xf>
    <xf numFmtId="3" fontId="6" fillId="0" borderId="106" xfId="41" applyNumberFormat="1" applyFont="1" applyBorder="1" applyAlignment="1">
      <alignment horizontal="right"/>
      <protection/>
    </xf>
    <xf numFmtId="3" fontId="6" fillId="0" borderId="86" xfId="0" applyNumberFormat="1" applyFont="1" applyBorder="1" applyAlignment="1">
      <alignment/>
    </xf>
    <xf numFmtId="3" fontId="6" fillId="24" borderId="61" xfId="41" applyNumberFormat="1" applyFont="1" applyFill="1" applyBorder="1">
      <alignment/>
      <protection/>
    </xf>
    <xf numFmtId="0" fontId="6" fillId="24" borderId="47" xfId="41" applyFont="1" applyFill="1" applyBorder="1">
      <alignment/>
      <protection/>
    </xf>
    <xf numFmtId="0" fontId="6" fillId="24" borderId="73" xfId="41" applyFont="1" applyFill="1" applyBorder="1">
      <alignment/>
      <protection/>
    </xf>
    <xf numFmtId="3" fontId="1" fillId="0" borderId="66" xfId="0" applyNumberFormat="1" applyFont="1" applyBorder="1" applyAlignment="1">
      <alignment/>
    </xf>
    <xf numFmtId="3" fontId="8" fillId="0" borderId="50" xfId="0" applyNumberFormat="1" applyFont="1" applyBorder="1" applyAlignment="1">
      <alignment/>
    </xf>
    <xf numFmtId="3" fontId="8" fillId="0" borderId="86" xfId="0" applyNumberFormat="1" applyFont="1" applyBorder="1" applyAlignment="1">
      <alignment/>
    </xf>
    <xf numFmtId="0" fontId="0" fillId="0" borderId="0" xfId="0" applyAlignment="1">
      <alignment wrapText="1"/>
    </xf>
    <xf numFmtId="167" fontId="20" fillId="0" borderId="56" xfId="0" applyNumberFormat="1" applyFont="1" applyFill="1" applyBorder="1" applyAlignment="1">
      <alignment horizontal="center" vertical="center"/>
    </xf>
    <xf numFmtId="3" fontId="20" fillId="0" borderId="46" xfId="0" applyNumberFormat="1" applyFont="1" applyFill="1" applyBorder="1" applyAlignment="1">
      <alignment horizontal="center" vertical="center" wrapText="1"/>
    </xf>
    <xf numFmtId="3" fontId="20" fillId="0" borderId="46" xfId="0" applyNumberFormat="1" applyFont="1" applyFill="1" applyBorder="1" applyAlignment="1">
      <alignment vertical="center" wrapText="1"/>
    </xf>
    <xf numFmtId="3" fontId="0" fillId="0" borderId="46" xfId="0" applyNumberFormat="1" applyFont="1" applyFill="1" applyBorder="1" applyAlignment="1">
      <alignment horizontal="center" vertical="center" wrapText="1"/>
    </xf>
    <xf numFmtId="3" fontId="0" fillId="0" borderId="46" xfId="0" applyNumberFormat="1" applyFont="1" applyFill="1" applyBorder="1" applyAlignment="1">
      <alignment horizontal="center" vertical="center"/>
    </xf>
    <xf numFmtId="3" fontId="0" fillId="0" borderId="46" xfId="0" applyNumberFormat="1" applyFont="1" applyBorder="1" applyAlignment="1">
      <alignment horizontal="center" vertical="center" wrapText="1"/>
    </xf>
    <xf numFmtId="3" fontId="0" fillId="0" borderId="72" xfId="66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1" fillId="0" borderId="92" xfId="41" applyNumberFormat="1" applyFont="1" applyBorder="1">
      <alignment/>
      <protection/>
    </xf>
    <xf numFmtId="166" fontId="4" fillId="0" borderId="51" xfId="40" applyNumberFormat="1" applyFont="1" applyFill="1" applyBorder="1" applyAlignment="1" applyProtection="1">
      <alignment/>
      <protection/>
    </xf>
    <xf numFmtId="3" fontId="1" fillId="0" borderId="51" xfId="41" applyNumberFormat="1" applyFont="1" applyBorder="1">
      <alignment/>
      <protection/>
    </xf>
    <xf numFmtId="0" fontId="1" fillId="0" borderId="83" xfId="41" applyFont="1" applyBorder="1">
      <alignment/>
      <protection/>
    </xf>
    <xf numFmtId="3" fontId="1" fillId="0" borderId="83" xfId="41" applyNumberFormat="1" applyFont="1" applyBorder="1">
      <alignment/>
      <protection/>
    </xf>
    <xf numFmtId="3" fontId="1" fillId="0" borderId="47" xfId="41" applyNumberFormat="1" applyFont="1" applyFill="1" applyBorder="1">
      <alignment/>
      <protection/>
    </xf>
    <xf numFmtId="0" fontId="4" fillId="0" borderId="51" xfId="41" applyFont="1" applyBorder="1">
      <alignment/>
      <protection/>
    </xf>
    <xf numFmtId="3" fontId="5" fillId="0" borderId="46" xfId="41" applyNumberFormat="1" applyFont="1" applyBorder="1">
      <alignment/>
      <protection/>
    </xf>
    <xf numFmtId="3" fontId="1" fillId="0" borderId="46" xfId="41" applyNumberFormat="1" applyFont="1" applyFill="1" applyBorder="1">
      <alignment/>
      <protection/>
    </xf>
    <xf numFmtId="3" fontId="1" fillId="0" borderId="51" xfId="40" applyNumberFormat="1" applyFont="1" applyFill="1" applyBorder="1" applyAlignment="1" applyProtection="1">
      <alignment horizontal="right"/>
      <protection/>
    </xf>
    <xf numFmtId="3" fontId="7" fillId="0" borderId="47" xfId="0" applyNumberFormat="1" applyFont="1" applyFill="1" applyBorder="1" applyAlignment="1">
      <alignment/>
    </xf>
    <xf numFmtId="3" fontId="2" fillId="0" borderId="46" xfId="0" applyNumberFormat="1" applyFont="1" applyFill="1" applyBorder="1" applyAlignment="1">
      <alignment horizontal="center"/>
    </xf>
    <xf numFmtId="3" fontId="2" fillId="0" borderId="46" xfId="0" applyNumberFormat="1" applyFont="1" applyFill="1" applyBorder="1" applyAlignment="1">
      <alignment horizontal="right"/>
    </xf>
    <xf numFmtId="0" fontId="26" fillId="0" borderId="0" xfId="0" applyFont="1" applyAlignment="1">
      <alignment/>
    </xf>
    <xf numFmtId="0" fontId="26" fillId="0" borderId="84" xfId="0" applyFont="1" applyBorder="1" applyAlignment="1">
      <alignment/>
    </xf>
    <xf numFmtId="0" fontId="12" fillId="0" borderId="84" xfId="0" applyFont="1" applyBorder="1" applyAlignment="1">
      <alignment/>
    </xf>
    <xf numFmtId="3" fontId="26" fillId="0" borderId="0" xfId="0" applyNumberFormat="1" applyFont="1" applyAlignment="1">
      <alignment/>
    </xf>
    <xf numFmtId="0" fontId="12" fillId="0" borderId="0" xfId="0" applyFont="1" applyAlignment="1">
      <alignment/>
    </xf>
    <xf numFmtId="9" fontId="12" fillId="0" borderId="0" xfId="0" applyNumberFormat="1" applyFont="1" applyAlignment="1">
      <alignment/>
    </xf>
    <xf numFmtId="3" fontId="2" fillId="0" borderId="47" xfId="41" applyNumberFormat="1" applyFont="1" applyFill="1" applyBorder="1">
      <alignment/>
      <protection/>
    </xf>
    <xf numFmtId="3" fontId="5" fillId="0" borderId="107" xfId="41" applyNumberFormat="1" applyFont="1" applyBorder="1" applyAlignment="1">
      <alignment horizontal="right"/>
      <protection/>
    </xf>
    <xf numFmtId="0" fontId="9" fillId="0" borderId="108" xfId="0" applyFont="1" applyBorder="1" applyAlignment="1">
      <alignment/>
    </xf>
    <xf numFmtId="0" fontId="3" fillId="0" borderId="25" xfId="41" applyFont="1" applyFill="1" applyBorder="1">
      <alignment/>
      <protection/>
    </xf>
    <xf numFmtId="0" fontId="16" fillId="0" borderId="51" xfId="41" applyFont="1" applyFill="1" applyBorder="1">
      <alignment/>
      <protection/>
    </xf>
    <xf numFmtId="3" fontId="1" fillId="0" borderId="83" xfId="41" applyNumberFormat="1" applyFont="1" applyFill="1" applyBorder="1">
      <alignment/>
      <protection/>
    </xf>
    <xf numFmtId="49" fontId="16" fillId="0" borderId="25" xfId="40" applyNumberFormat="1" applyFont="1" applyFill="1" applyBorder="1" applyAlignment="1" applyProtection="1">
      <alignment horizontal="right"/>
      <protection/>
    </xf>
    <xf numFmtId="49" fontId="3" fillId="0" borderId="25" xfId="40" applyNumberFormat="1" applyFont="1" applyFill="1" applyBorder="1" applyAlignment="1" applyProtection="1">
      <alignment horizontal="right"/>
      <protection/>
    </xf>
    <xf numFmtId="3" fontId="7" fillId="0" borderId="0" xfId="41" applyNumberFormat="1" applyFont="1">
      <alignment/>
      <protection/>
    </xf>
    <xf numFmtId="0" fontId="7" fillId="0" borderId="0" xfId="41" applyFont="1">
      <alignment/>
      <protection/>
    </xf>
    <xf numFmtId="0" fontId="7" fillId="0" borderId="51" xfId="41" applyFont="1" applyBorder="1">
      <alignment/>
      <protection/>
    </xf>
    <xf numFmtId="3" fontId="5" fillId="0" borderId="90" xfId="41" applyNumberFormat="1" applyFont="1" applyBorder="1">
      <alignment/>
      <protection/>
    </xf>
    <xf numFmtId="0" fontId="16" fillId="0" borderId="109" xfId="41" applyFont="1" applyBorder="1">
      <alignment/>
      <protection/>
    </xf>
    <xf numFmtId="0" fontId="1" fillId="0" borderId="109" xfId="41" applyFont="1" applyBorder="1">
      <alignment/>
      <protection/>
    </xf>
    <xf numFmtId="3" fontId="1" fillId="0" borderId="109" xfId="41" applyNumberFormat="1" applyFont="1" applyBorder="1">
      <alignment/>
      <protection/>
    </xf>
    <xf numFmtId="3" fontId="1" fillId="0" borderId="109" xfId="41" applyNumberFormat="1" applyFont="1" applyFill="1" applyBorder="1">
      <alignment/>
      <protection/>
    </xf>
    <xf numFmtId="3" fontId="1" fillId="0" borderId="110" xfId="41" applyNumberFormat="1" applyFont="1" applyFill="1" applyBorder="1">
      <alignment/>
      <protection/>
    </xf>
    <xf numFmtId="0" fontId="2" fillId="0" borderId="109" xfId="41" applyFont="1" applyBorder="1">
      <alignment/>
      <protection/>
    </xf>
    <xf numFmtId="0" fontId="1" fillId="0" borderId="0" xfId="0" applyFont="1" applyBorder="1" applyAlignment="1">
      <alignment horizontal="center"/>
    </xf>
    <xf numFmtId="0" fontId="27" fillId="0" borderId="0" xfId="0" applyFont="1" applyAlignment="1">
      <alignment horizontal="left" vertical="center" wrapText="1"/>
    </xf>
    <xf numFmtId="3" fontId="2" fillId="0" borderId="46" xfId="0" applyNumberFormat="1" applyFont="1" applyBorder="1" applyAlignment="1">
      <alignment horizontal="center"/>
    </xf>
    <xf numFmtId="3" fontId="2" fillId="0" borderId="47" xfId="0" applyNumberFormat="1" applyFont="1" applyBorder="1" applyAlignment="1">
      <alignment horizontal="center"/>
    </xf>
    <xf numFmtId="3" fontId="2" fillId="0" borderId="47" xfId="0" applyNumberFormat="1" applyFont="1" applyBorder="1" applyAlignment="1">
      <alignment horizontal="right"/>
    </xf>
    <xf numFmtId="3" fontId="5" fillId="0" borderId="55" xfId="0" applyNumberFormat="1" applyFont="1" applyBorder="1" applyAlignment="1">
      <alignment horizontal="center"/>
    </xf>
    <xf numFmtId="3" fontId="9" fillId="0" borderId="78" xfId="43" applyNumberFormat="1" applyFont="1" applyBorder="1" applyAlignment="1">
      <alignment horizontal="center"/>
    </xf>
    <xf numFmtId="3" fontId="9" fillId="0" borderId="53" xfId="43" applyNumberFormat="1" applyFont="1" applyBorder="1" applyAlignment="1">
      <alignment horizontal="center"/>
    </xf>
    <xf numFmtId="3" fontId="10" fillId="0" borderId="72" xfId="43" applyNumberFormat="1" applyFont="1" applyBorder="1" applyAlignment="1">
      <alignment horizontal="center"/>
    </xf>
    <xf numFmtId="3" fontId="2" fillId="0" borderId="45" xfId="0" applyNumberFormat="1" applyFont="1" applyBorder="1" applyAlignment="1">
      <alignment horizontal="center"/>
    </xf>
    <xf numFmtId="3" fontId="10" fillId="0" borderId="55" xfId="43" applyNumberFormat="1" applyFont="1" applyBorder="1" applyAlignment="1">
      <alignment horizontal="center"/>
    </xf>
    <xf numFmtId="3" fontId="10" fillId="0" borderId="111" xfId="43" applyNumberFormat="1" applyFont="1" applyBorder="1" applyAlignment="1">
      <alignment horizontal="center"/>
    </xf>
    <xf numFmtId="3" fontId="10" fillId="0" borderId="78" xfId="43" applyNumberFormat="1" applyFont="1" applyBorder="1" applyAlignment="1">
      <alignment horizontal="center"/>
    </xf>
    <xf numFmtId="3" fontId="10" fillId="0" borderId="53" xfId="43" applyNumberFormat="1" applyFont="1" applyBorder="1" applyAlignment="1">
      <alignment horizontal="center"/>
    </xf>
    <xf numFmtId="3" fontId="10" fillId="0" borderId="53" xfId="0" applyNumberFormat="1" applyFont="1" applyBorder="1" applyAlignment="1">
      <alignment horizontal="center"/>
    </xf>
    <xf numFmtId="3" fontId="2" fillId="0" borderId="55" xfId="0" applyNumberFormat="1" applyFont="1" applyBorder="1" applyAlignment="1">
      <alignment horizontal="center"/>
    </xf>
    <xf numFmtId="3" fontId="10" fillId="0" borderId="88" xfId="43" applyNumberFormat="1" applyFont="1" applyBorder="1" applyAlignment="1">
      <alignment horizontal="center"/>
    </xf>
    <xf numFmtId="3" fontId="2" fillId="0" borderId="88" xfId="0" applyNumberFormat="1" applyFont="1" applyBorder="1" applyAlignment="1">
      <alignment horizontal="center"/>
    </xf>
    <xf numFmtId="3" fontId="10" fillId="0" borderId="46" xfId="43" applyNumberFormat="1" applyFont="1" applyBorder="1" applyAlignment="1">
      <alignment horizontal="center"/>
    </xf>
    <xf numFmtId="3" fontId="10" fillId="0" borderId="58" xfId="43" applyNumberFormat="1" applyFont="1" applyBorder="1" applyAlignment="1">
      <alignment horizontal="center"/>
    </xf>
    <xf numFmtId="3" fontId="10" fillId="0" borderId="45" xfId="43" applyNumberFormat="1" applyFont="1" applyBorder="1" applyAlignment="1">
      <alignment horizontal="center"/>
    </xf>
    <xf numFmtId="3" fontId="9" fillId="0" borderId="112" xfId="43" applyNumberFormat="1" applyFont="1" applyBorder="1" applyAlignment="1">
      <alignment horizontal="center"/>
    </xf>
    <xf numFmtId="3" fontId="9" fillId="0" borderId="84" xfId="43" applyNumberFormat="1" applyFont="1" applyBorder="1" applyAlignment="1">
      <alignment horizontal="center"/>
    </xf>
    <xf numFmtId="3" fontId="9" fillId="0" borderId="113" xfId="43" applyNumberFormat="1" applyFont="1" applyBorder="1" applyAlignment="1">
      <alignment horizontal="center"/>
    </xf>
    <xf numFmtId="3" fontId="10" fillId="0" borderId="114" xfId="43" applyNumberFormat="1" applyFont="1" applyBorder="1" applyAlignment="1">
      <alignment horizontal="center"/>
    </xf>
    <xf numFmtId="3" fontId="9" fillId="0" borderId="60" xfId="43" applyNumberFormat="1" applyFont="1" applyBorder="1" applyAlignment="1">
      <alignment horizontal="center"/>
    </xf>
    <xf numFmtId="3" fontId="9" fillId="0" borderId="115" xfId="43" applyNumberFormat="1" applyFont="1" applyBorder="1" applyAlignment="1">
      <alignment horizontal="center"/>
    </xf>
    <xf numFmtId="3" fontId="9" fillId="0" borderId="60" xfId="43" applyNumberFormat="1" applyFont="1" applyBorder="1" applyAlignment="1">
      <alignment horizontal="center"/>
    </xf>
    <xf numFmtId="3" fontId="9" fillId="0" borderId="116" xfId="43" applyNumberFormat="1" applyFont="1" applyBorder="1" applyAlignment="1">
      <alignment horizontal="center"/>
    </xf>
    <xf numFmtId="9" fontId="9" fillId="0" borderId="55" xfId="66" applyNumberFormat="1" applyFont="1" applyBorder="1" applyAlignment="1">
      <alignment horizontal="center"/>
    </xf>
    <xf numFmtId="9" fontId="9" fillId="0" borderId="58" xfId="66" applyNumberFormat="1" applyFont="1" applyBorder="1" applyAlignment="1">
      <alignment horizontal="center"/>
    </xf>
    <xf numFmtId="9" fontId="9" fillId="0" borderId="53" xfId="66" applyNumberFormat="1" applyFont="1" applyBorder="1" applyAlignment="1">
      <alignment horizontal="center"/>
    </xf>
    <xf numFmtId="9" fontId="9" fillId="0" borderId="46" xfId="66" applyNumberFormat="1" applyFont="1" applyBorder="1" applyAlignment="1">
      <alignment horizontal="center"/>
    </xf>
    <xf numFmtId="9" fontId="10" fillId="0" borderId="45" xfId="66" applyNumberFormat="1" applyFont="1" applyBorder="1" applyAlignment="1">
      <alignment horizontal="center"/>
    </xf>
    <xf numFmtId="9" fontId="10" fillId="0" borderId="53" xfId="66" applyNumberFormat="1" applyFont="1" applyBorder="1" applyAlignment="1">
      <alignment horizontal="center"/>
    </xf>
    <xf numFmtId="9" fontId="10" fillId="0" borderId="46" xfId="66" applyNumberFormat="1" applyFont="1" applyBorder="1" applyAlignment="1">
      <alignment horizontal="center"/>
    </xf>
    <xf numFmtId="9" fontId="10" fillId="0" borderId="58" xfId="66" applyNumberFormat="1" applyFont="1" applyBorder="1" applyAlignment="1">
      <alignment horizontal="center"/>
    </xf>
    <xf numFmtId="9" fontId="10" fillId="0" borderId="0" xfId="66" applyNumberFormat="1" applyFont="1" applyBorder="1" applyAlignment="1">
      <alignment horizontal="center"/>
    </xf>
    <xf numFmtId="9" fontId="9" fillId="0" borderId="112" xfId="43" applyNumberFormat="1" applyFont="1" applyBorder="1" applyAlignment="1">
      <alignment horizontal="center"/>
    </xf>
    <xf numFmtId="9" fontId="10" fillId="0" borderId="55" xfId="66" applyNumberFormat="1" applyFont="1" applyBorder="1" applyAlignment="1">
      <alignment horizontal="center"/>
    </xf>
    <xf numFmtId="9" fontId="9" fillId="0" borderId="60" xfId="66" applyNumberFormat="1" applyFont="1" applyBorder="1" applyAlignment="1">
      <alignment horizontal="center"/>
    </xf>
    <xf numFmtId="9" fontId="9" fillId="0" borderId="108" xfId="66" applyNumberFormat="1" applyFont="1" applyBorder="1" applyAlignment="1">
      <alignment horizontal="center"/>
    </xf>
    <xf numFmtId="9" fontId="9" fillId="0" borderId="60" xfId="43" applyNumberFormat="1" applyFont="1" applyBorder="1" applyAlignment="1">
      <alignment horizontal="center"/>
    </xf>
    <xf numFmtId="0" fontId="2" fillId="0" borderId="78" xfId="0" applyFont="1" applyBorder="1" applyAlignment="1">
      <alignment/>
    </xf>
    <xf numFmtId="3" fontId="10" fillId="0" borderId="111" xfId="43" applyNumberFormat="1" applyFont="1" applyBorder="1" applyAlignment="1">
      <alignment horizontal="center"/>
    </xf>
    <xf numFmtId="3" fontId="10" fillId="0" borderId="117" xfId="43" applyNumberFormat="1" applyFont="1" applyBorder="1" applyAlignment="1">
      <alignment horizontal="center"/>
    </xf>
    <xf numFmtId="3" fontId="9" fillId="0" borderId="78" xfId="43" applyNumberFormat="1" applyFont="1" applyBorder="1" applyAlignment="1">
      <alignment horizontal="center"/>
    </xf>
    <xf numFmtId="3" fontId="9" fillId="0" borderId="111" xfId="43" applyNumberFormat="1" applyFont="1" applyBorder="1" applyAlignment="1">
      <alignment horizontal="center"/>
    </xf>
    <xf numFmtId="3" fontId="9" fillId="0" borderId="118" xfId="43" applyNumberFormat="1" applyFont="1" applyBorder="1" applyAlignment="1">
      <alignment horizontal="center"/>
    </xf>
    <xf numFmtId="0" fontId="2" fillId="0" borderId="92" xfId="41" applyFont="1" applyBorder="1" applyAlignment="1">
      <alignment horizontal="center"/>
      <protection/>
    </xf>
    <xf numFmtId="0" fontId="2" fillId="0" borderId="15" xfId="41" applyFont="1" applyBorder="1" applyAlignment="1">
      <alignment horizontal="left"/>
      <protection/>
    </xf>
    <xf numFmtId="0" fontId="2" fillId="0" borderId="15" xfId="41" applyFont="1" applyBorder="1" applyAlignment="1">
      <alignment horizontal="center"/>
      <protection/>
    </xf>
    <xf numFmtId="0" fontId="2" fillId="0" borderId="89" xfId="41" applyFont="1" applyBorder="1" applyAlignment="1">
      <alignment horizontal="center"/>
      <protection/>
    </xf>
    <xf numFmtId="0" fontId="2" fillId="0" borderId="92" xfId="41" applyFont="1" applyBorder="1" applyAlignment="1">
      <alignment horizontal="left"/>
      <protection/>
    </xf>
    <xf numFmtId="0" fontId="2" fillId="0" borderId="91" xfId="41" applyFont="1" applyBorder="1" applyAlignment="1">
      <alignment horizontal="center"/>
      <protection/>
    </xf>
    <xf numFmtId="0" fontId="2" fillId="0" borderId="93" xfId="41" applyFont="1" applyBorder="1" applyAlignment="1">
      <alignment horizontal="center"/>
      <protection/>
    </xf>
    <xf numFmtId="0" fontId="7" fillId="0" borderId="15" xfId="41" applyFont="1" applyBorder="1" applyAlignment="1">
      <alignment horizontal="left"/>
      <protection/>
    </xf>
    <xf numFmtId="0" fontId="7" fillId="0" borderId="11" xfId="41" applyFont="1" applyBorder="1" applyAlignment="1">
      <alignment horizontal="left"/>
      <protection/>
    </xf>
    <xf numFmtId="0" fontId="2" fillId="0" borderId="61" xfId="41" applyFont="1" applyBorder="1" applyAlignment="1">
      <alignment horizontal="center"/>
      <protection/>
    </xf>
    <xf numFmtId="0" fontId="5" fillId="0" borderId="90" xfId="41" applyFont="1" applyFill="1" applyBorder="1" applyAlignment="1">
      <alignment horizontal="center"/>
      <protection/>
    </xf>
    <xf numFmtId="0" fontId="2" fillId="0" borderId="10" xfId="41" applyFont="1" applyBorder="1" applyAlignment="1">
      <alignment horizontal="center"/>
      <protection/>
    </xf>
    <xf numFmtId="0" fontId="5" fillId="0" borderId="47" xfId="41" applyFont="1" applyBorder="1" applyAlignment="1">
      <alignment horizontal="center"/>
      <protection/>
    </xf>
    <xf numFmtId="0" fontId="2" fillId="0" borderId="18" xfId="41" applyFont="1" applyBorder="1" applyAlignment="1">
      <alignment horizontal="center"/>
      <protection/>
    </xf>
    <xf numFmtId="0" fontId="2" fillId="0" borderId="17" xfId="41" applyFont="1" applyBorder="1" applyAlignment="1">
      <alignment horizontal="center"/>
      <protection/>
    </xf>
    <xf numFmtId="0" fontId="5" fillId="0" borderId="119" xfId="41" applyFont="1" applyBorder="1" applyAlignment="1">
      <alignment horizontal="center"/>
      <protection/>
    </xf>
    <xf numFmtId="3" fontId="2" fillId="0" borderId="15" xfId="41" applyNumberFormat="1" applyFont="1" applyBorder="1" applyAlignment="1">
      <alignment horizontal="center"/>
      <protection/>
    </xf>
    <xf numFmtId="3" fontId="2" fillId="0" borderId="11" xfId="41" applyNumberFormat="1" applyFont="1" applyBorder="1" applyAlignment="1">
      <alignment horizontal="center"/>
      <protection/>
    </xf>
    <xf numFmtId="3" fontId="2" fillId="0" borderId="10" xfId="41" applyNumberFormat="1" applyFont="1" applyBorder="1" applyAlignment="1">
      <alignment horizontal="center"/>
      <protection/>
    </xf>
    <xf numFmtId="3" fontId="5" fillId="0" borderId="80" xfId="41" applyNumberFormat="1" applyFont="1" applyBorder="1" applyAlignment="1">
      <alignment horizontal="center"/>
      <protection/>
    </xf>
    <xf numFmtId="3" fontId="5" fillId="0" borderId="12" xfId="41" applyNumberFormat="1" applyFont="1" applyBorder="1" applyAlignment="1">
      <alignment horizontal="center"/>
      <protection/>
    </xf>
    <xf numFmtId="49" fontId="24" fillId="0" borderId="51" xfId="59" applyNumberFormat="1" applyFont="1" applyBorder="1" applyAlignment="1">
      <alignment horizontal="center"/>
      <protection/>
    </xf>
    <xf numFmtId="3" fontId="9" fillId="0" borderId="47" xfId="59" applyNumberFormat="1" applyFont="1" applyFill="1" applyBorder="1">
      <alignment/>
      <protection/>
    </xf>
    <xf numFmtId="0" fontId="3" fillId="0" borderId="109" xfId="41" applyFont="1" applyBorder="1">
      <alignment/>
      <protection/>
    </xf>
    <xf numFmtId="0" fontId="3" fillId="0" borderId="91" xfId="41" applyFont="1" applyBorder="1">
      <alignment/>
      <protection/>
    </xf>
    <xf numFmtId="3" fontId="3" fillId="0" borderId="91" xfId="40" applyNumberFormat="1" applyFont="1" applyFill="1" applyBorder="1" applyAlignment="1" applyProtection="1">
      <alignment horizontal="right"/>
      <protection/>
    </xf>
    <xf numFmtId="3" fontId="0" fillId="0" borderId="92" xfId="41" applyNumberFormat="1" applyBorder="1">
      <alignment/>
      <protection/>
    </xf>
    <xf numFmtId="3" fontId="2" fillId="0" borderId="92" xfId="41" applyNumberFormat="1" applyFont="1" applyFill="1" applyBorder="1">
      <alignment/>
      <protection/>
    </xf>
    <xf numFmtId="0" fontId="0" fillId="0" borderId="120" xfId="0" applyBorder="1" applyAlignment="1">
      <alignment/>
    </xf>
    <xf numFmtId="0" fontId="3" fillId="0" borderId="83" xfId="0" applyFont="1" applyBorder="1" applyAlignment="1">
      <alignment/>
    </xf>
    <xf numFmtId="0" fontId="0" fillId="0" borderId="83" xfId="0" applyBorder="1" applyAlignment="1">
      <alignment/>
    </xf>
    <xf numFmtId="0" fontId="0" fillId="0" borderId="121" xfId="0" applyBorder="1" applyAlignment="1">
      <alignment/>
    </xf>
    <xf numFmtId="0" fontId="0" fillId="0" borderId="47" xfId="0" applyBorder="1" applyAlignment="1">
      <alignment/>
    </xf>
    <xf numFmtId="0" fontId="1" fillId="0" borderId="121" xfId="0" applyFont="1" applyBorder="1" applyAlignment="1">
      <alignment/>
    </xf>
    <xf numFmtId="3" fontId="2" fillId="0" borderId="121" xfId="41" applyNumberFormat="1" applyFont="1" applyBorder="1" applyAlignment="1">
      <alignment horizontal="right"/>
      <protection/>
    </xf>
    <xf numFmtId="3" fontId="6" fillId="0" borderId="121" xfId="0" applyNumberFormat="1" applyFont="1" applyBorder="1" applyAlignment="1">
      <alignment/>
    </xf>
    <xf numFmtId="0" fontId="1" fillId="0" borderId="122" xfId="41" applyFont="1" applyBorder="1" applyAlignment="1">
      <alignment horizontal="center"/>
      <protection/>
    </xf>
    <xf numFmtId="0" fontId="4" fillId="0" borderId="123" xfId="41" applyFont="1" applyBorder="1" applyAlignment="1">
      <alignment horizontal="center"/>
      <protection/>
    </xf>
    <xf numFmtId="0" fontId="2" fillId="0" borderId="122" xfId="41" applyFont="1" applyBorder="1">
      <alignment/>
      <protection/>
    </xf>
    <xf numFmtId="3" fontId="2" fillId="0" borderId="122" xfId="41" applyNumberFormat="1" applyFont="1" applyBorder="1" applyAlignment="1">
      <alignment horizontal="right"/>
      <protection/>
    </xf>
    <xf numFmtId="3" fontId="5" fillId="0" borderId="124" xfId="41" applyNumberFormat="1" applyFont="1" applyBorder="1" applyAlignment="1">
      <alignment horizontal="right"/>
      <protection/>
    </xf>
    <xf numFmtId="3" fontId="2" fillId="0" borderId="123" xfId="41" applyNumberFormat="1" applyFont="1" applyBorder="1" applyAlignment="1">
      <alignment horizontal="right"/>
      <protection/>
    </xf>
    <xf numFmtId="3" fontId="5" fillId="0" borderId="122" xfId="41" applyNumberFormat="1" applyFont="1" applyBorder="1" applyAlignment="1">
      <alignment horizontal="right"/>
      <protection/>
    </xf>
    <xf numFmtId="167" fontId="20" fillId="0" borderId="125" xfId="0" applyNumberFormat="1" applyFont="1" applyFill="1" applyBorder="1" applyAlignment="1">
      <alignment horizontal="center" vertical="center"/>
    </xf>
    <xf numFmtId="3" fontId="20" fillId="0" borderId="126" xfId="0" applyNumberFormat="1" applyFont="1" applyFill="1" applyBorder="1" applyAlignment="1">
      <alignment horizontal="center" vertical="center" wrapText="1"/>
    </xf>
    <xf numFmtId="3" fontId="20" fillId="0" borderId="126" xfId="0" applyNumberFormat="1" applyFont="1" applyFill="1" applyBorder="1" applyAlignment="1">
      <alignment vertical="center" wrapText="1"/>
    </xf>
    <xf numFmtId="3" fontId="0" fillId="0" borderId="126" xfId="0" applyNumberFormat="1" applyFont="1" applyFill="1" applyBorder="1" applyAlignment="1">
      <alignment horizontal="center" vertical="center" wrapText="1"/>
    </xf>
    <xf numFmtId="3" fontId="0" fillId="0" borderId="126" xfId="0" applyNumberFormat="1" applyFont="1" applyFill="1" applyBorder="1" applyAlignment="1">
      <alignment horizontal="center" vertical="center"/>
    </xf>
    <xf numFmtId="3" fontId="0" fillId="0" borderId="126" xfId="0" applyNumberFormat="1" applyFont="1" applyBorder="1" applyAlignment="1">
      <alignment horizontal="center" vertical="center" wrapText="1"/>
    </xf>
    <xf numFmtId="3" fontId="0" fillId="0" borderId="127" xfId="66" applyNumberFormat="1" applyFont="1" applyFill="1" applyBorder="1" applyAlignment="1">
      <alignment horizontal="center" vertical="center" wrapText="1"/>
    </xf>
    <xf numFmtId="167" fontId="20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66" applyNumberFormat="1" applyFont="1" applyFill="1" applyBorder="1" applyAlignment="1">
      <alignment horizontal="center" vertical="center" wrapText="1"/>
    </xf>
    <xf numFmtId="0" fontId="0" fillId="0" borderId="128" xfId="41" applyBorder="1">
      <alignment/>
      <protection/>
    </xf>
    <xf numFmtId="0" fontId="10" fillId="0" borderId="48" xfId="59" applyFont="1" applyBorder="1">
      <alignment/>
      <protection/>
    </xf>
    <xf numFmtId="0" fontId="23" fillId="0" borderId="50" xfId="59" applyBorder="1">
      <alignment/>
      <protection/>
    </xf>
    <xf numFmtId="0" fontId="23" fillId="0" borderId="121" xfId="59" applyBorder="1">
      <alignment/>
      <protection/>
    </xf>
    <xf numFmtId="3" fontId="9" fillId="0" borderId="121" xfId="59" applyNumberFormat="1" applyFont="1" applyBorder="1">
      <alignment/>
      <protection/>
    </xf>
    <xf numFmtId="3" fontId="2" fillId="0" borderId="89" xfId="41" applyNumberFormat="1" applyFont="1" applyFill="1" applyBorder="1">
      <alignment/>
      <protection/>
    </xf>
    <xf numFmtId="0" fontId="3" fillId="0" borderId="17" xfId="41" applyFont="1" applyBorder="1">
      <alignment/>
      <protection/>
    </xf>
    <xf numFmtId="0" fontId="3" fillId="0" borderId="18" xfId="41" applyFont="1" applyBorder="1">
      <alignment/>
      <protection/>
    </xf>
    <xf numFmtId="0" fontId="0" fillId="0" borderId="25" xfId="41" applyBorder="1">
      <alignment/>
      <protection/>
    </xf>
    <xf numFmtId="3" fontId="1" fillId="0" borderId="91" xfId="41" applyNumberFormat="1" applyFont="1" applyBorder="1">
      <alignment/>
      <protection/>
    </xf>
    <xf numFmtId="3" fontId="1" fillId="0" borderId="94" xfId="41" applyNumberFormat="1" applyFont="1" applyBorder="1">
      <alignment/>
      <protection/>
    </xf>
    <xf numFmtId="3" fontId="5" fillId="0" borderId="129" xfId="41" applyNumberFormat="1" applyFont="1" applyBorder="1">
      <alignment/>
      <protection/>
    </xf>
    <xf numFmtId="3" fontId="1" fillId="0" borderId="130" xfId="40" applyNumberFormat="1" applyFont="1" applyFill="1" applyBorder="1" applyAlignment="1" applyProtection="1">
      <alignment horizontal="right"/>
      <protection/>
    </xf>
    <xf numFmtId="3" fontId="0" fillId="0" borderId="91" xfId="41" applyNumberFormat="1" applyBorder="1">
      <alignment/>
      <protection/>
    </xf>
    <xf numFmtId="0" fontId="0" fillId="0" borderId="87" xfId="0" applyBorder="1" applyAlignment="1">
      <alignment/>
    </xf>
    <xf numFmtId="3" fontId="2" fillId="0" borderId="91" xfId="41" applyNumberFormat="1" applyFont="1" applyBorder="1">
      <alignment/>
      <protection/>
    </xf>
    <xf numFmtId="3" fontId="2" fillId="0" borderId="14" xfId="41" applyNumberFormat="1" applyFont="1" applyBorder="1">
      <alignment/>
      <protection/>
    </xf>
    <xf numFmtId="3" fontId="5" fillId="0" borderId="25" xfId="41" applyNumberFormat="1" applyFont="1" applyBorder="1">
      <alignment/>
      <protection/>
    </xf>
    <xf numFmtId="3" fontId="5" fillId="0" borderId="17" xfId="41" applyNumberFormat="1" applyFont="1" applyBorder="1">
      <alignment/>
      <protection/>
    </xf>
    <xf numFmtId="3" fontId="5" fillId="0" borderId="94" xfId="41" applyNumberFormat="1" applyFont="1" applyBorder="1">
      <alignment/>
      <protection/>
    </xf>
    <xf numFmtId="3" fontId="5" fillId="0" borderId="14" xfId="41" applyNumberFormat="1" applyFont="1" applyBorder="1" applyAlignment="1">
      <alignment wrapText="1"/>
      <protection/>
    </xf>
    <xf numFmtId="3" fontId="1" fillId="0" borderId="14" xfId="41" applyNumberFormat="1" applyFont="1" applyBorder="1">
      <alignment/>
      <protection/>
    </xf>
    <xf numFmtId="3" fontId="5" fillId="0" borderId="23" xfId="41" applyNumberFormat="1" applyFont="1" applyBorder="1">
      <alignment/>
      <protection/>
    </xf>
    <xf numFmtId="3" fontId="5" fillId="0" borderId="131" xfId="41" applyNumberFormat="1" applyFont="1" applyBorder="1">
      <alignment/>
      <protection/>
    </xf>
    <xf numFmtId="0" fontId="0" fillId="0" borderId="132" xfId="0" applyBorder="1" applyAlignment="1">
      <alignment/>
    </xf>
    <xf numFmtId="0" fontId="3" fillId="0" borderId="124" xfId="41" applyFont="1" applyBorder="1">
      <alignment/>
      <protection/>
    </xf>
    <xf numFmtId="0" fontId="3" fillId="0" borderId="123" xfId="41" applyFont="1" applyBorder="1">
      <alignment/>
      <protection/>
    </xf>
    <xf numFmtId="0" fontId="0" fillId="0" borderId="133" xfId="41" applyBorder="1">
      <alignment/>
      <protection/>
    </xf>
    <xf numFmtId="3" fontId="0" fillId="0" borderId="133" xfId="41" applyNumberFormat="1" applyBorder="1">
      <alignment/>
      <protection/>
    </xf>
    <xf numFmtId="3" fontId="1" fillId="0" borderId="134" xfId="41" applyNumberFormat="1" applyFont="1" applyBorder="1">
      <alignment/>
      <protection/>
    </xf>
    <xf numFmtId="3" fontId="1" fillId="0" borderId="135" xfId="41" applyNumberFormat="1" applyFont="1" applyBorder="1">
      <alignment/>
      <protection/>
    </xf>
    <xf numFmtId="3" fontId="2" fillId="0" borderId="133" xfId="41" applyNumberFormat="1" applyFont="1" applyFill="1" applyBorder="1">
      <alignment/>
      <protection/>
    </xf>
    <xf numFmtId="3" fontId="2" fillId="0" borderId="133" xfId="41" applyNumberFormat="1" applyFont="1" applyBorder="1">
      <alignment/>
      <protection/>
    </xf>
    <xf numFmtId="3" fontId="1" fillId="0" borderId="87" xfId="41" applyNumberFormat="1" applyFont="1" applyBorder="1">
      <alignment/>
      <protection/>
    </xf>
    <xf numFmtId="3" fontId="1" fillId="0" borderId="136" xfId="41" applyNumberFormat="1" applyFont="1" applyBorder="1">
      <alignment/>
      <protection/>
    </xf>
    <xf numFmtId="3" fontId="1" fillId="0" borderId="53" xfId="40" applyNumberFormat="1" applyFont="1" applyFill="1" applyBorder="1" applyAlignment="1" applyProtection="1">
      <alignment horizontal="right"/>
      <protection/>
    </xf>
    <xf numFmtId="3" fontId="0" fillId="0" borderId="134" xfId="41" applyNumberFormat="1" applyBorder="1">
      <alignment/>
      <protection/>
    </xf>
    <xf numFmtId="3" fontId="1" fillId="0" borderId="137" xfId="40" applyNumberFormat="1" applyFont="1" applyFill="1" applyBorder="1" applyAlignment="1" applyProtection="1">
      <alignment horizontal="right"/>
      <protection/>
    </xf>
    <xf numFmtId="3" fontId="2" fillId="0" borderId="134" xfId="41" applyNumberFormat="1" applyFont="1" applyBorder="1">
      <alignment/>
      <protection/>
    </xf>
    <xf numFmtId="3" fontId="2" fillId="0" borderId="122" xfId="41" applyNumberFormat="1" applyFont="1" applyBorder="1">
      <alignment/>
      <protection/>
    </xf>
    <xf numFmtId="3" fontId="5" fillId="0" borderId="122" xfId="41" applyNumberFormat="1" applyFont="1" applyBorder="1">
      <alignment/>
      <protection/>
    </xf>
    <xf numFmtId="3" fontId="5" fillId="0" borderId="133" xfId="41" applyNumberFormat="1" applyFont="1" applyBorder="1">
      <alignment/>
      <protection/>
    </xf>
    <xf numFmtId="3" fontId="5" fillId="0" borderId="100" xfId="40" applyNumberFormat="1" applyFont="1" applyFill="1" applyBorder="1" applyAlignment="1" applyProtection="1">
      <alignment horizontal="right"/>
      <protection/>
    </xf>
    <xf numFmtId="3" fontId="5" fillId="0" borderId="138" xfId="40" applyNumberFormat="1" applyFont="1" applyFill="1" applyBorder="1" applyAlignment="1" applyProtection="1">
      <alignment horizontal="right"/>
      <protection/>
    </xf>
    <xf numFmtId="3" fontId="5" fillId="0" borderId="124" xfId="41" applyNumberFormat="1" applyFont="1" applyBorder="1">
      <alignment/>
      <protection/>
    </xf>
    <xf numFmtId="3" fontId="5" fillId="0" borderId="135" xfId="41" applyNumberFormat="1" applyFont="1" applyBorder="1">
      <alignment/>
      <protection/>
    </xf>
    <xf numFmtId="3" fontId="5" fillId="0" borderId="122" xfId="41" applyNumberFormat="1" applyFont="1" applyBorder="1" applyAlignment="1">
      <alignment wrapText="1"/>
      <protection/>
    </xf>
    <xf numFmtId="3" fontId="5" fillId="0" borderId="139" xfId="41" applyNumberFormat="1" applyFont="1" applyBorder="1">
      <alignment/>
      <protection/>
    </xf>
    <xf numFmtId="0" fontId="0" fillId="0" borderId="140" xfId="0" applyFont="1" applyBorder="1" applyAlignment="1">
      <alignment/>
    </xf>
    <xf numFmtId="167" fontId="20" fillId="0" borderId="75" xfId="0" applyNumberFormat="1" applyFont="1" applyFill="1" applyBorder="1" applyAlignment="1">
      <alignment horizontal="center" vertical="center"/>
    </xf>
    <xf numFmtId="3" fontId="0" fillId="0" borderId="86" xfId="66" applyNumberFormat="1" applyFont="1" applyFill="1" applyBorder="1" applyAlignment="1">
      <alignment horizontal="center" vertical="center" wrapText="1"/>
    </xf>
    <xf numFmtId="3" fontId="2" fillId="0" borderId="141" xfId="41" applyNumberFormat="1" applyFont="1" applyBorder="1" applyAlignment="1">
      <alignment horizontal="right"/>
      <protection/>
    </xf>
    <xf numFmtId="3" fontId="2" fillId="0" borderId="142" xfId="41" applyNumberFormat="1" applyFont="1" applyBorder="1" applyAlignment="1">
      <alignment horizontal="right"/>
      <protection/>
    </xf>
    <xf numFmtId="3" fontId="2" fillId="0" borderId="77" xfId="41" applyNumberFormat="1" applyFont="1" applyBorder="1" applyAlignment="1">
      <alignment horizontal="right"/>
      <protection/>
    </xf>
    <xf numFmtId="3" fontId="0" fillId="0" borderId="143" xfId="0" applyNumberFormat="1" applyBorder="1" applyAlignment="1">
      <alignment/>
    </xf>
    <xf numFmtId="3" fontId="0" fillId="0" borderId="144" xfId="0" applyNumberFormat="1" applyFont="1" applyBorder="1" applyAlignment="1">
      <alignment/>
    </xf>
    <xf numFmtId="3" fontId="0" fillId="0" borderId="145" xfId="0" applyNumberFormat="1" applyFont="1" applyBorder="1" applyAlignment="1">
      <alignment/>
    </xf>
    <xf numFmtId="3" fontId="6" fillId="0" borderId="85" xfId="0" applyNumberFormat="1" applyFont="1" applyBorder="1" applyAlignment="1">
      <alignment/>
    </xf>
    <xf numFmtId="3" fontId="0" fillId="0" borderId="121" xfId="0" applyNumberFormat="1" applyFill="1" applyBorder="1" applyAlignment="1">
      <alignment/>
    </xf>
    <xf numFmtId="3" fontId="6" fillId="0" borderId="146" xfId="41" applyNumberFormat="1" applyFont="1" applyBorder="1" applyAlignment="1">
      <alignment horizontal="right"/>
      <protection/>
    </xf>
    <xf numFmtId="0" fontId="0" fillId="0" borderId="147" xfId="0" applyBorder="1" applyAlignment="1">
      <alignment/>
    </xf>
    <xf numFmtId="0" fontId="0" fillId="0" borderId="148" xfId="41" applyBorder="1">
      <alignment/>
      <protection/>
    </xf>
    <xf numFmtId="0" fontId="7" fillId="0" borderId="8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41" applyFont="1" applyBorder="1" applyAlignment="1">
      <alignment horizontal="right"/>
      <protection/>
    </xf>
    <xf numFmtId="0" fontId="7" fillId="0" borderId="79" xfId="0" applyFont="1" applyBorder="1" applyAlignment="1">
      <alignment horizontal="center"/>
    </xf>
    <xf numFmtId="0" fontId="6" fillId="0" borderId="79" xfId="0" applyFont="1" applyBorder="1" applyAlignment="1">
      <alignment horizontal="center" wrapText="1"/>
    </xf>
    <xf numFmtId="0" fontId="7" fillId="0" borderId="79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41" applyFont="1" applyBorder="1" applyAlignment="1">
      <alignment horizontal="right"/>
      <protection/>
    </xf>
    <xf numFmtId="0" fontId="1" fillId="0" borderId="0" xfId="41" applyFont="1" applyBorder="1" applyAlignment="1">
      <alignment horizontal="center"/>
      <protection/>
    </xf>
    <xf numFmtId="0" fontId="6" fillId="0" borderId="0" xfId="41" applyFont="1" applyBorder="1" applyAlignment="1">
      <alignment horizontal="center"/>
      <protection/>
    </xf>
    <xf numFmtId="0" fontId="11" fillId="0" borderId="0" xfId="41" applyFont="1" applyBorder="1" applyAlignment="1">
      <alignment horizontal="right"/>
      <protection/>
    </xf>
    <xf numFmtId="0" fontId="0" fillId="0" borderId="0" xfId="0" applyAlignment="1">
      <alignment/>
    </xf>
    <xf numFmtId="0" fontId="0" fillId="0" borderId="0" xfId="41" applyFont="1" applyAlignment="1">
      <alignment horizontal="right"/>
      <protection/>
    </xf>
    <xf numFmtId="0" fontId="0" fillId="0" borderId="0" xfId="0" applyAlignment="1">
      <alignment horizontal="right"/>
    </xf>
    <xf numFmtId="0" fontId="9" fillId="0" borderId="149" xfId="41" applyFont="1" applyBorder="1" applyAlignment="1">
      <alignment horizontal="center"/>
      <protection/>
    </xf>
    <xf numFmtId="0" fontId="1" fillId="0" borderId="0" xfId="41" applyFont="1" applyBorder="1" applyAlignment="1">
      <alignment horizontal="center"/>
      <protection/>
    </xf>
    <xf numFmtId="0" fontId="9" fillId="0" borderId="38" xfId="41" applyFont="1" applyBorder="1" applyAlignment="1">
      <alignment horizontal="center"/>
      <protection/>
    </xf>
    <xf numFmtId="0" fontId="9" fillId="0" borderId="150" xfId="41" applyFont="1" applyBorder="1" applyAlignment="1">
      <alignment horizontal="center"/>
      <protection/>
    </xf>
    <xf numFmtId="0" fontId="9" fillId="0" borderId="29" xfId="41" applyFont="1" applyBorder="1" applyAlignment="1">
      <alignment horizontal="center"/>
      <protection/>
    </xf>
    <xf numFmtId="0" fontId="8" fillId="0" borderId="0" xfId="4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1" fillId="0" borderId="0" xfId="41" applyFont="1" applyAlignment="1">
      <alignment horizontal="center" wrapText="1"/>
      <protection/>
    </xf>
    <xf numFmtId="0" fontId="1" fillId="0" borderId="0" xfId="0" applyFont="1" applyAlignment="1">
      <alignment horizontal="center" wrapText="1"/>
    </xf>
    <xf numFmtId="0" fontId="9" fillId="0" borderId="144" xfId="59" applyFont="1" applyBorder="1" applyAlignment="1">
      <alignment wrapText="1"/>
      <protection/>
    </xf>
    <xf numFmtId="0" fontId="9" fillId="0" borderId="151" xfId="59" applyFont="1" applyBorder="1" applyAlignment="1">
      <alignment wrapText="1"/>
      <protection/>
    </xf>
    <xf numFmtId="0" fontId="0" fillId="0" borderId="151" xfId="0" applyBorder="1" applyAlignment="1">
      <alignment wrapText="1"/>
    </xf>
    <xf numFmtId="0" fontId="24" fillId="0" borderId="49" xfId="59" applyFont="1" applyBorder="1" applyAlignment="1">
      <alignment horizontal="center" vertical="center"/>
      <protection/>
    </xf>
    <xf numFmtId="0" fontId="0" fillId="0" borderId="51" xfId="0" applyBorder="1" applyAlignment="1">
      <alignment horizontal="center" vertical="center"/>
    </xf>
    <xf numFmtId="0" fontId="5" fillId="24" borderId="0" xfId="41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/>
    </xf>
    <xf numFmtId="0" fontId="1" fillId="0" borderId="79" xfId="41" applyFont="1" applyBorder="1" applyAlignment="1">
      <alignment wrapText="1"/>
      <protection/>
    </xf>
    <xf numFmtId="0" fontId="0" fillId="0" borderId="79" xfId="0" applyBorder="1" applyAlignment="1">
      <alignment wrapText="1"/>
    </xf>
    <xf numFmtId="49" fontId="1" fillId="0" borderId="0" xfId="0" applyNumberFormat="1" applyFont="1" applyAlignment="1">
      <alignment horizontal="center" wrapText="1"/>
    </xf>
    <xf numFmtId="0" fontId="0" fillId="0" borderId="79" xfId="0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5" fillId="24" borderId="90" xfId="41" applyFont="1" applyFill="1" applyBorder="1" applyAlignment="1">
      <alignment wrapText="1"/>
      <protection/>
    </xf>
    <xf numFmtId="0" fontId="15" fillId="24" borderId="19" xfId="41" applyFont="1" applyFill="1" applyBorder="1" applyAlignment="1">
      <alignment wrapText="1"/>
      <protection/>
    </xf>
    <xf numFmtId="0" fontId="15" fillId="24" borderId="14" xfId="41" applyFont="1" applyFill="1" applyBorder="1" applyAlignment="1">
      <alignment wrapText="1"/>
      <protection/>
    </xf>
    <xf numFmtId="0" fontId="3" fillId="24" borderId="10" xfId="41" applyFont="1" applyFill="1" applyBorder="1" applyAlignment="1">
      <alignment horizontal="center" wrapText="1"/>
      <protection/>
    </xf>
    <xf numFmtId="0" fontId="0" fillId="0" borderId="11" xfId="0" applyBorder="1" applyAlignment="1">
      <alignment horizontal="center" wrapText="1"/>
    </xf>
    <xf numFmtId="0" fontId="5" fillId="0" borderId="61" xfId="41" applyFont="1" applyFill="1" applyBorder="1" applyAlignment="1">
      <alignment horizontal="center" wrapText="1"/>
      <protection/>
    </xf>
    <xf numFmtId="0" fontId="9" fillId="0" borderId="30" xfId="0" applyFont="1" applyBorder="1" applyAlignment="1">
      <alignment horizontal="center" wrapText="1"/>
    </xf>
    <xf numFmtId="0" fontId="5" fillId="0" borderId="90" xfId="41" applyFont="1" applyBorder="1" applyAlignment="1">
      <alignment wrapText="1"/>
      <protection/>
    </xf>
    <xf numFmtId="0" fontId="5" fillId="0" borderId="19" xfId="41" applyFont="1" applyBorder="1" applyAlignment="1">
      <alignment wrapText="1"/>
      <protection/>
    </xf>
    <xf numFmtId="0" fontId="5" fillId="0" borderId="14" xfId="41" applyFont="1" applyBorder="1" applyAlignment="1">
      <alignment wrapText="1"/>
      <protection/>
    </xf>
    <xf numFmtId="0" fontId="2" fillId="0" borderId="89" xfId="41" applyFont="1" applyBorder="1" applyAlignment="1">
      <alignment wrapText="1"/>
      <protection/>
    </xf>
    <xf numFmtId="0" fontId="0" fillId="0" borderId="25" xfId="0" applyBorder="1" applyAlignment="1">
      <alignment wrapText="1"/>
    </xf>
    <xf numFmtId="0" fontId="0" fillId="0" borderId="89" xfId="0" applyBorder="1" applyAlignment="1">
      <alignment wrapText="1"/>
    </xf>
    <xf numFmtId="0" fontId="2" fillId="0" borderId="12" xfId="41" applyFont="1" applyFill="1" applyBorder="1" applyAlignment="1">
      <alignment horizontal="center"/>
      <protection/>
    </xf>
    <xf numFmtId="0" fontId="2" fillId="0" borderId="11" xfId="41" applyFont="1" applyBorder="1" applyAlignment="1">
      <alignment horizontal="center"/>
      <protection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41" applyFont="1" applyAlignment="1">
      <alignment wrapText="1"/>
      <protection/>
    </xf>
    <xf numFmtId="0" fontId="1" fillId="0" borderId="152" xfId="0" applyFont="1" applyBorder="1" applyAlignment="1">
      <alignment horizontal="center" vertical="center" wrapText="1"/>
    </xf>
    <xf numFmtId="0" fontId="1" fillId="0" borderId="153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27" fillId="0" borderId="0" xfId="0" applyFont="1" applyAlignment="1">
      <alignment horizontal="left" vertical="center" wrapText="1"/>
    </xf>
    <xf numFmtId="0" fontId="26" fillId="0" borderId="0" xfId="0" applyFont="1" applyAlignment="1">
      <alignment horizontal="right"/>
    </xf>
    <xf numFmtId="0" fontId="29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7" fillId="0" borderId="109" xfId="0" applyFont="1" applyBorder="1" applyAlignment="1">
      <alignment horizontal="left" vertic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Comma" xfId="40"/>
    <cellStyle name="Excel Built-in Normal" xfId="41"/>
    <cellStyle name="Excel Built-in Percent" xfId="42"/>
    <cellStyle name="Comma" xfId="43"/>
    <cellStyle name="Comma [0]" xfId="44"/>
    <cellStyle name="Figyelmezteté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Followed Hyperlink" xfId="58"/>
    <cellStyle name="Normál_Munka1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257175</xdr:colOff>
      <xdr:row>21</xdr:row>
      <xdr:rowOff>133350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771900" y="4019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wnloads\Adatszolg&#225;ltat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a.sz. mell."/>
      <sheetName val="1b.sz. mell."/>
      <sheetName val="2.sz. mell."/>
      <sheetName val="3. sz. mell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62" sqref="A62"/>
    </sheetView>
  </sheetViews>
  <sheetFormatPr defaultColWidth="8.7109375" defaultRowHeight="12.75" customHeight="1"/>
  <cols>
    <col min="1" max="1" width="33.421875" style="1" customWidth="1"/>
    <col min="2" max="9" width="8.7109375" style="1" customWidth="1"/>
    <col min="10" max="10" width="9.57421875" style="1" customWidth="1"/>
    <col min="11" max="11" width="9.8515625" style="1" customWidth="1"/>
    <col min="12" max="16384" width="8.7109375" style="1" customWidth="1"/>
  </cols>
  <sheetData>
    <row r="1" spans="1:13" ht="12.75" customHeight="1">
      <c r="A1" s="741" t="s">
        <v>435</v>
      </c>
      <c r="B1" s="741"/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</row>
    <row r="2" spans="1:13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 customHeight="1">
      <c r="A3" s="742" t="s">
        <v>0</v>
      </c>
      <c r="B3" s="742"/>
      <c r="C3" s="742"/>
      <c r="D3" s="742"/>
      <c r="E3" s="742"/>
      <c r="F3" s="742"/>
      <c r="G3" s="742"/>
      <c r="H3" s="742"/>
      <c r="I3" s="742"/>
      <c r="J3" s="742"/>
      <c r="K3" s="742"/>
      <c r="L3" s="742"/>
      <c r="M3" s="742"/>
    </row>
    <row r="4" spans="1:13" ht="12.75" customHeight="1">
      <c r="A4" s="742" t="s">
        <v>434</v>
      </c>
      <c r="B4" s="742"/>
      <c r="C4" s="742"/>
      <c r="D4" s="742"/>
      <c r="E4" s="742"/>
      <c r="F4" s="742"/>
      <c r="G4" s="742"/>
      <c r="H4" s="742"/>
      <c r="I4" s="742"/>
      <c r="J4" s="742"/>
      <c r="K4" s="742"/>
      <c r="L4" s="742"/>
      <c r="M4" s="742"/>
    </row>
    <row r="5" spans="1:13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 customHeight="1">
      <c r="A6" s="742" t="s">
        <v>1</v>
      </c>
      <c r="B6" s="742"/>
      <c r="C6" s="742"/>
      <c r="D6" s="742"/>
      <c r="E6" s="742"/>
      <c r="F6" s="742"/>
      <c r="G6" s="742"/>
      <c r="H6" s="742"/>
      <c r="I6" s="742"/>
      <c r="J6" s="742"/>
      <c r="K6" s="742"/>
      <c r="L6" s="742"/>
      <c r="M6" s="742"/>
    </row>
    <row r="7" spans="1:13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 customHeight="1">
      <c r="A8" s="4"/>
      <c r="M8" s="5" t="s">
        <v>2</v>
      </c>
    </row>
    <row r="9" spans="1:13" ht="12.75" customHeight="1">
      <c r="A9" s="185" t="s">
        <v>3</v>
      </c>
      <c r="B9" s="186" t="s">
        <v>4</v>
      </c>
      <c r="C9" s="186" t="s">
        <v>5</v>
      </c>
      <c r="D9" s="186" t="s">
        <v>6</v>
      </c>
      <c r="E9" s="186" t="s">
        <v>7</v>
      </c>
      <c r="F9" s="186" t="s">
        <v>8</v>
      </c>
      <c r="G9" s="186" t="s">
        <v>9</v>
      </c>
      <c r="H9" s="186" t="s">
        <v>10</v>
      </c>
      <c r="I9" s="186" t="s">
        <v>10</v>
      </c>
      <c r="J9" s="186" t="s">
        <v>11</v>
      </c>
      <c r="K9" s="186" t="s">
        <v>12</v>
      </c>
      <c r="L9" s="186" t="s">
        <v>13</v>
      </c>
      <c r="M9" s="187" t="s">
        <v>14</v>
      </c>
    </row>
    <row r="10" spans="1:13" ht="12.75" customHeight="1">
      <c r="A10" s="188"/>
      <c r="B10" s="189" t="s">
        <v>15</v>
      </c>
      <c r="C10" s="189" t="s">
        <v>16</v>
      </c>
      <c r="D10" s="189"/>
      <c r="E10" s="189" t="s">
        <v>15</v>
      </c>
      <c r="F10" s="189" t="s">
        <v>17</v>
      </c>
      <c r="G10" s="189" t="s">
        <v>18</v>
      </c>
      <c r="H10" s="189" t="s">
        <v>19</v>
      </c>
      <c r="I10" s="189" t="s">
        <v>20</v>
      </c>
      <c r="J10" s="189" t="s">
        <v>21</v>
      </c>
      <c r="K10" s="189" t="s">
        <v>22</v>
      </c>
      <c r="L10" s="189" t="s">
        <v>23</v>
      </c>
      <c r="M10" s="190" t="s">
        <v>24</v>
      </c>
    </row>
    <row r="11" spans="1:13" ht="12.75" customHeight="1">
      <c r="A11" s="208" t="s">
        <v>255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90"/>
    </row>
    <row r="12" spans="1:13" ht="12.75" customHeight="1">
      <c r="A12" s="194" t="s">
        <v>431</v>
      </c>
      <c r="B12" s="207"/>
      <c r="C12" s="207">
        <v>446248</v>
      </c>
      <c r="D12" s="207">
        <v>252996</v>
      </c>
      <c r="E12" s="207">
        <v>30213</v>
      </c>
      <c r="F12" s="207">
        <v>36453</v>
      </c>
      <c r="G12" s="207">
        <v>79268</v>
      </c>
      <c r="H12" s="207"/>
      <c r="I12" s="207"/>
      <c r="J12" s="207">
        <v>4297</v>
      </c>
      <c r="K12" s="207">
        <v>21849</v>
      </c>
      <c r="L12" s="207"/>
      <c r="M12" s="568">
        <v>871324</v>
      </c>
    </row>
    <row r="13" spans="1:13" ht="12.75" customHeight="1">
      <c r="A13" s="194" t="s">
        <v>432</v>
      </c>
      <c r="B13" s="207">
        <v>11885</v>
      </c>
      <c r="C13" s="207">
        <v>161947</v>
      </c>
      <c r="D13" s="207">
        <v>319567</v>
      </c>
      <c r="E13" s="207">
        <v>8094</v>
      </c>
      <c r="F13" s="207">
        <v>39087</v>
      </c>
      <c r="G13" s="207">
        <v>168581</v>
      </c>
      <c r="H13" s="207">
        <v>0</v>
      </c>
      <c r="I13" s="207">
        <v>0</v>
      </c>
      <c r="J13" s="207">
        <v>1887</v>
      </c>
      <c r="K13" s="207">
        <v>517477</v>
      </c>
      <c r="L13" s="207"/>
      <c r="M13" s="211">
        <v>1228525</v>
      </c>
    </row>
    <row r="14" spans="1:13" ht="12.75" customHeight="1">
      <c r="A14" s="295" t="s">
        <v>433</v>
      </c>
      <c r="B14" s="207">
        <f>'2.sz. mell.'!E17</f>
        <v>600</v>
      </c>
      <c r="C14" s="207">
        <f>'2.sz. mell.'!E25+'2.sz. mell.'!E30+'2.sz. mell.'!E32</f>
        <v>162970</v>
      </c>
      <c r="D14" s="207">
        <f>'2.sz. mell.'!E43</f>
        <v>267606</v>
      </c>
      <c r="E14" s="207">
        <f>'2.sz. mell.'!E48</f>
        <v>94</v>
      </c>
      <c r="F14" s="207">
        <f>'2.sz. mell.'!E51</f>
        <v>25500</v>
      </c>
      <c r="G14" s="207">
        <f>'2.sz. mell.'!E52</f>
        <v>5955</v>
      </c>
      <c r="H14" s="207">
        <f>'2.sz. mell.'!E57</f>
        <v>0</v>
      </c>
      <c r="I14" s="207">
        <f>'2.sz. mell.'!E58</f>
        <v>0</v>
      </c>
      <c r="J14" s="207">
        <f>'2.sz. mell.'!E61</f>
        <v>4000</v>
      </c>
      <c r="K14" s="207">
        <f>'2.sz. mell.'!E65</f>
        <v>192352</v>
      </c>
      <c r="L14" s="207"/>
      <c r="M14" s="211">
        <f>SUM(B14:L14)</f>
        <v>659077</v>
      </c>
    </row>
    <row r="15" spans="1:13" ht="12.75" customHeight="1">
      <c r="A15" s="191" t="s">
        <v>362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3"/>
      <c r="M15" s="211"/>
    </row>
    <row r="16" spans="1:13" ht="12.75" customHeight="1">
      <c r="A16" s="194" t="s">
        <v>431</v>
      </c>
      <c r="B16" s="570">
        <v>26154</v>
      </c>
      <c r="C16" s="570"/>
      <c r="D16" s="570"/>
      <c r="E16" s="570"/>
      <c r="F16" s="570">
        <v>3466</v>
      </c>
      <c r="G16" s="570"/>
      <c r="H16" s="570">
        <v>3230</v>
      </c>
      <c r="I16" s="570"/>
      <c r="J16" s="570"/>
      <c r="K16" s="570"/>
      <c r="L16" s="570"/>
      <c r="M16" s="569">
        <v>32850</v>
      </c>
    </row>
    <row r="17" spans="1:13" s="17" customFormat="1" ht="12.75" customHeight="1">
      <c r="A17" s="194" t="s">
        <v>432</v>
      </c>
      <c r="B17" s="212">
        <v>18293</v>
      </c>
      <c r="C17" s="212">
        <v>0</v>
      </c>
      <c r="D17" s="212">
        <v>0</v>
      </c>
      <c r="E17" s="212">
        <v>0</v>
      </c>
      <c r="F17" s="212">
        <v>105</v>
      </c>
      <c r="G17" s="212">
        <v>0</v>
      </c>
      <c r="H17" s="212">
        <v>2846</v>
      </c>
      <c r="I17" s="212">
        <v>0</v>
      </c>
      <c r="J17" s="212">
        <v>0</v>
      </c>
      <c r="K17" s="212">
        <v>0</v>
      </c>
      <c r="L17" s="212"/>
      <c r="M17" s="568">
        <v>21244</v>
      </c>
    </row>
    <row r="18" spans="1:13" ht="12.75" customHeight="1">
      <c r="A18" s="295" t="s">
        <v>433</v>
      </c>
      <c r="B18" s="212">
        <f>'2.sz. mell.'!G17</f>
        <v>24094</v>
      </c>
      <c r="C18" s="212">
        <f>'2.sz. mell.'!G25+'2.sz. mell.'!G30</f>
        <v>0</v>
      </c>
      <c r="D18" s="212">
        <f>'2.sz. mell.'!G43</f>
        <v>0</v>
      </c>
      <c r="E18" s="212">
        <f>'2.sz. mell.'!G48</f>
        <v>0</v>
      </c>
      <c r="F18" s="212">
        <f>'2.sz. mell.'!G51</f>
        <v>0</v>
      </c>
      <c r="G18" s="212">
        <f>'2.sz. mell.'!G52</f>
        <v>0</v>
      </c>
      <c r="H18" s="212">
        <f>'2.sz. mell.'!G57</f>
        <v>0</v>
      </c>
      <c r="I18" s="212">
        <f>'2.sz. mell.'!G58</f>
        <v>0</v>
      </c>
      <c r="J18" s="212">
        <f>'2.sz. mell.'!G61</f>
        <v>0</v>
      </c>
      <c r="K18" s="212">
        <f>'2.sz. mell.'!G65</f>
        <v>0</v>
      </c>
      <c r="L18" s="213"/>
      <c r="M18" s="211">
        <f>SUM(B18:L18)</f>
        <v>24094</v>
      </c>
    </row>
    <row r="19" spans="1:13" ht="12.75" customHeight="1">
      <c r="A19" s="195" t="s">
        <v>25</v>
      </c>
      <c r="B19" s="192"/>
      <c r="C19" s="192"/>
      <c r="D19" s="196"/>
      <c r="E19" s="192"/>
      <c r="F19" s="192"/>
      <c r="G19" s="192"/>
      <c r="H19" s="192"/>
      <c r="I19" s="192"/>
      <c r="J19" s="192"/>
      <c r="K19" s="192"/>
      <c r="L19" s="192"/>
      <c r="M19" s="211"/>
    </row>
    <row r="20" spans="1:13" ht="12.75" customHeight="1">
      <c r="A20" s="194" t="s">
        <v>431</v>
      </c>
      <c r="B20" s="192">
        <v>45416</v>
      </c>
      <c r="C20" s="192"/>
      <c r="D20" s="196"/>
      <c r="E20" s="192"/>
      <c r="F20" s="192">
        <v>6622</v>
      </c>
      <c r="G20" s="192"/>
      <c r="H20" s="192"/>
      <c r="I20" s="192"/>
      <c r="J20" s="192"/>
      <c r="K20" s="192"/>
      <c r="L20" s="192"/>
      <c r="M20" s="211">
        <v>52038</v>
      </c>
    </row>
    <row r="21" spans="1:13" ht="12.75" customHeight="1">
      <c r="A21" s="194" t="s">
        <v>432</v>
      </c>
      <c r="B21" s="192">
        <v>51900</v>
      </c>
      <c r="C21" s="192"/>
      <c r="D21" s="196"/>
      <c r="E21" s="192"/>
      <c r="F21" s="192">
        <v>11679</v>
      </c>
      <c r="G21" s="192"/>
      <c r="H21" s="192">
        <v>466</v>
      </c>
      <c r="I21" s="192"/>
      <c r="J21" s="192"/>
      <c r="K21" s="192"/>
      <c r="L21" s="192"/>
      <c r="M21" s="211">
        <v>64045</v>
      </c>
    </row>
    <row r="22" spans="1:13" ht="12.75" customHeight="1">
      <c r="A22" s="295" t="s">
        <v>433</v>
      </c>
      <c r="B22" s="192">
        <f>'2.sz. mell.'!I34+'2.sz. mell.'!K34</f>
        <v>48752</v>
      </c>
      <c r="C22" s="192"/>
      <c r="D22" s="196"/>
      <c r="E22" s="192"/>
      <c r="F22" s="192"/>
      <c r="G22" s="192"/>
      <c r="H22" s="192"/>
      <c r="I22" s="192"/>
      <c r="J22" s="192"/>
      <c r="K22" s="192"/>
      <c r="L22" s="192"/>
      <c r="M22" s="211">
        <f>SUM(B22:L22)</f>
        <v>48752</v>
      </c>
    </row>
    <row r="23" spans="1:13" ht="12.75" customHeight="1">
      <c r="A23" s="191" t="s">
        <v>26</v>
      </c>
      <c r="B23" s="192"/>
      <c r="C23" s="192"/>
      <c r="D23" s="196"/>
      <c r="E23" s="192"/>
      <c r="F23" s="192"/>
      <c r="G23" s="192"/>
      <c r="H23" s="192"/>
      <c r="I23" s="192"/>
      <c r="J23" s="192"/>
      <c r="K23" s="192"/>
      <c r="L23" s="192"/>
      <c r="M23" s="211">
        <f>SUM(B23:L23)</f>
        <v>0</v>
      </c>
    </row>
    <row r="24" spans="1:13" ht="12.75" customHeight="1">
      <c r="A24" s="194" t="s">
        <v>431</v>
      </c>
      <c r="B24" s="192">
        <v>1</v>
      </c>
      <c r="C24" s="192"/>
      <c r="D24" s="196"/>
      <c r="E24" s="192"/>
      <c r="F24" s="192">
        <v>265</v>
      </c>
      <c r="G24" s="192"/>
      <c r="H24" s="192">
        <v>2100</v>
      </c>
      <c r="I24" s="192"/>
      <c r="J24" s="192"/>
      <c r="K24" s="192">
        <v>460</v>
      </c>
      <c r="L24" s="192"/>
      <c r="M24" s="211">
        <v>2826</v>
      </c>
    </row>
    <row r="25" spans="1:13" ht="12.75" customHeight="1">
      <c r="A25" s="194" t="s">
        <v>432</v>
      </c>
      <c r="B25" s="199">
        <v>2</v>
      </c>
      <c r="C25" s="199"/>
      <c r="D25" s="539"/>
      <c r="E25" s="199"/>
      <c r="F25" s="199">
        <v>314</v>
      </c>
      <c r="G25" s="199"/>
      <c r="H25" s="199">
        <v>3637</v>
      </c>
      <c r="I25" s="199"/>
      <c r="J25" s="199"/>
      <c r="K25" s="199">
        <v>211</v>
      </c>
      <c r="L25" s="199"/>
      <c r="M25" s="540">
        <v>4164</v>
      </c>
    </row>
    <row r="26" spans="1:13" ht="12.75" customHeight="1">
      <c r="A26" s="295" t="s">
        <v>433</v>
      </c>
      <c r="B26" s="192">
        <f>'2.sz. mell.'!M34</f>
        <v>2</v>
      </c>
      <c r="C26" s="192"/>
      <c r="D26" s="196"/>
      <c r="E26" s="192"/>
      <c r="F26" s="192">
        <f>'2.sz. mell.'!M54</f>
        <v>314</v>
      </c>
      <c r="G26" s="192" t="s">
        <v>254</v>
      </c>
      <c r="H26" s="192"/>
      <c r="I26" s="192"/>
      <c r="J26" s="192"/>
      <c r="K26" s="192">
        <f>'2.sz. mell.'!M65</f>
        <v>3637</v>
      </c>
      <c r="L26" s="192"/>
      <c r="M26" s="211">
        <f>SUM(B26:L26)</f>
        <v>3953</v>
      </c>
    </row>
    <row r="27" spans="1:13" ht="12.75" customHeight="1">
      <c r="A27" s="197" t="s">
        <v>27</v>
      </c>
      <c r="B27" s="192"/>
      <c r="C27" s="192"/>
      <c r="D27" s="196"/>
      <c r="E27" s="192"/>
      <c r="F27" s="192"/>
      <c r="G27" s="192"/>
      <c r="H27" s="192"/>
      <c r="I27" s="192"/>
      <c r="J27" s="192"/>
      <c r="K27" s="192"/>
      <c r="L27" s="192"/>
      <c r="M27" s="211">
        <f>SUM(B27:L27)</f>
        <v>0</v>
      </c>
    </row>
    <row r="28" spans="1:13" ht="12.75" customHeight="1">
      <c r="A28" s="194" t="s">
        <v>431</v>
      </c>
      <c r="B28" s="192">
        <v>7060</v>
      </c>
      <c r="C28" s="192"/>
      <c r="D28" s="196"/>
      <c r="E28" s="192"/>
      <c r="F28" s="192">
        <v>2589</v>
      </c>
      <c r="G28" s="192">
        <v>12634</v>
      </c>
      <c r="H28" s="192"/>
      <c r="I28" s="192">
        <v>67285</v>
      </c>
      <c r="J28" s="192"/>
      <c r="K28" s="192">
        <v>25</v>
      </c>
      <c r="L28" s="192"/>
      <c r="M28" s="211">
        <v>89593</v>
      </c>
    </row>
    <row r="29" spans="1:13" ht="12.75" customHeight="1">
      <c r="A29" s="194" t="s">
        <v>432</v>
      </c>
      <c r="B29" s="199">
        <v>0</v>
      </c>
      <c r="C29" s="199"/>
      <c r="D29" s="539"/>
      <c r="E29" s="199">
        <v>1120222</v>
      </c>
      <c r="F29" s="199">
        <v>2589</v>
      </c>
      <c r="G29" s="199">
        <v>700968</v>
      </c>
      <c r="H29" s="199"/>
      <c r="I29" s="199">
        <v>3448002</v>
      </c>
      <c r="J29" s="199"/>
      <c r="K29" s="199"/>
      <c r="L29" s="199"/>
      <c r="M29" s="540">
        <v>5271781</v>
      </c>
    </row>
    <row r="30" spans="1:13" ht="12.75" customHeight="1">
      <c r="A30" s="295" t="s">
        <v>433</v>
      </c>
      <c r="B30" s="192">
        <f>'2.sz. mell.'!O34</f>
        <v>0</v>
      </c>
      <c r="C30" s="192"/>
      <c r="D30" s="196"/>
      <c r="E30" s="192">
        <f>'2.sz. mell.'!O47</f>
        <v>0</v>
      </c>
      <c r="F30" s="192">
        <f>'2.sz. mell.'!O51</f>
        <v>2606</v>
      </c>
      <c r="G30" s="192">
        <f>'2.sz. mell.'!O52</f>
        <v>0</v>
      </c>
      <c r="H30" s="192"/>
      <c r="I30" s="192">
        <f>'2.sz. mell.'!O58</f>
        <v>0</v>
      </c>
      <c r="J30" s="192"/>
      <c r="K30" s="192">
        <f>'[1]2.sz. mell.'!L274+'[1]2.sz. mell.'!L266</f>
        <v>0</v>
      </c>
      <c r="L30" s="192"/>
      <c r="M30" s="211">
        <f>SUM(B30:L30)</f>
        <v>2606</v>
      </c>
    </row>
    <row r="31" spans="1:13" ht="12.75" customHeight="1">
      <c r="A31" s="191" t="s">
        <v>28</v>
      </c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211">
        <f>SUM(B31:L31)</f>
        <v>0</v>
      </c>
    </row>
    <row r="32" spans="1:13" ht="12.75" customHeight="1">
      <c r="A32" s="194" t="s">
        <v>431</v>
      </c>
      <c r="B32" s="192">
        <v>78631</v>
      </c>
      <c r="C32" s="192">
        <v>446248</v>
      </c>
      <c r="D32" s="192">
        <v>252996</v>
      </c>
      <c r="E32" s="192">
        <v>30213</v>
      </c>
      <c r="F32" s="192">
        <v>49395</v>
      </c>
      <c r="G32" s="192">
        <v>91902</v>
      </c>
      <c r="H32" s="192">
        <v>5330</v>
      </c>
      <c r="I32" s="192">
        <v>67285</v>
      </c>
      <c r="J32" s="192">
        <v>4297</v>
      </c>
      <c r="K32" s="192">
        <v>22334</v>
      </c>
      <c r="L32" s="192">
        <v>0</v>
      </c>
      <c r="M32" s="192">
        <v>1048631</v>
      </c>
    </row>
    <row r="33" spans="1:13" ht="12.75" customHeight="1">
      <c r="A33" s="194" t="s">
        <v>432</v>
      </c>
      <c r="B33" s="199">
        <v>82080</v>
      </c>
      <c r="C33" s="199">
        <v>161947</v>
      </c>
      <c r="D33" s="199">
        <v>319567</v>
      </c>
      <c r="E33" s="199">
        <v>1128316</v>
      </c>
      <c r="F33" s="199">
        <v>53774</v>
      </c>
      <c r="G33" s="199">
        <v>869549</v>
      </c>
      <c r="H33" s="199">
        <v>6949</v>
      </c>
      <c r="I33" s="199">
        <v>3448002</v>
      </c>
      <c r="J33" s="199">
        <v>1887</v>
      </c>
      <c r="K33" s="199">
        <v>517688</v>
      </c>
      <c r="L33" s="199">
        <v>0</v>
      </c>
      <c r="M33" s="199">
        <f>SUM(M13,M17,M21,M25,M29)</f>
        <v>6589759</v>
      </c>
    </row>
    <row r="34" spans="1:13" ht="12.75" customHeight="1">
      <c r="A34" s="295" t="s">
        <v>433</v>
      </c>
      <c r="B34" s="199">
        <f aca="true" t="shared" si="0" ref="B34:L34">SUM(B30,B26,B22,B18,B14)</f>
        <v>73448</v>
      </c>
      <c r="C34" s="199">
        <f t="shared" si="0"/>
        <v>162970</v>
      </c>
      <c r="D34" s="199">
        <f t="shared" si="0"/>
        <v>267606</v>
      </c>
      <c r="E34" s="199">
        <f t="shared" si="0"/>
        <v>94</v>
      </c>
      <c r="F34" s="199">
        <f t="shared" si="0"/>
        <v>28420</v>
      </c>
      <c r="G34" s="199">
        <f t="shared" si="0"/>
        <v>5955</v>
      </c>
      <c r="H34" s="199">
        <f t="shared" si="0"/>
        <v>0</v>
      </c>
      <c r="I34" s="199">
        <f t="shared" si="0"/>
        <v>0</v>
      </c>
      <c r="J34" s="199">
        <f t="shared" si="0"/>
        <v>4000</v>
      </c>
      <c r="K34" s="199">
        <f t="shared" si="0"/>
        <v>195989</v>
      </c>
      <c r="L34" s="199">
        <f t="shared" si="0"/>
        <v>0</v>
      </c>
      <c r="M34" s="199">
        <f>SUM(M30,M26,M22,M18,M14)</f>
        <v>738482</v>
      </c>
    </row>
    <row r="35" spans="1:13" ht="12.75" customHeight="1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ht="12.75" customHeight="1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ht="12.75" customHeight="1">
      <c r="A37" s="740" t="s">
        <v>29</v>
      </c>
      <c r="B37" s="740"/>
      <c r="C37" s="740"/>
      <c r="D37" s="740"/>
      <c r="E37" s="740"/>
      <c r="F37" s="740"/>
      <c r="G37" s="740"/>
      <c r="H37" s="740"/>
      <c r="I37" s="740"/>
      <c r="J37" s="740"/>
      <c r="K37" s="740"/>
      <c r="L37" s="740"/>
      <c r="M37" s="740"/>
    </row>
    <row r="38" spans="1:13" ht="12.75" customHeight="1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12.75" customHeight="1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ht="12.75" customHeight="1">
      <c r="A40" s="202" t="s">
        <v>3</v>
      </c>
      <c r="B40" s="186" t="s">
        <v>30</v>
      </c>
      <c r="C40" s="203" t="s">
        <v>31</v>
      </c>
      <c r="D40" s="186" t="s">
        <v>32</v>
      </c>
      <c r="E40" s="186" t="s">
        <v>33</v>
      </c>
      <c r="F40" s="203" t="s">
        <v>34</v>
      </c>
      <c r="G40" s="186" t="s">
        <v>35</v>
      </c>
      <c r="H40" s="203" t="s">
        <v>36</v>
      </c>
      <c r="I40" s="186" t="s">
        <v>36</v>
      </c>
      <c r="J40" s="203" t="s">
        <v>37</v>
      </c>
      <c r="K40" s="186" t="s">
        <v>335</v>
      </c>
      <c r="L40" s="203" t="s">
        <v>39</v>
      </c>
      <c r="M40" s="187" t="s">
        <v>14</v>
      </c>
    </row>
    <row r="41" spans="1:13" ht="12.75" customHeight="1">
      <c r="A41" s="204"/>
      <c r="B41" s="189" t="s">
        <v>40</v>
      </c>
      <c r="C41" s="205" t="s">
        <v>41</v>
      </c>
      <c r="D41" s="189" t="s">
        <v>42</v>
      </c>
      <c r="E41" s="189" t="s">
        <v>42</v>
      </c>
      <c r="F41" s="205" t="s">
        <v>43</v>
      </c>
      <c r="G41" s="189" t="s">
        <v>44</v>
      </c>
      <c r="H41" s="205" t="s">
        <v>45</v>
      </c>
      <c r="I41" s="189" t="s">
        <v>46</v>
      </c>
      <c r="J41" s="205" t="s">
        <v>47</v>
      </c>
      <c r="K41" s="189"/>
      <c r="L41" s="205" t="s">
        <v>38</v>
      </c>
      <c r="M41" s="190" t="s">
        <v>48</v>
      </c>
    </row>
    <row r="42" spans="1:13" ht="12.75" customHeight="1">
      <c r="A42" s="214" t="s">
        <v>256</v>
      </c>
      <c r="B42" s="209"/>
      <c r="C42" s="216"/>
      <c r="D42" s="209"/>
      <c r="E42" s="209"/>
      <c r="F42" s="216"/>
      <c r="G42" s="209"/>
      <c r="H42" s="216"/>
      <c r="I42" s="209"/>
      <c r="J42" s="216"/>
      <c r="K42" s="209"/>
      <c r="L42" s="216"/>
      <c r="M42" s="210"/>
    </row>
    <row r="43" spans="1:13" ht="12.75" customHeight="1">
      <c r="A43" s="194" t="s">
        <v>431</v>
      </c>
      <c r="B43" s="217">
        <v>0</v>
      </c>
      <c r="C43" s="218">
        <v>533</v>
      </c>
      <c r="D43" s="217">
        <v>31173</v>
      </c>
      <c r="E43" s="217">
        <v>14227</v>
      </c>
      <c r="F43" s="218">
        <v>110789</v>
      </c>
      <c r="G43" s="217">
        <v>168198</v>
      </c>
      <c r="H43" s="218">
        <v>57253</v>
      </c>
      <c r="I43" s="217">
        <v>332</v>
      </c>
      <c r="J43" s="218">
        <v>700</v>
      </c>
      <c r="K43" s="217">
        <v>3525</v>
      </c>
      <c r="L43" s="218">
        <v>68443</v>
      </c>
      <c r="M43" s="219">
        <v>455173</v>
      </c>
    </row>
    <row r="44" spans="1:13" ht="12.75" customHeight="1">
      <c r="A44" s="194" t="s">
        <v>432</v>
      </c>
      <c r="B44" s="217">
        <v>3795</v>
      </c>
      <c r="C44" s="218">
        <v>1267</v>
      </c>
      <c r="D44" s="217">
        <v>36915</v>
      </c>
      <c r="E44" s="217">
        <v>12382</v>
      </c>
      <c r="F44" s="218">
        <v>81786</v>
      </c>
      <c r="G44" s="217">
        <v>90370</v>
      </c>
      <c r="H44" s="218">
        <v>27072</v>
      </c>
      <c r="I44" s="217">
        <v>59605</v>
      </c>
      <c r="J44" s="218">
        <v>404000</v>
      </c>
      <c r="K44" s="217"/>
      <c r="L44" s="217">
        <v>215678</v>
      </c>
      <c r="M44" s="219">
        <v>932870</v>
      </c>
    </row>
    <row r="45" spans="1:13" ht="12.75" customHeight="1">
      <c r="A45" s="295" t="s">
        <v>433</v>
      </c>
      <c r="B45" s="217">
        <f>'3. sz. mell.'!E57</f>
        <v>1775</v>
      </c>
      <c r="C45" s="218">
        <f>'3. sz. mell.'!F57</f>
        <v>480</v>
      </c>
      <c r="D45" s="217">
        <f>'3. sz. mell.'!G57</f>
        <v>31068</v>
      </c>
      <c r="E45" s="217">
        <f>'3. sz. mell.'!H57</f>
        <v>1400</v>
      </c>
      <c r="F45" s="218">
        <f>'3. sz. mell.'!I57</f>
        <v>17415</v>
      </c>
      <c r="G45" s="217">
        <f>'3. sz. mell.'!J57</f>
        <v>94505</v>
      </c>
      <c r="H45" s="218">
        <f>'3. sz. mell.'!K57</f>
        <v>187220</v>
      </c>
      <c r="I45" s="217">
        <f>'3. sz. mell.'!L57</f>
        <v>0</v>
      </c>
      <c r="J45" s="218">
        <f>'3. sz. mell.'!N57</f>
        <v>3440</v>
      </c>
      <c r="K45" s="217"/>
      <c r="L45" s="217">
        <f>'3. sz. mell.'!M57</f>
        <v>19573</v>
      </c>
      <c r="M45" s="219">
        <f aca="true" t="shared" si="1" ref="M45:M50">SUM(B45:L45)</f>
        <v>356876</v>
      </c>
    </row>
    <row r="46" spans="1:13" ht="12.75" customHeight="1">
      <c r="A46" s="206" t="s">
        <v>363</v>
      </c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19">
        <f t="shared" si="1"/>
        <v>0</v>
      </c>
    </row>
    <row r="47" spans="1:13" ht="12.75" customHeight="1">
      <c r="A47" s="194" t="s">
        <v>431</v>
      </c>
      <c r="B47" s="192">
        <v>140290</v>
      </c>
      <c r="C47" s="192">
        <v>35993</v>
      </c>
      <c r="D47" s="192">
        <v>47176</v>
      </c>
      <c r="E47" s="192">
        <v>3927</v>
      </c>
      <c r="F47" s="192"/>
      <c r="G47" s="192"/>
      <c r="H47" s="192"/>
      <c r="I47" s="192"/>
      <c r="J47" s="192"/>
      <c r="K47" s="192"/>
      <c r="L47" s="192">
        <v>921</v>
      </c>
      <c r="M47" s="219">
        <v>228307</v>
      </c>
    </row>
    <row r="48" spans="1:13" ht="12.75" customHeight="1">
      <c r="A48" s="194" t="s">
        <v>432</v>
      </c>
      <c r="B48" s="192">
        <v>113419</v>
      </c>
      <c r="C48" s="192">
        <v>28761</v>
      </c>
      <c r="D48" s="192">
        <v>41891</v>
      </c>
      <c r="E48" s="192">
        <v>6634</v>
      </c>
      <c r="F48" s="192"/>
      <c r="G48" s="192"/>
      <c r="H48" s="192"/>
      <c r="I48" s="192"/>
      <c r="J48" s="192"/>
      <c r="K48" s="192"/>
      <c r="L48" s="192"/>
      <c r="M48" s="219">
        <v>190705</v>
      </c>
    </row>
    <row r="49" spans="1:13" ht="12.75" customHeight="1">
      <c r="A49" s="295" t="s">
        <v>433</v>
      </c>
      <c r="B49" s="192">
        <f>'3. sz. mell.'!E77</f>
        <v>116284</v>
      </c>
      <c r="C49" s="192">
        <f>'3. sz. mell.'!F77</f>
        <v>28866</v>
      </c>
      <c r="D49" s="192">
        <f>'3. sz. mell.'!G77</f>
        <v>38926</v>
      </c>
      <c r="E49" s="192">
        <f>'3. sz. mell.'!H77</f>
        <v>3000</v>
      </c>
      <c r="F49" s="192"/>
      <c r="G49" s="192">
        <f>'3. sz. mell.'!J77</f>
        <v>800</v>
      </c>
      <c r="H49" s="192"/>
      <c r="I49" s="192"/>
      <c r="J49" s="192"/>
      <c r="K49" s="192"/>
      <c r="L49" s="192">
        <f>'3. sz. mell.'!M77</f>
        <v>1313</v>
      </c>
      <c r="M49" s="219">
        <f t="shared" si="1"/>
        <v>189189</v>
      </c>
    </row>
    <row r="50" spans="1:13" ht="12.75" customHeight="1">
      <c r="A50" s="191" t="s">
        <v>49</v>
      </c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219">
        <f t="shared" si="1"/>
        <v>0</v>
      </c>
    </row>
    <row r="51" spans="1:13" ht="12.75" customHeight="1">
      <c r="A51" s="194" t="s">
        <v>431</v>
      </c>
      <c r="B51" s="192">
        <v>98664</v>
      </c>
      <c r="C51" s="192">
        <v>23446</v>
      </c>
      <c r="D51" s="192">
        <v>72238</v>
      </c>
      <c r="E51" s="192">
        <v>3008</v>
      </c>
      <c r="F51" s="192"/>
      <c r="G51" s="192"/>
      <c r="H51" s="192"/>
      <c r="I51" s="192"/>
      <c r="J51" s="192"/>
      <c r="K51" s="192"/>
      <c r="L51" s="192">
        <v>497</v>
      </c>
      <c r="M51" s="219">
        <v>197853</v>
      </c>
    </row>
    <row r="52" spans="1:13" ht="12.75" customHeight="1">
      <c r="A52" s="194" t="s">
        <v>432</v>
      </c>
      <c r="B52" s="192">
        <v>91942</v>
      </c>
      <c r="C52" s="192">
        <v>23040</v>
      </c>
      <c r="D52" s="192">
        <v>73316</v>
      </c>
      <c r="E52" s="192">
        <v>1941</v>
      </c>
      <c r="F52" s="192"/>
      <c r="G52" s="192"/>
      <c r="H52" s="192"/>
      <c r="I52" s="192"/>
      <c r="J52" s="192"/>
      <c r="K52" s="192"/>
      <c r="L52" s="192"/>
      <c r="M52" s="219">
        <v>190239</v>
      </c>
    </row>
    <row r="53" spans="1:13" ht="12.75" customHeight="1">
      <c r="A53" s="295" t="s">
        <v>433</v>
      </c>
      <c r="B53" s="192">
        <f>'3. sz. mell.'!E88</f>
        <v>86173</v>
      </c>
      <c r="C53" s="192">
        <f>'3. sz. mell.'!F88</f>
        <v>22757</v>
      </c>
      <c r="D53" s="192">
        <f>'3. sz. mell.'!G88</f>
        <v>76928</v>
      </c>
      <c r="E53" s="192"/>
      <c r="F53" s="192"/>
      <c r="G53" s="192"/>
      <c r="H53" s="192"/>
      <c r="I53" s="192"/>
      <c r="J53" s="192"/>
      <c r="K53" s="192"/>
      <c r="L53" s="192"/>
      <c r="M53" s="219">
        <f>SUM(B53:L53)</f>
        <v>185858</v>
      </c>
    </row>
    <row r="54" spans="1:13" ht="12.75" customHeight="1">
      <c r="A54" s="191" t="s">
        <v>26</v>
      </c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219">
        <f>SUM(B54:L54)</f>
        <v>0</v>
      </c>
    </row>
    <row r="55" spans="1:13" ht="12.75" customHeight="1">
      <c r="A55" s="194" t="s">
        <v>431</v>
      </c>
      <c r="B55" s="192"/>
      <c r="C55" s="192"/>
      <c r="D55" s="192">
        <v>726</v>
      </c>
      <c r="E55" s="192"/>
      <c r="F55" s="192"/>
      <c r="G55" s="192"/>
      <c r="H55" s="192">
        <v>2030</v>
      </c>
      <c r="I55" s="192"/>
      <c r="J55" s="192"/>
      <c r="K55" s="192"/>
      <c r="L55" s="192"/>
      <c r="M55" s="219">
        <v>2756</v>
      </c>
    </row>
    <row r="56" spans="1:13" ht="12.75" customHeight="1">
      <c r="A56" s="194" t="s">
        <v>432</v>
      </c>
      <c r="B56" s="199"/>
      <c r="C56" s="199"/>
      <c r="D56" s="199">
        <v>527</v>
      </c>
      <c r="E56" s="199"/>
      <c r="F56" s="199"/>
      <c r="G56" s="199"/>
      <c r="H56" s="199">
        <v>3637</v>
      </c>
      <c r="I56" s="199"/>
      <c r="J56" s="199"/>
      <c r="K56" s="199"/>
      <c r="L56" s="199"/>
      <c r="M56" s="541">
        <v>4164</v>
      </c>
    </row>
    <row r="57" spans="1:13" ht="12.75" customHeight="1">
      <c r="A57" s="295" t="s">
        <v>433</v>
      </c>
      <c r="B57" s="192"/>
      <c r="C57" s="192"/>
      <c r="D57" s="192">
        <f>'3. sz. mell.'!G92</f>
        <v>316</v>
      </c>
      <c r="E57" s="192"/>
      <c r="F57" s="192"/>
      <c r="G57" s="192"/>
      <c r="H57" s="192"/>
      <c r="I57" s="192"/>
      <c r="J57" s="192">
        <f>'3. sz. mell.'!K92</f>
        <v>3637</v>
      </c>
      <c r="K57" s="192"/>
      <c r="L57" s="192"/>
      <c r="M57" s="219">
        <f>SUM(B57:L57)</f>
        <v>3953</v>
      </c>
    </row>
    <row r="58" spans="1:13" ht="12.75" customHeight="1">
      <c r="A58" s="198" t="s">
        <v>50</v>
      </c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219">
        <f>SUM(B58:L58)</f>
        <v>0</v>
      </c>
    </row>
    <row r="59" spans="1:13" ht="12.75" customHeight="1">
      <c r="A59" s="194" t="s">
        <v>431</v>
      </c>
      <c r="B59" s="192"/>
      <c r="C59" s="192"/>
      <c r="D59" s="192">
        <v>7100</v>
      </c>
      <c r="E59" s="192"/>
      <c r="F59" s="192"/>
      <c r="G59" s="192"/>
      <c r="H59" s="192"/>
      <c r="I59" s="192"/>
      <c r="J59" s="192"/>
      <c r="K59" s="192"/>
      <c r="L59" s="192">
        <v>82545</v>
      </c>
      <c r="M59" s="219">
        <v>89645</v>
      </c>
    </row>
    <row r="60" spans="1:13" ht="12.75" customHeight="1">
      <c r="A60" s="194" t="s">
        <v>432</v>
      </c>
      <c r="B60" s="199"/>
      <c r="C60" s="199"/>
      <c r="D60" s="199">
        <v>2589</v>
      </c>
      <c r="E60" s="199"/>
      <c r="F60" s="199"/>
      <c r="G60" s="199"/>
      <c r="H60" s="199"/>
      <c r="I60" s="199"/>
      <c r="J60" s="199"/>
      <c r="K60" s="199"/>
      <c r="L60" s="199">
        <v>5269192</v>
      </c>
      <c r="M60" s="541">
        <v>5271781</v>
      </c>
    </row>
    <row r="61" spans="1:13" ht="12.75" customHeight="1">
      <c r="A61" s="295" t="s">
        <v>433</v>
      </c>
      <c r="B61" s="192"/>
      <c r="C61" s="192"/>
      <c r="D61" s="192">
        <f>'3. sz. mell.'!G95</f>
        <v>2606</v>
      </c>
      <c r="E61" s="192"/>
      <c r="F61" s="192"/>
      <c r="G61" s="192"/>
      <c r="H61" s="192"/>
      <c r="I61" s="192"/>
      <c r="J61" s="192"/>
      <c r="K61" s="192"/>
      <c r="L61" s="192">
        <f>'3. sz. mell.'!M95</f>
        <v>0</v>
      </c>
      <c r="M61" s="219">
        <f>SUM(B61:L61)</f>
        <v>2606</v>
      </c>
    </row>
    <row r="62" spans="1:13" ht="12.75" customHeight="1">
      <c r="A62" s="191" t="s">
        <v>51</v>
      </c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219">
        <f>SUM(B62:L62)</f>
        <v>0</v>
      </c>
    </row>
    <row r="63" spans="1:13" ht="12.75" customHeight="1">
      <c r="A63" s="194" t="s">
        <v>431</v>
      </c>
      <c r="B63" s="199">
        <v>238954</v>
      </c>
      <c r="C63" s="199">
        <v>59972</v>
      </c>
      <c r="D63" s="199">
        <v>158413</v>
      </c>
      <c r="E63" s="199">
        <v>21162</v>
      </c>
      <c r="F63" s="199">
        <v>110789</v>
      </c>
      <c r="G63" s="199">
        <v>168198</v>
      </c>
      <c r="H63" s="199">
        <v>59283</v>
      </c>
      <c r="I63" s="199">
        <v>332</v>
      </c>
      <c r="J63" s="199">
        <v>700</v>
      </c>
      <c r="K63" s="199">
        <v>3525</v>
      </c>
      <c r="L63" s="199">
        <v>152406</v>
      </c>
      <c r="M63" s="199">
        <v>973734</v>
      </c>
    </row>
    <row r="64" spans="1:13" ht="12.75" customHeight="1">
      <c r="A64" s="194" t="s">
        <v>432</v>
      </c>
      <c r="B64" s="212">
        <f>SUM(B60,B56,B52,B48,B44)</f>
        <v>209156</v>
      </c>
      <c r="C64" s="212">
        <f aca="true" t="shared" si="2" ref="C64:L64">SUM(C60,C56,C52,C48,C44)</f>
        <v>53068</v>
      </c>
      <c r="D64" s="212">
        <f t="shared" si="2"/>
        <v>155238</v>
      </c>
      <c r="E64" s="212">
        <f t="shared" si="2"/>
        <v>20957</v>
      </c>
      <c r="F64" s="212">
        <f t="shared" si="2"/>
        <v>81786</v>
      </c>
      <c r="G64" s="212">
        <f t="shared" si="2"/>
        <v>90370</v>
      </c>
      <c r="H64" s="212">
        <f t="shared" si="2"/>
        <v>30709</v>
      </c>
      <c r="I64" s="212">
        <f t="shared" si="2"/>
        <v>59605</v>
      </c>
      <c r="J64" s="212">
        <f t="shared" si="2"/>
        <v>404000</v>
      </c>
      <c r="K64" s="212">
        <f t="shared" si="2"/>
        <v>0</v>
      </c>
      <c r="L64" s="212">
        <f t="shared" si="2"/>
        <v>5484870</v>
      </c>
      <c r="M64" s="212">
        <f>SUM(M60,M56,M52,M48,M44)</f>
        <v>6589759</v>
      </c>
    </row>
    <row r="65" spans="1:13" ht="12.75" customHeight="1">
      <c r="A65" s="295" t="s">
        <v>433</v>
      </c>
      <c r="B65" s="212">
        <f>SUM(B61,B57,B53,B49,B45)</f>
        <v>204232</v>
      </c>
      <c r="C65" s="212">
        <f aca="true" t="shared" si="3" ref="C65:M65">SUM(C61,C57,C53,C49,C45)</f>
        <v>52103</v>
      </c>
      <c r="D65" s="212">
        <f t="shared" si="3"/>
        <v>149844</v>
      </c>
      <c r="E65" s="212">
        <f t="shared" si="3"/>
        <v>4400</v>
      </c>
      <c r="F65" s="212">
        <f t="shared" si="3"/>
        <v>17415</v>
      </c>
      <c r="G65" s="212">
        <f t="shared" si="3"/>
        <v>95305</v>
      </c>
      <c r="H65" s="212">
        <f t="shared" si="3"/>
        <v>187220</v>
      </c>
      <c r="I65" s="212">
        <f t="shared" si="3"/>
        <v>0</v>
      </c>
      <c r="J65" s="212">
        <f t="shared" si="3"/>
        <v>7077</v>
      </c>
      <c r="K65" s="212">
        <f t="shared" si="3"/>
        <v>0</v>
      </c>
      <c r="L65" s="212">
        <f t="shared" si="3"/>
        <v>20886</v>
      </c>
      <c r="M65" s="212">
        <f t="shared" si="3"/>
        <v>738482</v>
      </c>
    </row>
  </sheetData>
  <sheetProtection selectLockedCells="1" selectUnlockedCells="1"/>
  <mergeCells count="5">
    <mergeCell ref="A37:M37"/>
    <mergeCell ref="A1:M1"/>
    <mergeCell ref="A3:M3"/>
    <mergeCell ref="A4:M4"/>
    <mergeCell ref="A6:M6"/>
  </mergeCells>
  <printOptions/>
  <pageMargins left="0.3937007874015748" right="0.1968503937007874" top="0.1968503937007874" bottom="0.1968503937007874" header="0" footer="0"/>
  <pageSetup horizontalDpi="600" verticalDpi="600" orientation="landscape" paperSize="9" r:id="rId1"/>
  <rowBreaks count="1" manualBreakCount="1">
    <brk id="3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F8" sqref="F8"/>
    </sheetView>
  </sheetViews>
  <sheetFormatPr defaultColWidth="8.7109375" defaultRowHeight="12.75" customHeight="1"/>
  <cols>
    <col min="1" max="1" width="42.00390625" style="1" customWidth="1"/>
    <col min="2" max="2" width="0" style="1" hidden="1" customWidth="1"/>
    <col min="3" max="5" width="8.7109375" style="1" customWidth="1"/>
    <col min="6" max="6" width="10.57421875" style="1" customWidth="1"/>
    <col min="7" max="16384" width="8.7109375" style="1" customWidth="1"/>
  </cols>
  <sheetData>
    <row r="1" spans="1:6" ht="12.75" customHeight="1">
      <c r="A1"/>
      <c r="B1" t="s">
        <v>230</v>
      </c>
      <c r="C1"/>
      <c r="D1"/>
      <c r="E1"/>
      <c r="F1"/>
    </row>
    <row r="2" spans="1:6" ht="12.75" customHeight="1">
      <c r="A2" s="201"/>
      <c r="B2" s="201"/>
      <c r="C2" s="201"/>
      <c r="D2" s="201"/>
      <c r="E2" s="201"/>
      <c r="F2"/>
    </row>
    <row r="3" spans="1:6" ht="12.75" customHeight="1">
      <c r="A3" s="790" t="s">
        <v>450</v>
      </c>
      <c r="B3" s="790"/>
      <c r="C3" s="790"/>
      <c r="D3" s="790"/>
      <c r="E3" s="790"/>
      <c r="F3" s="790"/>
    </row>
    <row r="4" spans="1:6" ht="12.75" customHeight="1">
      <c r="A4" s="201"/>
      <c r="B4" s="201"/>
      <c r="C4" s="201"/>
      <c r="D4" s="201"/>
      <c r="E4" s="201"/>
      <c r="F4"/>
    </row>
    <row r="5" spans="1:6" ht="12.75" customHeight="1">
      <c r="A5" s="791" t="s">
        <v>231</v>
      </c>
      <c r="B5" s="754"/>
      <c r="C5" s="754"/>
      <c r="D5" s="754"/>
      <c r="E5" s="754"/>
      <c r="F5" s="754"/>
    </row>
    <row r="6" spans="1:6" ht="12.75" customHeight="1">
      <c r="A6" s="265"/>
      <c r="B6" s="265"/>
      <c r="C6" s="265"/>
      <c r="D6" s="265"/>
      <c r="E6" s="265"/>
      <c r="F6"/>
    </row>
    <row r="7" spans="1:6" ht="12.75" customHeight="1">
      <c r="A7" s="265"/>
      <c r="B7" s="265"/>
      <c r="C7" s="265"/>
      <c r="D7" s="265"/>
      <c r="E7" s="265"/>
      <c r="F7"/>
    </row>
    <row r="8" spans="1:6" ht="12.75" customHeight="1">
      <c r="A8" s="265"/>
      <c r="B8" s="265"/>
      <c r="C8"/>
      <c r="D8" s="265"/>
      <c r="E8" s="265"/>
      <c r="F8" s="566" t="s">
        <v>2</v>
      </c>
    </row>
    <row r="9" spans="1:6" ht="12.75" customHeight="1">
      <c r="A9" s="200" t="s">
        <v>232</v>
      </c>
      <c r="B9" s="266"/>
      <c r="C9" s="266">
        <v>2014</v>
      </c>
      <c r="D9" s="266">
        <v>2015</v>
      </c>
      <c r="E9" s="266">
        <v>2016</v>
      </c>
      <c r="F9" s="200" t="s">
        <v>116</v>
      </c>
    </row>
    <row r="10" spans="1:6" ht="12.75" customHeight="1">
      <c r="A10" s="232"/>
      <c r="B10" s="267"/>
      <c r="C10" s="267"/>
      <c r="D10" s="267"/>
      <c r="E10" s="267"/>
      <c r="F10" s="232"/>
    </row>
    <row r="11" spans="1:6" ht="12.75" customHeight="1">
      <c r="A11" s="268" t="s">
        <v>233</v>
      </c>
      <c r="B11" s="232"/>
      <c r="C11" s="232">
        <v>1000</v>
      </c>
      <c r="D11" s="232">
        <v>0</v>
      </c>
      <c r="E11" s="232">
        <v>0</v>
      </c>
      <c r="F11" s="232">
        <f>SUM(C11:E11)</f>
        <v>1000</v>
      </c>
    </row>
    <row r="12" spans="1:6" ht="12.75" customHeight="1">
      <c r="A12" s="269" t="s">
        <v>260</v>
      </c>
      <c r="B12" s="252"/>
      <c r="C12" s="232">
        <v>500</v>
      </c>
      <c r="D12" s="232">
        <v>500</v>
      </c>
      <c r="E12" s="272">
        <v>500</v>
      </c>
      <c r="F12" s="232">
        <f>SUM(C12:E12)</f>
        <v>1500</v>
      </c>
    </row>
    <row r="13" spans="1:8" ht="12.75" customHeight="1">
      <c r="A13" s="270" t="s">
        <v>234</v>
      </c>
      <c r="B13" s="200"/>
      <c r="C13" s="200">
        <f>SUM(C11:C12)</f>
        <v>1500</v>
      </c>
      <c r="D13" s="200">
        <f>SUM(D11:D12)</f>
        <v>500</v>
      </c>
      <c r="E13" s="200">
        <f>SUM(E11:E12)</f>
        <v>500</v>
      </c>
      <c r="F13" s="200">
        <f>SUM(F11:F12)</f>
        <v>2500</v>
      </c>
      <c r="H13" s="2"/>
    </row>
    <row r="14" spans="1:6" ht="12.75" customHeight="1">
      <c r="A14" s="271"/>
      <c r="B14"/>
      <c r="C14"/>
      <c r="D14"/>
      <c r="E14"/>
      <c r="F14"/>
    </row>
    <row r="15" spans="1:6" ht="12.75" customHeight="1">
      <c r="A15"/>
      <c r="B15"/>
      <c r="C15"/>
      <c r="D15"/>
      <c r="E15"/>
      <c r="F15"/>
    </row>
    <row r="16" spans="1:6" ht="12.75" customHeight="1">
      <c r="A16" s="792" t="s">
        <v>378</v>
      </c>
      <c r="B16" s="792"/>
      <c r="C16" s="792"/>
      <c r="D16" s="201"/>
      <c r="E16" s="201"/>
      <c r="F16"/>
    </row>
    <row r="17" spans="1:6" ht="12.75" customHeight="1">
      <c r="A17"/>
      <c r="B17"/>
      <c r="C17"/>
      <c r="D17"/>
      <c r="E17"/>
      <c r="F17"/>
    </row>
    <row r="18" spans="1:6" ht="12.75" customHeight="1">
      <c r="A18" t="s">
        <v>235</v>
      </c>
      <c r="B18"/>
      <c r="C18"/>
      <c r="D18"/>
      <c r="E18"/>
      <c r="F18"/>
    </row>
    <row r="19" spans="1:6" ht="12.75" customHeight="1">
      <c r="A19" t="s">
        <v>236</v>
      </c>
      <c r="B19" s="184">
        <v>1605</v>
      </c>
      <c r="C19" s="184"/>
      <c r="D19" s="184"/>
      <c r="E19" s="184"/>
      <c r="F19">
        <v>2212</v>
      </c>
    </row>
    <row r="20" spans="1:6" ht="12.75" customHeight="1">
      <c r="A20"/>
      <c r="B20" s="184"/>
      <c r="C20" s="184"/>
      <c r="D20" s="184"/>
      <c r="E20" s="184"/>
      <c r="F20"/>
    </row>
    <row r="21" spans="1:6" ht="12.75" customHeight="1">
      <c r="A21" t="s">
        <v>237</v>
      </c>
      <c r="B21"/>
      <c r="C21"/>
      <c r="D21"/>
      <c r="E21"/>
      <c r="F21">
        <v>700</v>
      </c>
    </row>
    <row r="22" spans="1:6" ht="12.75" customHeight="1">
      <c r="A22" s="476" t="s">
        <v>377</v>
      </c>
      <c r="B22"/>
      <c r="C22"/>
      <c r="D22"/>
      <c r="E22"/>
      <c r="F22"/>
    </row>
    <row r="23" spans="1:6" ht="12.75" customHeight="1">
      <c r="A23"/>
      <c r="B23"/>
      <c r="C23"/>
      <c r="D23"/>
      <c r="E23"/>
      <c r="F23"/>
    </row>
    <row r="24" spans="1:6" ht="12.75" customHeight="1">
      <c r="A24" s="201" t="s">
        <v>376</v>
      </c>
      <c r="B24"/>
      <c r="C24"/>
      <c r="D24"/>
      <c r="E24"/>
      <c r="F24"/>
    </row>
    <row r="25" spans="1:6" ht="12.75" customHeight="1">
      <c r="A25"/>
      <c r="B25"/>
      <c r="C25"/>
      <c r="D25"/>
      <c r="E25"/>
      <c r="F25" s="250"/>
    </row>
    <row r="26" spans="1:6" ht="12.75" customHeight="1">
      <c r="A26" t="s">
        <v>375</v>
      </c>
      <c r="B26"/>
      <c r="C26"/>
      <c r="D26"/>
      <c r="E26"/>
      <c r="F26" s="317" t="s">
        <v>451</v>
      </c>
    </row>
    <row r="27" spans="1:6" ht="12.75" customHeight="1">
      <c r="A27"/>
      <c r="B27"/>
      <c r="C27"/>
      <c r="D27"/>
      <c r="E27"/>
      <c r="F27" s="317"/>
    </row>
    <row r="28" spans="1:6" ht="12.75" customHeight="1">
      <c r="A28" t="s">
        <v>373</v>
      </c>
      <c r="B28"/>
      <c r="C28"/>
      <c r="D28"/>
      <c r="E28"/>
      <c r="F28" s="317" t="s">
        <v>238</v>
      </c>
    </row>
    <row r="29" spans="1:6" ht="12.75" customHeight="1">
      <c r="A29" t="s">
        <v>374</v>
      </c>
      <c r="B29"/>
      <c r="C29"/>
      <c r="D29"/>
      <c r="E29"/>
      <c r="F29" s="317"/>
    </row>
    <row r="30" spans="1:6" ht="12.75" customHeight="1">
      <c r="A30"/>
      <c r="B30"/>
      <c r="C30"/>
      <c r="D30"/>
      <c r="E30"/>
      <c r="F30" s="317"/>
    </row>
    <row r="31" spans="1:6" ht="12.75" customHeight="1">
      <c r="A31" s="773" t="s">
        <v>372</v>
      </c>
      <c r="B31"/>
      <c r="C31"/>
      <c r="D31"/>
      <c r="E31"/>
      <c r="F31" s="317" t="s">
        <v>268</v>
      </c>
    </row>
    <row r="32" spans="1:6" ht="12.75" customHeight="1">
      <c r="A32" s="773"/>
      <c r="B32"/>
      <c r="C32"/>
      <c r="D32"/>
      <c r="E32"/>
      <c r="F32" s="317"/>
    </row>
    <row r="33" spans="1:6" ht="12.75" customHeight="1">
      <c r="A33" s="518" t="s">
        <v>379</v>
      </c>
      <c r="B33"/>
      <c r="C33"/>
      <c r="D33"/>
      <c r="E33"/>
      <c r="F33" s="317"/>
    </row>
    <row r="34" spans="1:6" ht="12.75" customHeight="1">
      <c r="A34"/>
      <c r="B34"/>
      <c r="C34"/>
      <c r="D34"/>
      <c r="E34"/>
      <c r="F34" s="317"/>
    </row>
    <row r="35" spans="1:6" ht="12.75" customHeight="1">
      <c r="A35" s="793" t="s">
        <v>370</v>
      </c>
      <c r="F35" s="318" t="s">
        <v>268</v>
      </c>
    </row>
    <row r="36" spans="1:6" ht="12.75" customHeight="1">
      <c r="A36" s="793"/>
      <c r="F36" s="318"/>
    </row>
    <row r="37" ht="12.75" customHeight="1">
      <c r="A37" s="316" t="s">
        <v>371</v>
      </c>
    </row>
  </sheetData>
  <sheetProtection selectLockedCells="1" selectUnlockedCells="1"/>
  <mergeCells count="5">
    <mergeCell ref="A3:F3"/>
    <mergeCell ref="A5:F5"/>
    <mergeCell ref="A16:C16"/>
    <mergeCell ref="A35:A36"/>
    <mergeCell ref="A31:A3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G11" sqref="G11"/>
    </sheetView>
  </sheetViews>
  <sheetFormatPr defaultColWidth="8.7109375" defaultRowHeight="12.75" customHeight="1"/>
  <cols>
    <col min="1" max="1" width="12.00390625" style="1" customWidth="1"/>
    <col min="2" max="2" width="29.7109375" style="1" customWidth="1"/>
    <col min="3" max="3" width="35.00390625" style="1" customWidth="1"/>
    <col min="4" max="4" width="16.421875" style="1" customWidth="1"/>
    <col min="5" max="5" width="15.28125" style="1" customWidth="1"/>
    <col min="6" max="6" width="13.57421875" style="1" customWidth="1"/>
    <col min="7" max="7" width="12.140625" style="1" customWidth="1"/>
    <col min="8" max="9" width="13.421875" style="1" customWidth="1"/>
    <col min="10" max="10" width="15.421875" style="1" customWidth="1"/>
    <col min="11" max="11" width="16.140625" style="1" customWidth="1"/>
    <col min="12" max="16384" width="8.7109375" style="1" customWidth="1"/>
  </cols>
  <sheetData>
    <row r="1" spans="1:11" ht="12.75" customHeight="1">
      <c r="A1" s="273"/>
      <c r="B1" s="274"/>
      <c r="C1" s="273"/>
      <c r="D1" s="273"/>
      <c r="E1" s="273"/>
      <c r="F1" s="273"/>
      <c r="G1" s="273"/>
      <c r="H1" s="798" t="s">
        <v>452</v>
      </c>
      <c r="I1" s="745"/>
      <c r="J1" s="745"/>
      <c r="K1" s="745"/>
    </row>
    <row r="2" spans="1:11" ht="13.5" customHeight="1">
      <c r="A2" s="273"/>
      <c r="B2" s="274"/>
      <c r="C2" s="273"/>
      <c r="D2" s="273"/>
      <c r="E2" s="273"/>
      <c r="F2" s="273"/>
      <c r="G2" s="273"/>
      <c r="H2" s="273"/>
      <c r="I2" s="273"/>
      <c r="J2" s="275"/>
      <c r="K2" s="276"/>
    </row>
    <row r="3" spans="1:11" ht="12.75" customHeight="1" thickBot="1">
      <c r="A3" s="306"/>
      <c r="B3" s="307"/>
      <c r="C3" s="306"/>
      <c r="D3" s="306"/>
      <c r="E3" s="306"/>
      <c r="F3" s="306"/>
      <c r="G3" s="306"/>
      <c r="H3" s="306"/>
      <c r="I3" s="306"/>
      <c r="J3" s="308"/>
      <c r="K3" s="309"/>
    </row>
    <row r="4" spans="1:11" ht="12.75" customHeight="1">
      <c r="A4" s="794" t="s">
        <v>453</v>
      </c>
      <c r="B4" s="794"/>
      <c r="C4" s="794"/>
      <c r="D4" s="794"/>
      <c r="E4" s="794"/>
      <c r="F4" s="794"/>
      <c r="G4" s="794"/>
      <c r="H4" s="794"/>
      <c r="I4" s="794"/>
      <c r="J4" s="795"/>
      <c r="K4" s="720"/>
    </row>
    <row r="5" spans="1:11" ht="13.5" customHeight="1">
      <c r="A5" s="796" t="s">
        <v>239</v>
      </c>
      <c r="B5" s="797"/>
      <c r="C5" s="797"/>
      <c r="D5" s="797"/>
      <c r="E5" s="797"/>
      <c r="F5" s="797"/>
      <c r="G5" s="797"/>
      <c r="H5" s="797"/>
      <c r="I5" s="797"/>
      <c r="J5" s="797"/>
      <c r="K5" s="302" t="s">
        <v>2</v>
      </c>
    </row>
    <row r="6" spans="1:11" ht="51.75" customHeight="1">
      <c r="A6" s="304" t="s">
        <v>240</v>
      </c>
      <c r="B6" s="303" t="s">
        <v>241</v>
      </c>
      <c r="C6" s="303" t="s">
        <v>242</v>
      </c>
      <c r="D6" s="303" t="s">
        <v>243</v>
      </c>
      <c r="E6" s="303" t="s">
        <v>244</v>
      </c>
      <c r="F6" s="303" t="s">
        <v>245</v>
      </c>
      <c r="G6" s="303" t="s">
        <v>246</v>
      </c>
      <c r="H6" s="303" t="s">
        <v>454</v>
      </c>
      <c r="I6" s="303" t="s">
        <v>455</v>
      </c>
      <c r="J6" s="303" t="s">
        <v>456</v>
      </c>
      <c r="K6" s="305" t="s">
        <v>457</v>
      </c>
    </row>
    <row r="7" spans="1:11" ht="40.5" customHeight="1">
      <c r="A7" s="277" t="s">
        <v>261</v>
      </c>
      <c r="B7" s="278" t="s">
        <v>264</v>
      </c>
      <c r="C7" s="279" t="s">
        <v>265</v>
      </c>
      <c r="D7" s="280">
        <v>208000</v>
      </c>
      <c r="E7" s="283">
        <v>208000</v>
      </c>
      <c r="F7" s="280">
        <v>0</v>
      </c>
      <c r="G7" s="280">
        <v>208000</v>
      </c>
      <c r="H7" s="280">
        <v>183330</v>
      </c>
      <c r="I7" s="281">
        <v>185679</v>
      </c>
      <c r="J7" s="281">
        <v>2349</v>
      </c>
      <c r="K7" s="282">
        <v>0</v>
      </c>
    </row>
    <row r="8" spans="1:11" ht="41.25" customHeight="1">
      <c r="A8" s="519" t="s">
        <v>380</v>
      </c>
      <c r="B8" s="520" t="s">
        <v>393</v>
      </c>
      <c r="C8" s="521" t="s">
        <v>392</v>
      </c>
      <c r="D8" s="522">
        <v>139316</v>
      </c>
      <c r="E8" s="523">
        <v>126316</v>
      </c>
      <c r="F8" s="522">
        <v>13000</v>
      </c>
      <c r="G8" s="522">
        <v>126316</v>
      </c>
      <c r="H8" s="522">
        <v>0</v>
      </c>
      <c r="I8" s="524">
        <v>13000</v>
      </c>
      <c r="J8" s="524">
        <v>0</v>
      </c>
      <c r="K8" s="525">
        <v>0</v>
      </c>
    </row>
    <row r="9" spans="1:11" ht="32.25" customHeight="1">
      <c r="A9" s="277" t="s">
        <v>380</v>
      </c>
      <c r="B9" s="278" t="s">
        <v>390</v>
      </c>
      <c r="C9" s="279" t="s">
        <v>391</v>
      </c>
      <c r="D9" s="280">
        <v>12205</v>
      </c>
      <c r="E9" s="283">
        <v>10476</v>
      </c>
      <c r="F9" s="280">
        <v>1500</v>
      </c>
      <c r="G9" s="280">
        <v>10476</v>
      </c>
      <c r="H9" s="280">
        <v>10477</v>
      </c>
      <c r="I9" s="281">
        <v>11977</v>
      </c>
      <c r="J9" s="281">
        <v>0</v>
      </c>
      <c r="K9" s="282">
        <v>0</v>
      </c>
    </row>
    <row r="10" spans="1:11" ht="32.25" customHeight="1">
      <c r="A10" s="277" t="s">
        <v>380</v>
      </c>
      <c r="B10" s="278" t="s">
        <v>467</v>
      </c>
      <c r="C10" s="279" t="s">
        <v>466</v>
      </c>
      <c r="D10" s="280">
        <v>7890</v>
      </c>
      <c r="E10" s="283">
        <v>5955</v>
      </c>
      <c r="F10" s="280">
        <v>1620</v>
      </c>
      <c r="G10" s="280">
        <v>5955</v>
      </c>
      <c r="H10" s="280">
        <v>0</v>
      </c>
      <c r="I10" s="281">
        <v>7890</v>
      </c>
      <c r="J10" s="281">
        <v>5955</v>
      </c>
      <c r="K10" s="282">
        <v>0</v>
      </c>
    </row>
    <row r="11" spans="1:11" ht="51" customHeight="1">
      <c r="A11" s="277" t="s">
        <v>380</v>
      </c>
      <c r="B11" s="278" t="s">
        <v>461</v>
      </c>
      <c r="C11" s="279" t="s">
        <v>463</v>
      </c>
      <c r="D11" s="280">
        <v>54409</v>
      </c>
      <c r="E11" s="283">
        <v>46248</v>
      </c>
      <c r="F11" s="280">
        <v>5731</v>
      </c>
      <c r="G11" s="280">
        <v>0</v>
      </c>
      <c r="H11" s="280">
        <v>0</v>
      </c>
      <c r="I11" s="281">
        <v>0</v>
      </c>
      <c r="J11" s="281">
        <v>0</v>
      </c>
      <c r="K11" s="282">
        <v>5731</v>
      </c>
    </row>
    <row r="12" spans="1:11" ht="32.25" customHeight="1">
      <c r="A12" s="277" t="s">
        <v>380</v>
      </c>
      <c r="B12" s="278" t="s">
        <v>464</v>
      </c>
      <c r="C12" s="279" t="s">
        <v>465</v>
      </c>
      <c r="D12" s="280">
        <v>33333</v>
      </c>
      <c r="E12" s="283">
        <v>28334</v>
      </c>
      <c r="F12" s="280">
        <v>5000</v>
      </c>
      <c r="G12" s="280">
        <v>28334</v>
      </c>
      <c r="H12" s="280">
        <v>0</v>
      </c>
      <c r="I12" s="281">
        <v>1452</v>
      </c>
      <c r="J12" s="281">
        <v>0</v>
      </c>
      <c r="K12" s="282">
        <v>3548</v>
      </c>
    </row>
    <row r="13" spans="1:11" ht="32.25" customHeight="1">
      <c r="A13" s="658" t="s">
        <v>380</v>
      </c>
      <c r="B13" s="659" t="s">
        <v>461</v>
      </c>
      <c r="C13" s="660" t="s">
        <v>462</v>
      </c>
      <c r="D13" s="661">
        <v>28373</v>
      </c>
      <c r="E13" s="662">
        <v>24117</v>
      </c>
      <c r="F13" s="661">
        <v>4256</v>
      </c>
      <c r="G13" s="661">
        <v>24117</v>
      </c>
      <c r="H13" s="661">
        <v>0</v>
      </c>
      <c r="I13" s="663">
        <v>788</v>
      </c>
      <c r="J13" s="663">
        <v>0</v>
      </c>
      <c r="K13" s="664">
        <v>3468</v>
      </c>
    </row>
    <row r="14" spans="1:12" ht="54" customHeight="1" thickBot="1">
      <c r="A14" s="721" t="s">
        <v>458</v>
      </c>
      <c r="B14" s="284" t="s">
        <v>459</v>
      </c>
      <c r="C14" s="285" t="s">
        <v>460</v>
      </c>
      <c r="D14" s="286"/>
      <c r="E14" s="287"/>
      <c r="F14" s="286">
        <v>2425</v>
      </c>
      <c r="G14" s="286">
        <v>0</v>
      </c>
      <c r="H14" s="286">
        <v>0</v>
      </c>
      <c r="I14" s="288">
        <v>0</v>
      </c>
      <c r="J14" s="288">
        <v>0</v>
      </c>
      <c r="K14" s="722">
        <v>2425</v>
      </c>
      <c r="L14" s="672"/>
    </row>
    <row r="15" spans="1:11" ht="54" customHeight="1">
      <c r="A15" s="665"/>
      <c r="B15" s="666"/>
      <c r="C15" s="667"/>
      <c r="D15" s="668"/>
      <c r="E15" s="669"/>
      <c r="F15" s="668"/>
      <c r="G15" s="668"/>
      <c r="H15" s="668"/>
      <c r="I15" s="670"/>
      <c r="J15" s="670"/>
      <c r="K15" s="671"/>
    </row>
    <row r="16" spans="1:11" ht="54" customHeight="1">
      <c r="A16" s="665"/>
      <c r="B16" s="666"/>
      <c r="C16" s="667"/>
      <c r="D16" s="668"/>
      <c r="E16" s="669"/>
      <c r="F16" s="668"/>
      <c r="G16" s="668"/>
      <c r="H16" s="668"/>
      <c r="I16" s="670"/>
      <c r="J16" s="670"/>
      <c r="K16" s="671"/>
    </row>
    <row r="17" spans="1:11" ht="40.5" customHeight="1">
      <c r="A17" s="665"/>
      <c r="B17" s="666"/>
      <c r="C17" s="667"/>
      <c r="D17" s="668"/>
      <c r="E17" s="669"/>
      <c r="F17" s="668"/>
      <c r="G17" s="668"/>
      <c r="H17" s="668"/>
      <c r="I17" s="670"/>
      <c r="J17" s="670"/>
      <c r="K17" s="671"/>
    </row>
    <row r="18" spans="1:11" ht="12.75" customHeight="1">
      <c r="A18" s="19"/>
      <c r="B18" s="297"/>
      <c r="C18" s="19"/>
      <c r="D18" s="19"/>
      <c r="E18" s="19"/>
      <c r="F18" s="19"/>
      <c r="G18" s="19"/>
      <c r="H18" s="19"/>
      <c r="I18" s="19"/>
      <c r="J18" s="19"/>
      <c r="K18" s="19"/>
    </row>
  </sheetData>
  <sheetProtection selectLockedCells="1" selectUnlockedCells="1"/>
  <mergeCells count="3">
    <mergeCell ref="A4:J4"/>
    <mergeCell ref="A5:J5"/>
    <mergeCell ref="H1:K1"/>
  </mergeCells>
  <printOptions horizontalCentered="1"/>
  <pageMargins left="0.1968503937007874" right="0.1968503937007874" top="1.3779527559055118" bottom="0.1968503937007874" header="0" footer="0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8" sqref="A8:G9"/>
    </sheetView>
  </sheetViews>
  <sheetFormatPr defaultColWidth="9.140625" defaultRowHeight="12.75"/>
  <cols>
    <col min="1" max="1" width="19.140625" style="0" customWidth="1"/>
    <col min="2" max="3" width="11.7109375" style="0" customWidth="1"/>
    <col min="4" max="4" width="12.28125" style="0" customWidth="1"/>
  </cols>
  <sheetData>
    <row r="1" spans="1:8" ht="15">
      <c r="A1" s="800" t="s">
        <v>449</v>
      </c>
      <c r="B1" s="800"/>
      <c r="C1" s="800"/>
      <c r="D1" s="800"/>
      <c r="E1" s="800"/>
      <c r="F1" s="800"/>
      <c r="G1" s="800"/>
      <c r="H1" s="542"/>
    </row>
    <row r="2" spans="1:8" ht="15">
      <c r="A2" s="801" t="s">
        <v>388</v>
      </c>
      <c r="B2" s="802"/>
      <c r="C2" s="802"/>
      <c r="D2" s="802"/>
      <c r="E2" s="802"/>
      <c r="F2" s="802"/>
      <c r="G2" s="802"/>
      <c r="H2" s="542"/>
    </row>
    <row r="3" spans="1:8" ht="15">
      <c r="A3" s="802"/>
      <c r="B3" s="802"/>
      <c r="C3" s="802"/>
      <c r="D3" s="802"/>
      <c r="E3" s="802"/>
      <c r="F3" s="802"/>
      <c r="G3" s="802"/>
      <c r="H3" s="542"/>
    </row>
    <row r="4" spans="1:8" ht="35.25" customHeight="1">
      <c r="A4" s="799" t="s">
        <v>386</v>
      </c>
      <c r="B4" s="799"/>
      <c r="C4" s="799"/>
      <c r="D4" s="799"/>
      <c r="E4" s="799"/>
      <c r="F4" s="799"/>
      <c r="G4" s="799"/>
      <c r="H4" s="799"/>
    </row>
    <row r="5" spans="1:8" ht="35.25" customHeight="1">
      <c r="A5" s="799"/>
      <c r="B5" s="799"/>
      <c r="C5" s="799"/>
      <c r="D5" s="799"/>
      <c r="E5" s="799"/>
      <c r="F5" s="799"/>
      <c r="G5" s="799"/>
      <c r="H5" s="799"/>
    </row>
    <row r="6" spans="1:8" ht="16.5" thickBot="1">
      <c r="A6" s="543"/>
      <c r="B6" s="544">
        <v>2015</v>
      </c>
      <c r="C6" s="544">
        <v>2016</v>
      </c>
      <c r="D6" s="544">
        <v>2017</v>
      </c>
      <c r="E6" s="543"/>
      <c r="F6" s="543"/>
      <c r="G6" s="543"/>
      <c r="H6" s="542"/>
    </row>
    <row r="7" spans="1:8" ht="15">
      <c r="A7" s="542" t="s">
        <v>384</v>
      </c>
      <c r="B7" s="545">
        <v>132000</v>
      </c>
      <c r="C7" s="545">
        <v>132000</v>
      </c>
      <c r="D7" s="545">
        <v>132000</v>
      </c>
      <c r="E7" s="542"/>
      <c r="F7" s="542"/>
      <c r="G7" s="542"/>
      <c r="H7" s="542"/>
    </row>
    <row r="8" spans="1:8" ht="53.25" customHeight="1">
      <c r="A8" s="799" t="s">
        <v>387</v>
      </c>
      <c r="B8" s="799"/>
      <c r="C8" s="799"/>
      <c r="D8" s="799"/>
      <c r="E8" s="799"/>
      <c r="F8" s="799"/>
      <c r="G8" s="799"/>
      <c r="H8" s="567"/>
    </row>
    <row r="9" spans="1:8" ht="54" customHeight="1">
      <c r="A9" s="803"/>
      <c r="B9" s="803"/>
      <c r="C9" s="803"/>
      <c r="D9" s="803"/>
      <c r="E9" s="803"/>
      <c r="F9" s="803"/>
      <c r="G9" s="803"/>
      <c r="H9" s="567"/>
    </row>
    <row r="10" spans="1:8" ht="16.5" thickBot="1">
      <c r="A10" s="543"/>
      <c r="B10" s="544">
        <v>2015</v>
      </c>
      <c r="C10" s="544">
        <v>2016</v>
      </c>
      <c r="D10" s="544">
        <v>2017</v>
      </c>
      <c r="E10" s="543"/>
      <c r="F10" s="543"/>
      <c r="G10" s="543"/>
      <c r="H10" s="542"/>
    </row>
    <row r="11" spans="1:8" ht="15">
      <c r="A11" s="542" t="s">
        <v>375</v>
      </c>
      <c r="B11" s="545">
        <v>0</v>
      </c>
      <c r="C11" s="545">
        <v>0</v>
      </c>
      <c r="D11" s="545">
        <v>0</v>
      </c>
      <c r="E11" s="542"/>
      <c r="F11" s="542"/>
      <c r="G11" s="542"/>
      <c r="H11" s="542"/>
    </row>
    <row r="12" spans="1:8" ht="15">
      <c r="A12" s="542"/>
      <c r="B12" s="542"/>
      <c r="C12" s="542"/>
      <c r="D12" s="542"/>
      <c r="E12" s="542"/>
      <c r="F12" s="542"/>
      <c r="G12" s="542"/>
      <c r="H12" s="542"/>
    </row>
    <row r="13" spans="1:8" ht="15.75">
      <c r="A13" s="546" t="s">
        <v>385</v>
      </c>
      <c r="B13" s="546"/>
      <c r="C13" s="546"/>
      <c r="D13" s="546"/>
      <c r="E13" s="546"/>
      <c r="F13" s="542"/>
      <c r="G13" s="542"/>
      <c r="H13" s="542"/>
    </row>
    <row r="14" spans="1:8" ht="15.75">
      <c r="A14" s="546"/>
      <c r="B14" s="547">
        <f>B11/B7</f>
        <v>0</v>
      </c>
      <c r="C14" s="547">
        <f>C11/C7</f>
        <v>0</v>
      </c>
      <c r="D14" s="547">
        <f>D11/D7</f>
        <v>0</v>
      </c>
      <c r="E14" s="546"/>
      <c r="F14" s="542"/>
      <c r="G14" s="542"/>
      <c r="H14" s="542"/>
    </row>
    <row r="15" spans="1:8" ht="15">
      <c r="A15" s="542"/>
      <c r="B15" s="542"/>
      <c r="C15" s="542"/>
      <c r="D15" s="542"/>
      <c r="E15" s="542"/>
      <c r="F15" s="542"/>
      <c r="G15" s="542"/>
      <c r="H15" s="542"/>
    </row>
    <row r="16" spans="1:8" ht="15">
      <c r="A16" s="542"/>
      <c r="B16" s="542"/>
      <c r="C16" s="542"/>
      <c r="D16" s="542"/>
      <c r="E16" s="542"/>
      <c r="F16" s="542"/>
      <c r="G16" s="542"/>
      <c r="H16" s="542"/>
    </row>
  </sheetData>
  <sheetProtection/>
  <mergeCells count="4">
    <mergeCell ref="A4:H5"/>
    <mergeCell ref="A1:G1"/>
    <mergeCell ref="A2:G3"/>
    <mergeCell ref="A8:G9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6" sqref="A6:G30"/>
    </sheetView>
  </sheetViews>
  <sheetFormatPr defaultColWidth="8.7109375" defaultRowHeight="12.75" customHeight="1"/>
  <cols>
    <col min="1" max="1" width="4.7109375" style="1" customWidth="1"/>
    <col min="2" max="2" width="35.421875" style="1" customWidth="1"/>
    <col min="3" max="3" width="9.28125" style="1" customWidth="1"/>
    <col min="4" max="4" width="9.7109375" style="1" customWidth="1"/>
    <col min="5" max="5" width="37.57421875" style="1" customWidth="1"/>
    <col min="6" max="6" width="10.421875" style="1" customWidth="1"/>
    <col min="7" max="16384" width="8.7109375" style="1" customWidth="1"/>
  </cols>
  <sheetData>
    <row r="1" spans="5:7" ht="12.75" customHeight="1">
      <c r="E1" s="744" t="s">
        <v>422</v>
      </c>
      <c r="F1" s="744"/>
      <c r="G1" s="745"/>
    </row>
    <row r="3" spans="1:6" ht="12.75" customHeight="1">
      <c r="A3" s="743" t="s">
        <v>418</v>
      </c>
      <c r="B3" s="743"/>
      <c r="C3" s="743"/>
      <c r="D3" s="743"/>
      <c r="E3" s="743"/>
      <c r="F3" s="743"/>
    </row>
    <row r="4" spans="1:6" ht="12.75" customHeight="1">
      <c r="A4" s="743" t="s">
        <v>63</v>
      </c>
      <c r="B4" s="743"/>
      <c r="C4" s="743"/>
      <c r="D4" s="743"/>
      <c r="E4" s="743"/>
      <c r="F4" s="743"/>
    </row>
    <row r="5" spans="1:6" ht="15.75" customHeight="1">
      <c r="A5" s="33"/>
      <c r="B5" s="33"/>
      <c r="C5" s="33"/>
      <c r="D5" s="33"/>
      <c r="E5" s="33"/>
      <c r="F5" s="33"/>
    </row>
    <row r="6" spans="1:7" ht="15.75" customHeight="1">
      <c r="A6" s="33"/>
      <c r="B6" s="33"/>
      <c r="C6" s="33"/>
      <c r="D6" s="33"/>
      <c r="E6" s="33"/>
      <c r="F6" s="34"/>
      <c r="G6" s="34" t="s">
        <v>2</v>
      </c>
    </row>
    <row r="7" spans="1:7" ht="12.75" customHeight="1">
      <c r="A7" s="7" t="s">
        <v>53</v>
      </c>
      <c r="B7" s="35" t="s">
        <v>64</v>
      </c>
      <c r="C7" s="36">
        <v>2013</v>
      </c>
      <c r="D7" s="311">
        <v>2014</v>
      </c>
      <c r="E7" s="35" t="s">
        <v>65</v>
      </c>
      <c r="F7" s="36">
        <v>2013</v>
      </c>
      <c r="G7" s="651">
        <v>2014</v>
      </c>
    </row>
    <row r="8" spans="1:7" ht="12.75" customHeight="1">
      <c r="A8" s="37"/>
      <c r="B8" s="38"/>
      <c r="C8" s="39" t="s">
        <v>66</v>
      </c>
      <c r="D8" s="39" t="s">
        <v>322</v>
      </c>
      <c r="E8" s="38"/>
      <c r="F8" s="9" t="s">
        <v>66</v>
      </c>
      <c r="G8" s="652" t="s">
        <v>322</v>
      </c>
    </row>
    <row r="9" spans="1:7" ht="12.75" customHeight="1">
      <c r="A9" s="8" t="s">
        <v>67</v>
      </c>
      <c r="B9" s="40" t="s">
        <v>68</v>
      </c>
      <c r="C9" s="41"/>
      <c r="D9" s="41"/>
      <c r="E9" s="40" t="s">
        <v>69</v>
      </c>
      <c r="F9" s="12"/>
      <c r="G9" s="653"/>
    </row>
    <row r="10" spans="1:7" ht="12.75" customHeight="1">
      <c r="A10" s="42" t="s">
        <v>70</v>
      </c>
      <c r="B10" s="43" t="s">
        <v>118</v>
      </c>
      <c r="C10" s="24">
        <v>68900</v>
      </c>
      <c r="D10" s="24">
        <f>'2.sz. mell.'!C17</f>
        <v>73448</v>
      </c>
      <c r="E10" s="43" t="s">
        <v>328</v>
      </c>
      <c r="F10" s="24">
        <v>180325</v>
      </c>
      <c r="G10" s="654">
        <f>'3. sz. mell.'!E89</f>
        <v>204232</v>
      </c>
    </row>
    <row r="11" spans="1:7" ht="12.75" customHeight="1">
      <c r="A11" s="42" t="s">
        <v>71</v>
      </c>
      <c r="B11" s="477" t="s">
        <v>120</v>
      </c>
      <c r="C11" s="478">
        <v>161947</v>
      </c>
      <c r="D11" s="478">
        <f>SUM('2.sz. mell.'!C25,'2.sz. mell.'!C30,'2.sz. mell.'!C32)</f>
        <v>162970</v>
      </c>
      <c r="E11" s="23" t="s">
        <v>329</v>
      </c>
      <c r="F11" s="24">
        <v>47718</v>
      </c>
      <c r="G11" s="654">
        <f>'3. sz. mell.'!F89</f>
        <v>52103</v>
      </c>
    </row>
    <row r="12" spans="1:7" ht="12.75" customHeight="1">
      <c r="A12" s="42" t="s">
        <v>72</v>
      </c>
      <c r="B12" s="477" t="s">
        <v>298</v>
      </c>
      <c r="C12" s="478">
        <v>221747</v>
      </c>
      <c r="D12" s="478">
        <f>'2.sz. mell.'!C43</f>
        <v>267606</v>
      </c>
      <c r="E12" s="23" t="s">
        <v>202</v>
      </c>
      <c r="F12" s="24">
        <v>145548</v>
      </c>
      <c r="G12" s="654">
        <f>'3. sz. mell.'!G89+'3. sz. mell.'!G92+'3. sz. mell.'!G95</f>
        <v>149844</v>
      </c>
    </row>
    <row r="13" spans="1:7" ht="12.75" customHeight="1">
      <c r="A13" s="42" t="s">
        <v>73</v>
      </c>
      <c r="B13" s="23" t="s">
        <v>306</v>
      </c>
      <c r="C13" s="24">
        <v>29486</v>
      </c>
      <c r="D13" s="24">
        <f>'2.sz. mell.'!C51</f>
        <v>28420</v>
      </c>
      <c r="E13" s="23" t="s">
        <v>203</v>
      </c>
      <c r="F13" s="24">
        <v>5760</v>
      </c>
      <c r="G13" s="654">
        <f>'3. sz. mell.'!H89</f>
        <v>4400</v>
      </c>
    </row>
    <row r="14" spans="1:7" ht="12.75" customHeight="1">
      <c r="A14" s="42" t="s">
        <v>74</v>
      </c>
      <c r="B14" s="23" t="s">
        <v>324</v>
      </c>
      <c r="C14" s="24">
        <v>2846</v>
      </c>
      <c r="D14" s="24">
        <f>'2.sz. mell.'!C57</f>
        <v>0</v>
      </c>
      <c r="E14" s="23" t="s">
        <v>330</v>
      </c>
      <c r="F14" s="24">
        <v>21008</v>
      </c>
      <c r="G14" s="654">
        <f>'3. sz. mell.'!I89</f>
        <v>17415</v>
      </c>
    </row>
    <row r="15" spans="1:7" ht="12.75" customHeight="1">
      <c r="A15" s="42" t="s">
        <v>75</v>
      </c>
      <c r="B15" s="23" t="s">
        <v>326</v>
      </c>
      <c r="C15" s="24">
        <v>1887</v>
      </c>
      <c r="D15" s="24">
        <f>'2.sz. mell.'!C61</f>
        <v>4000</v>
      </c>
      <c r="E15" s="23" t="s">
        <v>331</v>
      </c>
      <c r="F15" s="24">
        <v>89870</v>
      </c>
      <c r="G15" s="654">
        <f>'3. sz. mell.'!J89</f>
        <v>95305</v>
      </c>
    </row>
    <row r="16" spans="1:7" ht="12.75" customHeight="1">
      <c r="A16" s="42" t="s">
        <v>76</v>
      </c>
      <c r="B16" s="23" t="s">
        <v>316</v>
      </c>
      <c r="C16" s="24">
        <v>7700</v>
      </c>
      <c r="D16" s="24">
        <f>'2.sz. mell.'!C63</f>
        <v>12846</v>
      </c>
      <c r="E16" s="23" t="s">
        <v>332</v>
      </c>
      <c r="F16" s="24">
        <v>27072</v>
      </c>
      <c r="G16" s="654">
        <f>('3. sz. mell.'!K89-160048)+'3. sz. mell.'!K92</f>
        <v>30809</v>
      </c>
    </row>
    <row r="17" spans="1:7" ht="12.75" customHeight="1">
      <c r="A17" s="42" t="s">
        <v>77</v>
      </c>
      <c r="B17" s="12" t="s">
        <v>125</v>
      </c>
      <c r="C17" s="24">
        <v>0</v>
      </c>
      <c r="D17" s="24">
        <f>'2.sz. mell.'!C68</f>
        <v>0</v>
      </c>
      <c r="E17" s="12"/>
      <c r="F17" s="24"/>
      <c r="G17" s="654"/>
    </row>
    <row r="18" spans="1:7" ht="12.75" customHeight="1">
      <c r="A18" s="45" t="s">
        <v>81</v>
      </c>
      <c r="B18" s="46" t="s">
        <v>82</v>
      </c>
      <c r="C18" s="47">
        <v>494513</v>
      </c>
      <c r="D18" s="47">
        <f>SUM(D10:D17)</f>
        <v>549290</v>
      </c>
      <c r="E18" s="46" t="s">
        <v>82</v>
      </c>
      <c r="F18" s="47">
        <v>517301</v>
      </c>
      <c r="G18" s="655">
        <f>SUM(G10:G17)</f>
        <v>554108</v>
      </c>
    </row>
    <row r="19" spans="1:7" ht="12.75" customHeight="1">
      <c r="A19" s="48" t="s">
        <v>83</v>
      </c>
      <c r="B19" s="49" t="s">
        <v>84</v>
      </c>
      <c r="C19" s="24"/>
      <c r="D19" s="24"/>
      <c r="E19" s="49" t="s">
        <v>85</v>
      </c>
      <c r="F19" s="24"/>
      <c r="G19" s="654"/>
    </row>
    <row r="20" spans="1:7" ht="12.75" customHeight="1">
      <c r="A20" s="50" t="s">
        <v>86</v>
      </c>
      <c r="B20" s="12" t="s">
        <v>323</v>
      </c>
      <c r="C20" s="24">
        <v>1128316</v>
      </c>
      <c r="D20" s="24">
        <f>'2.sz. mell.'!C48</f>
        <v>94</v>
      </c>
      <c r="E20" s="12" t="s">
        <v>333</v>
      </c>
      <c r="F20" s="24">
        <v>38500</v>
      </c>
      <c r="G20" s="654"/>
    </row>
    <row r="21" spans="1:7" ht="12.75" customHeight="1">
      <c r="A21" s="8" t="s">
        <v>87</v>
      </c>
      <c r="B21" s="43" t="s">
        <v>307</v>
      </c>
      <c r="C21" s="25">
        <v>700968</v>
      </c>
      <c r="D21" s="25">
        <f>'2.sz. mell.'!C52</f>
        <v>5955</v>
      </c>
      <c r="E21" s="43" t="s">
        <v>427</v>
      </c>
      <c r="F21" s="25"/>
      <c r="G21" s="656">
        <f>'3. sz. mell.'!N34</f>
        <v>3440</v>
      </c>
    </row>
    <row r="22" spans="1:7" ht="12.75" customHeight="1">
      <c r="A22" s="42" t="s">
        <v>88</v>
      </c>
      <c r="B22" s="23" t="s">
        <v>325</v>
      </c>
      <c r="C22" s="24">
        <v>3448002</v>
      </c>
      <c r="D22" s="24">
        <f>'2.sz. mell.'!C58</f>
        <v>0</v>
      </c>
      <c r="E22" s="23" t="s">
        <v>127</v>
      </c>
      <c r="F22" s="24">
        <v>400000</v>
      </c>
      <c r="G22" s="654">
        <f>'3. sz. mell.'!K53</f>
        <v>160048</v>
      </c>
    </row>
    <row r="23" spans="1:7" ht="12.75" customHeight="1">
      <c r="A23" s="42" t="s">
        <v>89</v>
      </c>
      <c r="B23" s="23" t="s">
        <v>327</v>
      </c>
      <c r="C23" s="24">
        <v>487314</v>
      </c>
      <c r="D23" s="24">
        <f>'2.sz. mell.'!C64</f>
        <v>183143</v>
      </c>
      <c r="E23" s="23" t="s">
        <v>38</v>
      </c>
      <c r="F23" s="24"/>
      <c r="G23" s="654"/>
    </row>
    <row r="24" spans="1:7" ht="12.75" customHeight="1">
      <c r="A24" s="42" t="s">
        <v>90</v>
      </c>
      <c r="B24" s="23" t="s">
        <v>126</v>
      </c>
      <c r="C24" s="24">
        <v>0</v>
      </c>
      <c r="D24" s="24">
        <f>'2.sz. mell.'!C69</f>
        <v>0</v>
      </c>
      <c r="E24" s="23" t="s">
        <v>39</v>
      </c>
      <c r="F24" s="24">
        <v>5303312</v>
      </c>
      <c r="G24" s="654">
        <f>'3. sz. mell.'!M89+'3. sz. mell.'!M95</f>
        <v>20886</v>
      </c>
    </row>
    <row r="25" spans="1:7" ht="12.75" customHeight="1">
      <c r="A25" s="48" t="s">
        <v>95</v>
      </c>
      <c r="B25" s="52" t="s">
        <v>82</v>
      </c>
      <c r="C25" s="412">
        <v>5764600</v>
      </c>
      <c r="D25" s="412">
        <f>SUM(D20:D24)</f>
        <v>189192</v>
      </c>
      <c r="E25" s="52" t="s">
        <v>94</v>
      </c>
      <c r="F25" s="28">
        <v>5741812</v>
      </c>
      <c r="G25" s="657">
        <f>SUM(G20:G24)</f>
        <v>184374</v>
      </c>
    </row>
    <row r="26" spans="1:7" ht="12.75" customHeight="1">
      <c r="A26" s="53" t="s">
        <v>211</v>
      </c>
      <c r="B26" s="51" t="s">
        <v>96</v>
      </c>
      <c r="C26" s="28">
        <v>6259113</v>
      </c>
      <c r="D26" s="28">
        <f>SUM(D18,D25)</f>
        <v>738482</v>
      </c>
      <c r="E26" s="52" t="s">
        <v>97</v>
      </c>
      <c r="F26" s="28">
        <v>6259113</v>
      </c>
      <c r="G26" s="657">
        <f>SUM(G25,G18)</f>
        <v>738482</v>
      </c>
    </row>
    <row r="28" spans="2:4" ht="12.75" customHeight="1">
      <c r="B28" s="54" t="s">
        <v>419</v>
      </c>
      <c r="C28" s="423">
        <f>SUM(C18-F18)</f>
        <v>-22788</v>
      </c>
      <c r="D28" s="55">
        <f>D18-G18</f>
        <v>-4818</v>
      </c>
    </row>
    <row r="29" spans="2:4" ht="12.75" customHeight="1">
      <c r="B29" s="54" t="s">
        <v>420</v>
      </c>
      <c r="C29" s="423">
        <f>SUM(C25-F25)</f>
        <v>22788</v>
      </c>
      <c r="D29" s="55">
        <f>D25-G25</f>
        <v>4818</v>
      </c>
    </row>
    <row r="30" spans="2:4" ht="12.75" customHeight="1">
      <c r="B30" s="54" t="s">
        <v>421</v>
      </c>
      <c r="C30" s="423">
        <f>C26-F26</f>
        <v>0</v>
      </c>
      <c r="D30" s="55">
        <f>D26-G26</f>
        <v>0</v>
      </c>
    </row>
    <row r="32" ht="12.75" customHeight="1">
      <c r="B32" s="124"/>
    </row>
  </sheetData>
  <sheetProtection selectLockedCells="1" selectUnlockedCells="1"/>
  <mergeCells count="3">
    <mergeCell ref="A3:F3"/>
    <mergeCell ref="A4:F4"/>
    <mergeCell ref="E1:G1"/>
  </mergeCells>
  <printOptions/>
  <pageMargins left="0.1968503937007874" right="0.1968503937007874" top="0.3937007874015748" bottom="0.1968503937007874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4" sqref="A4:N4"/>
    </sheetView>
  </sheetViews>
  <sheetFormatPr defaultColWidth="8.7109375" defaultRowHeight="12.75" customHeight="1"/>
  <cols>
    <col min="1" max="1" width="2.7109375" style="1" customWidth="1"/>
    <col min="2" max="2" width="25.28125" style="1" customWidth="1"/>
    <col min="3" max="3" width="8.140625" style="1" customWidth="1"/>
    <col min="4" max="4" width="8.421875" style="1" customWidth="1"/>
    <col min="5" max="16384" width="8.7109375" style="1" customWidth="1"/>
  </cols>
  <sheetData>
    <row r="1" spans="8:14" ht="12.75" customHeight="1">
      <c r="H1" s="746" t="s">
        <v>437</v>
      </c>
      <c r="I1" s="747"/>
      <c r="J1" s="747"/>
      <c r="K1" s="747"/>
      <c r="L1" s="747"/>
      <c r="M1" s="747"/>
      <c r="N1" s="747"/>
    </row>
    <row r="4" spans="1:14" ht="12.75" customHeight="1">
      <c r="A4" s="749" t="s">
        <v>98</v>
      </c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49"/>
      <c r="N4" s="749"/>
    </row>
    <row r="5" spans="1:14" ht="12.75" customHeight="1">
      <c r="A5" s="749" t="s">
        <v>436</v>
      </c>
      <c r="B5" s="749"/>
      <c r="C5" s="749"/>
      <c r="D5" s="749"/>
      <c r="E5" s="749"/>
      <c r="F5" s="749"/>
      <c r="G5" s="749"/>
      <c r="H5" s="749"/>
      <c r="I5" s="749"/>
      <c r="J5" s="749"/>
      <c r="K5" s="749"/>
      <c r="L5" s="749"/>
      <c r="M5" s="749"/>
      <c r="N5" s="749"/>
    </row>
    <row r="6" ht="12.75" customHeight="1" thickBot="1"/>
    <row r="7" spans="1:14" ht="12.75" customHeight="1">
      <c r="A7" s="57" t="s">
        <v>99</v>
      </c>
      <c r="B7" s="58" t="s">
        <v>100</v>
      </c>
      <c r="C7" s="750" t="s">
        <v>51</v>
      </c>
      <c r="D7" s="750"/>
      <c r="E7" s="750" t="s">
        <v>101</v>
      </c>
      <c r="F7" s="750"/>
      <c r="G7" s="750" t="s">
        <v>102</v>
      </c>
      <c r="H7" s="750"/>
      <c r="I7" s="750" t="s">
        <v>28</v>
      </c>
      <c r="J7" s="750"/>
      <c r="K7" s="750" t="s">
        <v>103</v>
      </c>
      <c r="L7" s="750"/>
      <c r="M7" s="751" t="s">
        <v>104</v>
      </c>
      <c r="N7" s="751"/>
    </row>
    <row r="8" spans="1:14" ht="13.5" customHeight="1" thickBot="1">
      <c r="A8" s="59" t="s">
        <v>105</v>
      </c>
      <c r="B8" s="60"/>
      <c r="C8" s="752" t="s">
        <v>106</v>
      </c>
      <c r="D8" s="752"/>
      <c r="E8" s="752" t="s">
        <v>107</v>
      </c>
      <c r="F8" s="752"/>
      <c r="G8" s="752" t="s">
        <v>106</v>
      </c>
      <c r="H8" s="752"/>
      <c r="I8" s="61"/>
      <c r="J8" s="61"/>
      <c r="K8" s="752" t="s">
        <v>108</v>
      </c>
      <c r="L8" s="752"/>
      <c r="M8" s="748"/>
      <c r="N8" s="748"/>
    </row>
    <row r="9" spans="1:14" ht="12.75" customHeight="1">
      <c r="A9" s="220"/>
      <c r="B9" s="221"/>
      <c r="C9" s="215">
        <v>2013</v>
      </c>
      <c r="D9" s="215">
        <v>2014</v>
      </c>
      <c r="E9" s="222">
        <v>2013</v>
      </c>
      <c r="F9" s="222">
        <v>2014</v>
      </c>
      <c r="G9" s="222">
        <v>2013</v>
      </c>
      <c r="H9" s="222">
        <v>2014</v>
      </c>
      <c r="I9" s="222">
        <v>2013</v>
      </c>
      <c r="J9" s="222">
        <v>2014</v>
      </c>
      <c r="K9" s="222">
        <v>2013</v>
      </c>
      <c r="L9" s="222">
        <v>2014</v>
      </c>
      <c r="M9" s="223">
        <v>2013</v>
      </c>
      <c r="N9" s="223">
        <v>2014</v>
      </c>
    </row>
    <row r="10" spans="1:14" ht="12.75" customHeight="1">
      <c r="A10" s="220" t="s">
        <v>67</v>
      </c>
      <c r="B10" s="479" t="s">
        <v>109</v>
      </c>
      <c r="C10" s="479"/>
      <c r="D10" s="479"/>
      <c r="E10" s="479"/>
      <c r="F10" s="479"/>
      <c r="G10" s="479"/>
      <c r="H10" s="479"/>
      <c r="I10" s="479"/>
      <c r="J10" s="479"/>
      <c r="K10" s="479"/>
      <c r="L10" s="480"/>
      <c r="M10" s="481"/>
      <c r="N10" s="609"/>
    </row>
    <row r="11" spans="1:14" ht="12.75" customHeight="1">
      <c r="A11" s="220"/>
      <c r="B11" s="479" t="s">
        <v>359</v>
      </c>
      <c r="C11" s="571">
        <v>227700</v>
      </c>
      <c r="D11" s="571">
        <v>258703</v>
      </c>
      <c r="E11" s="571">
        <v>122290</v>
      </c>
      <c r="F11" s="571">
        <v>151867</v>
      </c>
      <c r="G11" s="571">
        <v>22179</v>
      </c>
      <c r="H11" s="571">
        <v>21630</v>
      </c>
      <c r="I11" s="571">
        <v>144469</v>
      </c>
      <c r="J11" s="571">
        <v>173497</v>
      </c>
      <c r="K11" s="595">
        <v>0.63</v>
      </c>
      <c r="L11" s="596">
        <f>J11/D11*100%</f>
        <v>0.6706416237925343</v>
      </c>
      <c r="M11" s="572">
        <f>C11-I11</f>
        <v>83231</v>
      </c>
      <c r="N11" s="612">
        <f>D11-J11</f>
        <v>85206</v>
      </c>
    </row>
    <row r="12" spans="1:14" ht="12.75" customHeight="1">
      <c r="A12" s="226"/>
      <c r="B12" s="482" t="s">
        <v>110</v>
      </c>
      <c r="C12" s="573"/>
      <c r="D12" s="573"/>
      <c r="E12" s="573"/>
      <c r="F12" s="573"/>
      <c r="G12" s="573"/>
      <c r="H12" s="573"/>
      <c r="I12" s="573"/>
      <c r="J12" s="573"/>
      <c r="K12" s="597"/>
      <c r="L12" s="598"/>
      <c r="M12" s="574"/>
      <c r="N12" s="611"/>
    </row>
    <row r="13" spans="1:14" ht="12.75" customHeight="1">
      <c r="A13" s="220"/>
      <c r="B13" s="224" t="s">
        <v>60</v>
      </c>
      <c r="C13" s="575">
        <v>27583</v>
      </c>
      <c r="D13" s="575">
        <v>30715</v>
      </c>
      <c r="E13" s="576">
        <v>22282</v>
      </c>
      <c r="F13" s="576">
        <v>23749</v>
      </c>
      <c r="G13" s="576">
        <v>3912</v>
      </c>
      <c r="H13" s="576">
        <v>3381</v>
      </c>
      <c r="I13" s="576">
        <v>26194</v>
      </c>
      <c r="J13" s="576">
        <v>27130</v>
      </c>
      <c r="K13" s="599">
        <v>0.95</v>
      </c>
      <c r="L13" s="599">
        <f>J13/D13*100%</f>
        <v>0.8832817841445548</v>
      </c>
      <c r="M13" s="577">
        <f aca="true" t="shared" si="0" ref="M13:M27">C13-I13</f>
        <v>1389</v>
      </c>
      <c r="N13" s="610">
        <f aca="true" t="shared" si="1" ref="N13:N33">D13-J13</f>
        <v>3585</v>
      </c>
    </row>
    <row r="14" spans="1:14" ht="12.75" customHeight="1">
      <c r="A14" s="226"/>
      <c r="B14" s="221"/>
      <c r="C14" s="579"/>
      <c r="D14" s="579"/>
      <c r="E14" s="579"/>
      <c r="F14" s="579"/>
      <c r="G14" s="579"/>
      <c r="H14" s="579"/>
      <c r="I14" s="579"/>
      <c r="J14" s="579"/>
      <c r="K14" s="600"/>
      <c r="L14" s="601"/>
      <c r="M14" s="574"/>
      <c r="N14" s="611"/>
    </row>
    <row r="15" spans="1:14" ht="12.75" customHeight="1">
      <c r="A15" s="220"/>
      <c r="B15" s="228" t="s">
        <v>111</v>
      </c>
      <c r="C15" s="575">
        <v>9043</v>
      </c>
      <c r="D15" s="575">
        <v>9767</v>
      </c>
      <c r="E15" s="576">
        <v>2834</v>
      </c>
      <c r="F15" s="576">
        <v>2834</v>
      </c>
      <c r="G15" s="576">
        <v>1722</v>
      </c>
      <c r="H15" s="576">
        <v>1086</v>
      </c>
      <c r="I15" s="576">
        <v>4556</v>
      </c>
      <c r="J15" s="576">
        <v>3920</v>
      </c>
      <c r="K15" s="599">
        <v>0.5</v>
      </c>
      <c r="L15" s="599">
        <f>J15/D15*100%</f>
        <v>0.4013514897102488</v>
      </c>
      <c r="M15" s="577">
        <f t="shared" si="0"/>
        <v>4487</v>
      </c>
      <c r="N15" s="610">
        <f t="shared" si="1"/>
        <v>5847</v>
      </c>
    </row>
    <row r="16" spans="1:14" ht="12.75" customHeight="1">
      <c r="A16" s="226"/>
      <c r="B16" s="221"/>
      <c r="C16" s="580"/>
      <c r="D16" s="580"/>
      <c r="E16" s="579"/>
      <c r="F16" s="579"/>
      <c r="G16" s="579"/>
      <c r="H16" s="579"/>
      <c r="I16" s="579"/>
      <c r="J16" s="579"/>
      <c r="K16" s="600"/>
      <c r="L16" s="601"/>
      <c r="M16" s="574"/>
      <c r="N16" s="611"/>
    </row>
    <row r="17" spans="1:14" ht="12.75" customHeight="1">
      <c r="A17" s="220"/>
      <c r="B17" s="224" t="s">
        <v>58</v>
      </c>
      <c r="C17" s="581">
        <v>20162</v>
      </c>
      <c r="D17" s="581">
        <v>22126</v>
      </c>
      <c r="E17" s="576">
        <v>5813</v>
      </c>
      <c r="F17" s="576">
        <v>5813</v>
      </c>
      <c r="G17" s="576">
        <v>9463</v>
      </c>
      <c r="H17" s="576">
        <v>9968</v>
      </c>
      <c r="I17" s="576">
        <v>15276</v>
      </c>
      <c r="J17" s="576">
        <v>15781</v>
      </c>
      <c r="K17" s="599">
        <v>0.76</v>
      </c>
      <c r="L17" s="602">
        <f>J17/D17*100%</f>
        <v>0.7132333001898219</v>
      </c>
      <c r="M17" s="577">
        <f t="shared" si="0"/>
        <v>4886</v>
      </c>
      <c r="N17" s="610">
        <f t="shared" si="1"/>
        <v>6345</v>
      </c>
    </row>
    <row r="18" spans="1:14" ht="12.75" customHeight="1">
      <c r="A18" s="226"/>
      <c r="B18" s="221"/>
      <c r="C18" s="579"/>
      <c r="D18" s="579"/>
      <c r="E18" s="579"/>
      <c r="F18" s="579"/>
      <c r="G18" s="579"/>
      <c r="H18" s="579"/>
      <c r="I18" s="579"/>
      <c r="J18" s="579"/>
      <c r="K18" s="600"/>
      <c r="L18" s="601"/>
      <c r="M18" s="574"/>
      <c r="N18" s="611"/>
    </row>
    <row r="19" spans="1:14" ht="12.75" customHeight="1">
      <c r="A19" s="220"/>
      <c r="B19" s="224" t="s">
        <v>112</v>
      </c>
      <c r="C19" s="576">
        <v>8623</v>
      </c>
      <c r="D19" s="576">
        <v>9884</v>
      </c>
      <c r="E19" s="576">
        <v>4495</v>
      </c>
      <c r="F19" s="576">
        <v>5075</v>
      </c>
      <c r="G19" s="576">
        <v>2241</v>
      </c>
      <c r="H19" s="576">
        <v>2700</v>
      </c>
      <c r="I19" s="576">
        <v>6736</v>
      </c>
      <c r="J19" s="576">
        <v>7775</v>
      </c>
      <c r="K19" s="599">
        <v>0.78</v>
      </c>
      <c r="L19" s="599">
        <f>J19/D19*100%</f>
        <v>0.7866248482395791</v>
      </c>
      <c r="M19" s="577">
        <f t="shared" si="0"/>
        <v>1887</v>
      </c>
      <c r="N19" s="610">
        <f t="shared" si="1"/>
        <v>2109</v>
      </c>
    </row>
    <row r="20" spans="1:14" ht="12.75" customHeight="1">
      <c r="A20" s="226"/>
      <c r="B20" s="221"/>
      <c r="C20" s="579"/>
      <c r="D20" s="579"/>
      <c r="E20" s="579"/>
      <c r="F20" s="579"/>
      <c r="G20" s="579"/>
      <c r="H20" s="579"/>
      <c r="I20" s="579"/>
      <c r="J20" s="579"/>
      <c r="K20" s="600"/>
      <c r="L20" s="601"/>
      <c r="M20" s="574"/>
      <c r="N20" s="611"/>
    </row>
    <row r="21" spans="1:14" ht="12.75" customHeight="1">
      <c r="A21" s="220"/>
      <c r="B21" s="225" t="s">
        <v>113</v>
      </c>
      <c r="C21" s="582">
        <v>7055</v>
      </c>
      <c r="D21" s="582">
        <v>6325</v>
      </c>
      <c r="E21" s="583">
        <v>3235</v>
      </c>
      <c r="F21" s="583">
        <v>3240</v>
      </c>
      <c r="G21" s="582">
        <v>0</v>
      </c>
      <c r="H21" s="582">
        <v>0</v>
      </c>
      <c r="I21" s="582">
        <v>3235</v>
      </c>
      <c r="J21" s="582">
        <v>3240</v>
      </c>
      <c r="K21" s="599">
        <v>0.46</v>
      </c>
      <c r="L21" s="599">
        <f>J21/D21*100%</f>
        <v>0.5122529644268775</v>
      </c>
      <c r="M21" s="577">
        <f t="shared" si="0"/>
        <v>3820</v>
      </c>
      <c r="N21" s="610">
        <f t="shared" si="1"/>
        <v>3085</v>
      </c>
    </row>
    <row r="22" spans="1:14" ht="12.75" customHeight="1">
      <c r="A22" s="226"/>
      <c r="B22" s="229"/>
      <c r="C22" s="579"/>
      <c r="D22" s="579"/>
      <c r="E22" s="579"/>
      <c r="F22" s="579"/>
      <c r="G22" s="579"/>
      <c r="H22" s="579"/>
      <c r="I22" s="584"/>
      <c r="J22" s="584"/>
      <c r="K22" s="601"/>
      <c r="L22" s="601"/>
      <c r="M22" s="574"/>
      <c r="N22" s="611"/>
    </row>
    <row r="23" spans="1:14" ht="12.75" customHeight="1">
      <c r="A23" s="230"/>
      <c r="B23" s="231" t="s">
        <v>57</v>
      </c>
      <c r="C23" s="576">
        <v>6546</v>
      </c>
      <c r="D23" s="576">
        <v>5789</v>
      </c>
      <c r="E23" s="576">
        <v>3235</v>
      </c>
      <c r="F23" s="576">
        <v>3240</v>
      </c>
      <c r="G23" s="576">
        <v>0</v>
      </c>
      <c r="H23" s="576">
        <v>0</v>
      </c>
      <c r="I23" s="585">
        <v>3235</v>
      </c>
      <c r="J23" s="585">
        <v>3240</v>
      </c>
      <c r="K23" s="602">
        <v>0.49</v>
      </c>
      <c r="L23" s="599">
        <f>J23/D23*100%</f>
        <v>0.5596821558127483</v>
      </c>
      <c r="M23" s="577">
        <f t="shared" si="0"/>
        <v>3311</v>
      </c>
      <c r="N23" s="610">
        <f t="shared" si="1"/>
        <v>2549</v>
      </c>
    </row>
    <row r="24" spans="1:14" ht="12.75" customHeight="1">
      <c r="A24" s="230"/>
      <c r="B24" s="232"/>
      <c r="C24" s="576"/>
      <c r="D24" s="576"/>
      <c r="E24" s="576"/>
      <c r="F24" s="576"/>
      <c r="G24" s="576"/>
      <c r="H24" s="576"/>
      <c r="I24" s="584"/>
      <c r="J24" s="584"/>
      <c r="K24" s="601"/>
      <c r="L24" s="601"/>
      <c r="M24" s="574"/>
      <c r="N24" s="611"/>
    </row>
    <row r="25" spans="1:14" ht="12.75" customHeight="1">
      <c r="A25" s="230"/>
      <c r="B25" s="227" t="s">
        <v>114</v>
      </c>
      <c r="C25" s="586">
        <v>11383</v>
      </c>
      <c r="D25" s="586">
        <v>12802</v>
      </c>
      <c r="E25" s="586">
        <v>11000</v>
      </c>
      <c r="F25" s="586">
        <v>11000</v>
      </c>
      <c r="G25" s="586">
        <v>0</v>
      </c>
      <c r="H25" s="586">
        <v>0</v>
      </c>
      <c r="I25" s="585">
        <v>11000</v>
      </c>
      <c r="J25" s="585">
        <v>11000</v>
      </c>
      <c r="K25" s="602">
        <v>0.96</v>
      </c>
      <c r="L25" s="602">
        <f>J25/D25*100%</f>
        <v>0.8592407436338072</v>
      </c>
      <c r="M25" s="577">
        <f t="shared" si="0"/>
        <v>383</v>
      </c>
      <c r="N25" s="610">
        <f t="shared" si="1"/>
        <v>1802</v>
      </c>
    </row>
    <row r="26" spans="1:14" ht="12.75" customHeight="1">
      <c r="A26" s="226"/>
      <c r="B26" s="233"/>
      <c r="C26" s="584"/>
      <c r="D26" s="584"/>
      <c r="E26" s="584"/>
      <c r="F26" s="584"/>
      <c r="G26" s="584"/>
      <c r="H26" s="584"/>
      <c r="I26" s="584"/>
      <c r="J26" s="584"/>
      <c r="K26" s="601"/>
      <c r="L26" s="601"/>
      <c r="M26" s="574"/>
      <c r="N26" s="611"/>
    </row>
    <row r="27" spans="1:14" ht="12.75" customHeight="1">
      <c r="A27" s="220"/>
      <c r="B27" s="224" t="s">
        <v>115</v>
      </c>
      <c r="C27" s="576">
        <v>5948</v>
      </c>
      <c r="D27" s="576">
        <v>6502</v>
      </c>
      <c r="E27" s="576">
        <v>3993</v>
      </c>
      <c r="F27" s="576">
        <v>5000</v>
      </c>
      <c r="G27" s="585">
        <v>0</v>
      </c>
      <c r="H27" s="585">
        <v>0</v>
      </c>
      <c r="I27" s="576">
        <v>3993</v>
      </c>
      <c r="J27" s="576">
        <v>5000</v>
      </c>
      <c r="K27" s="603">
        <v>0.67</v>
      </c>
      <c r="L27" s="599">
        <f>J27/D27*100%</f>
        <v>0.7689941556444171</v>
      </c>
      <c r="M27" s="577">
        <f t="shared" si="0"/>
        <v>1955</v>
      </c>
      <c r="N27" s="610">
        <f t="shared" si="1"/>
        <v>1502</v>
      </c>
    </row>
    <row r="28" spans="1:14" ht="12.75" customHeight="1">
      <c r="A28" s="226"/>
      <c r="B28" s="233"/>
      <c r="C28" s="579"/>
      <c r="D28" s="579"/>
      <c r="E28" s="579"/>
      <c r="F28" s="579"/>
      <c r="G28" s="579"/>
      <c r="H28" s="579"/>
      <c r="I28" s="579"/>
      <c r="J28" s="579"/>
      <c r="K28" s="601"/>
      <c r="L28" s="602"/>
      <c r="M28" s="574"/>
      <c r="N28" s="611"/>
    </row>
    <row r="29" spans="1:15" ht="12.75" customHeight="1" thickBot="1">
      <c r="A29" s="230" t="s">
        <v>361</v>
      </c>
      <c r="B29" s="483" t="s">
        <v>258</v>
      </c>
      <c r="C29" s="587">
        <f aca="true" t="shared" si="2" ref="C29:J29">SUM(C13:C28)</f>
        <v>96343</v>
      </c>
      <c r="D29" s="587">
        <f t="shared" si="2"/>
        <v>103910</v>
      </c>
      <c r="E29" s="587">
        <f t="shared" si="2"/>
        <v>56887</v>
      </c>
      <c r="F29" s="587">
        <f t="shared" si="2"/>
        <v>59951</v>
      </c>
      <c r="G29" s="587">
        <f t="shared" si="2"/>
        <v>17338</v>
      </c>
      <c r="H29" s="587">
        <f t="shared" si="2"/>
        <v>17135</v>
      </c>
      <c r="I29" s="587">
        <f t="shared" si="2"/>
        <v>74225</v>
      </c>
      <c r="J29" s="587">
        <f t="shared" si="2"/>
        <v>77086</v>
      </c>
      <c r="K29" s="604">
        <f>I29/C29</f>
        <v>0.7704244210788537</v>
      </c>
      <c r="L29" s="604">
        <f>J29/D29</f>
        <v>0.7418535270907516</v>
      </c>
      <c r="M29" s="588">
        <f>SUM(M13:M28)</f>
        <v>22118</v>
      </c>
      <c r="N29" s="589">
        <f t="shared" si="1"/>
        <v>26824</v>
      </c>
      <c r="O29" s="298"/>
    </row>
    <row r="30" spans="1:14" ht="12.75" customHeight="1">
      <c r="A30" s="230"/>
      <c r="B30" s="234"/>
      <c r="C30" s="576"/>
      <c r="D30" s="576"/>
      <c r="E30" s="576"/>
      <c r="F30" s="576"/>
      <c r="G30" s="576"/>
      <c r="H30" s="576"/>
      <c r="I30" s="576"/>
      <c r="J30" s="576"/>
      <c r="K30" s="605"/>
      <c r="L30" s="602"/>
      <c r="M30" s="590"/>
      <c r="N30" s="613"/>
    </row>
    <row r="31" spans="1:14" ht="12.75" customHeight="1" thickBot="1">
      <c r="A31" s="230" t="s">
        <v>71</v>
      </c>
      <c r="B31" s="550" t="s">
        <v>282</v>
      </c>
      <c r="C31" s="591">
        <v>81965</v>
      </c>
      <c r="D31" s="591">
        <v>73058</v>
      </c>
      <c r="E31" s="591">
        <v>9336</v>
      </c>
      <c r="F31" s="591">
        <v>9350</v>
      </c>
      <c r="G31" s="591">
        <v>43128</v>
      </c>
      <c r="H31" s="591">
        <v>31618</v>
      </c>
      <c r="I31" s="591">
        <v>52464</v>
      </c>
      <c r="J31" s="591">
        <v>40968</v>
      </c>
      <c r="K31" s="606">
        <v>0.64</v>
      </c>
      <c r="L31" s="607">
        <v>0.56</v>
      </c>
      <c r="M31" s="592">
        <v>41217</v>
      </c>
      <c r="N31" s="614">
        <f t="shared" si="1"/>
        <v>32090</v>
      </c>
    </row>
    <row r="32" spans="1:14" ht="12.75" customHeight="1">
      <c r="A32" s="220"/>
      <c r="B32" s="224"/>
      <c r="C32" s="576"/>
      <c r="D32" s="576"/>
      <c r="E32" s="576"/>
      <c r="F32" s="576"/>
      <c r="G32" s="576"/>
      <c r="H32" s="576"/>
      <c r="I32" s="585"/>
      <c r="J32" s="585"/>
      <c r="K32" s="599"/>
      <c r="L32" s="599"/>
      <c r="M32" s="578"/>
      <c r="N32" s="613"/>
    </row>
    <row r="33" spans="1:14" ht="13.5" customHeight="1" thickBot="1">
      <c r="A33" s="235"/>
      <c r="B33" s="236" t="s">
        <v>116</v>
      </c>
      <c r="C33" s="593">
        <f aca="true" t="shared" si="3" ref="C33:J33">SUM(C11,C29,C31)</f>
        <v>406008</v>
      </c>
      <c r="D33" s="593">
        <f t="shared" si="3"/>
        <v>435671</v>
      </c>
      <c r="E33" s="593">
        <f t="shared" si="3"/>
        <v>188513</v>
      </c>
      <c r="F33" s="593">
        <f t="shared" si="3"/>
        <v>221168</v>
      </c>
      <c r="G33" s="593">
        <f t="shared" si="3"/>
        <v>82645</v>
      </c>
      <c r="H33" s="593">
        <f t="shared" si="3"/>
        <v>70383</v>
      </c>
      <c r="I33" s="593">
        <f t="shared" si="3"/>
        <v>271158</v>
      </c>
      <c r="J33" s="593">
        <f t="shared" si="3"/>
        <v>291551</v>
      </c>
      <c r="K33" s="608">
        <f>I33/C33</f>
        <v>0.6678636874150263</v>
      </c>
      <c r="L33" s="608">
        <f>J33/D33</f>
        <v>0.6691999237957083</v>
      </c>
      <c r="M33" s="594">
        <f>SUM(M11,M29,M31)</f>
        <v>146566</v>
      </c>
      <c r="N33" s="614">
        <f t="shared" si="1"/>
        <v>144120</v>
      </c>
    </row>
    <row r="34" ht="12.75" customHeight="1">
      <c r="N34" s="316"/>
    </row>
  </sheetData>
  <sheetProtection selectLockedCells="1" selectUnlockedCells="1"/>
  <mergeCells count="14">
    <mergeCell ref="C8:D8"/>
    <mergeCell ref="E8:F8"/>
    <mergeCell ref="G8:H8"/>
    <mergeCell ref="K8:L8"/>
    <mergeCell ref="H1:N1"/>
    <mergeCell ref="M8:N8"/>
    <mergeCell ref="A4:N4"/>
    <mergeCell ref="A5:N5"/>
    <mergeCell ref="C7:D7"/>
    <mergeCell ref="E7:F7"/>
    <mergeCell ref="G7:H7"/>
    <mergeCell ref="I7:J7"/>
    <mergeCell ref="K7:L7"/>
    <mergeCell ref="M7:N7"/>
  </mergeCells>
  <printOptions/>
  <pageMargins left="0.1968503937007874" right="0.1968503937007874" top="0.3937007874015748" bottom="0.1968503937007874" header="0" footer="0"/>
  <pageSetup horizontalDpi="600" verticalDpi="600" orientation="landscape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06"/>
  <sheetViews>
    <sheetView zoomScalePageLayoutView="0" workbookViewId="0" topLeftCell="A1">
      <selection activeCell="H15" sqref="H15"/>
    </sheetView>
  </sheetViews>
  <sheetFormatPr defaultColWidth="8.7109375" defaultRowHeight="12.75" customHeight="1"/>
  <cols>
    <col min="1" max="1" width="3.57421875" style="1" customWidth="1"/>
    <col min="2" max="2" width="48.28125" style="1" customWidth="1"/>
    <col min="3" max="3" width="16.00390625" style="1" customWidth="1"/>
    <col min="4" max="4" width="10.28125" style="1" customWidth="1"/>
    <col min="5" max="5" width="10.00390625" style="1" customWidth="1"/>
    <col min="6" max="16384" width="8.7109375" style="1" customWidth="1"/>
  </cols>
  <sheetData>
    <row r="1" spans="1:5" ht="12.75" customHeight="1">
      <c r="A1" s="741" t="s">
        <v>410</v>
      </c>
      <c r="B1" s="741"/>
      <c r="C1" s="741"/>
      <c r="D1" s="745"/>
      <c r="E1" s="745"/>
    </row>
    <row r="2" spans="1:5" ht="12.75" customHeight="1">
      <c r="A2" s="755" t="s">
        <v>443</v>
      </c>
      <c r="B2" s="756"/>
      <c r="C2" s="756"/>
      <c r="D2" s="756"/>
      <c r="E2" s="756"/>
    </row>
    <row r="3" spans="1:13" ht="12.75" customHeight="1">
      <c r="A3" s="756"/>
      <c r="B3" s="756"/>
      <c r="C3" s="756"/>
      <c r="D3" s="756"/>
      <c r="E3" s="756"/>
      <c r="F3" s="753"/>
      <c r="G3" s="745"/>
      <c r="H3" s="745"/>
      <c r="I3" s="745"/>
      <c r="J3" s="745"/>
      <c r="K3" s="745"/>
      <c r="L3" s="745"/>
      <c r="M3" s="745"/>
    </row>
    <row r="4" spans="1:13" ht="12.75" customHeight="1">
      <c r="A4" s="756"/>
      <c r="B4" s="756"/>
      <c r="C4" s="756"/>
      <c r="D4" s="756"/>
      <c r="E4" s="756"/>
      <c r="F4" s="753"/>
      <c r="G4" s="754"/>
      <c r="H4" s="754"/>
      <c r="I4" s="754"/>
      <c r="J4" s="754"/>
      <c r="K4" s="754"/>
      <c r="L4" s="754"/>
      <c r="M4" s="754"/>
    </row>
    <row r="5" spans="6:13" ht="12.75" customHeight="1">
      <c r="F5" s="753"/>
      <c r="G5" s="754"/>
      <c r="H5" s="754"/>
      <c r="I5" s="754"/>
      <c r="J5" s="754"/>
      <c r="K5" s="754"/>
      <c r="L5" s="754"/>
      <c r="M5" s="754"/>
    </row>
    <row r="6" spans="1:5" ht="13.5" customHeight="1">
      <c r="A6" s="20"/>
      <c r="B6" s="20"/>
      <c r="C6" s="20"/>
      <c r="D6" s="21"/>
      <c r="E6" s="21" t="s">
        <v>52</v>
      </c>
    </row>
    <row r="7" spans="1:5" ht="12.75" customHeight="1">
      <c r="A7" s="673" t="s">
        <v>53</v>
      </c>
      <c r="B7" s="760" t="s">
        <v>3</v>
      </c>
      <c r="C7" s="421" t="s">
        <v>54</v>
      </c>
      <c r="D7" s="421" t="s">
        <v>54</v>
      </c>
      <c r="E7" s="422" t="s">
        <v>270</v>
      </c>
    </row>
    <row r="8" spans="1:5" ht="13.5" customHeight="1">
      <c r="A8" s="674"/>
      <c r="B8" s="761"/>
      <c r="C8" s="636">
        <v>2013</v>
      </c>
      <c r="D8" s="636">
        <v>2014</v>
      </c>
      <c r="E8" s="417"/>
    </row>
    <row r="9" spans="1:5" ht="12.75" customHeight="1">
      <c r="A9" s="675"/>
      <c r="B9" s="418" t="s">
        <v>271</v>
      </c>
      <c r="C9" s="419"/>
      <c r="D9" s="419"/>
      <c r="E9" s="420"/>
    </row>
    <row r="10" spans="1:8" ht="12.75" customHeight="1">
      <c r="A10" s="320">
        <v>1</v>
      </c>
      <c r="B10" s="484" t="s">
        <v>272</v>
      </c>
      <c r="C10" s="485">
        <v>108472284</v>
      </c>
      <c r="D10" s="485">
        <v>112576400</v>
      </c>
      <c r="E10" s="486">
        <f>D10-C10</f>
        <v>4104116</v>
      </c>
      <c r="H10" s="19"/>
    </row>
    <row r="11" spans="1:5" ht="12.75" customHeight="1">
      <c r="A11" s="320">
        <v>2</v>
      </c>
      <c r="B11" s="321" t="s">
        <v>273</v>
      </c>
      <c r="C11" s="322">
        <v>10542810</v>
      </c>
      <c r="D11" s="322">
        <v>10561280</v>
      </c>
      <c r="E11" s="486">
        <f aca="true" t="shared" si="0" ref="E11:E36">D11-C11</f>
        <v>18470</v>
      </c>
    </row>
    <row r="12" spans="1:5" ht="12.75" customHeight="1">
      <c r="A12" s="320">
        <v>3</v>
      </c>
      <c r="B12" s="321" t="s">
        <v>147</v>
      </c>
      <c r="C12" s="322">
        <v>16391800</v>
      </c>
      <c r="D12" s="322">
        <v>22486080</v>
      </c>
      <c r="E12" s="486">
        <f t="shared" si="0"/>
        <v>6094280</v>
      </c>
    </row>
    <row r="13" spans="1:5" ht="12.75" customHeight="1">
      <c r="A13" s="320">
        <v>4</v>
      </c>
      <c r="B13" s="321" t="s">
        <v>274</v>
      </c>
      <c r="C13" s="322">
        <v>0</v>
      </c>
      <c r="D13" s="322">
        <v>100000</v>
      </c>
      <c r="E13" s="486">
        <f t="shared" si="0"/>
        <v>100000</v>
      </c>
    </row>
    <row r="14" spans="1:5" ht="12.75" customHeight="1">
      <c r="A14" s="320">
        <v>5</v>
      </c>
      <c r="B14" s="321" t="s">
        <v>275</v>
      </c>
      <c r="C14" s="322">
        <v>5293887</v>
      </c>
      <c r="D14" s="322">
        <v>11434444</v>
      </c>
      <c r="E14" s="486">
        <f t="shared" si="0"/>
        <v>6140557</v>
      </c>
    </row>
    <row r="15" spans="1:5" ht="12.75" customHeight="1">
      <c r="A15" s="320">
        <v>6</v>
      </c>
      <c r="B15" s="323" t="s">
        <v>276</v>
      </c>
      <c r="C15" s="324">
        <v>-6073657</v>
      </c>
      <c r="D15" s="324">
        <v>-4548170</v>
      </c>
      <c r="E15" s="637">
        <f t="shared" si="0"/>
        <v>1525487</v>
      </c>
    </row>
    <row r="16" spans="1:5" ht="12.75" customHeight="1">
      <c r="A16" s="320">
        <v>7</v>
      </c>
      <c r="B16" s="321" t="s">
        <v>277</v>
      </c>
      <c r="C16" s="322">
        <v>26178718</v>
      </c>
      <c r="D16" s="322">
        <v>27930957</v>
      </c>
      <c r="E16" s="486">
        <f t="shared" si="0"/>
        <v>1752239</v>
      </c>
    </row>
    <row r="17" spans="1:5" ht="12.75" customHeight="1">
      <c r="A17" s="320">
        <v>8</v>
      </c>
      <c r="B17" s="319" t="s">
        <v>56</v>
      </c>
      <c r="C17" s="322">
        <v>7978550</v>
      </c>
      <c r="D17" s="322">
        <v>3239790</v>
      </c>
      <c r="E17" s="486">
        <f t="shared" si="0"/>
        <v>-4738760</v>
      </c>
    </row>
    <row r="18" spans="1:5" ht="12.75" customHeight="1">
      <c r="A18" s="320">
        <v>9</v>
      </c>
      <c r="B18" s="319" t="s">
        <v>57</v>
      </c>
      <c r="C18" s="322">
        <v>7978550</v>
      </c>
      <c r="D18" s="322">
        <v>3239790</v>
      </c>
      <c r="E18" s="486">
        <f t="shared" si="0"/>
        <v>-4738760</v>
      </c>
    </row>
    <row r="19" spans="1:5" ht="12.75" customHeight="1">
      <c r="A19" s="320">
        <v>10</v>
      </c>
      <c r="B19" s="319" t="s">
        <v>58</v>
      </c>
      <c r="C19" s="322">
        <v>5812800</v>
      </c>
      <c r="D19" s="322">
        <v>5812800</v>
      </c>
      <c r="E19" s="486">
        <f t="shared" si="0"/>
        <v>0</v>
      </c>
    </row>
    <row r="20" spans="1:5" ht="12.75" customHeight="1">
      <c r="A20" s="320">
        <v>11</v>
      </c>
      <c r="B20" s="325" t="s">
        <v>59</v>
      </c>
      <c r="C20" s="322">
        <v>4495000</v>
      </c>
      <c r="D20" s="322">
        <v>5075000</v>
      </c>
      <c r="E20" s="486">
        <f t="shared" si="0"/>
        <v>580000</v>
      </c>
    </row>
    <row r="21" spans="1:5" ht="12.75" customHeight="1">
      <c r="A21" s="320">
        <v>12</v>
      </c>
      <c r="B21" s="325" t="s">
        <v>115</v>
      </c>
      <c r="C21" s="322">
        <v>3993100</v>
      </c>
      <c r="D21" s="322">
        <v>5000000</v>
      </c>
      <c r="E21" s="486">
        <f t="shared" si="0"/>
        <v>1006900</v>
      </c>
    </row>
    <row r="22" spans="1:5" ht="12.75" customHeight="1">
      <c r="A22" s="320">
        <v>13</v>
      </c>
      <c r="B22" s="325" t="s">
        <v>278</v>
      </c>
      <c r="C22" s="322">
        <v>2834000</v>
      </c>
      <c r="D22" s="322">
        <v>2834000</v>
      </c>
      <c r="E22" s="486">
        <f t="shared" si="0"/>
        <v>0</v>
      </c>
    </row>
    <row r="23" spans="1:5" ht="12.75" customHeight="1">
      <c r="A23" s="320">
        <v>14</v>
      </c>
      <c r="B23" s="319" t="s">
        <v>60</v>
      </c>
      <c r="C23" s="322">
        <v>20752200</v>
      </c>
      <c r="D23" s="322">
        <v>20949840</v>
      </c>
      <c r="E23" s="486">
        <f t="shared" si="0"/>
        <v>197640</v>
      </c>
    </row>
    <row r="24" spans="1:5" ht="12.75" customHeight="1">
      <c r="A24" s="320">
        <v>15</v>
      </c>
      <c r="B24" s="321" t="s">
        <v>279</v>
      </c>
      <c r="C24" s="322">
        <v>9336600</v>
      </c>
      <c r="D24" s="322">
        <v>9350280</v>
      </c>
      <c r="E24" s="486">
        <f t="shared" si="0"/>
        <v>13680</v>
      </c>
    </row>
    <row r="25" spans="1:5" ht="12.75" customHeight="1">
      <c r="A25" s="320">
        <v>16</v>
      </c>
      <c r="B25" s="321" t="s">
        <v>280</v>
      </c>
      <c r="C25" s="322">
        <v>22113000</v>
      </c>
      <c r="D25" s="322">
        <v>22145400</v>
      </c>
      <c r="E25" s="486">
        <f t="shared" si="0"/>
        <v>32400</v>
      </c>
    </row>
    <row r="26" spans="1:5" ht="12.75" customHeight="1">
      <c r="A26" s="327" t="s">
        <v>61</v>
      </c>
      <c r="B26" s="757" t="s">
        <v>407</v>
      </c>
      <c r="C26" s="324">
        <f>SUM(C10:C25)</f>
        <v>246099642</v>
      </c>
      <c r="D26" s="324">
        <f>SUM(D10:D25)</f>
        <v>258187891</v>
      </c>
      <c r="E26" s="637">
        <f t="shared" si="0"/>
        <v>12088249</v>
      </c>
    </row>
    <row r="27" spans="1:5" ht="12.75" customHeight="1">
      <c r="A27" s="327"/>
      <c r="B27" s="758"/>
      <c r="C27" s="324"/>
      <c r="D27" s="324"/>
      <c r="E27" s="486">
        <f t="shared" si="0"/>
        <v>0</v>
      </c>
    </row>
    <row r="28" spans="1:5" ht="12.75" customHeight="1">
      <c r="A28" s="326"/>
      <c r="B28" s="323" t="s">
        <v>408</v>
      </c>
      <c r="C28" s="322"/>
      <c r="D28" s="322"/>
      <c r="E28" s="486">
        <f t="shared" si="0"/>
        <v>0</v>
      </c>
    </row>
    <row r="29" spans="1:5" ht="12.75" customHeight="1">
      <c r="A29" s="320">
        <v>1</v>
      </c>
      <c r="B29" s="321" t="s">
        <v>405</v>
      </c>
      <c r="C29" s="322">
        <v>1428000</v>
      </c>
      <c r="D29" s="322">
        <v>2741760</v>
      </c>
      <c r="E29" s="486">
        <f t="shared" si="0"/>
        <v>1313760</v>
      </c>
    </row>
    <row r="30" spans="1:5" ht="12.75" customHeight="1">
      <c r="A30" s="320">
        <v>2</v>
      </c>
      <c r="B30" s="321" t="s">
        <v>428</v>
      </c>
      <c r="C30" s="322"/>
      <c r="D30" s="322">
        <v>435005</v>
      </c>
      <c r="E30" s="486">
        <f t="shared" si="0"/>
        <v>435005</v>
      </c>
    </row>
    <row r="31" spans="1:5" ht="12.75" customHeight="1">
      <c r="A31" s="321">
        <v>3</v>
      </c>
      <c r="B31" s="321" t="s">
        <v>406</v>
      </c>
      <c r="C31" s="322"/>
      <c r="D31" s="322">
        <v>4320000</v>
      </c>
      <c r="E31" s="486">
        <f t="shared" si="0"/>
        <v>4320000</v>
      </c>
    </row>
    <row r="32" spans="1:5" ht="12.75" customHeight="1">
      <c r="A32" s="321">
        <v>4</v>
      </c>
      <c r="B32" s="321" t="s">
        <v>353</v>
      </c>
      <c r="C32" s="322">
        <v>17475</v>
      </c>
      <c r="D32" s="322">
        <v>6075</v>
      </c>
      <c r="E32" s="486">
        <f t="shared" si="0"/>
        <v>-11400</v>
      </c>
    </row>
    <row r="33" spans="1:5" ht="12.75" customHeight="1">
      <c r="A33" s="320">
        <v>5</v>
      </c>
      <c r="B33" s="321" t="s">
        <v>55</v>
      </c>
      <c r="C33" s="322">
        <v>1910307</v>
      </c>
      <c r="D33" s="322">
        <v>1915070</v>
      </c>
      <c r="E33" s="486">
        <f t="shared" si="0"/>
        <v>4763</v>
      </c>
    </row>
    <row r="34" spans="1:5" ht="12.75" customHeight="1">
      <c r="A34" s="327" t="s">
        <v>62</v>
      </c>
      <c r="B34" s="757" t="s">
        <v>409</v>
      </c>
      <c r="C34" s="324">
        <f>SUM(C29:C33)</f>
        <v>3355782</v>
      </c>
      <c r="D34" s="324">
        <f>SUM(D29:D33)</f>
        <v>9417910</v>
      </c>
      <c r="E34" s="637">
        <f t="shared" si="0"/>
        <v>6062128</v>
      </c>
    </row>
    <row r="35" spans="1:5" ht="12.75" customHeight="1">
      <c r="A35" s="326"/>
      <c r="B35" s="759"/>
      <c r="C35" s="322"/>
      <c r="D35" s="322"/>
      <c r="E35" s="486">
        <f t="shared" si="0"/>
        <v>0</v>
      </c>
    </row>
    <row r="36" spans="1:5" ht="12.75" customHeight="1">
      <c r="A36" s="326"/>
      <c r="B36" s="323" t="s">
        <v>281</v>
      </c>
      <c r="C36" s="676">
        <f>SUM(C26,C34)</f>
        <v>249455424</v>
      </c>
      <c r="D36" s="676">
        <f>SUM(D26,D34)</f>
        <v>267605801</v>
      </c>
      <c r="E36" s="637">
        <f t="shared" si="0"/>
        <v>18150377</v>
      </c>
    </row>
    <row r="37" spans="1:5" ht="12.75" customHeight="1">
      <c r="A37" s="328"/>
      <c r="B37" s="331"/>
      <c r="C37" s="331"/>
      <c r="D37" s="19"/>
      <c r="E37" s="19"/>
    </row>
    <row r="38" spans="1:35" ht="12.75" customHeight="1">
      <c r="A38" s="328"/>
      <c r="B38" s="330"/>
      <c r="C38" s="330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</row>
    <row r="39" spans="1:35" ht="12.75" customHeight="1">
      <c r="A39" s="328"/>
      <c r="B39" s="329"/>
      <c r="C39" s="32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</row>
    <row r="40" spans="1:35" ht="12.75" customHeight="1">
      <c r="A40" s="32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</row>
    <row r="41" spans="1:35" ht="13.5" customHeight="1">
      <c r="A41" s="328"/>
      <c r="B41" s="331"/>
      <c r="C41" s="331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</row>
    <row r="42" spans="1:35" ht="13.5" customHeight="1">
      <c r="A42" s="328"/>
      <c r="B42" s="331"/>
      <c r="C42" s="331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</row>
    <row r="43" spans="1:35" ht="12.7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</row>
    <row r="44" spans="1:35" ht="12.7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</row>
    <row r="45" spans="1:35" ht="12.7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</row>
    <row r="46" spans="1:35" ht="12.7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</row>
    <row r="47" spans="1:35" ht="12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</row>
    <row r="48" spans="1:35" ht="12.7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</row>
    <row r="49" spans="1:35" ht="12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</row>
    <row r="50" spans="1:35" ht="12.7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</row>
    <row r="51" spans="1:35" ht="12.7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</row>
    <row r="52" spans="1:35" ht="12.7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</row>
    <row r="53" spans="1:35" ht="12.7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</row>
    <row r="54" spans="1:35" ht="12.7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</row>
    <row r="55" spans="1:35" ht="12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</row>
    <row r="56" spans="1:35" ht="12.7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</row>
    <row r="57" spans="1:35" ht="12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</row>
    <row r="58" spans="1:35" ht="12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</row>
    <row r="59" spans="1:35" ht="12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</row>
    <row r="60" spans="1:35" ht="12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</row>
    <row r="61" spans="1:35" ht="12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</row>
    <row r="62" spans="1:35" ht="12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</row>
    <row r="63" spans="1:35" ht="12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</row>
    <row r="64" spans="1:35" ht="12.7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</row>
    <row r="65" spans="1:35" ht="12.7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</row>
    <row r="66" spans="1:35" ht="12.7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</row>
    <row r="67" spans="1:35" ht="12.7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</row>
    <row r="68" spans="1:35" ht="12.7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</row>
    <row r="69" spans="1:35" ht="12.7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</row>
    <row r="70" spans="1:35" ht="12.7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</row>
    <row r="71" spans="1:35" ht="12.7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</row>
    <row r="72" spans="1:35" ht="12.7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</row>
    <row r="73" spans="1:35" ht="12.7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</row>
    <row r="74" spans="1:35" ht="12.7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</row>
    <row r="75" spans="1:35" ht="12.7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</row>
    <row r="76" spans="1:35" ht="12.7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</row>
    <row r="77" spans="1:35" ht="12.7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</row>
    <row r="78" spans="1:35" ht="12.7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</row>
    <row r="79" spans="1:35" ht="12.7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</row>
    <row r="80" spans="1:35" ht="12.7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</row>
    <row r="81" spans="1:35" ht="12.7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</row>
    <row r="82" spans="1:35" ht="12.7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</row>
    <row r="83" spans="1:35" ht="12.7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</row>
    <row r="84" spans="1:35" ht="12.7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</row>
    <row r="85" spans="1:35" ht="12.7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</row>
    <row r="86" spans="1:35" ht="12.7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</row>
    <row r="87" spans="1:35" ht="12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</row>
    <row r="88" spans="1:35" ht="12.7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</row>
    <row r="89" spans="1:35" ht="12.7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</row>
    <row r="90" spans="1:35" ht="12.75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</row>
    <row r="91" spans="1:35" ht="12.75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</row>
    <row r="92" spans="1:35" ht="12.7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</row>
    <row r="93" spans="1:35" ht="12.75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</row>
    <row r="94" spans="1:35" ht="12.7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</row>
    <row r="95" spans="1:35" ht="12.75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</row>
    <row r="96" spans="1:35" ht="12.75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</row>
    <row r="97" spans="1:35" ht="12.7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</row>
    <row r="98" spans="1:35" ht="12.75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</row>
    <row r="99" spans="1:35" ht="12.7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</row>
    <row r="100" spans="1:35" ht="12.75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</row>
    <row r="101" spans="1:35" ht="12.7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</row>
    <row r="102" spans="1:35" ht="12.75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</row>
    <row r="103" spans="1:35" ht="12.75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</row>
    <row r="104" spans="1:35" ht="12.75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</row>
    <row r="105" spans="1:35" ht="12.75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</row>
    <row r="106" spans="1:35" ht="12.75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</row>
  </sheetData>
  <sheetProtection selectLockedCells="1" selectUnlockedCells="1"/>
  <mergeCells count="8">
    <mergeCell ref="B26:B27"/>
    <mergeCell ref="B34:B35"/>
    <mergeCell ref="B7:B8"/>
    <mergeCell ref="A1:E1"/>
    <mergeCell ref="F3:M3"/>
    <mergeCell ref="F4:M4"/>
    <mergeCell ref="F5:M5"/>
    <mergeCell ref="A2:E4"/>
  </mergeCells>
  <printOptions/>
  <pageMargins left="0.5905511811023623" right="0.5905511811023623" top="0.3937007874015748" bottom="0.196850393700787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5"/>
  <sheetViews>
    <sheetView zoomScalePageLayoutView="0" workbookViewId="0" topLeftCell="A1">
      <selection activeCell="E64" sqref="E64"/>
    </sheetView>
  </sheetViews>
  <sheetFormatPr defaultColWidth="8.7109375" defaultRowHeight="12.75" customHeight="1"/>
  <cols>
    <col min="1" max="1" width="42.57421875" style="1" customWidth="1"/>
    <col min="2" max="2" width="7.28125" style="1" hidden="1" customWidth="1"/>
    <col min="3" max="3" width="10.140625" style="1" customWidth="1"/>
    <col min="4" max="4" width="8.7109375" style="1" customWidth="1"/>
    <col min="5" max="5" width="7.8515625" style="291" customWidth="1"/>
    <col min="6" max="9" width="8.7109375" style="1" customWidth="1"/>
    <col min="10" max="10" width="9.28125" style="1" customWidth="1"/>
    <col min="11" max="11" width="8.140625" style="1" customWidth="1"/>
    <col min="12" max="12" width="8.28125" style="1" customWidth="1"/>
    <col min="13" max="13" width="8.7109375" style="1" customWidth="1"/>
    <col min="14" max="14" width="10.00390625" style="1" customWidth="1"/>
    <col min="15" max="15" width="10.421875" style="1" customWidth="1"/>
    <col min="16" max="16384" width="8.7109375" style="1" customWidth="1"/>
  </cols>
  <sheetData>
    <row r="1" spans="1:15" ht="12.75" customHeight="1">
      <c r="A1" s="19"/>
      <c r="B1" s="19"/>
      <c r="C1" s="19"/>
      <c r="D1" s="19"/>
      <c r="E1" s="290"/>
      <c r="F1" s="19"/>
      <c r="G1" s="19"/>
      <c r="H1" s="19"/>
      <c r="I1" s="19"/>
      <c r="J1" s="736" t="s">
        <v>413</v>
      </c>
      <c r="K1" s="745"/>
      <c r="L1" s="745"/>
      <c r="M1" s="745"/>
      <c r="N1" s="745"/>
      <c r="O1" s="745"/>
    </row>
    <row r="2" spans="1:15" ht="12.75" customHeight="1">
      <c r="A2" s="742" t="s">
        <v>430</v>
      </c>
      <c r="B2" s="742"/>
      <c r="C2" s="742"/>
      <c r="D2" s="742"/>
      <c r="E2" s="742"/>
      <c r="F2" s="742"/>
      <c r="G2" s="742"/>
      <c r="H2" s="742"/>
      <c r="I2" s="742"/>
      <c r="J2" s="742"/>
      <c r="K2" s="742"/>
      <c r="L2" s="745"/>
      <c r="M2" s="745"/>
      <c r="N2" s="745"/>
      <c r="O2" s="745"/>
    </row>
    <row r="3" spans="1:13" ht="12.75" customHeight="1">
      <c r="A3" s="769" t="s">
        <v>429</v>
      </c>
      <c r="B3"/>
      <c r="C3" s="764" t="s">
        <v>411</v>
      </c>
      <c r="D3"/>
      <c r="E3"/>
      <c r="F3"/>
      <c r="G3"/>
      <c r="H3"/>
      <c r="I3"/>
      <c r="J3"/>
      <c r="K3" s="366"/>
      <c r="L3"/>
      <c r="M3"/>
    </row>
    <row r="4" spans="1:15" ht="51" customHeight="1" thickBot="1">
      <c r="A4" s="770"/>
      <c r="B4" s="367"/>
      <c r="C4" s="765"/>
      <c r="D4" s="766" t="s">
        <v>247</v>
      </c>
      <c r="E4" s="737"/>
      <c r="F4" s="738" t="s">
        <v>365</v>
      </c>
      <c r="G4" s="739"/>
      <c r="H4" s="766" t="s">
        <v>258</v>
      </c>
      <c r="I4" s="737"/>
      <c r="J4" s="766" t="s">
        <v>282</v>
      </c>
      <c r="K4" s="737"/>
      <c r="L4" s="766" t="s">
        <v>26</v>
      </c>
      <c r="M4" s="737"/>
      <c r="N4" s="767" t="s">
        <v>354</v>
      </c>
      <c r="O4" s="768"/>
    </row>
    <row r="5" spans="1:15" ht="12.75" customHeight="1">
      <c r="A5" s="771" t="s">
        <v>3</v>
      </c>
      <c r="B5" s="368"/>
      <c r="C5" s="368"/>
      <c r="D5" s="369" t="s">
        <v>369</v>
      </c>
      <c r="E5" s="734" t="s">
        <v>412</v>
      </c>
      <c r="F5" s="369" t="s">
        <v>369</v>
      </c>
      <c r="G5" s="734" t="s">
        <v>412</v>
      </c>
      <c r="H5" s="369" t="s">
        <v>369</v>
      </c>
      <c r="I5" s="734" t="s">
        <v>412</v>
      </c>
      <c r="J5" s="369" t="s">
        <v>369</v>
      </c>
      <c r="K5" s="734" t="s">
        <v>412</v>
      </c>
      <c r="L5" s="369" t="s">
        <v>369</v>
      </c>
      <c r="M5" s="734" t="s">
        <v>412</v>
      </c>
      <c r="N5" s="369" t="s">
        <v>369</v>
      </c>
      <c r="O5" s="734" t="s">
        <v>412</v>
      </c>
    </row>
    <row r="6" spans="1:15" ht="12.75" customHeight="1">
      <c r="A6" s="771"/>
      <c r="B6" s="370"/>
      <c r="C6" s="370"/>
      <c r="D6" s="369" t="s">
        <v>283</v>
      </c>
      <c r="E6" s="735"/>
      <c r="F6" s="369" t="s">
        <v>283</v>
      </c>
      <c r="G6" s="735"/>
      <c r="H6" s="369" t="s">
        <v>283</v>
      </c>
      <c r="I6" s="735"/>
      <c r="J6" s="369" t="s">
        <v>283</v>
      </c>
      <c r="K6" s="735"/>
      <c r="L6" s="369" t="s">
        <v>283</v>
      </c>
      <c r="M6" s="735"/>
      <c r="N6" s="369" t="s">
        <v>283</v>
      </c>
      <c r="O6" s="735"/>
    </row>
    <row r="7" spans="1:15" ht="12.75" customHeight="1" thickBot="1">
      <c r="A7" s="771"/>
      <c r="B7" s="371"/>
      <c r="C7" s="371"/>
      <c r="D7" s="371"/>
      <c r="E7" s="370"/>
      <c r="F7" s="371"/>
      <c r="G7" s="370"/>
      <c r="H7" s="371"/>
      <c r="I7" s="370"/>
      <c r="J7" s="371"/>
      <c r="K7" s="370"/>
      <c r="L7" s="371"/>
      <c r="M7" s="370"/>
      <c r="N7" s="371"/>
      <c r="O7" s="371"/>
    </row>
    <row r="8" spans="1:13" ht="12.75" customHeight="1">
      <c r="A8" s="372"/>
      <c r="B8" s="252"/>
      <c r="C8" s="252"/>
      <c r="D8" s="184"/>
      <c r="E8" s="373"/>
      <c r="F8" s="184"/>
      <c r="G8" s="373"/>
      <c r="H8" s="184"/>
      <c r="I8" s="373"/>
      <c r="J8" s="184"/>
      <c r="K8" s="373"/>
      <c r="L8" s="184"/>
      <c r="M8" s="373"/>
    </row>
    <row r="9" spans="1:13" ht="12.75" customHeight="1">
      <c r="A9" s="374" t="s">
        <v>284</v>
      </c>
      <c r="B9" s="375"/>
      <c r="C9" s="375"/>
      <c r="D9" s="376"/>
      <c r="E9" s="376"/>
      <c r="F9" s="376"/>
      <c r="G9" s="376"/>
      <c r="H9" s="376"/>
      <c r="I9" s="376"/>
      <c r="J9" s="376"/>
      <c r="K9" s="376"/>
      <c r="L9" s="376"/>
      <c r="M9" s="376"/>
    </row>
    <row r="10" spans="1:15" ht="12.75" customHeight="1">
      <c r="A10" s="377" t="s">
        <v>118</v>
      </c>
      <c r="B10" s="378"/>
      <c r="C10" s="378"/>
      <c r="D10" s="379"/>
      <c r="E10" s="379"/>
      <c r="F10" s="379"/>
      <c r="G10" s="379"/>
      <c r="H10" s="379"/>
      <c r="I10" s="379"/>
      <c r="J10" s="379"/>
      <c r="K10" s="379"/>
      <c r="L10" s="379"/>
      <c r="M10" s="379"/>
      <c r="N10" s="462"/>
      <c r="O10" s="462"/>
    </row>
    <row r="11" spans="1:13" ht="12.75" customHeight="1">
      <c r="A11" s="380" t="s">
        <v>285</v>
      </c>
      <c r="B11" s="375">
        <v>9112</v>
      </c>
      <c r="C11" s="376">
        <f aca="true" t="shared" si="0" ref="C11:C17">SUM(E11,G11,I11,K11,M11,O11)</f>
        <v>100</v>
      </c>
      <c r="D11" s="376"/>
      <c r="E11" s="376"/>
      <c r="F11" s="376">
        <v>200</v>
      </c>
      <c r="G11" s="376">
        <v>100</v>
      </c>
      <c r="H11" s="376"/>
      <c r="I11" s="376"/>
      <c r="J11" s="376"/>
      <c r="K11" s="376"/>
      <c r="L11" s="376"/>
      <c r="M11" s="376"/>
    </row>
    <row r="12" spans="1:13" ht="12.75" customHeight="1">
      <c r="A12" s="380" t="s">
        <v>286</v>
      </c>
      <c r="B12" s="375">
        <v>9122</v>
      </c>
      <c r="C12" s="376">
        <f t="shared" si="0"/>
        <v>9516</v>
      </c>
      <c r="D12" s="376"/>
      <c r="E12" s="376">
        <v>600</v>
      </c>
      <c r="F12" s="376">
        <f>2000+1500+2135</f>
        <v>5635</v>
      </c>
      <c r="G12" s="376">
        <v>8914</v>
      </c>
      <c r="H12" s="376"/>
      <c r="I12" s="376"/>
      <c r="J12" s="376"/>
      <c r="K12" s="376"/>
      <c r="L12" s="376">
        <v>2</v>
      </c>
      <c r="M12" s="376">
        <v>2</v>
      </c>
    </row>
    <row r="13" spans="1:13" ht="12.75" customHeight="1">
      <c r="A13" s="380" t="s">
        <v>267</v>
      </c>
      <c r="B13" s="375">
        <v>9132</v>
      </c>
      <c r="C13" s="376">
        <f t="shared" si="0"/>
        <v>46410</v>
      </c>
      <c r="D13" s="376"/>
      <c r="E13" s="376"/>
      <c r="F13" s="376">
        <f>1258+6500</f>
        <v>7758</v>
      </c>
      <c r="G13" s="376">
        <v>8000</v>
      </c>
      <c r="H13" s="376">
        <v>13998</v>
      </c>
      <c r="I13" s="376">
        <v>13134</v>
      </c>
      <c r="J13" s="376">
        <v>24949</v>
      </c>
      <c r="K13" s="376">
        <v>25276</v>
      </c>
      <c r="L13" s="376"/>
      <c r="M13" s="376"/>
    </row>
    <row r="14" spans="1:13" ht="12.75" customHeight="1">
      <c r="A14" s="380" t="s">
        <v>130</v>
      </c>
      <c r="B14" s="375">
        <v>9142</v>
      </c>
      <c r="C14" s="376">
        <f t="shared" si="0"/>
        <v>7000</v>
      </c>
      <c r="D14" s="376"/>
      <c r="E14" s="376"/>
      <c r="F14" s="376">
        <v>4500</v>
      </c>
      <c r="G14" s="376">
        <v>7000</v>
      </c>
      <c r="H14" s="376"/>
      <c r="I14" s="376"/>
      <c r="J14" s="376"/>
      <c r="K14" s="376"/>
      <c r="L14" s="376"/>
      <c r="M14" s="376"/>
    </row>
    <row r="15" spans="1:13" ht="12.75" customHeight="1">
      <c r="A15" s="380" t="s">
        <v>131</v>
      </c>
      <c r="B15" s="375">
        <v>9162</v>
      </c>
      <c r="C15" s="376">
        <f t="shared" si="0"/>
        <v>80</v>
      </c>
      <c r="D15" s="376">
        <v>1000</v>
      </c>
      <c r="E15" s="376">
        <v>0</v>
      </c>
      <c r="F15" s="376">
        <v>200</v>
      </c>
      <c r="G15" s="376">
        <v>80</v>
      </c>
      <c r="H15" s="376"/>
      <c r="I15" s="376"/>
      <c r="J15" s="376"/>
      <c r="K15" s="376"/>
      <c r="L15" s="376"/>
      <c r="M15" s="376"/>
    </row>
    <row r="16" spans="1:15" ht="12.75" customHeight="1">
      <c r="A16" s="380" t="s">
        <v>287</v>
      </c>
      <c r="B16" s="375">
        <v>9192</v>
      </c>
      <c r="C16" s="376">
        <f t="shared" si="0"/>
        <v>10342</v>
      </c>
      <c r="D16" s="376"/>
      <c r="E16" s="376"/>
      <c r="F16" s="376"/>
      <c r="G16" s="376"/>
      <c r="H16" s="376">
        <v>4448</v>
      </c>
      <c r="I16" s="376">
        <v>4000</v>
      </c>
      <c r="J16" s="376">
        <v>6210</v>
      </c>
      <c r="K16" s="376">
        <v>6342</v>
      </c>
      <c r="L16" s="376"/>
      <c r="M16" s="376"/>
      <c r="N16" s="475"/>
      <c r="O16" s="475"/>
    </row>
    <row r="17" spans="1:15" ht="12.75" customHeight="1">
      <c r="A17" s="381" t="s">
        <v>119</v>
      </c>
      <c r="B17" s="382"/>
      <c r="C17" s="383">
        <f t="shared" si="0"/>
        <v>73448</v>
      </c>
      <c r="D17" s="384">
        <f>SUM(D11:D16)</f>
        <v>1000</v>
      </c>
      <c r="E17" s="384">
        <f aca="true" t="shared" si="1" ref="E17:M17">SUM(E11:E16)</f>
        <v>600</v>
      </c>
      <c r="F17" s="384">
        <f t="shared" si="1"/>
        <v>18293</v>
      </c>
      <c r="G17" s="384">
        <f t="shared" si="1"/>
        <v>24094</v>
      </c>
      <c r="H17" s="384">
        <f t="shared" si="1"/>
        <v>18446</v>
      </c>
      <c r="I17" s="384">
        <f t="shared" si="1"/>
        <v>17134</v>
      </c>
      <c r="J17" s="384">
        <f t="shared" si="1"/>
        <v>31159</v>
      </c>
      <c r="K17" s="384">
        <f t="shared" si="1"/>
        <v>31618</v>
      </c>
      <c r="L17" s="384">
        <f t="shared" si="1"/>
        <v>2</v>
      </c>
      <c r="M17" s="384">
        <f t="shared" si="1"/>
        <v>2</v>
      </c>
      <c r="N17" s="384">
        <f>SUM(N11:N16)</f>
        <v>0</v>
      </c>
      <c r="O17" s="384">
        <f>SUM(O11:O16)</f>
        <v>0</v>
      </c>
    </row>
    <row r="18" spans="1:13" ht="12.75" customHeight="1">
      <c r="A18" s="380"/>
      <c r="B18" s="375"/>
      <c r="C18" s="376"/>
      <c r="D18" s="376"/>
      <c r="E18" s="376"/>
      <c r="F18" s="376"/>
      <c r="G18" s="376"/>
      <c r="H18" s="376"/>
      <c r="I18" s="376"/>
      <c r="J18" s="376"/>
      <c r="K18" s="376"/>
      <c r="L18" s="376"/>
      <c r="M18" s="376"/>
    </row>
    <row r="19" spans="1:15" ht="12.75" customHeight="1">
      <c r="A19" s="385" t="s">
        <v>288</v>
      </c>
      <c r="B19" s="386"/>
      <c r="C19" s="387"/>
      <c r="D19" s="387"/>
      <c r="E19" s="387"/>
      <c r="F19" s="387"/>
      <c r="G19" s="387"/>
      <c r="H19" s="387"/>
      <c r="I19" s="387"/>
      <c r="J19" s="387"/>
      <c r="K19" s="387"/>
      <c r="L19" s="387"/>
      <c r="M19" s="387"/>
      <c r="N19" s="462"/>
      <c r="O19" s="462"/>
    </row>
    <row r="20" spans="1:13" ht="12.75" customHeight="1">
      <c r="A20" s="388" t="s">
        <v>121</v>
      </c>
      <c r="B20" s="375"/>
      <c r="C20" s="376">
        <f aca="true" t="shared" si="2" ref="C20:C25">SUM(E20,G20,I20,K20,M20,O20)</f>
        <v>0</v>
      </c>
      <c r="D20" s="376"/>
      <c r="E20" s="376"/>
      <c r="F20" s="376"/>
      <c r="G20" s="376"/>
      <c r="H20" s="376"/>
      <c r="I20" s="376"/>
      <c r="J20" s="376"/>
      <c r="K20" s="376"/>
      <c r="L20" s="376"/>
      <c r="M20" s="376"/>
    </row>
    <row r="21" spans="1:13" ht="12.75" customHeight="1">
      <c r="A21" s="380" t="s">
        <v>289</v>
      </c>
      <c r="B21" s="375">
        <v>92221</v>
      </c>
      <c r="C21" s="376">
        <f t="shared" si="2"/>
        <v>40000</v>
      </c>
      <c r="D21" s="376">
        <v>42000</v>
      </c>
      <c r="E21" s="376">
        <v>40000</v>
      </c>
      <c r="F21" s="376"/>
      <c r="G21" s="376"/>
      <c r="H21" s="376"/>
      <c r="I21" s="376"/>
      <c r="J21" s="376"/>
      <c r="K21" s="376"/>
      <c r="L21" s="376"/>
      <c r="M21" s="376"/>
    </row>
    <row r="22" spans="1:13" ht="12.75" customHeight="1">
      <c r="A22" s="380" t="s">
        <v>122</v>
      </c>
      <c r="B22" s="375">
        <v>92224</v>
      </c>
      <c r="C22" s="376">
        <f t="shared" si="2"/>
        <v>0</v>
      </c>
      <c r="D22" s="376">
        <v>0</v>
      </c>
      <c r="E22" s="376"/>
      <c r="F22" s="376"/>
      <c r="G22" s="376"/>
      <c r="H22" s="376"/>
      <c r="I22" s="376"/>
      <c r="J22" s="376"/>
      <c r="K22" s="376"/>
      <c r="L22" s="376"/>
      <c r="M22" s="376"/>
    </row>
    <row r="23" spans="1:13" ht="12.75" customHeight="1">
      <c r="A23" s="380" t="s">
        <v>123</v>
      </c>
      <c r="B23" s="375">
        <v>92227</v>
      </c>
      <c r="C23" s="376">
        <f t="shared" si="2"/>
        <v>92000</v>
      </c>
      <c r="D23" s="376">
        <v>90000</v>
      </c>
      <c r="E23" s="376">
        <v>92000</v>
      </c>
      <c r="F23" s="376"/>
      <c r="G23" s="376"/>
      <c r="H23" s="376"/>
      <c r="I23" s="376"/>
      <c r="J23" s="376"/>
      <c r="K23" s="376"/>
      <c r="L23" s="376"/>
      <c r="M23" s="376"/>
    </row>
    <row r="24" spans="1:13" ht="12.75" customHeight="1">
      <c r="A24" s="380" t="s">
        <v>290</v>
      </c>
      <c r="B24" s="375">
        <v>92228</v>
      </c>
      <c r="C24" s="376">
        <f t="shared" si="2"/>
        <v>2500</v>
      </c>
      <c r="D24" s="376">
        <v>2000</v>
      </c>
      <c r="E24" s="376">
        <v>2500</v>
      </c>
      <c r="F24" s="376"/>
      <c r="G24" s="376"/>
      <c r="H24" s="376"/>
      <c r="I24" s="376"/>
      <c r="J24" s="376"/>
      <c r="K24" s="376"/>
      <c r="L24" s="376"/>
      <c r="M24" s="376"/>
    </row>
    <row r="25" spans="1:15" ht="12.75" customHeight="1">
      <c r="A25" s="389" t="s">
        <v>291</v>
      </c>
      <c r="B25" s="382"/>
      <c r="C25" s="383">
        <f t="shared" si="2"/>
        <v>134500</v>
      </c>
      <c r="D25" s="384">
        <f>SUM(D21:D24)</f>
        <v>134000</v>
      </c>
      <c r="E25" s="384">
        <f aca="true" t="shared" si="3" ref="E25:M25">SUM(E21:E24)</f>
        <v>134500</v>
      </c>
      <c r="F25" s="384">
        <f t="shared" si="3"/>
        <v>0</v>
      </c>
      <c r="G25" s="384">
        <f t="shared" si="3"/>
        <v>0</v>
      </c>
      <c r="H25" s="384">
        <f t="shared" si="3"/>
        <v>0</v>
      </c>
      <c r="I25" s="384">
        <f t="shared" si="3"/>
        <v>0</v>
      </c>
      <c r="J25" s="384">
        <f t="shared" si="3"/>
        <v>0</v>
      </c>
      <c r="K25" s="384">
        <f t="shared" si="3"/>
        <v>0</v>
      </c>
      <c r="L25" s="384">
        <f t="shared" si="3"/>
        <v>0</v>
      </c>
      <c r="M25" s="384">
        <f t="shared" si="3"/>
        <v>0</v>
      </c>
      <c r="N25" s="384">
        <f>SUM(N21:N24)</f>
        <v>0</v>
      </c>
      <c r="O25" s="384">
        <f>SUM(O21:O24)</f>
        <v>0</v>
      </c>
    </row>
    <row r="26" spans="1:13" ht="12.75" customHeight="1">
      <c r="A26" s="380"/>
      <c r="B26" s="375"/>
      <c r="C26" s="376"/>
      <c r="D26" s="376"/>
      <c r="E26" s="376"/>
      <c r="F26" s="376"/>
      <c r="G26" s="376"/>
      <c r="H26" s="376"/>
      <c r="I26" s="376"/>
      <c r="J26" s="376"/>
      <c r="K26" s="376"/>
      <c r="L26" s="376"/>
      <c r="M26" s="376"/>
    </row>
    <row r="27" spans="1:15" ht="12.75" customHeight="1">
      <c r="A27" s="390" t="s">
        <v>292</v>
      </c>
      <c r="B27" s="386"/>
      <c r="C27" s="387"/>
      <c r="D27" s="387"/>
      <c r="E27" s="387"/>
      <c r="F27" s="387"/>
      <c r="G27" s="387"/>
      <c r="H27" s="387"/>
      <c r="I27" s="387"/>
      <c r="J27" s="387"/>
      <c r="K27" s="387"/>
      <c r="L27" s="387"/>
      <c r="M27" s="387"/>
      <c r="N27" s="462"/>
      <c r="O27" s="462"/>
    </row>
    <row r="28" spans="1:13" ht="12.75" customHeight="1">
      <c r="A28" s="391" t="s">
        <v>293</v>
      </c>
      <c r="B28" s="375">
        <v>92324</v>
      </c>
      <c r="C28" s="376">
        <f aca="true" t="shared" si="4" ref="C28:C33">SUM(E28,G28,I28,K28,M28,O28)</f>
        <v>23470</v>
      </c>
      <c r="D28" s="376">
        <v>23970</v>
      </c>
      <c r="E28" s="376">
        <v>23470</v>
      </c>
      <c r="F28" s="376"/>
      <c r="G28" s="376"/>
      <c r="H28" s="376"/>
      <c r="I28" s="376"/>
      <c r="J28" s="376"/>
      <c r="K28" s="376"/>
      <c r="L28" s="376"/>
      <c r="M28" s="376"/>
    </row>
    <row r="29" spans="1:13" ht="12.75" customHeight="1">
      <c r="A29" s="391" t="s">
        <v>294</v>
      </c>
      <c r="B29" s="375">
        <v>9242</v>
      </c>
      <c r="C29" s="376">
        <f t="shared" si="4"/>
        <v>0</v>
      </c>
      <c r="D29" s="376"/>
      <c r="E29" s="376"/>
      <c r="F29" s="376"/>
      <c r="G29" s="376"/>
      <c r="H29" s="376"/>
      <c r="I29" s="376"/>
      <c r="J29" s="376"/>
      <c r="K29" s="376"/>
      <c r="L29" s="376"/>
      <c r="M29" s="376"/>
    </row>
    <row r="30" spans="1:15" ht="12.75" customHeight="1">
      <c r="A30" s="392" t="s">
        <v>295</v>
      </c>
      <c r="B30" s="382"/>
      <c r="C30" s="384">
        <f t="shared" si="4"/>
        <v>23470</v>
      </c>
      <c r="D30" s="384">
        <f aca="true" t="shared" si="5" ref="D30:O30">SUM(D28:D29)</f>
        <v>23970</v>
      </c>
      <c r="E30" s="384">
        <f t="shared" si="5"/>
        <v>23470</v>
      </c>
      <c r="F30" s="384">
        <f t="shared" si="5"/>
        <v>0</v>
      </c>
      <c r="G30" s="384">
        <f t="shared" si="5"/>
        <v>0</v>
      </c>
      <c r="H30" s="384">
        <f t="shared" si="5"/>
        <v>0</v>
      </c>
      <c r="I30" s="384">
        <f t="shared" si="5"/>
        <v>0</v>
      </c>
      <c r="J30" s="384">
        <f t="shared" si="5"/>
        <v>0</v>
      </c>
      <c r="K30" s="384">
        <f t="shared" si="5"/>
        <v>0</v>
      </c>
      <c r="L30" s="384">
        <f t="shared" si="5"/>
        <v>0</v>
      </c>
      <c r="M30" s="384">
        <f t="shared" si="5"/>
        <v>0</v>
      </c>
      <c r="N30" s="384">
        <f t="shared" si="5"/>
        <v>0</v>
      </c>
      <c r="O30" s="384">
        <f t="shared" si="5"/>
        <v>0</v>
      </c>
    </row>
    <row r="31" spans="1:15" ht="12.75" customHeight="1">
      <c r="A31" s="526"/>
      <c r="B31" s="527"/>
      <c r="C31" s="528"/>
      <c r="D31" s="528"/>
      <c r="E31" s="528"/>
      <c r="F31" s="528"/>
      <c r="G31" s="528"/>
      <c r="H31" s="528"/>
      <c r="I31" s="528"/>
      <c r="J31" s="528"/>
      <c r="K31" s="528"/>
      <c r="L31" s="528"/>
      <c r="M31" s="528"/>
      <c r="N31" s="528"/>
      <c r="O31" s="528"/>
    </row>
    <row r="32" spans="1:16" ht="12.75" customHeight="1">
      <c r="A32" s="392" t="s">
        <v>381</v>
      </c>
      <c r="B32" s="382">
        <v>929</v>
      </c>
      <c r="C32" s="384">
        <f>SUM(E32,G32,I32,K32,M32,O32)</f>
        <v>5000</v>
      </c>
      <c r="D32" s="384">
        <v>3977</v>
      </c>
      <c r="E32" s="384">
        <v>5000</v>
      </c>
      <c r="F32" s="384"/>
      <c r="G32" s="384"/>
      <c r="H32" s="384"/>
      <c r="I32" s="384"/>
      <c r="J32" s="384"/>
      <c r="K32" s="384"/>
      <c r="L32" s="384"/>
      <c r="M32" s="384"/>
      <c r="N32" s="384"/>
      <c r="O32" s="384"/>
      <c r="P32" s="19"/>
    </row>
    <row r="33" spans="1:13" ht="12.75" customHeight="1">
      <c r="A33" s="380"/>
      <c r="B33" s="375"/>
      <c r="C33" s="376">
        <f t="shared" si="4"/>
        <v>0</v>
      </c>
      <c r="D33" s="376"/>
      <c r="E33" s="376"/>
      <c r="F33" s="376"/>
      <c r="G33" s="376"/>
      <c r="H33" s="376"/>
      <c r="I33" s="376"/>
      <c r="J33" s="376"/>
      <c r="K33" s="376"/>
      <c r="L33" s="376"/>
      <c r="M33" s="376"/>
    </row>
    <row r="34" spans="1:15" ht="12.75" customHeight="1" thickBot="1">
      <c r="A34" s="393" t="s">
        <v>296</v>
      </c>
      <c r="B34" s="394"/>
      <c r="C34" s="395">
        <f>SUM(E34,G34,I34,K34,M34,O34)</f>
        <v>236418</v>
      </c>
      <c r="D34" s="396">
        <f aca="true" t="shared" si="6" ref="D34:O34">SUM(D17,D25,D30,D32)</f>
        <v>162947</v>
      </c>
      <c r="E34" s="396">
        <f t="shared" si="6"/>
        <v>163570</v>
      </c>
      <c r="F34" s="396">
        <f t="shared" si="6"/>
        <v>18293</v>
      </c>
      <c r="G34" s="396">
        <f t="shared" si="6"/>
        <v>24094</v>
      </c>
      <c r="H34" s="396">
        <f t="shared" si="6"/>
        <v>18446</v>
      </c>
      <c r="I34" s="396">
        <f t="shared" si="6"/>
        <v>17134</v>
      </c>
      <c r="J34" s="396">
        <f t="shared" si="6"/>
        <v>31159</v>
      </c>
      <c r="K34" s="396">
        <f t="shared" si="6"/>
        <v>31618</v>
      </c>
      <c r="L34" s="396">
        <f t="shared" si="6"/>
        <v>2</v>
      </c>
      <c r="M34" s="396">
        <f t="shared" si="6"/>
        <v>2</v>
      </c>
      <c r="N34" s="396">
        <f t="shared" si="6"/>
        <v>0</v>
      </c>
      <c r="O34" s="396">
        <f t="shared" si="6"/>
        <v>0</v>
      </c>
    </row>
    <row r="35" spans="1:13" ht="12.75" customHeight="1">
      <c r="A35" s="397"/>
      <c r="B35" s="398"/>
      <c r="C35" s="399"/>
      <c r="D35" s="400"/>
      <c r="E35" s="400"/>
      <c r="F35" s="400"/>
      <c r="G35" s="400"/>
      <c r="H35" s="400"/>
      <c r="I35" s="400"/>
      <c r="J35" s="400"/>
      <c r="K35" s="400"/>
      <c r="L35" s="400"/>
      <c r="M35" s="400"/>
    </row>
    <row r="36" spans="1:13" ht="12.75" customHeight="1">
      <c r="A36" s="397"/>
      <c r="B36" s="398"/>
      <c r="C36" s="399"/>
      <c r="D36" s="400"/>
      <c r="E36" s="400"/>
      <c r="F36" s="400"/>
      <c r="G36" s="400"/>
      <c r="H36" s="400"/>
      <c r="I36" s="400"/>
      <c r="J36" s="400"/>
      <c r="K36" s="400"/>
      <c r="L36" s="400"/>
      <c r="M36" s="400"/>
    </row>
    <row r="37" spans="1:13" ht="12.75" customHeight="1">
      <c r="A37" s="391"/>
      <c r="B37" s="375"/>
      <c r="C37" s="376"/>
      <c r="D37" s="376"/>
      <c r="E37" s="376"/>
      <c r="F37" s="376"/>
      <c r="G37" s="376"/>
      <c r="H37" s="376"/>
      <c r="I37" s="376"/>
      <c r="J37" s="376"/>
      <c r="K37" s="376"/>
      <c r="L37" s="376"/>
      <c r="M37" s="376"/>
    </row>
    <row r="38" spans="1:15" ht="12.75" customHeight="1">
      <c r="A38" s="401" t="s">
        <v>297</v>
      </c>
      <c r="B38" s="386"/>
      <c r="C38" s="387"/>
      <c r="D38" s="387"/>
      <c r="E38" s="387"/>
      <c r="F38" s="387"/>
      <c r="G38" s="387"/>
      <c r="H38" s="387"/>
      <c r="I38" s="387"/>
      <c r="J38" s="387"/>
      <c r="K38" s="387"/>
      <c r="L38" s="387"/>
      <c r="M38" s="387"/>
      <c r="N38" s="462"/>
      <c r="O38" s="462"/>
    </row>
    <row r="39" spans="1:13" ht="12.75" customHeight="1">
      <c r="A39" s="402" t="s">
        <v>298</v>
      </c>
      <c r="B39" s="375"/>
      <c r="C39" s="376"/>
      <c r="D39" s="376"/>
      <c r="E39" s="376"/>
      <c r="F39" s="376"/>
      <c r="G39" s="376"/>
      <c r="H39" s="376"/>
      <c r="I39" s="376"/>
      <c r="J39" s="376"/>
      <c r="K39" s="376"/>
      <c r="L39" s="376"/>
      <c r="M39" s="376"/>
    </row>
    <row r="40" spans="1:13" ht="12.75" customHeight="1">
      <c r="A40" s="380" t="s">
        <v>124</v>
      </c>
      <c r="B40" s="375">
        <v>94221</v>
      </c>
      <c r="C40" s="376">
        <f>SUM(E40,G40,I40,K40,M40,O40)</f>
        <v>258188</v>
      </c>
      <c r="D40" s="376">
        <v>221747</v>
      </c>
      <c r="E40" s="376">
        <v>258188</v>
      </c>
      <c r="F40" s="376"/>
      <c r="G40" s="376"/>
      <c r="H40" s="376"/>
      <c r="I40" s="376"/>
      <c r="J40" s="376"/>
      <c r="K40" s="376"/>
      <c r="L40" s="376"/>
      <c r="M40" s="376"/>
    </row>
    <row r="41" spans="1:13" ht="12.75" customHeight="1">
      <c r="A41" s="380" t="s">
        <v>299</v>
      </c>
      <c r="B41" s="375">
        <v>94222</v>
      </c>
      <c r="C41" s="376">
        <f>SUM(E41,G41,I41,K41,M41,O41)</f>
        <v>0</v>
      </c>
      <c r="D41" s="376">
        <v>0</v>
      </c>
      <c r="E41" s="376"/>
      <c r="F41" s="376"/>
      <c r="G41" s="376"/>
      <c r="H41" s="376"/>
      <c r="I41" s="376"/>
      <c r="J41" s="376"/>
      <c r="K41" s="376"/>
      <c r="L41" s="376"/>
      <c r="M41" s="376"/>
    </row>
    <row r="42" spans="1:13" ht="12.75" customHeight="1">
      <c r="A42" s="380" t="s">
        <v>266</v>
      </c>
      <c r="B42" s="375">
        <v>94223</v>
      </c>
      <c r="C42" s="376">
        <f>SUM(E42,G42,I42,K42,M42,O42)</f>
        <v>9418</v>
      </c>
      <c r="D42" s="376"/>
      <c r="E42" s="376">
        <v>9418</v>
      </c>
      <c r="F42" s="376"/>
      <c r="G42" s="376"/>
      <c r="H42" s="376"/>
      <c r="I42" s="376"/>
      <c r="J42" s="376"/>
      <c r="K42" s="376"/>
      <c r="L42" s="376"/>
      <c r="M42" s="376"/>
    </row>
    <row r="43" spans="1:15" ht="12.75" customHeight="1" thickBot="1">
      <c r="A43" s="393" t="s">
        <v>300</v>
      </c>
      <c r="B43" s="403"/>
      <c r="C43" s="395">
        <f>SUM(E43,G43,I43,K43,M43,O43)</f>
        <v>267606</v>
      </c>
      <c r="D43" s="404">
        <f>SUM(D40:D42)</f>
        <v>221747</v>
      </c>
      <c r="E43" s="404">
        <f>SUM(E40:E42)</f>
        <v>267606</v>
      </c>
      <c r="F43" s="404">
        <f aca="true" t="shared" si="7" ref="F43:M43">SUM(F40:F42)</f>
        <v>0</v>
      </c>
      <c r="G43" s="404">
        <f t="shared" si="7"/>
        <v>0</v>
      </c>
      <c r="H43" s="404">
        <f t="shared" si="7"/>
        <v>0</v>
      </c>
      <c r="I43" s="404">
        <f t="shared" si="7"/>
        <v>0</v>
      </c>
      <c r="J43" s="404">
        <f t="shared" si="7"/>
        <v>0</v>
      </c>
      <c r="K43" s="404">
        <f t="shared" si="7"/>
        <v>0</v>
      </c>
      <c r="L43" s="404">
        <f t="shared" si="7"/>
        <v>0</v>
      </c>
      <c r="M43" s="404">
        <f t="shared" si="7"/>
        <v>0</v>
      </c>
      <c r="N43" s="404">
        <f>SUM(N40:N42)</f>
        <v>0</v>
      </c>
      <c r="O43" s="404">
        <f>SUM(O40:O42)</f>
        <v>0</v>
      </c>
    </row>
    <row r="44" spans="1:13" ht="12.75" customHeight="1">
      <c r="A44" s="380"/>
      <c r="B44" s="375"/>
      <c r="C44" s="376"/>
      <c r="D44" s="376"/>
      <c r="E44" s="376"/>
      <c r="F44" s="376"/>
      <c r="G44" s="376"/>
      <c r="H44" s="376"/>
      <c r="I44" s="376"/>
      <c r="J44" s="376"/>
      <c r="K44" s="376"/>
      <c r="L44" s="376"/>
      <c r="M44" s="376"/>
    </row>
    <row r="45" spans="1:15" ht="12.75" customHeight="1">
      <c r="A45" s="405" t="s">
        <v>301</v>
      </c>
      <c r="B45" s="386"/>
      <c r="C45" s="387"/>
      <c r="D45" s="387"/>
      <c r="E45" s="387"/>
      <c r="F45" s="387"/>
      <c r="G45" s="387"/>
      <c r="H45" s="387"/>
      <c r="I45" s="387"/>
      <c r="J45" s="387"/>
      <c r="K45" s="387"/>
      <c r="L45" s="387"/>
      <c r="M45" s="387"/>
      <c r="N45" s="462"/>
      <c r="O45" s="462"/>
    </row>
    <row r="46" spans="1:13" ht="12.75" customHeight="1">
      <c r="A46" s="380" t="s">
        <v>302</v>
      </c>
      <c r="B46" s="375">
        <v>9312</v>
      </c>
      <c r="C46" s="376">
        <f>SUM(E46,G46,I46,K46,M46,O46)</f>
        <v>94</v>
      </c>
      <c r="D46" s="376">
        <v>94</v>
      </c>
      <c r="E46" s="376">
        <v>94</v>
      </c>
      <c r="F46" s="376"/>
      <c r="G46" s="376"/>
      <c r="H46" s="376"/>
      <c r="I46" s="376"/>
      <c r="J46" s="376"/>
      <c r="K46" s="376"/>
      <c r="L46" s="376"/>
      <c r="M46" s="376"/>
    </row>
    <row r="47" spans="1:15" ht="12.75" customHeight="1">
      <c r="A47" s="391" t="s">
        <v>303</v>
      </c>
      <c r="B47" s="375">
        <v>9322</v>
      </c>
      <c r="C47" s="376">
        <f>SUM(E47,G47,I47,K47,M47,O47)</f>
        <v>0</v>
      </c>
      <c r="D47" s="376">
        <v>8000</v>
      </c>
      <c r="E47" s="376">
        <v>0</v>
      </c>
      <c r="F47" s="376"/>
      <c r="G47" s="376"/>
      <c r="H47" s="376"/>
      <c r="I47" s="376"/>
      <c r="J47" s="376"/>
      <c r="K47" s="376"/>
      <c r="L47" s="376"/>
      <c r="M47" s="376"/>
      <c r="N47" s="556">
        <v>1120222</v>
      </c>
      <c r="O47" s="556">
        <v>0</v>
      </c>
    </row>
    <row r="48" spans="1:15" ht="12.75" customHeight="1" thickBot="1">
      <c r="A48" s="406" t="s">
        <v>304</v>
      </c>
      <c r="B48" s="403"/>
      <c r="C48" s="395">
        <f>SUM(E48,G48,I48,K48,M48,O48)</f>
        <v>94</v>
      </c>
      <c r="D48" s="404">
        <f>SUM(D46:D47)</f>
        <v>8094</v>
      </c>
      <c r="E48" s="404">
        <f aca="true" t="shared" si="8" ref="E48:M48">SUM(E46:E47)</f>
        <v>94</v>
      </c>
      <c r="F48" s="404">
        <f t="shared" si="8"/>
        <v>0</v>
      </c>
      <c r="G48" s="404">
        <f t="shared" si="8"/>
        <v>0</v>
      </c>
      <c r="H48" s="404">
        <f t="shared" si="8"/>
        <v>0</v>
      </c>
      <c r="I48" s="404">
        <f t="shared" si="8"/>
        <v>0</v>
      </c>
      <c r="J48" s="404">
        <f t="shared" si="8"/>
        <v>0</v>
      </c>
      <c r="K48" s="404">
        <f t="shared" si="8"/>
        <v>0</v>
      </c>
      <c r="L48" s="404">
        <f t="shared" si="8"/>
        <v>0</v>
      </c>
      <c r="M48" s="404">
        <f t="shared" si="8"/>
        <v>0</v>
      </c>
      <c r="N48" s="395">
        <f>SUM(N46:N47)</f>
        <v>1120222</v>
      </c>
      <c r="O48" s="395">
        <f>SUM(O46:O47)</f>
        <v>0</v>
      </c>
    </row>
    <row r="49" spans="1:15" ht="12.75" customHeight="1">
      <c r="A49" s="391"/>
      <c r="B49" s="375"/>
      <c r="C49" s="376"/>
      <c r="D49" s="376"/>
      <c r="E49" s="376"/>
      <c r="F49" s="376"/>
      <c r="G49" s="376"/>
      <c r="H49" s="376"/>
      <c r="I49" s="376"/>
      <c r="J49" s="376"/>
      <c r="K49" s="376"/>
      <c r="L49" s="376"/>
      <c r="M49" s="376"/>
      <c r="N49" s="557"/>
      <c r="O49" s="557"/>
    </row>
    <row r="50" spans="1:15" ht="12.75" customHeight="1">
      <c r="A50" s="377" t="s">
        <v>305</v>
      </c>
      <c r="B50" s="386"/>
      <c r="C50" s="387"/>
      <c r="D50" s="387"/>
      <c r="E50" s="387"/>
      <c r="F50" s="387"/>
      <c r="G50" s="387"/>
      <c r="H50" s="387"/>
      <c r="I50" s="387"/>
      <c r="J50" s="387"/>
      <c r="K50" s="387"/>
      <c r="L50" s="387"/>
      <c r="M50" s="387"/>
      <c r="N50" s="558"/>
      <c r="O50" s="558"/>
    </row>
    <row r="51" spans="1:15" ht="12.75" customHeight="1">
      <c r="A51" s="391" t="s">
        <v>306</v>
      </c>
      <c r="B51" s="375">
        <v>4642</v>
      </c>
      <c r="C51" s="376">
        <f>SUM(E51,G51,I51,K51,M51,O51)</f>
        <v>28420</v>
      </c>
      <c r="D51" s="376">
        <v>26583</v>
      </c>
      <c r="E51" s="376">
        <v>25500</v>
      </c>
      <c r="F51" s="376"/>
      <c r="G51" s="376"/>
      <c r="H51" s="376"/>
      <c r="I51" s="376"/>
      <c r="J51" s="376"/>
      <c r="K51" s="376"/>
      <c r="L51" s="376">
        <v>314</v>
      </c>
      <c r="M51" s="376">
        <v>314</v>
      </c>
      <c r="N51" s="557">
        <v>2589</v>
      </c>
      <c r="O51" s="557">
        <v>2606</v>
      </c>
    </row>
    <row r="52" spans="1:15" ht="12.75" customHeight="1">
      <c r="A52" s="391" t="s">
        <v>307</v>
      </c>
      <c r="B52" s="375">
        <v>4652</v>
      </c>
      <c r="C52" s="376">
        <f>SUM(E52,G52,I52,K52,M52,O52)</f>
        <v>5955</v>
      </c>
      <c r="D52" s="376"/>
      <c r="E52" s="376">
        <v>5955</v>
      </c>
      <c r="F52" s="376"/>
      <c r="G52" s="376"/>
      <c r="H52" s="376"/>
      <c r="I52" s="376"/>
      <c r="J52" s="376"/>
      <c r="K52" s="376"/>
      <c r="L52" s="376"/>
      <c r="M52" s="376"/>
      <c r="N52" s="557">
        <v>700968</v>
      </c>
      <c r="O52" s="557">
        <v>0</v>
      </c>
    </row>
    <row r="53" spans="1:13" ht="12.75" customHeight="1">
      <c r="A53" s="391" t="s">
        <v>308</v>
      </c>
      <c r="B53" s="375">
        <v>462</v>
      </c>
      <c r="C53" s="376">
        <f>SUM(E53,G53,I53,K53,M53,O53)</f>
        <v>0</v>
      </c>
      <c r="D53" s="376"/>
      <c r="E53" s="376"/>
      <c r="F53" s="376"/>
      <c r="G53" s="376"/>
      <c r="H53" s="376"/>
      <c r="I53" s="376"/>
      <c r="J53" s="376"/>
      <c r="K53" s="376"/>
      <c r="L53" s="376"/>
      <c r="M53" s="376"/>
    </row>
    <row r="54" spans="1:15" ht="12.75" customHeight="1" thickBot="1">
      <c r="A54" s="406" t="s">
        <v>309</v>
      </c>
      <c r="B54" s="403"/>
      <c r="C54" s="395">
        <f>SUM(E54,G54,I54,K54,M54,O54)</f>
        <v>34375</v>
      </c>
      <c r="D54" s="404">
        <f>SUM(D51:D53)</f>
        <v>26583</v>
      </c>
      <c r="E54" s="404">
        <f>SUM(E51:E53)</f>
        <v>31455</v>
      </c>
      <c r="F54" s="404">
        <f aca="true" t="shared" si="9" ref="F54:M54">SUM(F51:F53)</f>
        <v>0</v>
      </c>
      <c r="G54" s="404">
        <f t="shared" si="9"/>
        <v>0</v>
      </c>
      <c r="H54" s="404">
        <f t="shared" si="9"/>
        <v>0</v>
      </c>
      <c r="I54" s="404">
        <f t="shared" si="9"/>
        <v>0</v>
      </c>
      <c r="J54" s="404">
        <f t="shared" si="9"/>
        <v>0</v>
      </c>
      <c r="K54" s="404">
        <f t="shared" si="9"/>
        <v>0</v>
      </c>
      <c r="L54" s="404">
        <f t="shared" si="9"/>
        <v>314</v>
      </c>
      <c r="M54" s="404">
        <f t="shared" si="9"/>
        <v>314</v>
      </c>
      <c r="N54" s="395">
        <f>SUM(N51:N53)</f>
        <v>703557</v>
      </c>
      <c r="O54" s="395">
        <f>SUM(O51:O53)</f>
        <v>2606</v>
      </c>
    </row>
    <row r="55" spans="1:13" ht="12.75" customHeight="1">
      <c r="A55" s="380"/>
      <c r="B55" s="375"/>
      <c r="C55" s="376"/>
      <c r="D55" s="376"/>
      <c r="E55" s="376"/>
      <c r="F55" s="376"/>
      <c r="G55" s="376"/>
      <c r="H55" s="376"/>
      <c r="I55" s="376"/>
      <c r="J55" s="376"/>
      <c r="K55" s="376"/>
      <c r="L55" s="376"/>
      <c r="M55" s="376"/>
    </row>
    <row r="56" spans="1:15" ht="12.75" customHeight="1">
      <c r="A56" s="385" t="s">
        <v>310</v>
      </c>
      <c r="B56" s="386"/>
      <c r="C56" s="387"/>
      <c r="D56" s="387"/>
      <c r="E56" s="387"/>
      <c r="F56" s="387"/>
      <c r="G56" s="387"/>
      <c r="H56" s="387"/>
      <c r="I56" s="387"/>
      <c r="J56" s="387"/>
      <c r="K56" s="387"/>
      <c r="L56" s="387"/>
      <c r="M56" s="387"/>
      <c r="N56" s="462"/>
      <c r="O56" s="462"/>
    </row>
    <row r="57" spans="1:13" ht="12.75" customHeight="1">
      <c r="A57" s="380" t="s">
        <v>311</v>
      </c>
      <c r="B57" s="375">
        <v>4712</v>
      </c>
      <c r="C57" s="376">
        <f>SUM(E57,G57,I57,K57,M57,O57,)</f>
        <v>0</v>
      </c>
      <c r="D57" s="376"/>
      <c r="E57" s="376"/>
      <c r="F57" s="376">
        <v>2846</v>
      </c>
      <c r="G57" s="376"/>
      <c r="H57" s="376"/>
      <c r="I57" s="376"/>
      <c r="J57" s="376"/>
      <c r="K57" s="376"/>
      <c r="L57" s="376"/>
      <c r="M57" s="376"/>
    </row>
    <row r="58" spans="1:15" ht="12.75" customHeight="1">
      <c r="A58" s="380" t="s">
        <v>312</v>
      </c>
      <c r="B58" s="375">
        <v>4722</v>
      </c>
      <c r="C58" s="376">
        <f>SUM(E58,G58,I58,K58,M58,O58,)</f>
        <v>0</v>
      </c>
      <c r="D58" s="376"/>
      <c r="E58" s="376"/>
      <c r="F58" s="376"/>
      <c r="G58" s="376"/>
      <c r="H58" s="376"/>
      <c r="I58" s="376"/>
      <c r="J58" s="376"/>
      <c r="K58" s="376"/>
      <c r="L58" s="376"/>
      <c r="M58" s="376"/>
      <c r="N58" s="1">
        <v>3448002</v>
      </c>
      <c r="O58" s="1">
        <v>0</v>
      </c>
    </row>
    <row r="59" spans="1:15" ht="12.75" customHeight="1" thickBot="1">
      <c r="A59" s="407" t="s">
        <v>313</v>
      </c>
      <c r="B59" s="408"/>
      <c r="C59" s="395">
        <f>SUM(E59,G59,I59,K59,M59,O59)</f>
        <v>0</v>
      </c>
      <c r="D59" s="395">
        <f>SUM(D57:D58)</f>
        <v>0</v>
      </c>
      <c r="E59" s="395">
        <f aca="true" t="shared" si="10" ref="E59:M59">SUM(E57:E58)</f>
        <v>0</v>
      </c>
      <c r="F59" s="395">
        <f t="shared" si="10"/>
        <v>2846</v>
      </c>
      <c r="G59" s="395">
        <f t="shared" si="10"/>
        <v>0</v>
      </c>
      <c r="H59" s="395">
        <f t="shared" si="10"/>
        <v>0</v>
      </c>
      <c r="I59" s="395">
        <f t="shared" si="10"/>
        <v>0</v>
      </c>
      <c r="J59" s="395">
        <f t="shared" si="10"/>
        <v>0</v>
      </c>
      <c r="K59" s="395">
        <f t="shared" si="10"/>
        <v>0</v>
      </c>
      <c r="L59" s="395">
        <f t="shared" si="10"/>
        <v>0</v>
      </c>
      <c r="M59" s="395">
        <f t="shared" si="10"/>
        <v>0</v>
      </c>
      <c r="N59" s="395">
        <f>SUM(N57:N58)</f>
        <v>3448002</v>
      </c>
      <c r="O59" s="395">
        <f>SUM(O57:O58)</f>
        <v>0</v>
      </c>
    </row>
    <row r="60" spans="1:13" ht="12.75" customHeight="1">
      <c r="A60" s="380"/>
      <c r="B60" s="375"/>
      <c r="C60" s="399"/>
      <c r="D60" s="376"/>
      <c r="E60" s="376"/>
      <c r="F60" s="376"/>
      <c r="G60" s="376"/>
      <c r="H60" s="376"/>
      <c r="I60" s="376"/>
      <c r="J60" s="376"/>
      <c r="K60" s="376"/>
      <c r="L60" s="376"/>
      <c r="M60" s="376"/>
    </row>
    <row r="61" spans="1:15" ht="12.75" customHeight="1" thickBot="1">
      <c r="A61" s="407" t="s">
        <v>314</v>
      </c>
      <c r="B61" s="403"/>
      <c r="C61" s="395">
        <f>SUM(E61,G61,I61,K61,M61,O61)</f>
        <v>4000</v>
      </c>
      <c r="D61" s="404">
        <v>1887</v>
      </c>
      <c r="E61" s="404">
        <v>4000</v>
      </c>
      <c r="F61" s="404"/>
      <c r="G61" s="404"/>
      <c r="H61" s="404"/>
      <c r="I61" s="404"/>
      <c r="J61" s="404"/>
      <c r="K61" s="404"/>
      <c r="L61" s="404"/>
      <c r="M61" s="404"/>
      <c r="N61" s="464"/>
      <c r="O61" s="464"/>
    </row>
    <row r="62" spans="1:13" ht="12.75" customHeight="1">
      <c r="A62" s="402" t="s">
        <v>315</v>
      </c>
      <c r="B62" s="375"/>
      <c r="C62" s="376"/>
      <c r="D62" s="376"/>
      <c r="E62" s="376"/>
      <c r="F62" s="376"/>
      <c r="G62" s="376"/>
      <c r="H62" s="376"/>
      <c r="I62" s="376"/>
      <c r="J62" s="376"/>
      <c r="K62" s="376"/>
      <c r="L62" s="376"/>
      <c r="M62" s="376"/>
    </row>
    <row r="63" spans="1:13" ht="12.75" customHeight="1">
      <c r="A63" s="380" t="s">
        <v>316</v>
      </c>
      <c r="B63" s="375"/>
      <c r="C63" s="376">
        <f>SUM(E63,G63,I63,K63,M63,O63)</f>
        <v>12846</v>
      </c>
      <c r="D63" s="376">
        <v>7700</v>
      </c>
      <c r="E63" s="376">
        <v>9209</v>
      </c>
      <c r="F63" s="376"/>
      <c r="G63" s="376"/>
      <c r="H63" s="376"/>
      <c r="I63" s="376"/>
      <c r="J63" s="376"/>
      <c r="K63" s="376"/>
      <c r="L63" s="376"/>
      <c r="M63" s="376">
        <v>3637</v>
      </c>
    </row>
    <row r="64" spans="1:13" ht="12.75" customHeight="1">
      <c r="A64" s="380" t="s">
        <v>317</v>
      </c>
      <c r="B64" s="375"/>
      <c r="C64" s="376">
        <f>SUM(E64,G64,I64,K64,M64,O64)</f>
        <v>183143</v>
      </c>
      <c r="D64" s="376">
        <v>487314</v>
      </c>
      <c r="E64" s="376">
        <v>183143</v>
      </c>
      <c r="F64" s="376"/>
      <c r="G64" s="376"/>
      <c r="H64" s="376"/>
      <c r="I64" s="376"/>
      <c r="J64" s="376"/>
      <c r="K64" s="376"/>
      <c r="L64" s="376"/>
      <c r="M64" s="376"/>
    </row>
    <row r="65" spans="1:15" ht="12.75" customHeight="1" thickBot="1">
      <c r="A65" s="407" t="s">
        <v>318</v>
      </c>
      <c r="B65" s="408"/>
      <c r="C65" s="395">
        <f>SUM(E65,G65,I65,K65,M65,O65)</f>
        <v>195989</v>
      </c>
      <c r="D65" s="395">
        <f>SUM(D63:D64)</f>
        <v>495014</v>
      </c>
      <c r="E65" s="395">
        <f>SUM(E63:E64)</f>
        <v>192352</v>
      </c>
      <c r="F65" s="395">
        <f aca="true" t="shared" si="11" ref="F65:M65">SUM(F63:F64)</f>
        <v>0</v>
      </c>
      <c r="G65" s="395">
        <f t="shared" si="11"/>
        <v>0</v>
      </c>
      <c r="H65" s="395">
        <f t="shared" si="11"/>
        <v>0</v>
      </c>
      <c r="I65" s="395">
        <f t="shared" si="11"/>
        <v>0</v>
      </c>
      <c r="J65" s="395">
        <f t="shared" si="11"/>
        <v>0</v>
      </c>
      <c r="K65" s="395">
        <f t="shared" si="11"/>
        <v>0</v>
      </c>
      <c r="L65" s="395">
        <f t="shared" si="11"/>
        <v>0</v>
      </c>
      <c r="M65" s="395">
        <f t="shared" si="11"/>
        <v>3637</v>
      </c>
      <c r="N65" s="395">
        <f>SUM(N63:N64)</f>
        <v>0</v>
      </c>
      <c r="O65" s="395">
        <f>SUM(O63:O64)</f>
        <v>0</v>
      </c>
    </row>
    <row r="66" spans="1:13" ht="12.75" customHeight="1">
      <c r="A66" s="380"/>
      <c r="B66" s="375"/>
      <c r="C66" s="376"/>
      <c r="D66" s="376"/>
      <c r="E66" s="376"/>
      <c r="F66" s="376"/>
      <c r="G66" s="376"/>
      <c r="H66" s="376"/>
      <c r="I66" s="376"/>
      <c r="J66" s="376"/>
      <c r="K66" s="376"/>
      <c r="L66" s="376"/>
      <c r="M66" s="376"/>
    </row>
    <row r="67" spans="1:15" ht="12.75" customHeight="1">
      <c r="A67" s="381" t="s">
        <v>319</v>
      </c>
      <c r="B67" s="382"/>
      <c r="C67" s="384"/>
      <c r="D67" s="384"/>
      <c r="E67" s="384"/>
      <c r="F67" s="384"/>
      <c r="G67" s="384"/>
      <c r="H67" s="384"/>
      <c r="I67" s="384"/>
      <c r="J67" s="384"/>
      <c r="K67" s="384"/>
      <c r="L67" s="384"/>
      <c r="M67" s="384"/>
      <c r="N67" s="463"/>
      <c r="O67" s="463"/>
    </row>
    <row r="68" spans="1:13" ht="12.75" customHeight="1">
      <c r="A68" s="380" t="s">
        <v>125</v>
      </c>
      <c r="B68" s="375"/>
      <c r="C68" s="376">
        <f>SUM(E68,G68,I68,K68,M68,O68)</f>
        <v>0</v>
      </c>
      <c r="D68" s="376"/>
      <c r="E68" s="376"/>
      <c r="F68" s="376"/>
      <c r="G68" s="376"/>
      <c r="H68" s="376"/>
      <c r="I68" s="376"/>
      <c r="J68" s="376"/>
      <c r="K68" s="376"/>
      <c r="L68" s="376"/>
      <c r="M68" s="376"/>
    </row>
    <row r="69" spans="1:13" ht="12.75" customHeight="1">
      <c r="A69" s="380" t="s">
        <v>126</v>
      </c>
      <c r="B69" s="375"/>
      <c r="C69" s="376">
        <f>SUM(E69,G69,I69,K69,M69,O69)</f>
        <v>0</v>
      </c>
      <c r="D69" s="376"/>
      <c r="E69" s="376"/>
      <c r="F69" s="376"/>
      <c r="G69" s="376"/>
      <c r="H69" s="376"/>
      <c r="I69" s="376"/>
      <c r="J69" s="376"/>
      <c r="K69" s="376"/>
      <c r="L69" s="376"/>
      <c r="M69" s="376"/>
    </row>
    <row r="70" spans="1:15" ht="12.75" customHeight="1">
      <c r="A70" s="409" t="s">
        <v>320</v>
      </c>
      <c r="B70" s="410"/>
      <c r="C70" s="383">
        <f>SUM(E70,G70,I70,K70,M70,O70)</f>
        <v>0</v>
      </c>
      <c r="D70" s="411">
        <f>SUM(D68:D69)</f>
        <v>0</v>
      </c>
      <c r="E70" s="411">
        <f aca="true" t="shared" si="12" ref="E70:M70">SUM(E68:E69)</f>
        <v>0</v>
      </c>
      <c r="F70" s="411">
        <f t="shared" si="12"/>
        <v>0</v>
      </c>
      <c r="G70" s="411">
        <f t="shared" si="12"/>
        <v>0</v>
      </c>
      <c r="H70" s="411">
        <f t="shared" si="12"/>
        <v>0</v>
      </c>
      <c r="I70" s="411">
        <f t="shared" si="12"/>
        <v>0</v>
      </c>
      <c r="J70" s="411">
        <f t="shared" si="12"/>
        <v>0</v>
      </c>
      <c r="K70" s="411">
        <f t="shared" si="12"/>
        <v>0</v>
      </c>
      <c r="L70" s="411">
        <f t="shared" si="12"/>
        <v>0</v>
      </c>
      <c r="M70" s="411">
        <f t="shared" si="12"/>
        <v>0</v>
      </c>
      <c r="N70" s="411">
        <f>SUM(N68:N69)</f>
        <v>0</v>
      </c>
      <c r="O70" s="411">
        <f>SUM(O68:O69)</f>
        <v>0</v>
      </c>
    </row>
    <row r="71" spans="1:15" ht="12" customHeight="1" thickBot="1">
      <c r="A71" s="407" t="s">
        <v>321</v>
      </c>
      <c r="B71" s="408"/>
      <c r="C71" s="395">
        <f>SUM(E71,G71,I71,K71,M71,O71)</f>
        <v>738482</v>
      </c>
      <c r="D71" s="395">
        <f>SUM(D34,D43,D48,D54,D59,D65,D70,D61)</f>
        <v>916272</v>
      </c>
      <c r="E71" s="395">
        <f aca="true" t="shared" si="13" ref="E71:M71">SUM(E34,E43,E48,E54,E59,E65,E70,E61)</f>
        <v>659077</v>
      </c>
      <c r="F71" s="395">
        <f t="shared" si="13"/>
        <v>21139</v>
      </c>
      <c r="G71" s="395">
        <f t="shared" si="13"/>
        <v>24094</v>
      </c>
      <c r="H71" s="395">
        <f t="shared" si="13"/>
        <v>18446</v>
      </c>
      <c r="I71" s="395">
        <f t="shared" si="13"/>
        <v>17134</v>
      </c>
      <c r="J71" s="395">
        <f t="shared" si="13"/>
        <v>31159</v>
      </c>
      <c r="K71" s="395">
        <f t="shared" si="13"/>
        <v>31618</v>
      </c>
      <c r="L71" s="395">
        <f t="shared" si="13"/>
        <v>316</v>
      </c>
      <c r="M71" s="395">
        <f t="shared" si="13"/>
        <v>3953</v>
      </c>
      <c r="N71" s="395">
        <f>SUM(N34,N43,N48,N54,N59,N65,N70,N61)</f>
        <v>5271781</v>
      </c>
      <c r="O71" s="395">
        <f>SUM(O34,O43,O48,O54,O59,O65,O70,O61)</f>
        <v>2606</v>
      </c>
    </row>
    <row r="72" spans="1:12" ht="12.75" customHeight="1">
      <c r="A72" s="333"/>
      <c r="B72" s="334"/>
      <c r="C72" s="334"/>
      <c r="D72" s="334"/>
      <c r="E72" s="335"/>
      <c r="F72" s="73"/>
      <c r="G72" s="73"/>
      <c r="H72" s="78"/>
      <c r="I72" s="78"/>
      <c r="J72" s="78"/>
      <c r="K72" s="339"/>
      <c r="L72" s="339"/>
    </row>
    <row r="73" spans="1:12" ht="12.75" customHeight="1">
      <c r="A73" s="333"/>
      <c r="B73" s="334"/>
      <c r="C73" s="334"/>
      <c r="D73" s="334"/>
      <c r="E73" s="335"/>
      <c r="F73" s="73"/>
      <c r="G73" s="73"/>
      <c r="H73" s="78"/>
      <c r="I73" s="80"/>
      <c r="J73" s="80"/>
      <c r="K73" s="340"/>
      <c r="L73" s="340"/>
    </row>
    <row r="74" spans="1:12" ht="12.75" customHeight="1">
      <c r="A74" s="333"/>
      <c r="B74" s="334"/>
      <c r="C74" s="334"/>
      <c r="D74" s="334"/>
      <c r="E74" s="335"/>
      <c r="F74" s="73"/>
      <c r="G74" s="73"/>
      <c r="H74" s="82"/>
      <c r="I74" s="82"/>
      <c r="J74" s="82"/>
      <c r="K74" s="341"/>
      <c r="L74" s="341"/>
    </row>
    <row r="75" spans="1:12" ht="12.75" customHeight="1">
      <c r="A75" s="333"/>
      <c r="B75" s="334"/>
      <c r="C75" s="334"/>
      <c r="D75" s="334"/>
      <c r="E75" s="335"/>
      <c r="F75" s="73"/>
      <c r="G75" s="73"/>
      <c r="H75" s="82"/>
      <c r="I75" s="82"/>
      <c r="J75" s="82"/>
      <c r="K75" s="342"/>
      <c r="L75" s="342"/>
    </row>
    <row r="76" spans="1:12" ht="12.75" customHeight="1">
      <c r="A76" s="333"/>
      <c r="B76" s="334"/>
      <c r="C76" s="334"/>
      <c r="D76" s="334"/>
      <c r="E76" s="335"/>
      <c r="F76" s="73"/>
      <c r="G76" s="73"/>
      <c r="H76" s="82"/>
      <c r="I76" s="82"/>
      <c r="J76" s="82"/>
      <c r="K76" s="342"/>
      <c r="L76" s="342"/>
    </row>
    <row r="77" spans="1:12" ht="12.75" customHeight="1">
      <c r="A77" s="333"/>
      <c r="B77" s="334"/>
      <c r="C77" s="334"/>
      <c r="D77" s="334"/>
      <c r="E77" s="335"/>
      <c r="F77" s="73"/>
      <c r="G77" s="73"/>
      <c r="H77" s="78"/>
      <c r="I77" s="78"/>
      <c r="J77" s="79"/>
      <c r="K77" s="343"/>
      <c r="L77" s="343"/>
    </row>
    <row r="78" spans="1:12" ht="12.75" customHeight="1">
      <c r="A78" s="333"/>
      <c r="B78" s="334"/>
      <c r="C78" s="334"/>
      <c r="D78" s="334"/>
      <c r="E78" s="335"/>
      <c r="F78" s="73"/>
      <c r="G78" s="73"/>
      <c r="H78" s="78"/>
      <c r="I78" s="78"/>
      <c r="J78" s="79"/>
      <c r="K78" s="344"/>
      <c r="L78" s="344"/>
    </row>
    <row r="79" spans="1:12" ht="12.75" customHeight="1">
      <c r="A79" s="333"/>
      <c r="B79" s="334"/>
      <c r="C79" s="334"/>
      <c r="D79" s="334"/>
      <c r="E79" s="335"/>
      <c r="F79" s="73"/>
      <c r="G79" s="73"/>
      <c r="H79" s="78"/>
      <c r="I79" s="78"/>
      <c r="J79" s="79"/>
      <c r="K79" s="344"/>
      <c r="L79" s="344"/>
    </row>
    <row r="80" spans="1:12" ht="12.75" customHeight="1">
      <c r="A80" s="333"/>
      <c r="B80" s="334"/>
      <c r="C80" s="334"/>
      <c r="D80" s="334"/>
      <c r="E80" s="335"/>
      <c r="F80" s="73"/>
      <c r="G80" s="73"/>
      <c r="H80" s="78"/>
      <c r="I80" s="78"/>
      <c r="J80" s="79"/>
      <c r="K80" s="345"/>
      <c r="L80" s="345"/>
    </row>
    <row r="81" spans="1:12" ht="12.75" customHeight="1">
      <c r="A81" s="333"/>
      <c r="B81" s="334"/>
      <c r="C81" s="334"/>
      <c r="D81" s="334"/>
      <c r="E81" s="335"/>
      <c r="F81" s="73"/>
      <c r="G81" s="73"/>
      <c r="H81" s="78"/>
      <c r="I81" s="78"/>
      <c r="J81" s="79"/>
      <c r="K81" s="345"/>
      <c r="L81" s="345"/>
    </row>
    <row r="82" spans="1:12" ht="12.75" customHeight="1">
      <c r="A82" s="333"/>
      <c r="B82" s="334"/>
      <c r="C82" s="334"/>
      <c r="D82" s="334"/>
      <c r="E82" s="335"/>
      <c r="F82" s="73"/>
      <c r="G82" s="73"/>
      <c r="H82" s="78"/>
      <c r="I82" s="78"/>
      <c r="J82" s="79"/>
      <c r="K82" s="345"/>
      <c r="L82" s="345"/>
    </row>
    <row r="83" spans="1:12" ht="12.75" customHeight="1">
      <c r="A83" s="333"/>
      <c r="B83" s="334"/>
      <c r="C83" s="334"/>
      <c r="D83" s="334"/>
      <c r="E83" s="335"/>
      <c r="F83" s="73"/>
      <c r="G83" s="73"/>
      <c r="H83" s="78"/>
      <c r="I83" s="78"/>
      <c r="J83" s="79"/>
      <c r="K83" s="346"/>
      <c r="L83" s="346"/>
    </row>
    <row r="84" spans="1:12" ht="12.75" customHeight="1">
      <c r="A84" s="333"/>
      <c r="B84" s="334"/>
      <c r="C84" s="334"/>
      <c r="D84" s="334"/>
      <c r="E84" s="335"/>
      <c r="F84" s="73"/>
      <c r="G84" s="73"/>
      <c r="H84" s="78"/>
      <c r="I84" s="78"/>
      <c r="J84" s="79"/>
      <c r="K84" s="345"/>
      <c r="L84" s="345"/>
    </row>
    <row r="85" spans="1:12" ht="12.75" customHeight="1">
      <c r="A85" s="333"/>
      <c r="B85" s="334"/>
      <c r="C85" s="334"/>
      <c r="D85" s="334"/>
      <c r="E85" s="335"/>
      <c r="F85" s="73"/>
      <c r="G85" s="73"/>
      <c r="H85" s="78"/>
      <c r="I85" s="78"/>
      <c r="J85" s="79"/>
      <c r="K85" s="346"/>
      <c r="L85" s="346"/>
    </row>
    <row r="86" spans="1:12" ht="12.75" customHeight="1">
      <c r="A86" s="333"/>
      <c r="B86" s="334"/>
      <c r="C86" s="334"/>
      <c r="D86" s="334"/>
      <c r="E86" s="335"/>
      <c r="F86" s="73"/>
      <c r="G86" s="73"/>
      <c r="H86" s="78"/>
      <c r="I86" s="78"/>
      <c r="J86" s="79"/>
      <c r="K86" s="345"/>
      <c r="L86" s="345"/>
    </row>
    <row r="87" spans="1:12" ht="12.75" customHeight="1">
      <c r="A87" s="333"/>
      <c r="B87" s="334"/>
      <c r="C87" s="334"/>
      <c r="D87" s="334"/>
      <c r="E87" s="335"/>
      <c r="F87" s="73"/>
      <c r="G87" s="73"/>
      <c r="H87" s="78"/>
      <c r="I87" s="80"/>
      <c r="J87" s="80"/>
      <c r="K87" s="345"/>
      <c r="L87" s="345"/>
    </row>
    <row r="88" spans="1:12" ht="12.75" customHeight="1">
      <c r="A88" s="333"/>
      <c r="B88" s="334"/>
      <c r="C88" s="334"/>
      <c r="D88" s="334"/>
      <c r="E88" s="335"/>
      <c r="F88" s="73"/>
      <c r="G88" s="73"/>
      <c r="H88" s="78"/>
      <c r="I88" s="78"/>
      <c r="J88" s="79"/>
      <c r="K88" s="347"/>
      <c r="L88" s="347"/>
    </row>
    <row r="89" spans="1:12" ht="12.75" customHeight="1">
      <c r="A89" s="333"/>
      <c r="B89" s="334"/>
      <c r="C89" s="334"/>
      <c r="D89" s="334"/>
      <c r="E89" s="335"/>
      <c r="F89" s="73"/>
      <c r="G89" s="73"/>
      <c r="H89" s="82"/>
      <c r="I89" s="80"/>
      <c r="J89" s="80"/>
      <c r="K89" s="348"/>
      <c r="L89" s="348"/>
    </row>
    <row r="90" spans="1:12" ht="12.75" customHeight="1">
      <c r="A90" s="333"/>
      <c r="B90" s="334"/>
      <c r="C90" s="334"/>
      <c r="D90" s="334"/>
      <c r="E90" s="335"/>
      <c r="F90" s="73"/>
      <c r="G90" s="73"/>
      <c r="H90" s="78"/>
      <c r="I90" s="78"/>
      <c r="J90" s="79"/>
      <c r="K90" s="349"/>
      <c r="L90" s="349"/>
    </row>
    <row r="91" spans="1:12" ht="12.75" customHeight="1">
      <c r="A91" s="333"/>
      <c r="B91" s="334"/>
      <c r="C91" s="334"/>
      <c r="D91" s="334"/>
      <c r="E91" s="335"/>
      <c r="F91" s="73"/>
      <c r="G91" s="73"/>
      <c r="H91" s="78"/>
      <c r="I91" s="78"/>
      <c r="J91" s="79"/>
      <c r="K91" s="345"/>
      <c r="L91" s="345"/>
    </row>
    <row r="92" spans="1:12" ht="12.75" customHeight="1">
      <c r="A92" s="333"/>
      <c r="B92" s="334"/>
      <c r="C92" s="334"/>
      <c r="D92" s="334"/>
      <c r="E92" s="335"/>
      <c r="F92" s="73"/>
      <c r="G92" s="73"/>
      <c r="H92" s="73"/>
      <c r="I92" s="74"/>
      <c r="J92" s="74"/>
      <c r="K92" s="332"/>
      <c r="L92" s="332"/>
    </row>
    <row r="93" spans="1:12" ht="12.75" customHeight="1">
      <c r="A93" s="79"/>
      <c r="B93" s="79"/>
      <c r="C93" s="79"/>
      <c r="D93" s="79"/>
      <c r="E93" s="350"/>
      <c r="F93" s="78"/>
      <c r="G93" s="78"/>
      <c r="H93" s="82"/>
      <c r="I93" s="78"/>
      <c r="J93" s="79"/>
      <c r="K93" s="338"/>
      <c r="L93" s="338"/>
    </row>
    <row r="94" spans="1:12" ht="12.75" customHeight="1">
      <c r="A94" s="79"/>
      <c r="B94" s="79"/>
      <c r="C94" s="78"/>
      <c r="D94" s="78"/>
      <c r="E94" s="351"/>
      <c r="F94" s="78"/>
      <c r="G94" s="78"/>
      <c r="H94" s="82"/>
      <c r="I94" s="80"/>
      <c r="J94" s="80"/>
      <c r="K94" s="349"/>
      <c r="L94" s="349"/>
    </row>
    <row r="95" spans="1:12" ht="12.75" customHeight="1">
      <c r="A95" s="79"/>
      <c r="B95" s="79"/>
      <c r="C95" s="79"/>
      <c r="D95" s="78"/>
      <c r="E95" s="350"/>
      <c r="F95" s="78"/>
      <c r="G95" s="78"/>
      <c r="H95" s="82"/>
      <c r="I95" s="82"/>
      <c r="J95" s="82"/>
      <c r="K95" s="339"/>
      <c r="L95" s="339"/>
    </row>
    <row r="96" spans="1:12" ht="12.75" customHeight="1">
      <c r="A96" s="79"/>
      <c r="B96" s="79"/>
      <c r="C96" s="78"/>
      <c r="D96" s="79"/>
      <c r="E96" s="351"/>
      <c r="F96" s="78"/>
      <c r="G96" s="78"/>
      <c r="H96" s="78"/>
      <c r="I96" s="80"/>
      <c r="J96" s="80"/>
      <c r="K96" s="339"/>
      <c r="L96" s="339"/>
    </row>
    <row r="97" spans="1:12" ht="12.75" customHeight="1">
      <c r="A97" s="79"/>
      <c r="B97" s="79"/>
      <c r="C97" s="78"/>
      <c r="D97" s="79"/>
      <c r="E97" s="351"/>
      <c r="F97" s="78"/>
      <c r="G97" s="78"/>
      <c r="H97" s="78"/>
      <c r="I97" s="82"/>
      <c r="J97" s="79"/>
      <c r="K97" s="310"/>
      <c r="L97" s="310"/>
    </row>
    <row r="98" spans="1:12" ht="12.75" customHeight="1">
      <c r="A98" s="79"/>
      <c r="B98" s="79"/>
      <c r="C98" s="78"/>
      <c r="D98" s="79"/>
      <c r="E98" s="351"/>
      <c r="F98" s="78"/>
      <c r="G98" s="78"/>
      <c r="H98" s="78"/>
      <c r="I98" s="82"/>
      <c r="J98" s="79"/>
      <c r="K98" s="310"/>
      <c r="L98" s="310"/>
    </row>
    <row r="99" spans="1:12" ht="12.75" customHeight="1">
      <c r="A99" s="79"/>
      <c r="B99" s="79"/>
      <c r="C99" s="78"/>
      <c r="D99" s="79"/>
      <c r="E99" s="351"/>
      <c r="F99" s="78"/>
      <c r="G99" s="78"/>
      <c r="H99" s="80"/>
      <c r="I99" s="80"/>
      <c r="J99" s="80"/>
      <c r="K99" s="352"/>
      <c r="L99" s="352"/>
    </row>
    <row r="100" spans="1:12" ht="12.75" customHeight="1">
      <c r="A100" s="79"/>
      <c r="B100" s="79"/>
      <c r="C100" s="78"/>
      <c r="D100" s="79"/>
      <c r="E100" s="351"/>
      <c r="F100" s="78"/>
      <c r="G100" s="78"/>
      <c r="H100" s="78"/>
      <c r="I100" s="82"/>
      <c r="J100" s="80"/>
      <c r="K100" s="310"/>
      <c r="L100" s="310"/>
    </row>
    <row r="101" spans="1:12" ht="12.75" customHeight="1">
      <c r="A101" s="79"/>
      <c r="B101" s="79"/>
      <c r="C101" s="78"/>
      <c r="D101" s="353"/>
      <c r="E101" s="351"/>
      <c r="F101" s="78"/>
      <c r="G101" s="78"/>
      <c r="H101" s="78"/>
      <c r="I101" s="80"/>
      <c r="J101" s="80"/>
      <c r="K101" s="339"/>
      <c r="L101" s="339"/>
    </row>
    <row r="102" spans="1:12" ht="12.75" customHeight="1">
      <c r="A102" s="79"/>
      <c r="B102" s="79"/>
      <c r="C102" s="78"/>
      <c r="D102" s="79"/>
      <c r="E102" s="351"/>
      <c r="F102" s="78"/>
      <c r="G102" s="78"/>
      <c r="H102" s="78"/>
      <c r="I102" s="78"/>
      <c r="J102" s="79"/>
      <c r="K102" s="310"/>
      <c r="L102" s="310"/>
    </row>
    <row r="103" spans="1:12" ht="12.75" customHeight="1">
      <c r="A103" s="79"/>
      <c r="B103" s="79"/>
      <c r="C103" s="78"/>
      <c r="D103" s="78"/>
      <c r="E103" s="350"/>
      <c r="F103" s="78"/>
      <c r="G103" s="78"/>
      <c r="H103" s="82"/>
      <c r="I103" s="80"/>
      <c r="J103" s="80"/>
      <c r="K103" s="354"/>
      <c r="L103" s="354"/>
    </row>
    <row r="104" spans="1:12" ht="12.75" customHeight="1">
      <c r="A104" s="79"/>
      <c r="B104" s="79"/>
      <c r="C104" s="78"/>
      <c r="D104" s="78"/>
      <c r="E104" s="350"/>
      <c r="F104" s="78"/>
      <c r="G104" s="78"/>
      <c r="H104" s="82"/>
      <c r="I104" s="78"/>
      <c r="J104" s="79"/>
      <c r="K104" s="338"/>
      <c r="L104" s="338"/>
    </row>
    <row r="105" spans="1:12" ht="12.75" customHeight="1">
      <c r="A105" s="79"/>
      <c r="B105" s="79"/>
      <c r="C105" s="78"/>
      <c r="D105" s="78"/>
      <c r="E105" s="350"/>
      <c r="F105" s="78"/>
      <c r="G105" s="78"/>
      <c r="H105" s="82"/>
      <c r="I105" s="80"/>
      <c r="J105" s="80"/>
      <c r="K105" s="310"/>
      <c r="L105" s="310"/>
    </row>
    <row r="106" spans="1:12" ht="12.75" customHeight="1">
      <c r="A106" s="79"/>
      <c r="B106" s="79"/>
      <c r="C106" s="79"/>
      <c r="D106" s="79"/>
      <c r="E106" s="351"/>
      <c r="F106" s="78"/>
      <c r="G106" s="78"/>
      <c r="H106" s="78"/>
      <c r="I106" s="78"/>
      <c r="J106" s="78"/>
      <c r="K106" s="343"/>
      <c r="L106" s="343"/>
    </row>
    <row r="107" spans="1:12" ht="12.75" customHeight="1">
      <c r="A107" s="79"/>
      <c r="B107" s="79"/>
      <c r="C107" s="79"/>
      <c r="D107" s="79"/>
      <c r="E107" s="351"/>
      <c r="F107" s="78"/>
      <c r="G107" s="78"/>
      <c r="H107" s="78"/>
      <c r="I107" s="80"/>
      <c r="J107" s="80"/>
      <c r="K107" s="346"/>
      <c r="L107" s="346"/>
    </row>
    <row r="108" spans="1:12" ht="12.75" customHeight="1">
      <c r="A108" s="79"/>
      <c r="B108" s="79"/>
      <c r="C108" s="79"/>
      <c r="D108" s="79"/>
      <c r="E108" s="351"/>
      <c r="F108" s="78"/>
      <c r="G108" s="78"/>
      <c r="H108" s="78"/>
      <c r="I108" s="78"/>
      <c r="J108" s="79"/>
      <c r="K108" s="310"/>
      <c r="L108" s="310"/>
    </row>
    <row r="109" spans="1:12" ht="12.75" customHeight="1">
      <c r="A109" s="79"/>
      <c r="B109" s="79"/>
      <c r="C109" s="79"/>
      <c r="D109" s="79"/>
      <c r="E109" s="351"/>
      <c r="F109" s="78"/>
      <c r="G109" s="78"/>
      <c r="H109" s="82"/>
      <c r="I109" s="82"/>
      <c r="J109" s="82"/>
      <c r="K109" s="355"/>
      <c r="L109" s="355"/>
    </row>
    <row r="110" spans="1:12" ht="12.75" customHeight="1">
      <c r="A110" s="79"/>
      <c r="B110" s="79"/>
      <c r="C110" s="79"/>
      <c r="D110" s="79"/>
      <c r="E110" s="351"/>
      <c r="F110" s="78"/>
      <c r="G110" s="78"/>
      <c r="H110" s="82"/>
      <c r="I110" s="82"/>
      <c r="J110" s="82"/>
      <c r="K110" s="310"/>
      <c r="L110" s="310"/>
    </row>
    <row r="111" spans="1:12" ht="12.75" customHeight="1">
      <c r="A111" s="79"/>
      <c r="B111" s="79"/>
      <c r="C111" s="79"/>
      <c r="D111" s="79"/>
      <c r="E111" s="351"/>
      <c r="F111" s="78"/>
      <c r="G111" s="78"/>
      <c r="H111" s="78"/>
      <c r="I111" s="78"/>
      <c r="J111" s="79"/>
      <c r="K111" s="339"/>
      <c r="L111" s="339"/>
    </row>
    <row r="112" spans="1:12" ht="12.75" customHeight="1">
      <c r="A112" s="79"/>
      <c r="B112" s="79"/>
      <c r="C112" s="79"/>
      <c r="D112" s="79"/>
      <c r="E112" s="351"/>
      <c r="F112" s="78"/>
      <c r="G112" s="78"/>
      <c r="H112" s="78"/>
      <c r="I112" s="80"/>
      <c r="J112" s="80"/>
      <c r="K112" s="310"/>
      <c r="L112" s="310"/>
    </row>
    <row r="113" spans="1:12" ht="12.75" customHeight="1">
      <c r="A113" s="79"/>
      <c r="B113" s="79"/>
      <c r="C113" s="79"/>
      <c r="D113" s="79"/>
      <c r="E113" s="351"/>
      <c r="F113" s="78"/>
      <c r="G113" s="78"/>
      <c r="H113" s="82"/>
      <c r="I113" s="80"/>
      <c r="J113" s="80"/>
      <c r="K113" s="338"/>
      <c r="L113" s="338"/>
    </row>
    <row r="114" spans="1:12" ht="12.75" customHeight="1">
      <c r="A114" s="79"/>
      <c r="B114" s="79"/>
      <c r="C114" s="79"/>
      <c r="D114" s="79"/>
      <c r="E114" s="351"/>
      <c r="F114" s="78"/>
      <c r="G114" s="78"/>
      <c r="H114" s="82"/>
      <c r="I114" s="80"/>
      <c r="J114" s="80"/>
      <c r="K114" s="338"/>
      <c r="L114" s="338"/>
    </row>
    <row r="115" spans="1:12" ht="12.75" customHeight="1">
      <c r="A115" s="79"/>
      <c r="B115" s="79"/>
      <c r="C115" s="79"/>
      <c r="D115" s="79"/>
      <c r="E115" s="351"/>
      <c r="F115" s="78"/>
      <c r="G115" s="78"/>
      <c r="H115" s="82"/>
      <c r="I115" s="80"/>
      <c r="J115" s="80"/>
      <c r="K115" s="338"/>
      <c r="L115" s="338"/>
    </row>
    <row r="116" spans="1:12" ht="12.75" customHeight="1">
      <c r="A116" s="79"/>
      <c r="B116" s="79"/>
      <c r="C116" s="79"/>
      <c r="D116" s="79"/>
      <c r="E116" s="351"/>
      <c r="F116" s="78"/>
      <c r="G116" s="78"/>
      <c r="H116" s="82"/>
      <c r="I116" s="80"/>
      <c r="J116" s="80"/>
      <c r="K116" s="338"/>
      <c r="L116" s="338"/>
    </row>
    <row r="117" spans="1:12" ht="12.75" customHeight="1">
      <c r="A117" s="79"/>
      <c r="B117" s="79"/>
      <c r="C117" s="79"/>
      <c r="D117" s="79"/>
      <c r="E117" s="351"/>
      <c r="F117" s="78"/>
      <c r="G117" s="78"/>
      <c r="H117" s="82"/>
      <c r="I117" s="80"/>
      <c r="J117" s="80"/>
      <c r="K117" s="338"/>
      <c r="L117" s="338"/>
    </row>
    <row r="118" spans="1:12" ht="12.75" customHeight="1">
      <c r="A118" s="79"/>
      <c r="B118" s="79"/>
      <c r="C118" s="79"/>
      <c r="D118" s="79"/>
      <c r="E118" s="351"/>
      <c r="F118" s="78"/>
      <c r="G118" s="78"/>
      <c r="H118" s="82"/>
      <c r="I118" s="80"/>
      <c r="J118" s="80"/>
      <c r="K118" s="310"/>
      <c r="L118" s="310"/>
    </row>
    <row r="119" spans="1:12" ht="12.75" customHeight="1">
      <c r="A119" s="79"/>
      <c r="B119" s="79"/>
      <c r="C119" s="79"/>
      <c r="D119" s="79"/>
      <c r="E119" s="351"/>
      <c r="F119" s="78"/>
      <c r="G119" s="78"/>
      <c r="H119" s="82"/>
      <c r="I119" s="80"/>
      <c r="J119" s="80"/>
      <c r="K119" s="310"/>
      <c r="L119" s="310"/>
    </row>
    <row r="120" spans="1:12" ht="12.75" customHeight="1">
      <c r="A120" s="79"/>
      <c r="B120" s="79"/>
      <c r="C120" s="79"/>
      <c r="D120" s="79"/>
      <c r="E120" s="351"/>
      <c r="F120" s="78"/>
      <c r="G120" s="78"/>
      <c r="H120" s="82"/>
      <c r="I120" s="80"/>
      <c r="J120" s="80"/>
      <c r="K120" s="310"/>
      <c r="L120" s="310"/>
    </row>
    <row r="121" spans="1:12" ht="12.75" customHeight="1">
      <c r="A121" s="79"/>
      <c r="B121" s="79"/>
      <c r="C121" s="79"/>
      <c r="D121" s="79"/>
      <c r="E121" s="351"/>
      <c r="F121" s="78"/>
      <c r="G121" s="78"/>
      <c r="H121" s="82"/>
      <c r="I121" s="80"/>
      <c r="J121" s="80"/>
      <c r="K121" s="310"/>
      <c r="L121" s="310"/>
    </row>
    <row r="122" spans="1:12" ht="12.75" customHeight="1">
      <c r="A122" s="79"/>
      <c r="B122" s="79"/>
      <c r="C122" s="79"/>
      <c r="D122" s="79"/>
      <c r="E122" s="351"/>
      <c r="F122" s="78"/>
      <c r="G122" s="78"/>
      <c r="H122" s="82"/>
      <c r="I122" s="80"/>
      <c r="J122" s="80"/>
      <c r="K122" s="310"/>
      <c r="L122" s="310"/>
    </row>
    <row r="123" spans="1:12" ht="12.75" customHeight="1">
      <c r="A123" s="79"/>
      <c r="B123" s="79"/>
      <c r="C123" s="79"/>
      <c r="D123" s="79"/>
      <c r="E123" s="351"/>
      <c r="F123" s="78"/>
      <c r="G123" s="78"/>
      <c r="H123" s="82"/>
      <c r="I123" s="80"/>
      <c r="J123" s="80"/>
      <c r="K123" s="310"/>
      <c r="L123" s="310"/>
    </row>
    <row r="124" spans="1:12" ht="12.75" customHeight="1">
      <c r="A124" s="79"/>
      <c r="B124" s="79"/>
      <c r="C124" s="79"/>
      <c r="D124" s="79"/>
      <c r="E124" s="351"/>
      <c r="F124" s="78"/>
      <c r="G124" s="78"/>
      <c r="H124" s="82"/>
      <c r="I124" s="80"/>
      <c r="J124" s="80"/>
      <c r="K124" s="310"/>
      <c r="L124" s="310"/>
    </row>
    <row r="125" spans="1:12" ht="12.75" customHeight="1">
      <c r="A125" s="79"/>
      <c r="B125" s="79"/>
      <c r="C125" s="79"/>
      <c r="D125" s="79"/>
      <c r="E125" s="351"/>
      <c r="F125" s="78"/>
      <c r="G125" s="78"/>
      <c r="H125" s="82"/>
      <c r="I125" s="80"/>
      <c r="J125" s="80"/>
      <c r="K125" s="310"/>
      <c r="L125" s="310"/>
    </row>
    <row r="126" spans="1:12" ht="12.75" customHeight="1">
      <c r="A126" s="79"/>
      <c r="B126" s="79"/>
      <c r="C126" s="79"/>
      <c r="D126" s="79"/>
      <c r="E126" s="351"/>
      <c r="F126" s="78"/>
      <c r="G126" s="78"/>
      <c r="H126" s="82"/>
      <c r="I126" s="80"/>
      <c r="J126" s="80"/>
      <c r="K126" s="310"/>
      <c r="L126" s="310"/>
    </row>
    <row r="127" spans="1:12" ht="12.75" customHeight="1">
      <c r="A127" s="79"/>
      <c r="B127" s="79"/>
      <c r="C127" s="79"/>
      <c r="D127" s="79"/>
      <c r="E127" s="351"/>
      <c r="F127" s="78"/>
      <c r="G127" s="78"/>
      <c r="H127" s="82"/>
      <c r="I127" s="80"/>
      <c r="J127" s="80"/>
      <c r="K127" s="310"/>
      <c r="L127" s="310"/>
    </row>
    <row r="128" spans="1:12" ht="13.5" customHeight="1">
      <c r="A128" s="79"/>
      <c r="B128" s="79"/>
      <c r="C128" s="79"/>
      <c r="D128" s="79"/>
      <c r="E128" s="351"/>
      <c r="F128" s="78"/>
      <c r="G128" s="78"/>
      <c r="H128" s="82"/>
      <c r="I128" s="80"/>
      <c r="J128" s="80"/>
      <c r="K128" s="338"/>
      <c r="L128" s="338"/>
    </row>
    <row r="129" spans="1:12" ht="12.75" customHeight="1">
      <c r="A129" s="79"/>
      <c r="B129" s="79"/>
      <c r="C129" s="79"/>
      <c r="D129" s="79"/>
      <c r="E129" s="351"/>
      <c r="F129" s="78"/>
      <c r="G129" s="78"/>
      <c r="H129" s="82"/>
      <c r="I129" s="80"/>
      <c r="J129" s="80"/>
      <c r="K129" s="338"/>
      <c r="L129" s="338"/>
    </row>
    <row r="130" spans="1:12" ht="12.75" customHeight="1">
      <c r="A130" s="79"/>
      <c r="B130" s="79"/>
      <c r="C130" s="79"/>
      <c r="D130" s="79"/>
      <c r="E130" s="351"/>
      <c r="F130" s="78"/>
      <c r="G130" s="78"/>
      <c r="H130" s="78"/>
      <c r="I130" s="78"/>
      <c r="J130" s="79"/>
      <c r="K130" s="339"/>
      <c r="L130" s="339"/>
    </row>
    <row r="131" spans="1:12" ht="12.75" customHeight="1">
      <c r="A131" s="79"/>
      <c r="B131" s="79"/>
      <c r="C131" s="79"/>
      <c r="D131" s="79"/>
      <c r="E131" s="351"/>
      <c r="F131" s="78"/>
      <c r="G131" s="78"/>
      <c r="H131" s="78"/>
      <c r="I131" s="80"/>
      <c r="J131" s="80"/>
      <c r="K131" s="339"/>
      <c r="L131" s="339"/>
    </row>
    <row r="132" spans="1:12" ht="12.75" customHeight="1">
      <c r="A132" s="79"/>
      <c r="B132" s="79"/>
      <c r="C132" s="79"/>
      <c r="D132" s="79"/>
      <c r="E132" s="351"/>
      <c r="F132" s="78"/>
      <c r="G132" s="78"/>
      <c r="H132" s="78"/>
      <c r="I132" s="78"/>
      <c r="J132" s="79"/>
      <c r="K132" s="310"/>
      <c r="L132" s="310"/>
    </row>
    <row r="133" spans="1:12" ht="12.75" customHeight="1">
      <c r="A133" s="79"/>
      <c r="B133" s="79"/>
      <c r="C133" s="79"/>
      <c r="D133" s="79"/>
      <c r="E133" s="351"/>
      <c r="F133" s="78"/>
      <c r="G133" s="78"/>
      <c r="H133" s="82"/>
      <c r="I133" s="80"/>
      <c r="J133" s="80"/>
      <c r="K133" s="338"/>
      <c r="L133" s="338"/>
    </row>
    <row r="134" spans="1:12" ht="12.75" customHeight="1">
      <c r="A134" s="79"/>
      <c r="B134" s="79"/>
      <c r="C134" s="79"/>
      <c r="D134" s="79"/>
      <c r="E134" s="351"/>
      <c r="F134" s="78"/>
      <c r="G134" s="78"/>
      <c r="H134" s="82"/>
      <c r="I134" s="80"/>
      <c r="J134" s="80"/>
      <c r="K134" s="338"/>
      <c r="L134" s="338"/>
    </row>
    <row r="135" spans="1:12" ht="12.75" customHeight="1">
      <c r="A135" s="79"/>
      <c r="B135" s="79"/>
      <c r="C135" s="79"/>
      <c r="D135" s="79"/>
      <c r="E135" s="351"/>
      <c r="F135" s="78"/>
      <c r="G135" s="78"/>
      <c r="H135" s="78"/>
      <c r="I135" s="79"/>
      <c r="J135" s="79"/>
      <c r="K135" s="338"/>
      <c r="L135" s="338"/>
    </row>
    <row r="136" spans="1:12" ht="12.75" customHeight="1">
      <c r="A136" s="79"/>
      <c r="B136" s="79"/>
      <c r="C136" s="79"/>
      <c r="D136" s="79"/>
      <c r="E136" s="351"/>
      <c r="F136" s="78"/>
      <c r="G136" s="78"/>
      <c r="H136" s="82"/>
      <c r="I136" s="80"/>
      <c r="J136" s="80"/>
      <c r="K136" s="338"/>
      <c r="L136" s="338"/>
    </row>
    <row r="137" spans="1:12" ht="12.75" customHeight="1">
      <c r="A137" s="79"/>
      <c r="B137" s="79"/>
      <c r="C137" s="79"/>
      <c r="D137" s="79"/>
      <c r="E137" s="351"/>
      <c r="F137" s="78"/>
      <c r="G137" s="78"/>
      <c r="H137" s="82"/>
      <c r="I137" s="80"/>
      <c r="J137" s="79"/>
      <c r="K137" s="310"/>
      <c r="L137" s="310"/>
    </row>
    <row r="138" spans="1:12" ht="12.75" customHeight="1">
      <c r="A138" s="79"/>
      <c r="B138" s="79"/>
      <c r="C138" s="79"/>
      <c r="D138" s="79"/>
      <c r="E138" s="351"/>
      <c r="F138" s="78"/>
      <c r="G138" s="78"/>
      <c r="H138" s="82"/>
      <c r="I138" s="80"/>
      <c r="J138" s="79"/>
      <c r="K138" s="310"/>
      <c r="L138" s="310"/>
    </row>
    <row r="139" spans="1:12" ht="12.75" customHeight="1">
      <c r="A139" s="79"/>
      <c r="B139" s="79"/>
      <c r="C139" s="79"/>
      <c r="D139" s="79"/>
      <c r="E139" s="351"/>
      <c r="F139" s="78"/>
      <c r="G139" s="78"/>
      <c r="H139" s="82"/>
      <c r="I139" s="80"/>
      <c r="J139" s="79"/>
      <c r="K139" s="338"/>
      <c r="L139" s="338"/>
    </row>
    <row r="140" spans="1:12" ht="12.75" customHeight="1">
      <c r="A140" s="79"/>
      <c r="B140" s="79"/>
      <c r="C140" s="79"/>
      <c r="D140" s="79"/>
      <c r="E140" s="351"/>
      <c r="F140" s="78"/>
      <c r="G140" s="78"/>
      <c r="H140" s="82"/>
      <c r="I140" s="80"/>
      <c r="J140" s="79"/>
      <c r="K140" s="338"/>
      <c r="L140" s="338"/>
    </row>
    <row r="141" spans="1:12" ht="12.75" customHeight="1">
      <c r="A141" s="79"/>
      <c r="B141" s="79"/>
      <c r="C141" s="79"/>
      <c r="D141" s="79"/>
      <c r="E141" s="351"/>
      <c r="F141" s="78"/>
      <c r="G141" s="78"/>
      <c r="H141" s="82"/>
      <c r="I141" s="80"/>
      <c r="J141" s="80"/>
      <c r="K141" s="338"/>
      <c r="L141" s="338"/>
    </row>
    <row r="142" spans="1:12" ht="12.75" customHeight="1">
      <c r="A142" s="333"/>
      <c r="B142" s="334"/>
      <c r="C142" s="334"/>
      <c r="D142" s="334"/>
      <c r="E142" s="335"/>
      <c r="F142" s="73"/>
      <c r="G142" s="73"/>
      <c r="H142" s="73"/>
      <c r="I142" s="74"/>
      <c r="J142" s="74"/>
      <c r="K142" s="332"/>
      <c r="L142" s="332"/>
    </row>
    <row r="143" spans="1:12" ht="12.75" customHeight="1">
      <c r="A143" s="333"/>
      <c r="B143" s="334"/>
      <c r="C143" s="334"/>
      <c r="D143" s="334"/>
      <c r="E143" s="335"/>
      <c r="F143" s="73"/>
      <c r="G143" s="73"/>
      <c r="H143" s="73"/>
      <c r="I143" s="74"/>
      <c r="J143" s="74"/>
      <c r="K143" s="332"/>
      <c r="L143" s="332"/>
    </row>
    <row r="144" spans="1:12" ht="12.75" customHeight="1">
      <c r="A144" s="334"/>
      <c r="B144" s="334"/>
      <c r="C144" s="333"/>
      <c r="D144" s="333"/>
      <c r="E144" s="335"/>
      <c r="F144" s="74"/>
      <c r="G144" s="74"/>
      <c r="H144" s="73"/>
      <c r="I144" s="73"/>
      <c r="J144" s="74"/>
      <c r="K144" s="332"/>
      <c r="L144" s="332"/>
    </row>
    <row r="145" spans="1:12" ht="12.75" customHeight="1">
      <c r="A145" s="334"/>
      <c r="B145" s="334"/>
      <c r="C145" s="334"/>
      <c r="D145" s="333"/>
      <c r="E145" s="356"/>
      <c r="F145" s="74"/>
      <c r="G145" s="74"/>
      <c r="H145" s="74"/>
      <c r="I145" s="75"/>
      <c r="J145" s="75"/>
      <c r="K145" s="332"/>
      <c r="L145" s="332"/>
    </row>
    <row r="146" spans="1:12" ht="12.75" customHeight="1">
      <c r="A146" s="334"/>
      <c r="B146" s="334"/>
      <c r="C146" s="334"/>
      <c r="D146" s="334"/>
      <c r="E146" s="356"/>
      <c r="F146" s="74"/>
      <c r="G146" s="74"/>
      <c r="H146" s="74"/>
      <c r="I146" s="75"/>
      <c r="J146" s="75"/>
      <c r="K146" s="332"/>
      <c r="L146" s="332"/>
    </row>
    <row r="147" spans="1:12" ht="12.75" customHeight="1">
      <c r="A147" s="334"/>
      <c r="B147" s="334"/>
      <c r="C147" s="334"/>
      <c r="D147" s="334"/>
      <c r="E147" s="356"/>
      <c r="F147" s="74"/>
      <c r="G147" s="74"/>
      <c r="H147" s="74"/>
      <c r="I147" s="74"/>
      <c r="J147" s="74"/>
      <c r="K147" s="310"/>
      <c r="L147" s="310"/>
    </row>
    <row r="148" spans="1:12" ht="12.75" customHeight="1">
      <c r="A148" s="334"/>
      <c r="B148" s="334"/>
      <c r="C148" s="334"/>
      <c r="D148" s="334"/>
      <c r="E148" s="356"/>
      <c r="F148" s="74"/>
      <c r="G148" s="74"/>
      <c r="H148" s="74"/>
      <c r="I148" s="74"/>
      <c r="J148" s="74"/>
      <c r="K148" s="310"/>
      <c r="L148" s="310"/>
    </row>
    <row r="149" spans="1:12" ht="12.75" customHeight="1">
      <c r="A149" s="334"/>
      <c r="B149" s="334"/>
      <c r="C149" s="334"/>
      <c r="D149" s="334"/>
      <c r="E149" s="356"/>
      <c r="F149" s="74"/>
      <c r="G149" s="74"/>
      <c r="H149" s="74"/>
      <c r="I149" s="74"/>
      <c r="J149" s="75"/>
      <c r="K149" s="310"/>
      <c r="L149" s="310"/>
    </row>
    <row r="150" spans="1:12" ht="12.75" customHeight="1">
      <c r="A150" s="334"/>
      <c r="B150" s="334"/>
      <c r="C150" s="334"/>
      <c r="D150" s="334"/>
      <c r="E150" s="356"/>
      <c r="F150" s="74"/>
      <c r="G150" s="74"/>
      <c r="H150" s="74"/>
      <c r="I150" s="74"/>
      <c r="J150" s="75"/>
      <c r="K150" s="310"/>
      <c r="L150" s="310"/>
    </row>
    <row r="151" spans="1:12" ht="12.75" customHeight="1">
      <c r="A151" s="334"/>
      <c r="B151" s="334"/>
      <c r="C151" s="334"/>
      <c r="D151" s="334"/>
      <c r="E151" s="356"/>
      <c r="F151" s="74"/>
      <c r="G151" s="74"/>
      <c r="H151" s="74"/>
      <c r="I151" s="74"/>
      <c r="J151" s="75"/>
      <c r="K151" s="310"/>
      <c r="L151" s="310"/>
    </row>
    <row r="152" spans="1:12" ht="12.75" customHeight="1">
      <c r="A152" s="334"/>
      <c r="B152" s="334"/>
      <c r="C152" s="334"/>
      <c r="D152" s="334"/>
      <c r="E152" s="356"/>
      <c r="F152" s="74"/>
      <c r="G152" s="74"/>
      <c r="H152" s="74"/>
      <c r="I152" s="74"/>
      <c r="J152" s="74"/>
      <c r="K152" s="310"/>
      <c r="L152" s="310"/>
    </row>
    <row r="153" spans="1:12" ht="12.75" customHeight="1">
      <c r="A153" s="334"/>
      <c r="B153" s="334"/>
      <c r="C153" s="334"/>
      <c r="D153" s="334"/>
      <c r="E153" s="356"/>
      <c r="F153" s="74"/>
      <c r="G153" s="74"/>
      <c r="H153" s="74"/>
      <c r="I153" s="74"/>
      <c r="J153" s="74"/>
      <c r="K153" s="310"/>
      <c r="L153" s="310"/>
    </row>
    <row r="154" spans="1:12" ht="12.75" customHeight="1">
      <c r="A154" s="334"/>
      <c r="B154" s="334"/>
      <c r="C154" s="334"/>
      <c r="D154" s="334"/>
      <c r="E154" s="356"/>
      <c r="F154" s="74"/>
      <c r="G154" s="74"/>
      <c r="H154" s="74"/>
      <c r="I154" s="74"/>
      <c r="J154" s="74"/>
      <c r="K154" s="310"/>
      <c r="L154" s="310"/>
    </row>
    <row r="155" spans="1:12" ht="12.75" customHeight="1">
      <c r="A155" s="334"/>
      <c r="B155" s="334"/>
      <c r="C155" s="334"/>
      <c r="D155" s="334"/>
      <c r="E155" s="356"/>
      <c r="F155" s="74"/>
      <c r="G155" s="74"/>
      <c r="H155" s="74"/>
      <c r="I155" s="74"/>
      <c r="J155" s="74"/>
      <c r="K155" s="310"/>
      <c r="L155" s="310"/>
    </row>
    <row r="156" spans="1:12" ht="12.75" customHeight="1">
      <c r="A156" s="79"/>
      <c r="B156" s="79"/>
      <c r="C156" s="78"/>
      <c r="D156" s="79"/>
      <c r="E156" s="351"/>
      <c r="F156" s="78"/>
      <c r="G156" s="78"/>
      <c r="H156" s="78"/>
      <c r="I156" s="82"/>
      <c r="J156" s="79"/>
      <c r="K156" s="357"/>
      <c r="L156" s="357"/>
    </row>
    <row r="157" spans="1:12" ht="12.75" customHeight="1">
      <c r="A157" s="334"/>
      <c r="B157" s="334"/>
      <c r="C157" s="334"/>
      <c r="D157" s="334"/>
      <c r="E157" s="356"/>
      <c r="F157" s="74"/>
      <c r="G157" s="74"/>
      <c r="H157" s="74"/>
      <c r="I157" s="74"/>
      <c r="J157" s="75"/>
      <c r="K157" s="310"/>
      <c r="L157" s="310"/>
    </row>
    <row r="158" spans="1:12" ht="12.75" customHeight="1">
      <c r="A158" s="334"/>
      <c r="B158" s="334"/>
      <c r="C158" s="334"/>
      <c r="D158" s="334"/>
      <c r="E158" s="356"/>
      <c r="F158" s="74"/>
      <c r="G158" s="74"/>
      <c r="H158" s="74"/>
      <c r="I158" s="74"/>
      <c r="J158" s="74"/>
      <c r="K158" s="310"/>
      <c r="L158" s="310"/>
    </row>
    <row r="159" spans="1:12" ht="12.75" customHeight="1">
      <c r="A159" s="334"/>
      <c r="B159" s="334"/>
      <c r="C159" s="334"/>
      <c r="D159" s="334"/>
      <c r="E159" s="356"/>
      <c r="F159" s="74"/>
      <c r="G159" s="74"/>
      <c r="H159" s="74"/>
      <c r="I159" s="74"/>
      <c r="J159" s="75"/>
      <c r="K159" s="310"/>
      <c r="L159" s="310"/>
    </row>
    <row r="160" spans="1:12" ht="12.75" customHeight="1">
      <c r="A160" s="334"/>
      <c r="B160" s="334"/>
      <c r="C160" s="334"/>
      <c r="D160" s="334"/>
      <c r="E160" s="356"/>
      <c r="F160" s="74"/>
      <c r="G160" s="74"/>
      <c r="H160" s="74"/>
      <c r="I160" s="74"/>
      <c r="J160" s="74"/>
      <c r="K160" s="310"/>
      <c r="L160" s="310"/>
    </row>
    <row r="161" spans="1:12" ht="12.75" customHeight="1">
      <c r="A161" s="334"/>
      <c r="B161" s="334"/>
      <c r="C161" s="334"/>
      <c r="D161" s="334"/>
      <c r="E161" s="356"/>
      <c r="F161" s="74"/>
      <c r="G161" s="74"/>
      <c r="H161" s="74"/>
      <c r="I161" s="74"/>
      <c r="J161" s="74"/>
      <c r="K161" s="310"/>
      <c r="L161" s="310"/>
    </row>
    <row r="162" spans="1:12" ht="12.75" customHeight="1">
      <c r="A162" s="334"/>
      <c r="B162" s="334"/>
      <c r="C162" s="334"/>
      <c r="D162" s="334"/>
      <c r="E162" s="356"/>
      <c r="F162" s="74"/>
      <c r="G162" s="74"/>
      <c r="H162" s="74"/>
      <c r="I162" s="74"/>
      <c r="J162" s="74"/>
      <c r="K162" s="310"/>
      <c r="L162" s="310"/>
    </row>
    <row r="163" spans="1:12" ht="12.75" customHeight="1">
      <c r="A163" s="334"/>
      <c r="B163" s="334"/>
      <c r="C163" s="334"/>
      <c r="D163" s="334"/>
      <c r="E163" s="356"/>
      <c r="F163" s="74"/>
      <c r="G163" s="74"/>
      <c r="H163" s="74"/>
      <c r="I163" s="74"/>
      <c r="J163" s="75"/>
      <c r="K163" s="310"/>
      <c r="L163" s="310"/>
    </row>
    <row r="164" spans="1:12" ht="12.75" customHeight="1">
      <c r="A164" s="334"/>
      <c r="B164" s="334"/>
      <c r="C164" s="334"/>
      <c r="D164" s="334"/>
      <c r="E164" s="356"/>
      <c r="F164" s="74"/>
      <c r="G164" s="74"/>
      <c r="H164" s="74"/>
      <c r="I164" s="74"/>
      <c r="J164" s="75"/>
      <c r="K164" s="310"/>
      <c r="L164" s="310"/>
    </row>
    <row r="165" spans="1:12" ht="12.75" customHeight="1">
      <c r="A165" s="334"/>
      <c r="B165" s="334"/>
      <c r="C165" s="334"/>
      <c r="D165" s="334"/>
      <c r="E165" s="356"/>
      <c r="F165" s="74"/>
      <c r="G165" s="74"/>
      <c r="H165" s="74"/>
      <c r="I165" s="74"/>
      <c r="J165" s="75"/>
      <c r="K165" s="310"/>
      <c r="L165" s="310"/>
    </row>
    <row r="166" spans="1:12" ht="12.75" customHeight="1">
      <c r="A166" s="334"/>
      <c r="B166" s="334"/>
      <c r="C166" s="334"/>
      <c r="D166" s="334"/>
      <c r="E166" s="335"/>
      <c r="F166" s="74"/>
      <c r="G166" s="74"/>
      <c r="H166" s="337"/>
      <c r="I166" s="19"/>
      <c r="J166" s="337"/>
      <c r="K166" s="338"/>
      <c r="L166" s="338"/>
    </row>
    <row r="167" spans="1:12" ht="12.75" customHeight="1">
      <c r="A167" s="334"/>
      <c r="B167" s="334"/>
      <c r="C167" s="334"/>
      <c r="D167" s="334"/>
      <c r="E167" s="356"/>
      <c r="F167" s="74"/>
      <c r="G167" s="74"/>
      <c r="H167" s="74"/>
      <c r="I167" s="74"/>
      <c r="J167" s="75"/>
      <c r="K167" s="310"/>
      <c r="L167" s="310"/>
    </row>
    <row r="168" spans="1:12" ht="12.75" customHeight="1">
      <c r="A168" s="334"/>
      <c r="B168" s="334"/>
      <c r="C168" s="334"/>
      <c r="D168" s="334"/>
      <c r="E168" s="356"/>
      <c r="F168" s="74"/>
      <c r="G168" s="74"/>
      <c r="H168" s="73"/>
      <c r="I168" s="75"/>
      <c r="J168" s="19"/>
      <c r="K168" s="310"/>
      <c r="L168" s="310"/>
    </row>
    <row r="169" spans="1:12" ht="12.75" customHeight="1">
      <c r="A169" s="334"/>
      <c r="B169" s="334"/>
      <c r="C169" s="334"/>
      <c r="D169" s="334"/>
      <c r="E169" s="356"/>
      <c r="F169" s="74"/>
      <c r="G169" s="74"/>
      <c r="H169" s="73"/>
      <c r="I169" s="19"/>
      <c r="J169" s="75"/>
      <c r="K169" s="310"/>
      <c r="L169" s="310"/>
    </row>
    <row r="170" spans="1:12" ht="12.75" customHeight="1">
      <c r="A170" s="334"/>
      <c r="B170" s="334"/>
      <c r="C170" s="334"/>
      <c r="D170" s="334"/>
      <c r="E170" s="356"/>
      <c r="F170" s="74"/>
      <c r="G170" s="74"/>
      <c r="H170" s="74"/>
      <c r="I170" s="74"/>
      <c r="J170" s="75"/>
      <c r="K170" s="310"/>
      <c r="L170" s="310"/>
    </row>
    <row r="171" spans="1:12" ht="12.75" customHeight="1">
      <c r="A171" s="334"/>
      <c r="B171" s="334"/>
      <c r="C171" s="334"/>
      <c r="D171" s="334"/>
      <c r="E171" s="356"/>
      <c r="F171" s="74"/>
      <c r="G171" s="74"/>
      <c r="H171" s="74"/>
      <c r="I171" s="74"/>
      <c r="J171" s="75"/>
      <c r="K171" s="310"/>
      <c r="L171" s="310"/>
    </row>
    <row r="172" spans="1:12" ht="12.75" customHeight="1">
      <c r="A172" s="334"/>
      <c r="B172" s="334"/>
      <c r="C172" s="334"/>
      <c r="D172" s="334"/>
      <c r="E172" s="356"/>
      <c r="F172" s="74"/>
      <c r="G172" s="74"/>
      <c r="H172" s="337"/>
      <c r="I172" s="74"/>
      <c r="J172" s="75"/>
      <c r="K172" s="338"/>
      <c r="L172" s="338"/>
    </row>
    <row r="173" spans="1:12" ht="12.75" customHeight="1">
      <c r="A173" s="333"/>
      <c r="B173" s="334"/>
      <c r="C173" s="334"/>
      <c r="D173" s="334"/>
      <c r="E173" s="335"/>
      <c r="F173" s="73"/>
      <c r="G173" s="73"/>
      <c r="H173" s="73"/>
      <c r="I173" s="73"/>
      <c r="J173" s="337"/>
      <c r="K173" s="336"/>
      <c r="L173" s="336"/>
    </row>
    <row r="174" spans="1:12" ht="12.75" customHeight="1">
      <c r="A174" s="333"/>
      <c r="B174" s="334"/>
      <c r="C174" s="334"/>
      <c r="D174" s="334"/>
      <c r="E174" s="356"/>
      <c r="F174" s="73"/>
      <c r="G174" s="73"/>
      <c r="H174" s="74"/>
      <c r="I174" s="75"/>
      <c r="J174" s="75"/>
      <c r="K174" s="336"/>
      <c r="L174" s="336"/>
    </row>
    <row r="175" spans="1:12" ht="12.75" customHeight="1">
      <c r="A175" s="333"/>
      <c r="B175" s="334"/>
      <c r="C175" s="334"/>
      <c r="D175" s="334"/>
      <c r="E175" s="356"/>
      <c r="F175" s="73"/>
      <c r="G175" s="73"/>
      <c r="H175" s="74"/>
      <c r="I175" s="74"/>
      <c r="J175" s="74"/>
      <c r="K175" s="357"/>
      <c r="L175" s="357"/>
    </row>
    <row r="176" spans="1:12" ht="12.75" customHeight="1">
      <c r="A176" s="333"/>
      <c r="B176" s="334"/>
      <c r="C176" s="334"/>
      <c r="D176" s="334"/>
      <c r="E176" s="335"/>
      <c r="F176" s="73"/>
      <c r="G176" s="73"/>
      <c r="H176" s="337"/>
      <c r="I176" s="337"/>
      <c r="J176" s="337"/>
      <c r="K176" s="338"/>
      <c r="L176" s="338"/>
    </row>
    <row r="177" spans="1:12" ht="12.75" customHeight="1">
      <c r="A177" s="79"/>
      <c r="B177" s="79"/>
      <c r="C177" s="78"/>
      <c r="D177" s="78"/>
      <c r="E177" s="350"/>
      <c r="F177" s="19"/>
      <c r="G177" s="78"/>
      <c r="H177" s="83"/>
      <c r="I177" s="83"/>
      <c r="J177" s="83"/>
      <c r="K177" s="338"/>
      <c r="L177" s="338"/>
    </row>
    <row r="178" spans="1:12" ht="12.75" customHeight="1">
      <c r="A178" s="79"/>
      <c r="B178" s="79"/>
      <c r="C178" s="78"/>
      <c r="D178" s="78"/>
      <c r="E178" s="350"/>
      <c r="F178" s="78"/>
      <c r="G178" s="83"/>
      <c r="H178" s="78"/>
      <c r="I178" s="83"/>
      <c r="J178" s="83"/>
      <c r="K178" s="310"/>
      <c r="L178" s="310"/>
    </row>
    <row r="179" spans="1:12" ht="12.75" customHeight="1">
      <c r="A179" s="79"/>
      <c r="B179" s="79"/>
      <c r="C179" s="78"/>
      <c r="D179" s="78"/>
      <c r="E179" s="350"/>
      <c r="F179" s="78"/>
      <c r="G179" s="83"/>
      <c r="H179" s="83"/>
      <c r="I179" s="83"/>
      <c r="J179" s="83"/>
      <c r="K179" s="338"/>
      <c r="L179" s="338"/>
    </row>
    <row r="180" spans="1:12" ht="12.75" customHeight="1">
      <c r="A180" s="79"/>
      <c r="B180" s="79"/>
      <c r="C180" s="78"/>
      <c r="D180" s="78"/>
      <c r="E180" s="350"/>
      <c r="F180" s="78"/>
      <c r="G180" s="82"/>
      <c r="H180" s="83"/>
      <c r="I180" s="83"/>
      <c r="J180" s="83"/>
      <c r="K180" s="338"/>
      <c r="L180" s="338"/>
    </row>
    <row r="181" spans="1:12" ht="12.75" customHeight="1">
      <c r="A181" s="79"/>
      <c r="B181" s="351"/>
      <c r="C181" s="78"/>
      <c r="D181" s="78"/>
      <c r="E181" s="350"/>
      <c r="F181" s="82"/>
      <c r="G181" s="82"/>
      <c r="H181" s="82"/>
      <c r="I181" s="82"/>
      <c r="J181" s="80"/>
      <c r="K181" s="310"/>
      <c r="L181" s="310"/>
    </row>
    <row r="182" spans="1:12" ht="12.75" customHeight="1">
      <c r="A182" s="79"/>
      <c r="B182" s="351"/>
      <c r="C182" s="78"/>
      <c r="D182" s="78"/>
      <c r="E182" s="350"/>
      <c r="F182" s="82"/>
      <c r="G182" s="78"/>
      <c r="H182" s="82"/>
      <c r="I182" s="80"/>
      <c r="J182" s="80"/>
      <c r="K182" s="310"/>
      <c r="L182" s="310"/>
    </row>
    <row r="183" spans="1:12" ht="12.75" customHeight="1">
      <c r="A183" s="79"/>
      <c r="B183" s="79"/>
      <c r="C183" s="79"/>
      <c r="D183" s="79"/>
      <c r="E183" s="350"/>
      <c r="F183" s="78"/>
      <c r="G183" s="78"/>
      <c r="H183" s="78"/>
      <c r="I183" s="75"/>
      <c r="J183" s="75"/>
      <c r="K183" s="358"/>
      <c r="L183" s="358"/>
    </row>
    <row r="184" spans="1:12" ht="12.75" customHeight="1">
      <c r="A184" s="79"/>
      <c r="B184" s="79"/>
      <c r="C184" s="78"/>
      <c r="D184" s="78"/>
      <c r="E184" s="351"/>
      <c r="F184" s="78"/>
      <c r="G184" s="78"/>
      <c r="H184" s="78"/>
      <c r="I184" s="78"/>
      <c r="J184" s="79"/>
      <c r="K184" s="359"/>
      <c r="L184" s="359"/>
    </row>
    <row r="185" spans="1:12" ht="12.75" customHeight="1">
      <c r="A185" s="79"/>
      <c r="B185" s="79"/>
      <c r="C185" s="78"/>
      <c r="D185" s="78"/>
      <c r="E185" s="351"/>
      <c r="F185" s="78"/>
      <c r="G185" s="78"/>
      <c r="H185" s="78"/>
      <c r="I185" s="78"/>
      <c r="J185" s="79"/>
      <c r="K185" s="310"/>
      <c r="L185" s="310"/>
    </row>
    <row r="186" spans="1:12" ht="12.75" customHeight="1">
      <c r="A186" s="79"/>
      <c r="B186" s="79"/>
      <c r="C186" s="78"/>
      <c r="D186" s="78"/>
      <c r="E186" s="351"/>
      <c r="F186" s="78"/>
      <c r="G186" s="78"/>
      <c r="H186" s="78"/>
      <c r="I186" s="78"/>
      <c r="J186" s="79"/>
      <c r="K186" s="352"/>
      <c r="L186" s="352"/>
    </row>
    <row r="187" spans="1:12" ht="12.75" customHeight="1">
      <c r="A187" s="79"/>
      <c r="B187" s="79"/>
      <c r="C187" s="78"/>
      <c r="D187" s="78"/>
      <c r="E187" s="351"/>
      <c r="F187" s="78"/>
      <c r="G187" s="78"/>
      <c r="H187" s="78"/>
      <c r="I187" s="78"/>
      <c r="J187" s="79"/>
      <c r="K187" s="360"/>
      <c r="L187" s="360"/>
    </row>
    <row r="188" spans="1:12" ht="12.75" customHeight="1">
      <c r="A188" s="79"/>
      <c r="B188" s="79"/>
      <c r="C188" s="78"/>
      <c r="D188" s="78"/>
      <c r="E188" s="351"/>
      <c r="F188" s="78"/>
      <c r="G188" s="78"/>
      <c r="H188" s="78"/>
      <c r="I188" s="78"/>
      <c r="J188" s="79"/>
      <c r="K188" s="360"/>
      <c r="L188" s="360"/>
    </row>
    <row r="189" spans="1:12" ht="12.75" customHeight="1">
      <c r="A189" s="79"/>
      <c r="B189" s="79"/>
      <c r="C189" s="78"/>
      <c r="D189" s="79"/>
      <c r="E189" s="350"/>
      <c r="F189" s="78"/>
      <c r="G189" s="78"/>
      <c r="H189" s="78"/>
      <c r="I189" s="80"/>
      <c r="J189" s="75"/>
      <c r="K189" s="361"/>
      <c r="L189" s="361"/>
    </row>
    <row r="190" spans="1:12" ht="12.75" customHeight="1">
      <c r="A190" s="79"/>
      <c r="B190" s="79"/>
      <c r="C190" s="78"/>
      <c r="D190" s="79"/>
      <c r="E190" s="350"/>
      <c r="F190" s="78"/>
      <c r="G190" s="78"/>
      <c r="H190" s="78"/>
      <c r="I190" s="80"/>
      <c r="J190" s="80"/>
      <c r="K190" s="361"/>
      <c r="L190" s="361"/>
    </row>
    <row r="191" spans="1:12" ht="12.75" customHeight="1">
      <c r="A191" s="79"/>
      <c r="B191" s="79"/>
      <c r="C191" s="78"/>
      <c r="D191" s="79"/>
      <c r="E191" s="351"/>
      <c r="F191" s="78"/>
      <c r="G191" s="78"/>
      <c r="H191" s="78"/>
      <c r="I191" s="80"/>
      <c r="J191" s="79"/>
      <c r="K191" s="362"/>
      <c r="L191" s="362"/>
    </row>
    <row r="192" spans="1:12" ht="12.75" customHeight="1">
      <c r="A192" s="79"/>
      <c r="B192" s="79"/>
      <c r="C192" s="78"/>
      <c r="D192" s="79"/>
      <c r="E192" s="351"/>
      <c r="F192" s="78"/>
      <c r="G192" s="78"/>
      <c r="H192" s="78"/>
      <c r="I192" s="80"/>
      <c r="J192" s="79"/>
      <c r="K192" s="361"/>
      <c r="L192" s="361"/>
    </row>
    <row r="193" spans="1:12" ht="12.75" customHeight="1">
      <c r="A193" s="79"/>
      <c r="B193" s="79"/>
      <c r="C193" s="78"/>
      <c r="D193" s="79"/>
      <c r="E193" s="350"/>
      <c r="F193" s="78"/>
      <c r="G193" s="78"/>
      <c r="H193" s="78"/>
      <c r="I193" s="80"/>
      <c r="J193" s="80"/>
      <c r="K193" s="361"/>
      <c r="L193" s="361"/>
    </row>
    <row r="194" spans="1:12" ht="12.75" customHeight="1">
      <c r="A194" s="79"/>
      <c r="B194" s="79"/>
      <c r="C194" s="78"/>
      <c r="D194" s="78"/>
      <c r="E194" s="351"/>
      <c r="F194" s="78"/>
      <c r="G194" s="78"/>
      <c r="H194" s="78"/>
      <c r="I194" s="80"/>
      <c r="J194" s="79"/>
      <c r="K194" s="361"/>
      <c r="L194" s="361"/>
    </row>
    <row r="195" spans="1:12" ht="12.75" customHeight="1">
      <c r="A195" s="79"/>
      <c r="B195" s="79"/>
      <c r="C195" s="78"/>
      <c r="D195" s="78"/>
      <c r="E195" s="351"/>
      <c r="F195" s="78"/>
      <c r="G195" s="83"/>
      <c r="H195" s="78"/>
      <c r="I195" s="80"/>
      <c r="J195" s="79"/>
      <c r="K195" s="361"/>
      <c r="L195" s="361"/>
    </row>
    <row r="196" spans="1:12" ht="12.75" customHeight="1">
      <c r="A196" s="79"/>
      <c r="B196" s="79"/>
      <c r="C196" s="78"/>
      <c r="D196" s="78"/>
      <c r="E196" s="350"/>
      <c r="F196" s="78"/>
      <c r="G196" s="78"/>
      <c r="H196" s="83"/>
      <c r="I196" s="83"/>
      <c r="J196" s="83"/>
      <c r="K196" s="355"/>
      <c r="L196" s="355"/>
    </row>
    <row r="197" spans="1:12" ht="13.5" customHeight="1">
      <c r="A197" s="79"/>
      <c r="B197" s="79"/>
      <c r="C197" s="78"/>
      <c r="D197" s="78"/>
      <c r="E197" s="350"/>
      <c r="F197" s="78"/>
      <c r="G197" s="83"/>
      <c r="H197" s="78"/>
      <c r="I197" s="78"/>
      <c r="J197" s="78"/>
      <c r="K197" s="310"/>
      <c r="L197" s="310"/>
    </row>
    <row r="198" spans="1:12" ht="13.5" customHeight="1">
      <c r="A198" s="79"/>
      <c r="B198" s="79"/>
      <c r="C198" s="78"/>
      <c r="D198" s="78"/>
      <c r="E198" s="350"/>
      <c r="F198" s="78"/>
      <c r="G198" s="83"/>
      <c r="H198" s="78"/>
      <c r="I198" s="78"/>
      <c r="J198" s="78"/>
      <c r="K198" s="338"/>
      <c r="L198" s="338"/>
    </row>
    <row r="199" spans="1:12" ht="12.75" customHeight="1">
      <c r="A199" s="79"/>
      <c r="B199" s="79"/>
      <c r="C199" s="78"/>
      <c r="D199" s="78"/>
      <c r="E199" s="350"/>
      <c r="F199" s="78"/>
      <c r="G199" s="78"/>
      <c r="H199" s="83"/>
      <c r="I199" s="83"/>
      <c r="J199" s="83"/>
      <c r="K199" s="352"/>
      <c r="L199" s="352"/>
    </row>
    <row r="200" spans="1:12" ht="13.5" customHeight="1">
      <c r="A200" s="79"/>
      <c r="B200" s="79"/>
      <c r="C200" s="78"/>
      <c r="D200" s="78"/>
      <c r="E200" s="350"/>
      <c r="F200" s="78"/>
      <c r="G200" s="78"/>
      <c r="H200" s="78"/>
      <c r="I200" s="78"/>
      <c r="J200" s="78"/>
      <c r="K200" s="310"/>
      <c r="L200" s="310"/>
    </row>
    <row r="201" spans="1:12" ht="12.75" customHeight="1">
      <c r="A201" s="79"/>
      <c r="B201" s="79"/>
      <c r="C201" s="78"/>
      <c r="D201" s="78"/>
      <c r="E201" s="350"/>
      <c r="F201" s="78"/>
      <c r="G201" s="82"/>
      <c r="H201" s="78"/>
      <c r="I201" s="78"/>
      <c r="J201" s="78"/>
      <c r="K201" s="310"/>
      <c r="L201" s="310"/>
    </row>
    <row r="202" spans="1:12" ht="12.75" customHeight="1">
      <c r="A202" s="79"/>
      <c r="B202" s="351"/>
      <c r="C202" s="78"/>
      <c r="D202" s="78"/>
      <c r="E202" s="350"/>
      <c r="F202" s="82"/>
      <c r="G202" s="82"/>
      <c r="H202" s="82"/>
      <c r="I202" s="82"/>
      <c r="J202" s="80"/>
      <c r="K202" s="310"/>
      <c r="L202" s="310"/>
    </row>
    <row r="203" spans="1:12" ht="12.75" customHeight="1">
      <c r="A203" s="79"/>
      <c r="B203" s="351"/>
      <c r="C203" s="78"/>
      <c r="D203" s="78"/>
      <c r="E203" s="350"/>
      <c r="F203" s="82"/>
      <c r="G203" s="78"/>
      <c r="H203" s="82"/>
      <c r="I203" s="82"/>
      <c r="J203" s="80"/>
      <c r="K203" s="310"/>
      <c r="L203" s="310"/>
    </row>
    <row r="204" spans="1:12" ht="12.75" customHeight="1">
      <c r="A204" s="79"/>
      <c r="B204" s="79"/>
      <c r="C204" s="79"/>
      <c r="D204" s="79"/>
      <c r="E204" s="350"/>
      <c r="F204" s="78"/>
      <c r="G204" s="78"/>
      <c r="H204" s="78"/>
      <c r="I204" s="75"/>
      <c r="J204" s="75"/>
      <c r="K204" s="361"/>
      <c r="L204" s="361"/>
    </row>
    <row r="205" spans="1:12" ht="12.75" customHeight="1">
      <c r="A205" s="79"/>
      <c r="B205" s="79"/>
      <c r="C205" s="78"/>
      <c r="D205" s="78"/>
      <c r="E205" s="351"/>
      <c r="F205" s="78"/>
      <c r="G205" s="78"/>
      <c r="H205" s="78"/>
      <c r="I205" s="78"/>
      <c r="J205" s="79"/>
      <c r="K205" s="361"/>
      <c r="L205" s="361"/>
    </row>
    <row r="206" spans="1:12" ht="12.75" customHeight="1">
      <c r="A206" s="79"/>
      <c r="B206" s="79"/>
      <c r="C206" s="78"/>
      <c r="D206" s="78"/>
      <c r="E206" s="351"/>
      <c r="F206" s="78"/>
      <c r="G206" s="78"/>
      <c r="H206" s="78"/>
      <c r="I206" s="78"/>
      <c r="J206" s="79"/>
      <c r="K206" s="310"/>
      <c r="L206" s="310"/>
    </row>
    <row r="207" spans="1:12" ht="12.75" customHeight="1">
      <c r="A207" s="79"/>
      <c r="B207" s="79"/>
      <c r="C207" s="78"/>
      <c r="D207" s="78"/>
      <c r="E207" s="351"/>
      <c r="F207" s="78"/>
      <c r="G207" s="78"/>
      <c r="H207" s="78"/>
      <c r="I207" s="78"/>
      <c r="J207" s="79"/>
      <c r="K207" s="310"/>
      <c r="L207" s="310"/>
    </row>
    <row r="208" spans="1:12" ht="12.75" customHeight="1">
      <c r="A208" s="79"/>
      <c r="B208" s="79"/>
      <c r="C208" s="78"/>
      <c r="D208" s="78"/>
      <c r="E208" s="351"/>
      <c r="F208" s="78"/>
      <c r="G208" s="78"/>
      <c r="H208" s="78"/>
      <c r="I208" s="78"/>
      <c r="J208" s="79"/>
      <c r="K208" s="310"/>
      <c r="L208" s="310"/>
    </row>
    <row r="209" spans="1:12" ht="12.75" customHeight="1">
      <c r="A209" s="79"/>
      <c r="B209" s="79"/>
      <c r="C209" s="78"/>
      <c r="D209" s="78"/>
      <c r="E209" s="351"/>
      <c r="F209" s="78"/>
      <c r="G209" s="78"/>
      <c r="H209" s="78"/>
      <c r="I209" s="78"/>
      <c r="J209" s="79"/>
      <c r="K209" s="310"/>
      <c r="L209" s="310"/>
    </row>
    <row r="210" spans="1:12" ht="12.75" customHeight="1">
      <c r="A210" s="79"/>
      <c r="B210" s="79"/>
      <c r="C210" s="78"/>
      <c r="D210" s="79"/>
      <c r="E210" s="350"/>
      <c r="F210" s="78"/>
      <c r="G210" s="78"/>
      <c r="H210" s="78"/>
      <c r="I210" s="80"/>
      <c r="J210" s="75"/>
      <c r="K210" s="310"/>
      <c r="L210" s="310"/>
    </row>
    <row r="211" spans="1:12" ht="12.75" customHeight="1">
      <c r="A211" s="79"/>
      <c r="B211" s="79"/>
      <c r="C211" s="78"/>
      <c r="D211" s="79"/>
      <c r="E211" s="350"/>
      <c r="F211" s="78"/>
      <c r="G211" s="78"/>
      <c r="H211" s="78"/>
      <c r="I211" s="80"/>
      <c r="J211" s="80"/>
      <c r="K211" s="310"/>
      <c r="L211" s="310"/>
    </row>
    <row r="212" spans="1:12" ht="12.75" customHeight="1">
      <c r="A212" s="79"/>
      <c r="B212" s="79"/>
      <c r="C212" s="78"/>
      <c r="D212" s="79"/>
      <c r="E212" s="351"/>
      <c r="F212" s="78"/>
      <c r="G212" s="78"/>
      <c r="H212" s="78"/>
      <c r="I212" s="80"/>
      <c r="J212" s="79"/>
      <c r="K212" s="310"/>
      <c r="L212" s="310"/>
    </row>
    <row r="213" spans="1:12" ht="12.75" customHeight="1">
      <c r="A213" s="79"/>
      <c r="B213" s="79"/>
      <c r="C213" s="78"/>
      <c r="D213" s="79"/>
      <c r="E213" s="351"/>
      <c r="F213" s="78"/>
      <c r="G213" s="78"/>
      <c r="H213" s="78"/>
      <c r="I213" s="80"/>
      <c r="J213" s="79"/>
      <c r="K213" s="310"/>
      <c r="L213" s="310"/>
    </row>
    <row r="214" spans="1:12" ht="12.75" customHeight="1">
      <c r="A214" s="79"/>
      <c r="B214" s="79"/>
      <c r="C214" s="78"/>
      <c r="D214" s="79"/>
      <c r="E214" s="351"/>
      <c r="F214" s="78"/>
      <c r="G214" s="78"/>
      <c r="H214" s="78"/>
      <c r="I214" s="80"/>
      <c r="J214" s="79"/>
      <c r="K214" s="310"/>
      <c r="L214" s="310"/>
    </row>
    <row r="215" spans="1:12" ht="12.75" customHeight="1">
      <c r="A215" s="79"/>
      <c r="B215" s="79"/>
      <c r="C215" s="78"/>
      <c r="D215" s="79"/>
      <c r="E215" s="350"/>
      <c r="F215" s="78"/>
      <c r="G215" s="78"/>
      <c r="H215" s="78"/>
      <c r="I215" s="80"/>
      <c r="J215" s="80"/>
      <c r="K215" s="310"/>
      <c r="L215" s="310"/>
    </row>
    <row r="216" spans="1:12" ht="12.75" customHeight="1">
      <c r="A216" s="79"/>
      <c r="B216" s="79"/>
      <c r="C216" s="78"/>
      <c r="D216" s="78"/>
      <c r="E216" s="351"/>
      <c r="F216" s="78"/>
      <c r="G216" s="78"/>
      <c r="H216" s="78"/>
      <c r="I216" s="80"/>
      <c r="J216" s="79"/>
      <c r="K216" s="310"/>
      <c r="L216" s="310"/>
    </row>
    <row r="217" spans="1:12" ht="12.75" customHeight="1">
      <c r="A217" s="79"/>
      <c r="B217" s="79"/>
      <c r="C217" s="78"/>
      <c r="D217" s="78"/>
      <c r="E217" s="351"/>
      <c r="F217" s="78"/>
      <c r="G217" s="83"/>
      <c r="H217" s="78"/>
      <c r="I217" s="80"/>
      <c r="J217" s="79"/>
      <c r="K217" s="361"/>
      <c r="L217" s="361"/>
    </row>
    <row r="218" spans="1:12" ht="12.75" customHeight="1">
      <c r="A218" s="79"/>
      <c r="B218" s="79"/>
      <c r="C218" s="78"/>
      <c r="D218" s="78"/>
      <c r="E218" s="350"/>
      <c r="F218" s="78"/>
      <c r="G218" s="78"/>
      <c r="H218" s="83"/>
      <c r="I218" s="83"/>
      <c r="J218" s="83"/>
      <c r="K218" s="338"/>
      <c r="L218" s="338"/>
    </row>
    <row r="219" spans="1:12" ht="27" customHeight="1">
      <c r="A219" s="79"/>
      <c r="B219" s="79"/>
      <c r="C219" s="78"/>
      <c r="D219" s="78"/>
      <c r="E219" s="350"/>
      <c r="F219" s="78"/>
      <c r="G219" s="83"/>
      <c r="H219" s="78"/>
      <c r="I219" s="762"/>
      <c r="J219" s="763"/>
      <c r="K219" s="310"/>
      <c r="L219" s="310"/>
    </row>
    <row r="220" spans="1:12" ht="13.5" customHeight="1">
      <c r="A220" s="79"/>
      <c r="B220" s="79"/>
      <c r="C220" s="78"/>
      <c r="D220" s="78"/>
      <c r="E220" s="350"/>
      <c r="F220" s="78"/>
      <c r="G220" s="78"/>
      <c r="H220" s="83"/>
      <c r="I220" s="83"/>
      <c r="J220" s="83"/>
      <c r="K220" s="355"/>
      <c r="L220" s="355"/>
    </row>
    <row r="221" spans="1:12" ht="12.75" customHeight="1">
      <c r="A221" s="79"/>
      <c r="B221" s="79"/>
      <c r="C221" s="78"/>
      <c r="D221" s="78"/>
      <c r="E221" s="350"/>
      <c r="F221" s="78"/>
      <c r="G221" s="78"/>
      <c r="H221" s="78"/>
      <c r="I221" s="78"/>
      <c r="J221" s="78"/>
      <c r="K221" s="310"/>
      <c r="L221" s="310"/>
    </row>
    <row r="222" spans="1:12" ht="12.75" customHeight="1">
      <c r="A222" s="79"/>
      <c r="B222" s="79"/>
      <c r="C222" s="78"/>
      <c r="D222" s="78"/>
      <c r="E222" s="350"/>
      <c r="F222" s="78"/>
      <c r="G222" s="82"/>
      <c r="H222" s="78"/>
      <c r="I222" s="78"/>
      <c r="J222" s="79"/>
      <c r="K222" s="358"/>
      <c r="L222" s="358"/>
    </row>
    <row r="223" spans="1:12" ht="12.75" customHeight="1">
      <c r="A223" s="79"/>
      <c r="B223" s="79"/>
      <c r="C223" s="78"/>
      <c r="D223" s="78"/>
      <c r="E223" s="350"/>
      <c r="F223" s="82"/>
      <c r="G223" s="78"/>
      <c r="H223" s="82"/>
      <c r="I223" s="82"/>
      <c r="J223" s="79"/>
      <c r="K223" s="358"/>
      <c r="L223" s="358"/>
    </row>
    <row r="224" spans="1:12" ht="12.75" customHeight="1">
      <c r="A224" s="79"/>
      <c r="B224" s="79"/>
      <c r="C224" s="79"/>
      <c r="D224" s="79"/>
      <c r="E224" s="350"/>
      <c r="F224" s="78"/>
      <c r="G224" s="78"/>
      <c r="H224" s="78"/>
      <c r="I224" s="75"/>
      <c r="J224" s="75"/>
      <c r="K224" s="358"/>
      <c r="L224" s="358"/>
    </row>
    <row r="225" spans="1:12" ht="12.75" customHeight="1">
      <c r="A225" s="79"/>
      <c r="B225" s="79"/>
      <c r="C225" s="79"/>
      <c r="D225" s="79"/>
      <c r="E225" s="350"/>
      <c r="F225" s="78"/>
      <c r="G225" s="78"/>
      <c r="H225" s="78"/>
      <c r="I225" s="75"/>
      <c r="J225" s="75"/>
      <c r="K225" s="358"/>
      <c r="L225" s="358"/>
    </row>
    <row r="226" spans="1:12" ht="12.75" customHeight="1">
      <c r="A226" s="79"/>
      <c r="B226" s="79"/>
      <c r="C226" s="78"/>
      <c r="D226" s="78"/>
      <c r="E226" s="351"/>
      <c r="F226" s="78"/>
      <c r="G226" s="78"/>
      <c r="H226" s="78"/>
      <c r="I226" s="78"/>
      <c r="J226" s="79"/>
      <c r="K226" s="310"/>
      <c r="L226" s="310"/>
    </row>
    <row r="227" spans="1:12" ht="12.75" customHeight="1">
      <c r="A227" s="79"/>
      <c r="B227" s="79"/>
      <c r="C227" s="78"/>
      <c r="D227" s="78"/>
      <c r="E227" s="351"/>
      <c r="F227" s="78"/>
      <c r="G227" s="78"/>
      <c r="H227" s="78"/>
      <c r="I227" s="78"/>
      <c r="J227" s="79"/>
      <c r="K227" s="310"/>
      <c r="L227" s="310"/>
    </row>
    <row r="228" spans="1:12" ht="12.75" customHeight="1">
      <c r="A228" s="79"/>
      <c r="B228" s="79"/>
      <c r="C228" s="78"/>
      <c r="D228" s="78"/>
      <c r="E228" s="351"/>
      <c r="F228" s="78"/>
      <c r="G228" s="78"/>
      <c r="H228" s="78"/>
      <c r="I228" s="78"/>
      <c r="J228" s="79"/>
      <c r="K228" s="310"/>
      <c r="L228" s="310"/>
    </row>
    <row r="229" spans="1:12" ht="12.75" customHeight="1">
      <c r="A229" s="79"/>
      <c r="B229" s="79"/>
      <c r="C229" s="78"/>
      <c r="D229" s="78"/>
      <c r="E229" s="351"/>
      <c r="F229" s="78"/>
      <c r="G229" s="78"/>
      <c r="H229" s="78"/>
      <c r="I229" s="78"/>
      <c r="J229" s="79"/>
      <c r="K229" s="310"/>
      <c r="L229" s="310"/>
    </row>
    <row r="230" spans="1:12" ht="12.75" customHeight="1">
      <c r="A230" s="79"/>
      <c r="B230" s="79"/>
      <c r="C230" s="78"/>
      <c r="D230" s="78"/>
      <c r="E230" s="351"/>
      <c r="F230" s="78"/>
      <c r="G230" s="78"/>
      <c r="H230" s="78"/>
      <c r="I230" s="78"/>
      <c r="J230" s="79"/>
      <c r="K230" s="310"/>
      <c r="L230" s="310"/>
    </row>
    <row r="231" spans="1:12" ht="12.75" customHeight="1">
      <c r="A231" s="79"/>
      <c r="B231" s="79"/>
      <c r="C231" s="78"/>
      <c r="D231" s="79"/>
      <c r="E231" s="350"/>
      <c r="F231" s="78"/>
      <c r="G231" s="78"/>
      <c r="H231" s="78"/>
      <c r="I231" s="80"/>
      <c r="J231" s="75"/>
      <c r="K231" s="310"/>
      <c r="L231" s="310"/>
    </row>
    <row r="232" spans="1:12" ht="12.75" customHeight="1">
      <c r="A232" s="79"/>
      <c r="B232" s="79"/>
      <c r="C232" s="78"/>
      <c r="D232" s="79"/>
      <c r="E232" s="350"/>
      <c r="F232" s="78"/>
      <c r="G232" s="78"/>
      <c r="H232" s="78"/>
      <c r="I232" s="80"/>
      <c r="J232" s="80"/>
      <c r="K232" s="310"/>
      <c r="L232" s="310"/>
    </row>
    <row r="233" spans="1:12" ht="12.75" customHeight="1">
      <c r="A233" s="79"/>
      <c r="B233" s="79"/>
      <c r="C233" s="78"/>
      <c r="D233" s="79"/>
      <c r="E233" s="351"/>
      <c r="F233" s="78"/>
      <c r="G233" s="78"/>
      <c r="H233" s="78"/>
      <c r="I233" s="80"/>
      <c r="J233" s="79"/>
      <c r="K233" s="310"/>
      <c r="L233" s="310"/>
    </row>
    <row r="234" spans="1:12" ht="12.75" customHeight="1">
      <c r="A234" s="79"/>
      <c r="B234" s="79"/>
      <c r="C234" s="78"/>
      <c r="D234" s="79"/>
      <c r="E234" s="351"/>
      <c r="F234" s="78"/>
      <c r="G234" s="78"/>
      <c r="H234" s="78"/>
      <c r="I234" s="80"/>
      <c r="J234" s="79"/>
      <c r="K234" s="310"/>
      <c r="L234" s="310"/>
    </row>
    <row r="235" spans="1:12" ht="12.75" customHeight="1">
      <c r="A235" s="79"/>
      <c r="B235" s="79"/>
      <c r="C235" s="78"/>
      <c r="D235" s="79"/>
      <c r="E235" s="350"/>
      <c r="F235" s="78"/>
      <c r="G235" s="78"/>
      <c r="H235" s="78"/>
      <c r="I235" s="80"/>
      <c r="J235" s="80"/>
      <c r="K235" s="310"/>
      <c r="L235" s="310"/>
    </row>
    <row r="236" spans="1:12" ht="12.75" customHeight="1">
      <c r="A236" s="79"/>
      <c r="B236" s="79"/>
      <c r="C236" s="78"/>
      <c r="D236" s="78"/>
      <c r="E236" s="351"/>
      <c r="F236" s="78"/>
      <c r="G236" s="78"/>
      <c r="H236" s="78"/>
      <c r="I236" s="80"/>
      <c r="J236" s="79"/>
      <c r="K236" s="310"/>
      <c r="L236" s="310"/>
    </row>
    <row r="237" spans="1:12" ht="12.75" customHeight="1">
      <c r="A237" s="79"/>
      <c r="B237" s="79"/>
      <c r="C237" s="78"/>
      <c r="D237" s="78"/>
      <c r="E237" s="351"/>
      <c r="F237" s="78"/>
      <c r="G237" s="83"/>
      <c r="H237" s="78"/>
      <c r="I237" s="80"/>
      <c r="J237" s="79"/>
      <c r="K237" s="310"/>
      <c r="L237" s="310"/>
    </row>
    <row r="238" spans="1:12" ht="12.75" customHeight="1">
      <c r="A238" s="79"/>
      <c r="B238" s="79"/>
      <c r="C238" s="78"/>
      <c r="D238" s="78"/>
      <c r="E238" s="350"/>
      <c r="F238" s="83"/>
      <c r="G238" s="78"/>
      <c r="H238" s="78"/>
      <c r="I238" s="78"/>
      <c r="J238" s="78"/>
      <c r="K238" s="355"/>
      <c r="L238" s="355"/>
    </row>
    <row r="239" spans="1:12" ht="12.75" customHeight="1">
      <c r="A239" s="79"/>
      <c r="B239" s="79"/>
      <c r="C239" s="78"/>
      <c r="D239" s="78"/>
      <c r="E239" s="350"/>
      <c r="F239" s="78"/>
      <c r="G239" s="79"/>
      <c r="H239" s="79"/>
      <c r="I239" s="78"/>
      <c r="J239" s="79"/>
      <c r="K239" s="310"/>
      <c r="L239" s="310"/>
    </row>
    <row r="240" spans="1:12" ht="13.5" customHeight="1">
      <c r="A240" s="79"/>
      <c r="B240" s="79"/>
      <c r="C240" s="78"/>
      <c r="D240" s="78"/>
      <c r="E240" s="350"/>
      <c r="F240" s="78"/>
      <c r="G240" s="79"/>
      <c r="H240" s="79"/>
      <c r="I240" s="79"/>
      <c r="J240" s="79"/>
      <c r="K240" s="338"/>
      <c r="L240" s="338"/>
    </row>
    <row r="241" spans="1:12" ht="12.75" customHeight="1">
      <c r="A241" s="79"/>
      <c r="B241" s="79"/>
      <c r="C241" s="78"/>
      <c r="D241" s="78"/>
      <c r="E241" s="350"/>
      <c r="F241" s="83"/>
      <c r="G241" s="79"/>
      <c r="H241" s="79"/>
      <c r="I241" s="79"/>
      <c r="J241" s="79"/>
      <c r="K241" s="310"/>
      <c r="L241" s="310"/>
    </row>
    <row r="242" spans="1:12" ht="12.75" customHeight="1">
      <c r="A242" s="84"/>
      <c r="B242" s="84"/>
      <c r="C242" s="83"/>
      <c r="D242" s="83"/>
      <c r="E242" s="363"/>
      <c r="F242" s="78"/>
      <c r="G242" s="83"/>
      <c r="H242" s="78"/>
      <c r="I242" s="78"/>
      <c r="J242" s="78"/>
      <c r="K242" s="338"/>
      <c r="L242" s="338"/>
    </row>
    <row r="243" spans="1:12" ht="12.75" customHeight="1">
      <c r="A243" s="84"/>
      <c r="B243" s="84"/>
      <c r="C243" s="83"/>
      <c r="D243" s="83"/>
      <c r="E243" s="363"/>
      <c r="F243" s="78"/>
      <c r="G243" s="78"/>
      <c r="H243" s="83"/>
      <c r="I243" s="83"/>
      <c r="J243" s="84"/>
      <c r="K243" s="358"/>
      <c r="L243" s="358"/>
    </row>
    <row r="244" spans="1:12" ht="12.75" customHeight="1">
      <c r="A244" s="19"/>
      <c r="B244" s="19"/>
      <c r="C244" s="19"/>
      <c r="D244" s="19"/>
      <c r="E244" s="290"/>
      <c r="F244" s="19"/>
      <c r="G244" s="19"/>
      <c r="H244" s="19"/>
      <c r="I244" s="19"/>
      <c r="J244" s="19"/>
      <c r="K244" s="19"/>
      <c r="L244" s="19"/>
    </row>
    <row r="245" spans="1:12" ht="12.75" customHeight="1">
      <c r="A245" s="19"/>
      <c r="B245" s="19"/>
      <c r="C245" s="74"/>
      <c r="D245" s="74"/>
      <c r="E245" s="364"/>
      <c r="F245" s="19"/>
      <c r="G245" s="19"/>
      <c r="H245" s="74"/>
      <c r="I245" s="74"/>
      <c r="J245" s="74"/>
      <c r="K245" s="19"/>
      <c r="L245" s="19"/>
    </row>
    <row r="246" spans="1:12" ht="12.75" customHeight="1">
      <c r="A246" s="19"/>
      <c r="B246" s="19"/>
      <c r="C246" s="74"/>
      <c r="D246" s="74"/>
      <c r="E246" s="364"/>
      <c r="F246" s="19"/>
      <c r="G246" s="19"/>
      <c r="H246" s="19"/>
      <c r="I246" s="74"/>
      <c r="J246" s="74"/>
      <c r="K246" s="74"/>
      <c r="L246" s="74"/>
    </row>
    <row r="247" spans="1:12" ht="12.75" customHeight="1">
      <c r="A247" s="19"/>
      <c r="B247" s="19"/>
      <c r="C247" s="74"/>
      <c r="D247" s="74"/>
      <c r="E247" s="364"/>
      <c r="F247" s="19"/>
      <c r="G247" s="19"/>
      <c r="H247" s="74"/>
      <c r="I247" s="74"/>
      <c r="J247" s="74"/>
      <c r="K247" s="19"/>
      <c r="L247" s="19"/>
    </row>
    <row r="248" spans="1:12" ht="12.75" customHeight="1">
      <c r="A248" s="19"/>
      <c r="B248" s="19"/>
      <c r="C248" s="74"/>
      <c r="D248" s="74"/>
      <c r="E248" s="364"/>
      <c r="F248" s="19"/>
      <c r="G248" s="19"/>
      <c r="H248" s="19"/>
      <c r="I248" s="74"/>
      <c r="J248" s="74"/>
      <c r="K248" s="19"/>
      <c r="L248" s="19"/>
    </row>
    <row r="249" spans="1:12" ht="12.75" customHeight="1">
      <c r="A249" s="19"/>
      <c r="B249" s="19"/>
      <c r="C249" s="74"/>
      <c r="D249" s="74"/>
      <c r="E249" s="364"/>
      <c r="F249" s="19"/>
      <c r="G249" s="19"/>
      <c r="H249" s="19"/>
      <c r="I249" s="19"/>
      <c r="J249" s="74"/>
      <c r="K249" s="74"/>
      <c r="L249" s="74"/>
    </row>
    <row r="250" spans="1:12" ht="12.75" customHeight="1">
      <c r="A250" s="19"/>
      <c r="B250" s="19"/>
      <c r="C250" s="74"/>
      <c r="D250" s="74"/>
      <c r="E250" s="364"/>
      <c r="F250" s="19"/>
      <c r="G250" s="19"/>
      <c r="H250" s="19"/>
      <c r="I250" s="74"/>
      <c r="J250" s="74"/>
      <c r="K250" s="74"/>
      <c r="L250" s="74"/>
    </row>
    <row r="251" spans="1:12" ht="12.75" customHeight="1">
      <c r="A251" s="19"/>
      <c r="B251" s="19"/>
      <c r="C251" s="74"/>
      <c r="D251" s="74"/>
      <c r="E251" s="364"/>
      <c r="F251" s="19"/>
      <c r="G251" s="19"/>
      <c r="H251" s="74"/>
      <c r="I251" s="74"/>
      <c r="J251" s="74"/>
      <c r="K251" s="74"/>
      <c r="L251" s="74"/>
    </row>
    <row r="252" spans="1:12" ht="12.75" customHeight="1">
      <c r="A252" s="19"/>
      <c r="B252" s="19"/>
      <c r="C252" s="74"/>
      <c r="D252" s="74"/>
      <c r="E252" s="364"/>
      <c r="F252" s="19"/>
      <c r="G252" s="19"/>
      <c r="H252" s="19"/>
      <c r="I252" s="74"/>
      <c r="J252" s="74"/>
      <c r="K252" s="74"/>
      <c r="L252" s="74"/>
    </row>
    <row r="253" spans="1:12" ht="12.75" customHeight="1">
      <c r="A253" s="19"/>
      <c r="B253" s="19"/>
      <c r="C253" s="19"/>
      <c r="D253" s="19"/>
      <c r="E253" s="290"/>
      <c r="F253" s="19"/>
      <c r="G253" s="19"/>
      <c r="H253" s="19"/>
      <c r="I253" s="74"/>
      <c r="J253" s="19"/>
      <c r="K253" s="19"/>
      <c r="L253" s="19"/>
    </row>
    <row r="254" spans="1:12" ht="13.5" customHeight="1">
      <c r="A254" s="19"/>
      <c r="B254" s="19"/>
      <c r="C254" s="19"/>
      <c r="D254" s="19"/>
      <c r="E254" s="290"/>
      <c r="F254" s="73"/>
      <c r="G254" s="88"/>
      <c r="H254" s="88"/>
      <c r="I254" s="88"/>
      <c r="J254" s="88"/>
      <c r="K254" s="73"/>
      <c r="L254" s="73"/>
    </row>
    <row r="255" spans="1:12" ht="12.75" customHeight="1">
      <c r="A255" s="19"/>
      <c r="B255" s="19"/>
      <c r="C255" s="19"/>
      <c r="D255" s="19"/>
      <c r="E255" s="290"/>
      <c r="F255" s="73"/>
      <c r="G255" s="88"/>
      <c r="H255" s="88"/>
      <c r="I255" s="88"/>
      <c r="J255" s="88"/>
      <c r="K255" s="73"/>
      <c r="L255" s="73"/>
    </row>
    <row r="256" spans="1:12" ht="12.75" customHeight="1">
      <c r="A256" s="19"/>
      <c r="B256" s="19"/>
      <c r="C256" s="19"/>
      <c r="D256" s="19"/>
      <c r="E256" s="290"/>
      <c r="F256" s="19"/>
      <c r="G256" s="19"/>
      <c r="H256" s="19"/>
      <c r="I256" s="19"/>
      <c r="J256" s="19"/>
      <c r="K256" s="19"/>
      <c r="L256" s="19"/>
    </row>
    <row r="257" spans="1:12" ht="12.75" customHeight="1">
      <c r="A257" s="19"/>
      <c r="B257" s="19"/>
      <c r="C257" s="19"/>
      <c r="D257" s="19"/>
      <c r="E257" s="290"/>
      <c r="F257" s="73"/>
      <c r="G257" s="19"/>
      <c r="H257" s="19"/>
      <c r="I257" s="19"/>
      <c r="J257" s="19"/>
      <c r="K257" s="19"/>
      <c r="L257" s="19"/>
    </row>
    <row r="258" spans="1:12" ht="12.75" customHeight="1">
      <c r="A258" s="19"/>
      <c r="B258" s="19"/>
      <c r="C258" s="19"/>
      <c r="D258" s="19"/>
      <c r="E258" s="290"/>
      <c r="F258" s="19"/>
      <c r="G258" s="19"/>
      <c r="H258" s="19"/>
      <c r="I258" s="19"/>
      <c r="J258" s="19"/>
      <c r="K258" s="100"/>
      <c r="L258" s="100"/>
    </row>
    <row r="259" spans="1:12" ht="12.75" customHeight="1">
      <c r="A259" s="19"/>
      <c r="B259" s="19"/>
      <c r="C259" s="74"/>
      <c r="D259" s="74"/>
      <c r="E259" s="364"/>
      <c r="F259" s="19"/>
      <c r="G259" s="19"/>
      <c r="H259" s="74"/>
      <c r="I259" s="74"/>
      <c r="J259" s="74"/>
      <c r="K259" s="102"/>
      <c r="L259" s="102"/>
    </row>
    <row r="260" spans="1:12" ht="12.75" customHeight="1">
      <c r="A260" s="19"/>
      <c r="B260" s="19"/>
      <c r="C260" s="74"/>
      <c r="D260" s="74"/>
      <c r="E260" s="364"/>
      <c r="F260" s="19"/>
      <c r="G260" s="19"/>
      <c r="H260" s="74"/>
      <c r="I260" s="74"/>
      <c r="J260" s="74"/>
      <c r="K260" s="102"/>
      <c r="L260" s="102"/>
    </row>
    <row r="261" spans="1:12" ht="12.75" customHeight="1">
      <c r="A261" s="19"/>
      <c r="B261" s="19"/>
      <c r="C261" s="74"/>
      <c r="D261" s="74"/>
      <c r="E261" s="364"/>
      <c r="F261" s="19"/>
      <c r="G261" s="19"/>
      <c r="H261" s="74"/>
      <c r="I261" s="74"/>
      <c r="J261" s="74"/>
      <c r="K261" s="102"/>
      <c r="L261" s="102"/>
    </row>
    <row r="262" spans="1:12" ht="12.75" customHeight="1">
      <c r="A262" s="19"/>
      <c r="B262" s="19"/>
      <c r="C262" s="74"/>
      <c r="D262" s="74"/>
      <c r="E262" s="364"/>
      <c r="F262" s="19"/>
      <c r="G262" s="19"/>
      <c r="H262" s="74"/>
      <c r="I262" s="74"/>
      <c r="J262" s="74"/>
      <c r="K262" s="102"/>
      <c r="L262" s="102"/>
    </row>
    <row r="263" spans="1:12" ht="12.75" customHeight="1">
      <c r="A263" s="19"/>
      <c r="B263" s="19"/>
      <c r="C263" s="74"/>
      <c r="D263" s="74"/>
      <c r="E263" s="364"/>
      <c r="F263" s="19"/>
      <c r="G263" s="19"/>
      <c r="H263" s="74"/>
      <c r="I263" s="74"/>
      <c r="J263" s="74"/>
      <c r="K263" s="102"/>
      <c r="L263" s="102"/>
    </row>
    <row r="264" spans="1:12" ht="12.75" customHeight="1">
      <c r="A264" s="19"/>
      <c r="B264" s="19"/>
      <c r="C264" s="74"/>
      <c r="D264" s="74"/>
      <c r="E264" s="364"/>
      <c r="F264" s="19"/>
      <c r="G264" s="19"/>
      <c r="H264" s="74"/>
      <c r="I264" s="74"/>
      <c r="J264" s="74"/>
      <c r="K264" s="102"/>
      <c r="L264" s="102"/>
    </row>
    <row r="265" spans="1:12" ht="12.75" customHeight="1">
      <c r="A265" s="19"/>
      <c r="B265" s="19"/>
      <c r="C265" s="74"/>
      <c r="D265" s="74"/>
      <c r="E265" s="364"/>
      <c r="F265" s="19"/>
      <c r="G265" s="19"/>
      <c r="H265" s="74"/>
      <c r="I265" s="74"/>
      <c r="J265" s="74"/>
      <c r="K265" s="102"/>
      <c r="L265" s="102"/>
    </row>
    <row r="266" spans="1:12" ht="12.75" customHeight="1">
      <c r="A266" s="19"/>
      <c r="B266" s="19"/>
      <c r="C266" s="74"/>
      <c r="D266" s="74"/>
      <c r="E266" s="364"/>
      <c r="F266" s="19"/>
      <c r="G266" s="19"/>
      <c r="H266" s="74"/>
      <c r="I266" s="74"/>
      <c r="J266" s="74"/>
      <c r="K266" s="102"/>
      <c r="L266" s="102"/>
    </row>
    <row r="267" spans="1:12" ht="12.75" customHeight="1">
      <c r="A267" s="19"/>
      <c r="B267" s="19"/>
      <c r="C267" s="74"/>
      <c r="D267" s="74"/>
      <c r="E267" s="364"/>
      <c r="F267" s="19"/>
      <c r="G267" s="19"/>
      <c r="H267" s="74"/>
      <c r="I267" s="74"/>
      <c r="J267" s="74"/>
      <c r="K267" s="365"/>
      <c r="L267" s="365"/>
    </row>
    <row r="268" spans="1:12" ht="12.75" customHeight="1">
      <c r="A268" s="19"/>
      <c r="B268" s="19"/>
      <c r="C268" s="74"/>
      <c r="D268" s="74"/>
      <c r="E268" s="364"/>
      <c r="F268" s="19"/>
      <c r="G268" s="19"/>
      <c r="H268" s="74"/>
      <c r="I268" s="74"/>
      <c r="J268" s="74"/>
      <c r="K268" s="365"/>
      <c r="L268" s="365"/>
    </row>
    <row r="269" spans="1:12" ht="13.5" customHeight="1">
      <c r="A269" s="19"/>
      <c r="B269" s="19"/>
      <c r="C269" s="74"/>
      <c r="D269" s="74"/>
      <c r="E269" s="364"/>
      <c r="F269" s="19"/>
      <c r="G269" s="19"/>
      <c r="H269" s="74"/>
      <c r="I269" s="74"/>
      <c r="J269" s="74"/>
      <c r="K269" s="102"/>
      <c r="L269" s="102"/>
    </row>
    <row r="270" spans="1:12" ht="13.5" customHeight="1">
      <c r="A270" s="19"/>
      <c r="B270" s="19"/>
      <c r="C270" s="74"/>
      <c r="D270" s="74"/>
      <c r="E270" s="364"/>
      <c r="F270" s="19"/>
      <c r="G270" s="19"/>
      <c r="H270" s="74"/>
      <c r="I270" s="74"/>
      <c r="J270" s="74"/>
      <c r="K270" s="102"/>
      <c r="L270" s="102"/>
    </row>
    <row r="271" spans="1:12" ht="13.5" customHeight="1">
      <c r="A271" s="19"/>
      <c r="B271" s="19"/>
      <c r="C271" s="74"/>
      <c r="D271" s="74"/>
      <c r="E271" s="364"/>
      <c r="F271" s="19"/>
      <c r="G271" s="19"/>
      <c r="H271" s="74"/>
      <c r="I271" s="74"/>
      <c r="J271" s="74"/>
      <c r="K271" s="102"/>
      <c r="L271" s="102"/>
    </row>
    <row r="272" spans="1:12" ht="13.5" customHeight="1">
      <c r="A272" s="19"/>
      <c r="B272" s="19"/>
      <c r="C272" s="74"/>
      <c r="D272" s="74"/>
      <c r="E272" s="364"/>
      <c r="F272" s="19"/>
      <c r="G272" s="19"/>
      <c r="H272" s="74"/>
      <c r="I272" s="74"/>
      <c r="J272" s="74"/>
      <c r="K272" s="102"/>
      <c r="L272" s="102"/>
    </row>
    <row r="273" spans="1:12" ht="13.5" customHeight="1">
      <c r="A273" s="19"/>
      <c r="B273" s="19"/>
      <c r="C273" s="74"/>
      <c r="D273" s="74"/>
      <c r="E273" s="364"/>
      <c r="F273" s="19"/>
      <c r="G273" s="19"/>
      <c r="H273" s="74"/>
      <c r="I273" s="74"/>
      <c r="J273" s="74"/>
      <c r="K273" s="102"/>
      <c r="L273" s="102"/>
    </row>
    <row r="274" spans="1:12" ht="13.5" customHeight="1">
      <c r="A274" s="19"/>
      <c r="B274" s="19"/>
      <c r="C274" s="74"/>
      <c r="D274" s="74"/>
      <c r="E274" s="364"/>
      <c r="F274" s="19"/>
      <c r="G274" s="19"/>
      <c r="H274" s="74"/>
      <c r="I274" s="74"/>
      <c r="J274" s="74"/>
      <c r="K274" s="102"/>
      <c r="L274" s="102"/>
    </row>
    <row r="275" spans="1:12" ht="13.5" customHeight="1">
      <c r="A275" s="19"/>
      <c r="B275" s="19"/>
      <c r="C275" s="74"/>
      <c r="D275" s="74"/>
      <c r="E275" s="364"/>
      <c r="F275" s="73"/>
      <c r="G275" s="88"/>
      <c r="H275" s="88"/>
      <c r="I275" s="88"/>
      <c r="J275" s="88"/>
      <c r="K275" s="365"/>
      <c r="L275" s="365"/>
    </row>
  </sheetData>
  <sheetProtection selectLockedCells="1" selectUnlockedCells="1"/>
  <mergeCells count="18">
    <mergeCell ref="A3:A4"/>
    <mergeCell ref="A5:A7"/>
    <mergeCell ref="L4:M4"/>
    <mergeCell ref="A2:O2"/>
    <mergeCell ref="J1:O1"/>
    <mergeCell ref="N4:O4"/>
    <mergeCell ref="O5:O6"/>
    <mergeCell ref="M5:M6"/>
    <mergeCell ref="I219:J219"/>
    <mergeCell ref="C3:C4"/>
    <mergeCell ref="D4:E4"/>
    <mergeCell ref="F4:G4"/>
    <mergeCell ref="H4:I4"/>
    <mergeCell ref="J4:K4"/>
    <mergeCell ref="K5:K6"/>
    <mergeCell ref="E5:E6"/>
    <mergeCell ref="G5:G6"/>
    <mergeCell ref="I5:I6"/>
  </mergeCells>
  <printOptions horizontalCentered="1"/>
  <pageMargins left="0.1968503937007874" right="0.1968503937007874" top="0.5905511811023623" bottom="0.1968503937007874" header="0" footer="0"/>
  <pageSetup horizontalDpi="600" verticalDpi="600" orientation="landscape" paperSize="9" scale="9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D95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5.57421875" style="0" customWidth="1"/>
    <col min="2" max="2" width="8.00390625" style="0" customWidth="1"/>
    <col min="3" max="3" width="10.28125" style="0" customWidth="1"/>
    <col min="4" max="4" width="14.140625" style="0" customWidth="1"/>
  </cols>
  <sheetData>
    <row r="1" spans="10:15" s="424" customFormat="1" ht="12.75" customHeight="1">
      <c r="J1" s="772" t="s">
        <v>438</v>
      </c>
      <c r="K1" s="773"/>
      <c r="L1" s="773"/>
      <c r="M1" s="773"/>
      <c r="N1" s="773"/>
      <c r="O1" s="773"/>
    </row>
    <row r="2" spans="1:15" s="424" customFormat="1" ht="12.75" customHeight="1">
      <c r="A2" s="756" t="s">
        <v>404</v>
      </c>
      <c r="B2" s="756"/>
      <c r="C2" s="756"/>
      <c r="D2" s="756"/>
      <c r="E2" s="756"/>
      <c r="F2" s="756"/>
      <c r="G2" s="756"/>
      <c r="H2" s="756"/>
      <c r="I2" s="756"/>
      <c r="J2" s="756"/>
      <c r="K2" s="756"/>
      <c r="L2" s="756"/>
      <c r="M2" s="756"/>
      <c r="N2" s="756"/>
      <c r="O2" s="756"/>
    </row>
    <row r="3" s="424" customFormat="1" ht="11.25"/>
    <row r="4" spans="1:15" s="424" customFormat="1" ht="11.25">
      <c r="A4" s="426"/>
      <c r="B4" s="426"/>
      <c r="C4" s="90"/>
      <c r="D4" s="777" t="s">
        <v>54</v>
      </c>
      <c r="E4" s="6" t="s">
        <v>135</v>
      </c>
      <c r="F4" s="6" t="s">
        <v>136</v>
      </c>
      <c r="G4" s="6" t="s">
        <v>32</v>
      </c>
      <c r="H4" s="697" t="s">
        <v>33</v>
      </c>
      <c r="I4" s="678" t="s">
        <v>137</v>
      </c>
      <c r="J4" s="6" t="s">
        <v>8</v>
      </c>
      <c r="K4" s="6" t="s">
        <v>138</v>
      </c>
      <c r="L4" s="6" t="s">
        <v>139</v>
      </c>
      <c r="M4" s="6" t="s">
        <v>39</v>
      </c>
      <c r="N4" s="6" t="s">
        <v>140</v>
      </c>
      <c r="O4" s="779" t="s">
        <v>338</v>
      </c>
    </row>
    <row r="5" spans="1:15" s="424" customFormat="1" ht="11.25">
      <c r="A5" s="427"/>
      <c r="B5" s="427"/>
      <c r="C5" s="91"/>
      <c r="D5" s="778"/>
      <c r="E5" s="8" t="s">
        <v>40</v>
      </c>
      <c r="F5" s="8" t="s">
        <v>41</v>
      </c>
      <c r="G5" s="8" t="s">
        <v>48</v>
      </c>
      <c r="H5" s="698" t="s">
        <v>48</v>
      </c>
      <c r="I5" s="679" t="s">
        <v>142</v>
      </c>
      <c r="J5" s="8" t="s">
        <v>143</v>
      </c>
      <c r="K5" s="8" t="s">
        <v>144</v>
      </c>
      <c r="L5" s="8" t="s">
        <v>144</v>
      </c>
      <c r="M5" s="8" t="s">
        <v>38</v>
      </c>
      <c r="N5" s="8" t="s">
        <v>145</v>
      </c>
      <c r="O5" s="780"/>
    </row>
    <row r="6" spans="1:15" s="424" customFormat="1" ht="35.25" customHeight="1">
      <c r="A6" s="73" t="s">
        <v>247</v>
      </c>
      <c r="B6" s="73"/>
      <c r="C6" s="92"/>
      <c r="D6" s="93"/>
      <c r="E6" s="68"/>
      <c r="F6" s="68"/>
      <c r="G6" s="68"/>
      <c r="H6" s="699"/>
      <c r="I6" s="680"/>
      <c r="J6" s="68"/>
      <c r="K6" s="68"/>
      <c r="L6" s="68"/>
      <c r="M6" s="68"/>
      <c r="N6" s="68"/>
      <c r="O6" s="428"/>
    </row>
    <row r="7" spans="1:15" s="424" customFormat="1" ht="12.75">
      <c r="A7" s="92"/>
      <c r="B7" s="73" t="s">
        <v>146</v>
      </c>
      <c r="C7" s="73"/>
      <c r="D7" s="94"/>
      <c r="E7" s="95"/>
      <c r="F7" s="95"/>
      <c r="G7" s="95"/>
      <c r="H7" s="700"/>
      <c r="I7" s="105"/>
      <c r="J7" s="30"/>
      <c r="K7" s="30"/>
      <c r="L7" s="30"/>
      <c r="M7" s="95"/>
      <c r="N7" s="95"/>
      <c r="O7" s="429"/>
    </row>
    <row r="8" spans="1:15" s="424" customFormat="1" ht="12.75">
      <c r="A8" s="92"/>
      <c r="B8" s="92"/>
      <c r="C8" s="436" t="s">
        <v>147</v>
      </c>
      <c r="D8" s="437"/>
      <c r="E8" s="529"/>
      <c r="F8" s="529"/>
      <c r="G8" s="529">
        <v>12000</v>
      </c>
      <c r="H8" s="701"/>
      <c r="I8" s="681"/>
      <c r="J8" s="456"/>
      <c r="K8" s="456"/>
      <c r="L8" s="456"/>
      <c r="M8" s="529"/>
      <c r="N8" s="529"/>
      <c r="O8" s="439">
        <f>SUM(E8:N8)</f>
        <v>12000</v>
      </c>
    </row>
    <row r="9" spans="1:15" s="424" customFormat="1" ht="12.75">
      <c r="A9" s="92"/>
      <c r="B9" s="92"/>
      <c r="C9" s="440" t="s">
        <v>344</v>
      </c>
      <c r="D9" s="441"/>
      <c r="E9" s="448"/>
      <c r="F9" s="448"/>
      <c r="G9" s="448"/>
      <c r="H9" s="702"/>
      <c r="I9" s="682"/>
      <c r="J9" s="459"/>
      <c r="K9" s="448">
        <v>500</v>
      </c>
      <c r="L9" s="459"/>
      <c r="M9" s="448"/>
      <c r="N9" s="448"/>
      <c r="O9" s="439">
        <f>SUM(E9:N9)</f>
        <v>500</v>
      </c>
    </row>
    <row r="10" spans="1:15" s="424" customFormat="1" ht="12.75">
      <c r="A10" s="92"/>
      <c r="B10" s="92"/>
      <c r="C10" s="440" t="s">
        <v>340</v>
      </c>
      <c r="D10" s="441"/>
      <c r="E10" s="448">
        <f>SUM(E11:E15)</f>
        <v>0</v>
      </c>
      <c r="F10" s="448">
        <f>SUM(F11:F15)</f>
        <v>0</v>
      </c>
      <c r="G10" s="448">
        <f>SUM(G11:G15)</f>
        <v>16298</v>
      </c>
      <c r="H10" s="702">
        <f aca="true" t="shared" si="0" ref="H10:N10">SUM(H11:H15)</f>
        <v>1400</v>
      </c>
      <c r="I10" s="682">
        <f t="shared" si="0"/>
        <v>0</v>
      </c>
      <c r="J10" s="448">
        <f t="shared" si="0"/>
        <v>0</v>
      </c>
      <c r="K10" s="448">
        <f t="shared" si="0"/>
        <v>23872</v>
      </c>
      <c r="L10" s="448">
        <f t="shared" si="0"/>
        <v>0</v>
      </c>
      <c r="M10" s="448">
        <f t="shared" si="0"/>
        <v>0</v>
      </c>
      <c r="N10" s="448">
        <f t="shared" si="0"/>
        <v>0</v>
      </c>
      <c r="O10" s="448">
        <f>SUM(O11:O15)</f>
        <v>41570</v>
      </c>
    </row>
    <row r="11" spans="1:15" s="424" customFormat="1" ht="12.75">
      <c r="A11" s="92"/>
      <c r="B11" s="92"/>
      <c r="C11" s="444" t="s">
        <v>337</v>
      </c>
      <c r="D11" s="93" t="s">
        <v>358</v>
      </c>
      <c r="E11" s="95"/>
      <c r="F11" s="95"/>
      <c r="G11" s="95"/>
      <c r="H11" s="700"/>
      <c r="I11" s="105"/>
      <c r="J11" s="95"/>
      <c r="K11" s="178">
        <v>23872</v>
      </c>
      <c r="L11" s="30"/>
      <c r="M11" s="95"/>
      <c r="N11" s="95"/>
      <c r="O11" s="677">
        <f aca="true" t="shared" si="1" ref="O11:O17">SUM(E11:N11)</f>
        <v>23872</v>
      </c>
    </row>
    <row r="12" spans="1:15" s="424" customFormat="1" ht="12.75">
      <c r="A12" s="92"/>
      <c r="B12" s="92"/>
      <c r="C12" s="92"/>
      <c r="D12" s="93" t="s">
        <v>341</v>
      </c>
      <c r="E12" s="95"/>
      <c r="F12" s="95"/>
      <c r="G12" s="30">
        <v>200</v>
      </c>
      <c r="H12" s="700"/>
      <c r="I12" s="105"/>
      <c r="J12" s="95"/>
      <c r="K12" s="95"/>
      <c r="L12" s="95"/>
      <c r="M12" s="95"/>
      <c r="N12" s="95"/>
      <c r="O12" s="430">
        <f t="shared" si="1"/>
        <v>200</v>
      </c>
    </row>
    <row r="13" spans="1:15" s="424" customFormat="1" ht="12.75">
      <c r="A13" s="92"/>
      <c r="B13" s="92"/>
      <c r="C13" s="92"/>
      <c r="D13" s="93" t="s">
        <v>389</v>
      </c>
      <c r="E13" s="95"/>
      <c r="F13" s="95"/>
      <c r="G13" s="30">
        <v>1000</v>
      </c>
      <c r="H13" s="700"/>
      <c r="I13" s="105"/>
      <c r="J13" s="95"/>
      <c r="K13" s="95"/>
      <c r="L13" s="95"/>
      <c r="M13" s="95"/>
      <c r="N13" s="95"/>
      <c r="O13" s="430">
        <f t="shared" si="1"/>
        <v>1000</v>
      </c>
    </row>
    <row r="14" spans="1:15" s="424" customFormat="1" ht="12.75">
      <c r="A14" s="92"/>
      <c r="B14" s="92"/>
      <c r="C14" s="92"/>
      <c r="D14" s="93" t="s">
        <v>339</v>
      </c>
      <c r="E14" s="95"/>
      <c r="F14" s="95"/>
      <c r="G14" s="178">
        <v>12098</v>
      </c>
      <c r="H14" s="703">
        <v>1400</v>
      </c>
      <c r="I14" s="105"/>
      <c r="J14" s="95"/>
      <c r="K14" s="30"/>
      <c r="L14" s="95"/>
      <c r="M14" s="95"/>
      <c r="N14" s="95"/>
      <c r="O14" s="430">
        <f t="shared" si="1"/>
        <v>13498</v>
      </c>
    </row>
    <row r="15" spans="1:15" s="424" customFormat="1" ht="12.75">
      <c r="A15" s="92"/>
      <c r="B15" s="92"/>
      <c r="C15" s="92"/>
      <c r="D15" s="93" t="s">
        <v>423</v>
      </c>
      <c r="E15" s="95"/>
      <c r="F15" s="95"/>
      <c r="G15" s="178">
        <v>3000</v>
      </c>
      <c r="H15" s="703"/>
      <c r="I15" s="105"/>
      <c r="J15" s="95"/>
      <c r="K15" s="30"/>
      <c r="L15" s="95"/>
      <c r="M15" s="95"/>
      <c r="N15" s="95"/>
      <c r="O15" s="430">
        <f t="shared" si="1"/>
        <v>3000</v>
      </c>
    </row>
    <row r="16" spans="1:15" ht="12.75">
      <c r="A16" s="92"/>
      <c r="B16" s="92"/>
      <c r="C16" s="436" t="s">
        <v>150</v>
      </c>
      <c r="D16" s="442"/>
      <c r="E16" s="529">
        <f>SUM(E17:E28)</f>
        <v>0</v>
      </c>
      <c r="F16" s="529">
        <f aca="true" t="shared" si="2" ref="F16:N16">SUM(F17:F28)</f>
        <v>0</v>
      </c>
      <c r="G16" s="529">
        <f t="shared" si="2"/>
        <v>0</v>
      </c>
      <c r="H16" s="701">
        <f t="shared" si="2"/>
        <v>0</v>
      </c>
      <c r="I16" s="681">
        <f>SUM(I17:I28)</f>
        <v>17415</v>
      </c>
      <c r="J16" s="529">
        <f t="shared" si="2"/>
        <v>0</v>
      </c>
      <c r="K16" s="529">
        <f t="shared" si="2"/>
        <v>0</v>
      </c>
      <c r="L16" s="529">
        <f t="shared" si="2"/>
        <v>0</v>
      </c>
      <c r="M16" s="529">
        <f t="shared" si="2"/>
        <v>0</v>
      </c>
      <c r="N16" s="529">
        <f t="shared" si="2"/>
        <v>0</v>
      </c>
      <c r="O16" s="439">
        <f t="shared" si="1"/>
        <v>17415</v>
      </c>
    </row>
    <row r="17" spans="1:15" ht="12.75">
      <c r="A17" s="92"/>
      <c r="B17" s="92"/>
      <c r="C17" s="445" t="s">
        <v>337</v>
      </c>
      <c r="D17" s="93" t="s">
        <v>151</v>
      </c>
      <c r="E17" s="100"/>
      <c r="F17" s="95"/>
      <c r="G17" s="95"/>
      <c r="H17" s="700"/>
      <c r="I17" s="432">
        <v>1000</v>
      </c>
      <c r="J17" s="95"/>
      <c r="K17" s="30"/>
      <c r="L17" s="95"/>
      <c r="M17" s="95"/>
      <c r="N17" s="95"/>
      <c r="O17" s="430">
        <f t="shared" si="1"/>
        <v>1000</v>
      </c>
    </row>
    <row r="18" spans="1:15" ht="12.75">
      <c r="A18" s="92"/>
      <c r="B18" s="92"/>
      <c r="C18" s="99"/>
      <c r="D18" s="93" t="s">
        <v>152</v>
      </c>
      <c r="E18" s="100"/>
      <c r="F18" s="95"/>
      <c r="G18" s="95"/>
      <c r="H18" s="700"/>
      <c r="I18" s="432">
        <v>500</v>
      </c>
      <c r="J18" s="95"/>
      <c r="K18" s="30"/>
      <c r="L18" s="95"/>
      <c r="M18" s="95"/>
      <c r="N18" s="95"/>
      <c r="O18" s="430">
        <f aca="true" t="shared" si="3" ref="O18:O30">SUM(E18:N18)</f>
        <v>500</v>
      </c>
    </row>
    <row r="19" spans="1:15" ht="12.75">
      <c r="A19" s="92"/>
      <c r="B19" s="92"/>
      <c r="C19" s="99"/>
      <c r="D19" s="93" t="s">
        <v>153</v>
      </c>
      <c r="E19" s="100"/>
      <c r="F19" s="95"/>
      <c r="G19" s="95"/>
      <c r="H19" s="700"/>
      <c r="I19" s="432">
        <v>1000</v>
      </c>
      <c r="J19" s="95"/>
      <c r="K19" s="30"/>
      <c r="L19" s="95"/>
      <c r="M19" s="95"/>
      <c r="N19" s="95"/>
      <c r="O19" s="430">
        <f t="shared" si="3"/>
        <v>1000</v>
      </c>
    </row>
    <row r="20" spans="1:15" ht="12.75">
      <c r="A20" s="92"/>
      <c r="B20" s="92"/>
      <c r="C20" s="99"/>
      <c r="D20" s="93" t="s">
        <v>262</v>
      </c>
      <c r="E20" s="100"/>
      <c r="F20" s="95"/>
      <c r="G20" s="95"/>
      <c r="H20" s="700"/>
      <c r="I20" s="432">
        <v>6000</v>
      </c>
      <c r="J20" s="95"/>
      <c r="K20" s="30"/>
      <c r="L20" s="95"/>
      <c r="M20" s="95"/>
      <c r="N20" s="95"/>
      <c r="O20" s="430">
        <f t="shared" si="3"/>
        <v>6000</v>
      </c>
    </row>
    <row r="21" spans="1:15" ht="12.75">
      <c r="A21" s="92"/>
      <c r="B21" s="92"/>
      <c r="C21" s="99"/>
      <c r="D21" s="93" t="s">
        <v>154</v>
      </c>
      <c r="E21" s="100"/>
      <c r="F21" s="95"/>
      <c r="G21" s="95"/>
      <c r="H21" s="700"/>
      <c r="I21" s="432">
        <v>1100</v>
      </c>
      <c r="J21" s="95"/>
      <c r="K21" s="30"/>
      <c r="L21" s="95"/>
      <c r="M21" s="95"/>
      <c r="N21" s="95"/>
      <c r="O21" s="430">
        <f t="shared" si="3"/>
        <v>1100</v>
      </c>
    </row>
    <row r="22" spans="1:15" ht="12.75">
      <c r="A22" s="92"/>
      <c r="B22" s="92"/>
      <c r="C22" s="99"/>
      <c r="D22" s="93" t="s">
        <v>155</v>
      </c>
      <c r="E22" s="100"/>
      <c r="F22" s="95"/>
      <c r="G22" s="95"/>
      <c r="H22" s="700"/>
      <c r="I22" s="432">
        <v>900</v>
      </c>
      <c r="J22" s="95"/>
      <c r="K22" s="30"/>
      <c r="L22" s="95"/>
      <c r="M22" s="95"/>
      <c r="N22" s="95"/>
      <c r="O22" s="430">
        <f t="shared" si="3"/>
        <v>900</v>
      </c>
    </row>
    <row r="23" spans="1:15" ht="12.75">
      <c r="A23" s="92"/>
      <c r="B23" s="92"/>
      <c r="C23" s="99"/>
      <c r="D23" s="93" t="s">
        <v>156</v>
      </c>
      <c r="E23" s="100"/>
      <c r="F23" s="95"/>
      <c r="G23" s="95"/>
      <c r="H23" s="700"/>
      <c r="I23" s="432">
        <v>1425</v>
      </c>
      <c r="J23" s="95"/>
      <c r="K23" s="30"/>
      <c r="L23" s="95"/>
      <c r="M23" s="95"/>
      <c r="N23" s="95"/>
      <c r="O23" s="430">
        <f t="shared" si="3"/>
        <v>1425</v>
      </c>
    </row>
    <row r="24" spans="1:15" ht="12.75">
      <c r="A24" s="92"/>
      <c r="B24" s="92"/>
      <c r="C24" s="99"/>
      <c r="D24" s="93" t="s">
        <v>157</v>
      </c>
      <c r="E24" s="100"/>
      <c r="F24" s="95"/>
      <c r="G24" s="95"/>
      <c r="H24" s="700"/>
      <c r="I24" s="432">
        <v>3000</v>
      </c>
      <c r="J24" s="95"/>
      <c r="K24" s="30"/>
      <c r="L24" s="95"/>
      <c r="M24" s="95"/>
      <c r="N24" s="95"/>
      <c r="O24" s="430">
        <f t="shared" si="3"/>
        <v>3000</v>
      </c>
    </row>
    <row r="25" spans="1:15" ht="12.75">
      <c r="A25" s="92"/>
      <c r="B25" s="92"/>
      <c r="C25" s="99"/>
      <c r="D25" s="93" t="s">
        <v>158</v>
      </c>
      <c r="E25" s="100"/>
      <c r="F25" s="95"/>
      <c r="G25" s="30"/>
      <c r="H25" s="704"/>
      <c r="I25" s="432">
        <v>1700</v>
      </c>
      <c r="J25" s="95"/>
      <c r="K25" s="30"/>
      <c r="L25" s="95"/>
      <c r="M25" s="95"/>
      <c r="N25" s="95"/>
      <c r="O25" s="430">
        <f t="shared" si="3"/>
        <v>1700</v>
      </c>
    </row>
    <row r="26" spans="1:15" s="424" customFormat="1" ht="12.75">
      <c r="A26" s="92"/>
      <c r="B26" s="92"/>
      <c r="C26" s="99"/>
      <c r="D26" s="93" t="s">
        <v>160</v>
      </c>
      <c r="E26" s="100"/>
      <c r="F26" s="30"/>
      <c r="G26" s="95"/>
      <c r="H26" s="700"/>
      <c r="I26" s="432">
        <v>500</v>
      </c>
      <c r="J26" s="95"/>
      <c r="K26" s="30"/>
      <c r="L26" s="30"/>
      <c r="M26" s="95"/>
      <c r="N26" s="95"/>
      <c r="O26" s="430">
        <f t="shared" si="3"/>
        <v>500</v>
      </c>
    </row>
    <row r="27" spans="1:15" s="424" customFormat="1" ht="12.75">
      <c r="A27" s="92"/>
      <c r="B27" s="92"/>
      <c r="C27" s="99"/>
      <c r="D27" s="93" t="s">
        <v>161</v>
      </c>
      <c r="E27" s="100"/>
      <c r="F27" s="30"/>
      <c r="G27" s="95"/>
      <c r="H27" s="700"/>
      <c r="I27" s="432">
        <v>140</v>
      </c>
      <c r="J27" s="95"/>
      <c r="K27" s="30"/>
      <c r="L27" s="30"/>
      <c r="M27" s="95"/>
      <c r="N27" s="95"/>
      <c r="O27" s="430">
        <f t="shared" si="3"/>
        <v>140</v>
      </c>
    </row>
    <row r="28" spans="1:15" s="424" customFormat="1" ht="12.75">
      <c r="A28" s="92"/>
      <c r="B28" s="92"/>
      <c r="C28" s="99"/>
      <c r="D28" s="101" t="s">
        <v>162</v>
      </c>
      <c r="E28" s="446"/>
      <c r="F28" s="64"/>
      <c r="G28" s="95"/>
      <c r="H28" s="700"/>
      <c r="I28" s="432">
        <v>150</v>
      </c>
      <c r="J28" s="95"/>
      <c r="K28" s="30"/>
      <c r="L28" s="30"/>
      <c r="M28" s="95"/>
      <c r="N28" s="95"/>
      <c r="O28" s="430">
        <f t="shared" si="3"/>
        <v>150</v>
      </c>
    </row>
    <row r="29" spans="1:15" s="424" customFormat="1" ht="12.75">
      <c r="A29" s="92"/>
      <c r="B29" s="92"/>
      <c r="C29" s="436" t="s">
        <v>352</v>
      </c>
      <c r="D29" s="530"/>
      <c r="E29" s="531"/>
      <c r="F29" s="455"/>
      <c r="G29" s="529">
        <v>1270</v>
      </c>
      <c r="H29" s="701"/>
      <c r="I29" s="455"/>
      <c r="J29" s="529"/>
      <c r="K29" s="456"/>
      <c r="L29" s="456"/>
      <c r="M29" s="529"/>
      <c r="N29" s="529"/>
      <c r="O29" s="429">
        <f t="shared" si="3"/>
        <v>1270</v>
      </c>
    </row>
    <row r="30" spans="1:15" s="424" customFormat="1" ht="12.75">
      <c r="A30" s="92"/>
      <c r="B30" s="92"/>
      <c r="C30" s="436" t="s">
        <v>342</v>
      </c>
      <c r="D30" s="450"/>
      <c r="E30" s="529">
        <f>SUM(E31)</f>
        <v>0</v>
      </c>
      <c r="F30" s="529">
        <f aca="true" t="shared" si="4" ref="F30:N30">SUM(F31)</f>
        <v>0</v>
      </c>
      <c r="G30" s="529">
        <f t="shared" si="4"/>
        <v>0</v>
      </c>
      <c r="H30" s="701">
        <f t="shared" si="4"/>
        <v>0</v>
      </c>
      <c r="I30" s="681">
        <f t="shared" si="4"/>
        <v>0</v>
      </c>
      <c r="J30" s="529">
        <f>SUM(J31:J32)</f>
        <v>87505</v>
      </c>
      <c r="K30" s="529">
        <f t="shared" si="4"/>
        <v>0</v>
      </c>
      <c r="L30" s="529">
        <f t="shared" si="4"/>
        <v>0</v>
      </c>
      <c r="M30" s="529">
        <f t="shared" si="4"/>
        <v>0</v>
      </c>
      <c r="N30" s="529">
        <f t="shared" si="4"/>
        <v>0</v>
      </c>
      <c r="O30" s="452">
        <f t="shared" si="3"/>
        <v>87505</v>
      </c>
    </row>
    <row r="31" spans="1:15" s="424" customFormat="1" ht="11.25">
      <c r="A31" s="92"/>
      <c r="B31" s="92"/>
      <c r="C31" s="444" t="s">
        <v>337</v>
      </c>
      <c r="D31" s="92" t="s">
        <v>396</v>
      </c>
      <c r="E31" s="30"/>
      <c r="F31" s="30"/>
      <c r="G31" s="30"/>
      <c r="H31" s="704"/>
      <c r="I31" s="102"/>
      <c r="J31" s="435">
        <v>85856</v>
      </c>
      <c r="K31" s="64"/>
      <c r="L31" s="30"/>
      <c r="M31" s="30"/>
      <c r="N31" s="30"/>
      <c r="O31" s="430">
        <f aca="true" t="shared" si="5" ref="O31:O39">SUM(E31:N31)</f>
        <v>85856</v>
      </c>
    </row>
    <row r="32" spans="1:15" s="424" customFormat="1" ht="11.25">
      <c r="A32" s="92"/>
      <c r="B32" s="92"/>
      <c r="C32" s="92"/>
      <c r="D32" s="92" t="s">
        <v>395</v>
      </c>
      <c r="E32" s="30"/>
      <c r="F32" s="30"/>
      <c r="G32" s="30"/>
      <c r="H32" s="704"/>
      <c r="I32" s="102"/>
      <c r="J32" s="435">
        <v>1649</v>
      </c>
      <c r="K32" s="64"/>
      <c r="L32" s="30"/>
      <c r="M32" s="30"/>
      <c r="N32" s="30"/>
      <c r="O32" s="430">
        <f t="shared" si="5"/>
        <v>1649</v>
      </c>
    </row>
    <row r="33" spans="1:15" s="424" customFormat="1" ht="12.75">
      <c r="A33" s="92"/>
      <c r="B33" s="92"/>
      <c r="C33" s="440" t="s">
        <v>382</v>
      </c>
      <c r="D33" s="532"/>
      <c r="E33" s="533"/>
      <c r="F33" s="533"/>
      <c r="G33" s="553">
        <v>1200</v>
      </c>
      <c r="H33" s="705"/>
      <c r="I33" s="533"/>
      <c r="J33" s="534"/>
      <c r="K33" s="533"/>
      <c r="L33" s="533"/>
      <c r="M33" s="533"/>
      <c r="N33" s="533"/>
      <c r="O33" s="452">
        <f t="shared" si="5"/>
        <v>1200</v>
      </c>
    </row>
    <row r="34" spans="1:15" s="424" customFormat="1" ht="12.75">
      <c r="A34" s="92"/>
      <c r="B34" s="92"/>
      <c r="C34" s="560" t="s">
        <v>427</v>
      </c>
      <c r="D34" s="561"/>
      <c r="E34" s="562"/>
      <c r="F34" s="562"/>
      <c r="G34" s="563"/>
      <c r="H34" s="706"/>
      <c r="I34" s="562"/>
      <c r="J34" s="564"/>
      <c r="K34" s="562"/>
      <c r="L34" s="562"/>
      <c r="M34" s="562"/>
      <c r="N34" s="562">
        <v>3440</v>
      </c>
      <c r="O34" s="452">
        <f t="shared" si="5"/>
        <v>3440</v>
      </c>
    </row>
    <row r="35" spans="1:15" s="424" customFormat="1" ht="12.75">
      <c r="A35" s="92"/>
      <c r="B35" s="92"/>
      <c r="C35" s="560"/>
      <c r="D35" s="565" t="s">
        <v>426</v>
      </c>
      <c r="E35" s="562"/>
      <c r="F35" s="562"/>
      <c r="G35" s="563">
        <v>300</v>
      </c>
      <c r="H35" s="706"/>
      <c r="I35" s="562"/>
      <c r="J35" s="564"/>
      <c r="K35" s="562"/>
      <c r="L35" s="562"/>
      <c r="M35" s="562"/>
      <c r="N35" s="562"/>
      <c r="O35" s="452">
        <f t="shared" si="5"/>
        <v>300</v>
      </c>
    </row>
    <row r="36" spans="1:15" s="424" customFormat="1" ht="12.75">
      <c r="A36" s="92"/>
      <c r="B36" s="92"/>
      <c r="C36" s="436" t="s">
        <v>357</v>
      </c>
      <c r="D36" s="535"/>
      <c r="E36" s="536"/>
      <c r="F36" s="536"/>
      <c r="G36" s="536"/>
      <c r="H36" s="536"/>
      <c r="I36" s="683"/>
      <c r="J36" s="537">
        <v>7000</v>
      </c>
      <c r="K36" s="536"/>
      <c r="L36" s="536"/>
      <c r="M36" s="536"/>
      <c r="N36" s="536"/>
      <c r="O36" s="474">
        <f t="shared" si="5"/>
        <v>7000</v>
      </c>
    </row>
    <row r="37" spans="1:15" s="424" customFormat="1" ht="12.75">
      <c r="A37" s="92"/>
      <c r="B37" s="92"/>
      <c r="C37" s="436" t="s">
        <v>383</v>
      </c>
      <c r="D37" s="449"/>
      <c r="E37" s="538">
        <f aca="true" t="shared" si="6" ref="E37:N37">SUM(E38:E41)</f>
        <v>0</v>
      </c>
      <c r="F37" s="538">
        <f t="shared" si="6"/>
        <v>0</v>
      </c>
      <c r="G37" s="538">
        <f t="shared" si="6"/>
        <v>0</v>
      </c>
      <c r="H37" s="707">
        <f t="shared" si="6"/>
        <v>0</v>
      </c>
      <c r="I37" s="684">
        <f t="shared" si="6"/>
        <v>0</v>
      </c>
      <c r="J37" s="538">
        <f t="shared" si="6"/>
        <v>0</v>
      </c>
      <c r="K37" s="538">
        <f t="shared" si="6"/>
        <v>2800</v>
      </c>
      <c r="L37" s="538">
        <f t="shared" si="6"/>
        <v>0</v>
      </c>
      <c r="M37" s="538">
        <f t="shared" si="6"/>
        <v>0</v>
      </c>
      <c r="N37" s="538">
        <f t="shared" si="6"/>
        <v>0</v>
      </c>
      <c r="O37" s="452">
        <f t="shared" si="5"/>
        <v>2800</v>
      </c>
    </row>
    <row r="38" spans="1:15" s="424" customFormat="1" ht="12.75">
      <c r="A38" s="92"/>
      <c r="B38" s="92"/>
      <c r="C38" s="92" t="s">
        <v>337</v>
      </c>
      <c r="D38" s="96" t="s">
        <v>163</v>
      </c>
      <c r="E38" s="103"/>
      <c r="F38" s="95"/>
      <c r="G38" s="95"/>
      <c r="H38" s="700"/>
      <c r="I38" s="105"/>
      <c r="J38" s="95"/>
      <c r="K38" s="178">
        <v>500</v>
      </c>
      <c r="L38" s="30"/>
      <c r="M38" s="95"/>
      <c r="N38" s="95"/>
      <c r="O38" s="430">
        <f t="shared" si="5"/>
        <v>500</v>
      </c>
    </row>
    <row r="39" spans="1:108" s="425" customFormat="1" ht="13.5" thickBot="1">
      <c r="A39" s="92"/>
      <c r="B39" s="92"/>
      <c r="C39" s="92"/>
      <c r="D39" s="96" t="s">
        <v>164</v>
      </c>
      <c r="E39" s="104"/>
      <c r="F39" s="95"/>
      <c r="G39" s="95"/>
      <c r="H39" s="700"/>
      <c r="I39" s="105"/>
      <c r="J39" s="95"/>
      <c r="K39" s="178">
        <v>500</v>
      </c>
      <c r="L39" s="30"/>
      <c r="M39" s="30"/>
      <c r="N39" s="95"/>
      <c r="O39" s="430">
        <f t="shared" si="5"/>
        <v>500</v>
      </c>
      <c r="P39" s="328"/>
      <c r="Q39" s="328"/>
      <c r="R39" s="328"/>
      <c r="S39" s="328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8"/>
      <c r="AE39" s="328"/>
      <c r="AF39" s="328"/>
      <c r="AG39" s="328"/>
      <c r="AH39" s="328"/>
      <c r="AI39" s="328"/>
      <c r="AJ39" s="328"/>
      <c r="AK39" s="328"/>
      <c r="AL39" s="328"/>
      <c r="AM39" s="328"/>
      <c r="AN39" s="328"/>
      <c r="AO39" s="328"/>
      <c r="AP39" s="328"/>
      <c r="AQ39" s="328"/>
      <c r="AR39" s="328"/>
      <c r="AS39" s="328"/>
      <c r="AT39" s="328"/>
      <c r="AU39" s="328"/>
      <c r="AV39" s="328"/>
      <c r="AW39" s="328"/>
      <c r="AX39" s="328"/>
      <c r="AY39" s="328"/>
      <c r="AZ39" s="328"/>
      <c r="BA39" s="328"/>
      <c r="BB39" s="328"/>
      <c r="BC39" s="328"/>
      <c r="BD39" s="328"/>
      <c r="BE39" s="328"/>
      <c r="BF39" s="328"/>
      <c r="BG39" s="328"/>
      <c r="BH39" s="328"/>
      <c r="BI39" s="328"/>
      <c r="BJ39" s="328"/>
      <c r="BK39" s="328"/>
      <c r="BL39" s="328"/>
      <c r="BM39" s="328"/>
      <c r="BN39" s="328"/>
      <c r="BO39" s="328"/>
      <c r="BP39" s="328"/>
      <c r="BQ39" s="328"/>
      <c r="BR39" s="328"/>
      <c r="BS39" s="328"/>
      <c r="BT39" s="328"/>
      <c r="BU39" s="328"/>
      <c r="BV39" s="328"/>
      <c r="BW39" s="328"/>
      <c r="BX39" s="328"/>
      <c r="BY39" s="328"/>
      <c r="BZ39" s="328"/>
      <c r="CA39" s="328"/>
      <c r="CB39" s="328"/>
      <c r="CC39" s="328"/>
      <c r="CD39" s="328"/>
      <c r="CE39" s="328"/>
      <c r="CF39" s="328"/>
      <c r="CG39" s="328"/>
      <c r="CH39" s="328"/>
      <c r="CI39" s="328"/>
      <c r="CJ39" s="328"/>
      <c r="CK39" s="328"/>
      <c r="CL39" s="328"/>
      <c r="CM39" s="328"/>
      <c r="CN39" s="328"/>
      <c r="CO39" s="328"/>
      <c r="CP39" s="328"/>
      <c r="CQ39" s="328"/>
      <c r="CR39" s="328"/>
      <c r="CS39" s="328"/>
      <c r="CT39" s="328"/>
      <c r="CU39" s="328"/>
      <c r="CV39" s="328"/>
      <c r="CW39" s="328"/>
      <c r="CX39" s="328"/>
      <c r="CY39" s="328"/>
      <c r="CZ39" s="328"/>
      <c r="DA39" s="328"/>
      <c r="DB39" s="328"/>
      <c r="DC39" s="328"/>
      <c r="DD39" s="328"/>
    </row>
    <row r="40" spans="1:15" ht="12.75">
      <c r="A40" s="92"/>
      <c r="B40" s="92"/>
      <c r="C40" s="92"/>
      <c r="D40" s="551" t="s">
        <v>402</v>
      </c>
      <c r="E40" s="104"/>
      <c r="F40" s="95"/>
      <c r="G40" s="95"/>
      <c r="H40" s="700"/>
      <c r="I40" s="105"/>
      <c r="J40" s="95"/>
      <c r="K40" s="178">
        <v>300</v>
      </c>
      <c r="L40" s="95"/>
      <c r="M40" s="95"/>
      <c r="N40" s="95"/>
      <c r="O40" s="430">
        <f>SUM(E40:N40)</f>
        <v>300</v>
      </c>
    </row>
    <row r="41" spans="1:15" ht="12.75">
      <c r="A41" s="92"/>
      <c r="B41" s="92"/>
      <c r="C41" s="638"/>
      <c r="D41" s="639" t="s">
        <v>165</v>
      </c>
      <c r="E41" s="640"/>
      <c r="F41" s="641"/>
      <c r="G41" s="641"/>
      <c r="H41" s="708"/>
      <c r="I41" s="685"/>
      <c r="J41" s="641"/>
      <c r="K41" s="642">
        <v>1500</v>
      </c>
      <c r="L41" s="438"/>
      <c r="M41" s="641"/>
      <c r="N41" s="641"/>
      <c r="O41" s="443">
        <f>SUM(E41:N41)</f>
        <v>1500</v>
      </c>
    </row>
    <row r="42" spans="3:16" ht="12.75">
      <c r="C42" s="644" t="s">
        <v>360</v>
      </c>
      <c r="D42" s="645"/>
      <c r="E42" s="648">
        <v>1775</v>
      </c>
      <c r="F42" s="648">
        <v>480</v>
      </c>
      <c r="G42" s="647"/>
      <c r="H42" s="686"/>
      <c r="I42" s="686"/>
      <c r="J42" s="645"/>
      <c r="K42" s="646"/>
      <c r="L42" s="646"/>
      <c r="M42" s="646"/>
      <c r="N42" s="646"/>
      <c r="O42" s="439">
        <f>SUM(E42:N42)</f>
        <v>2255</v>
      </c>
      <c r="P42" s="643"/>
    </row>
    <row r="43" spans="1:15" ht="13.5" thickBot="1">
      <c r="A43" s="337" t="s">
        <v>248</v>
      </c>
      <c r="B43" s="433"/>
      <c r="C43" s="108"/>
      <c r="D43" s="109"/>
      <c r="E43" s="451">
        <f>SUM(E8:E10,E16,E29:E30,E37,E33:E36,E42)</f>
        <v>1775</v>
      </c>
      <c r="F43" s="451">
        <f aca="true" t="shared" si="7" ref="F43:O43">SUM(F8:F10,F16,F29:F30,F37,F33:F36,F42)</f>
        <v>480</v>
      </c>
      <c r="G43" s="451">
        <f t="shared" si="7"/>
        <v>31068</v>
      </c>
      <c r="H43" s="709">
        <f t="shared" si="7"/>
        <v>1400</v>
      </c>
      <c r="I43" s="451">
        <f t="shared" si="7"/>
        <v>17415</v>
      </c>
      <c r="J43" s="451">
        <f t="shared" si="7"/>
        <v>94505</v>
      </c>
      <c r="K43" s="451">
        <f t="shared" si="7"/>
        <v>27172</v>
      </c>
      <c r="L43" s="451">
        <f t="shared" si="7"/>
        <v>0</v>
      </c>
      <c r="M43" s="451">
        <f t="shared" si="7"/>
        <v>0</v>
      </c>
      <c r="N43" s="451">
        <f t="shared" si="7"/>
        <v>3440</v>
      </c>
      <c r="O43" s="451">
        <f t="shared" si="7"/>
        <v>177255</v>
      </c>
    </row>
    <row r="44" spans="1:15" ht="12.75">
      <c r="A44" s="92"/>
      <c r="B44" s="73" t="s">
        <v>166</v>
      </c>
      <c r="C44" s="73"/>
      <c r="D44" s="110"/>
      <c r="E44" s="95"/>
      <c r="F44" s="95"/>
      <c r="G44" s="95"/>
      <c r="H44" s="700"/>
      <c r="I44" s="105"/>
      <c r="J44" s="95"/>
      <c r="K44" s="95"/>
      <c r="L44" s="95"/>
      <c r="M44" s="95"/>
      <c r="N44" s="95"/>
      <c r="O44" s="429"/>
    </row>
    <row r="45" spans="1:15" ht="12.75">
      <c r="A45" s="92"/>
      <c r="B45" s="92"/>
      <c r="C45" s="552" t="s">
        <v>343</v>
      </c>
      <c r="D45" s="447"/>
      <c r="E45" s="438"/>
      <c r="F45" s="438"/>
      <c r="G45" s="438"/>
      <c r="H45" s="710"/>
      <c r="I45" s="687"/>
      <c r="J45" s="438"/>
      <c r="K45" s="438"/>
      <c r="L45" s="438"/>
      <c r="M45" s="438"/>
      <c r="N45" s="438"/>
      <c r="O45" s="443"/>
    </row>
    <row r="46" spans="1:15" ht="12.75">
      <c r="A46" s="92"/>
      <c r="B46" s="92"/>
      <c r="C46" s="92"/>
      <c r="D46" s="107" t="s">
        <v>397</v>
      </c>
      <c r="E46" s="30"/>
      <c r="F46" s="30"/>
      <c r="G46" s="30"/>
      <c r="H46" s="704"/>
      <c r="I46" s="64"/>
      <c r="J46" s="30"/>
      <c r="K46" s="30"/>
      <c r="L46" s="30"/>
      <c r="M46" s="178">
        <v>3468</v>
      </c>
      <c r="N46" s="30"/>
      <c r="O46" s="430">
        <f aca="true" t="shared" si="8" ref="O46:O53">SUM(E46:N46)</f>
        <v>3468</v>
      </c>
    </row>
    <row r="47" spans="1:15" ht="12.75">
      <c r="A47" s="92"/>
      <c r="B47" s="92"/>
      <c r="C47" s="92"/>
      <c r="D47" s="107" t="s">
        <v>398</v>
      </c>
      <c r="E47" s="30"/>
      <c r="F47" s="30"/>
      <c r="G47" s="30"/>
      <c r="H47" s="704"/>
      <c r="I47" s="64"/>
      <c r="J47" s="30"/>
      <c r="K47" s="30"/>
      <c r="L47" s="30"/>
      <c r="M47" s="178">
        <v>3548</v>
      </c>
      <c r="N47" s="30"/>
      <c r="O47" s="430">
        <f t="shared" si="8"/>
        <v>3548</v>
      </c>
    </row>
    <row r="48" spans="1:15" ht="12.75">
      <c r="A48" s="92"/>
      <c r="B48" s="92"/>
      <c r="C48" s="92"/>
      <c r="D48" s="107" t="s">
        <v>399</v>
      </c>
      <c r="E48" s="30"/>
      <c r="F48" s="30"/>
      <c r="G48" s="30"/>
      <c r="H48" s="704"/>
      <c r="I48" s="64"/>
      <c r="J48" s="30"/>
      <c r="K48" s="30"/>
      <c r="L48" s="30"/>
      <c r="M48" s="178">
        <v>5731</v>
      </c>
      <c r="N48" s="30"/>
      <c r="O48" s="430">
        <f t="shared" si="8"/>
        <v>5731</v>
      </c>
    </row>
    <row r="49" spans="1:15" ht="12.75">
      <c r="A49" s="92"/>
      <c r="B49" s="92"/>
      <c r="C49" s="92"/>
      <c r="D49" s="107" t="s">
        <v>400</v>
      </c>
      <c r="E49" s="30"/>
      <c r="F49" s="30"/>
      <c r="G49" s="30"/>
      <c r="H49" s="704"/>
      <c r="I49" s="64"/>
      <c r="J49" s="30"/>
      <c r="K49" s="30"/>
      <c r="L49" s="30"/>
      <c r="M49" s="178">
        <v>2425</v>
      </c>
      <c r="N49" s="30"/>
      <c r="O49" s="430">
        <f t="shared" si="8"/>
        <v>2425</v>
      </c>
    </row>
    <row r="50" spans="1:15" ht="12.75">
      <c r="A50" s="92"/>
      <c r="B50" s="92"/>
      <c r="C50" s="92"/>
      <c r="D50" s="107" t="s">
        <v>401</v>
      </c>
      <c r="E50" s="30"/>
      <c r="F50" s="30"/>
      <c r="G50" s="30"/>
      <c r="H50" s="704"/>
      <c r="I50" s="64"/>
      <c r="J50" s="30"/>
      <c r="K50" s="30"/>
      <c r="L50" s="30"/>
      <c r="M50" s="178">
        <v>3051</v>
      </c>
      <c r="N50" s="30"/>
      <c r="O50" s="430">
        <f t="shared" si="8"/>
        <v>3051</v>
      </c>
    </row>
    <row r="51" spans="1:15" ht="12.75">
      <c r="A51" s="92"/>
      <c r="B51" s="92"/>
      <c r="C51" s="92"/>
      <c r="D51" s="107" t="s">
        <v>403</v>
      </c>
      <c r="E51" s="30"/>
      <c r="F51" s="30"/>
      <c r="G51" s="30"/>
      <c r="H51" s="704"/>
      <c r="I51" s="64"/>
      <c r="J51" s="30"/>
      <c r="K51" s="30"/>
      <c r="L51" s="30"/>
      <c r="M51" s="178">
        <v>1350</v>
      </c>
      <c r="N51" s="30"/>
      <c r="O51" s="430">
        <f t="shared" si="8"/>
        <v>1350</v>
      </c>
    </row>
    <row r="52" spans="1:15" ht="12.75">
      <c r="A52" s="92"/>
      <c r="B52" s="92"/>
      <c r="C52" s="92"/>
      <c r="D52" s="107" t="s">
        <v>127</v>
      </c>
      <c r="E52" s="30"/>
      <c r="F52" s="30"/>
      <c r="G52" s="30"/>
      <c r="H52" s="704"/>
      <c r="I52" s="64"/>
      <c r="J52" s="30"/>
      <c r="K52" s="30">
        <v>160048</v>
      </c>
      <c r="L52" s="30"/>
      <c r="M52" s="30"/>
      <c r="N52" s="30"/>
      <c r="O52" s="430">
        <f t="shared" si="8"/>
        <v>160048</v>
      </c>
    </row>
    <row r="53" spans="1:15" ht="12.75">
      <c r="A53" s="92"/>
      <c r="B53" s="92"/>
      <c r="C53" s="71" t="s">
        <v>167</v>
      </c>
      <c r="D53" s="111"/>
      <c r="E53" s="11">
        <f aca="true" t="shared" si="9" ref="E53:N53">SUM(E46:E52)</f>
        <v>0</v>
      </c>
      <c r="F53" s="11">
        <f t="shared" si="9"/>
        <v>0</v>
      </c>
      <c r="G53" s="11">
        <f t="shared" si="9"/>
        <v>0</v>
      </c>
      <c r="H53" s="711">
        <f t="shared" si="9"/>
        <v>0</v>
      </c>
      <c r="I53" s="688">
        <f t="shared" si="9"/>
        <v>0</v>
      </c>
      <c r="J53" s="11">
        <f t="shared" si="9"/>
        <v>0</v>
      </c>
      <c r="K53" s="11">
        <f t="shared" si="9"/>
        <v>160048</v>
      </c>
      <c r="L53" s="11">
        <f t="shared" si="9"/>
        <v>0</v>
      </c>
      <c r="M53" s="11">
        <f t="shared" si="9"/>
        <v>19573</v>
      </c>
      <c r="N53" s="11">
        <f t="shared" si="9"/>
        <v>0</v>
      </c>
      <c r="O53" s="431">
        <f t="shared" si="8"/>
        <v>179621</v>
      </c>
    </row>
    <row r="54" spans="1:15" ht="12.75">
      <c r="A54" s="74"/>
      <c r="B54" s="74"/>
      <c r="C54" s="71" t="s">
        <v>251</v>
      </c>
      <c r="D54" s="177"/>
      <c r="E54" s="27"/>
      <c r="F54" s="27"/>
      <c r="G54" s="27"/>
      <c r="H54" s="712"/>
      <c r="I54" s="26"/>
      <c r="J54" s="27"/>
      <c r="K54" s="27"/>
      <c r="L54" s="27"/>
      <c r="M54" s="27"/>
      <c r="N54" s="27"/>
      <c r="O54" s="431">
        <f>SUM(I54:N54)</f>
        <v>0</v>
      </c>
    </row>
    <row r="55" spans="1:16" ht="12.75">
      <c r="A55" s="92"/>
      <c r="B55" s="73" t="s">
        <v>168</v>
      </c>
      <c r="C55" s="113"/>
      <c r="D55" s="114"/>
      <c r="E55" s="27">
        <f>SUM(E53,E54)</f>
        <v>0</v>
      </c>
      <c r="F55" s="27">
        <f aca="true" t="shared" si="10" ref="F55:O55">SUM(F53,F54)</f>
        <v>0</v>
      </c>
      <c r="G55" s="27">
        <f t="shared" si="10"/>
        <v>0</v>
      </c>
      <c r="H55" s="712">
        <f t="shared" si="10"/>
        <v>0</v>
      </c>
      <c r="I55" s="26">
        <f t="shared" si="10"/>
        <v>0</v>
      </c>
      <c r="J55" s="27">
        <f t="shared" si="10"/>
        <v>0</v>
      </c>
      <c r="K55" s="27">
        <f t="shared" si="10"/>
        <v>160048</v>
      </c>
      <c r="L55" s="27">
        <f t="shared" si="10"/>
        <v>0</v>
      </c>
      <c r="M55" s="27">
        <f t="shared" si="10"/>
        <v>19573</v>
      </c>
      <c r="N55" s="27">
        <f t="shared" si="10"/>
        <v>0</v>
      </c>
      <c r="O55" s="559">
        <f t="shared" si="10"/>
        <v>179621</v>
      </c>
      <c r="P55" s="252"/>
    </row>
    <row r="56" spans="1:15" ht="12.75">
      <c r="A56" s="92"/>
      <c r="B56" s="92"/>
      <c r="C56" s="92"/>
      <c r="D56" s="115"/>
      <c r="E56" s="30"/>
      <c r="F56" s="30"/>
      <c r="G56" s="30"/>
      <c r="H56" s="704"/>
      <c r="I56" s="64"/>
      <c r="J56" s="30"/>
      <c r="K56" s="30"/>
      <c r="L56" s="30"/>
      <c r="M56" s="30"/>
      <c r="N56" s="30"/>
      <c r="O56" s="430"/>
    </row>
    <row r="57" spans="1:16" ht="12.75">
      <c r="A57" s="175" t="s">
        <v>249</v>
      </c>
      <c r="B57" s="175"/>
      <c r="C57" s="116"/>
      <c r="D57" s="117"/>
      <c r="E57" s="27">
        <f aca="true" t="shared" si="11" ref="E57:O57">SUM(E55,E43)</f>
        <v>1775</v>
      </c>
      <c r="F57" s="27">
        <f t="shared" si="11"/>
        <v>480</v>
      </c>
      <c r="G57" s="27">
        <f t="shared" si="11"/>
        <v>31068</v>
      </c>
      <c r="H57" s="712">
        <f t="shared" si="11"/>
        <v>1400</v>
      </c>
      <c r="I57" s="26">
        <f t="shared" si="11"/>
        <v>17415</v>
      </c>
      <c r="J57" s="27">
        <f t="shared" si="11"/>
        <v>94505</v>
      </c>
      <c r="K57" s="27">
        <f t="shared" si="11"/>
        <v>187220</v>
      </c>
      <c r="L57" s="27">
        <f t="shared" si="11"/>
        <v>0</v>
      </c>
      <c r="M57" s="27">
        <f t="shared" si="11"/>
        <v>19573</v>
      </c>
      <c r="N57" s="27">
        <f t="shared" si="11"/>
        <v>3440</v>
      </c>
      <c r="O57" s="559">
        <f t="shared" si="11"/>
        <v>356876</v>
      </c>
      <c r="P57" s="252"/>
    </row>
    <row r="58" spans="1:15" ht="12.75">
      <c r="A58" s="175" t="s">
        <v>366</v>
      </c>
      <c r="B58" s="175"/>
      <c r="C58" s="175"/>
      <c r="D58" s="176"/>
      <c r="E58" s="31"/>
      <c r="F58" s="31"/>
      <c r="G58" s="31"/>
      <c r="H58" s="713"/>
      <c r="I58" s="689"/>
      <c r="J58" s="31"/>
      <c r="K58" s="31"/>
      <c r="L58" s="31"/>
      <c r="M58" s="31"/>
      <c r="N58" s="31"/>
      <c r="O58" s="430"/>
    </row>
    <row r="59" spans="1:15" ht="12.75">
      <c r="A59" s="175"/>
      <c r="B59" s="181" t="s">
        <v>252</v>
      </c>
      <c r="C59" s="175"/>
      <c r="D59" s="176"/>
      <c r="E59" s="31"/>
      <c r="F59" s="31"/>
      <c r="G59" s="31"/>
      <c r="H59" s="713"/>
      <c r="I59" s="689"/>
      <c r="J59" s="31"/>
      <c r="K59" s="31"/>
      <c r="L59" s="31"/>
      <c r="M59" s="31"/>
      <c r="N59" s="31"/>
      <c r="O59" s="430"/>
    </row>
    <row r="60" spans="1:15" ht="12.75">
      <c r="A60" s="175"/>
      <c r="B60" s="181"/>
      <c r="C60" s="92" t="s">
        <v>350</v>
      </c>
      <c r="D60" s="176"/>
      <c r="E60" s="31"/>
      <c r="F60" s="31"/>
      <c r="G60" s="31">
        <v>7600</v>
      </c>
      <c r="H60" s="713"/>
      <c r="I60" s="689"/>
      <c r="J60" s="31"/>
      <c r="K60" s="31"/>
      <c r="L60" s="31"/>
      <c r="M60" s="31"/>
      <c r="N60" s="31"/>
      <c r="O60" s="461">
        <f>SUM(E60:N60)</f>
        <v>7600</v>
      </c>
    </row>
    <row r="61" spans="1:15" ht="12.75">
      <c r="A61" s="175"/>
      <c r="B61" s="181"/>
      <c r="C61" s="92" t="s">
        <v>351</v>
      </c>
      <c r="D61" s="176"/>
      <c r="E61" s="31">
        <v>9030</v>
      </c>
      <c r="F61" s="31">
        <v>2437</v>
      </c>
      <c r="G61" s="31"/>
      <c r="H61" s="713"/>
      <c r="I61" s="689"/>
      <c r="J61" s="31"/>
      <c r="K61" s="31"/>
      <c r="L61" s="31"/>
      <c r="M61" s="31"/>
      <c r="N61" s="31"/>
      <c r="O61" s="461">
        <f>SUM(E61:N61)</f>
        <v>11467</v>
      </c>
    </row>
    <row r="62" spans="1:15" ht="12.75">
      <c r="A62" s="92"/>
      <c r="B62" s="92"/>
      <c r="C62" s="97" t="s">
        <v>346</v>
      </c>
      <c r="D62" s="106"/>
      <c r="E62" s="31"/>
      <c r="F62" s="31"/>
      <c r="G62" s="31"/>
      <c r="H62" s="713"/>
      <c r="I62" s="689"/>
      <c r="J62" s="31"/>
      <c r="K62" s="31"/>
      <c r="L62" s="31"/>
      <c r="M62" s="31"/>
      <c r="N62" s="31"/>
      <c r="O62" s="461"/>
    </row>
    <row r="63" spans="1:15" ht="12.75">
      <c r="A63" s="92"/>
      <c r="B63" s="92"/>
      <c r="C63" s="97"/>
      <c r="D63" s="106" t="s">
        <v>417</v>
      </c>
      <c r="E63" s="105"/>
      <c r="F63" s="95"/>
      <c r="G63" s="95"/>
      <c r="H63" s="700"/>
      <c r="I63" s="105"/>
      <c r="J63" s="95"/>
      <c r="K63" s="95"/>
      <c r="L63" s="95"/>
      <c r="M63" s="95"/>
      <c r="N63" s="95"/>
      <c r="O63" s="461"/>
    </row>
    <row r="64" spans="1:15" ht="12.75">
      <c r="A64" s="92"/>
      <c r="B64" s="92"/>
      <c r="C64" s="97"/>
      <c r="D64" s="554" t="s">
        <v>414</v>
      </c>
      <c r="E64" s="105"/>
      <c r="F64" s="95"/>
      <c r="G64" s="95"/>
      <c r="H64" s="700"/>
      <c r="I64" s="105"/>
      <c r="J64" s="95"/>
      <c r="K64" s="95"/>
      <c r="L64" s="95"/>
      <c r="M64" s="30">
        <v>267</v>
      </c>
      <c r="N64" s="95"/>
      <c r="O64" s="461"/>
    </row>
    <row r="65" spans="1:15" ht="12.75">
      <c r="A65" s="92"/>
      <c r="B65" s="92"/>
      <c r="C65" s="97"/>
      <c r="D65" s="554" t="s">
        <v>415</v>
      </c>
      <c r="E65" s="105"/>
      <c r="F65" s="95"/>
      <c r="G65" s="95"/>
      <c r="H65" s="700"/>
      <c r="I65" s="105"/>
      <c r="J65" s="95"/>
      <c r="K65" s="95"/>
      <c r="L65" s="95"/>
      <c r="M65" s="30">
        <v>610</v>
      </c>
      <c r="N65" s="95"/>
      <c r="O65" s="461"/>
    </row>
    <row r="66" spans="1:15" ht="12.75">
      <c r="A66" s="92"/>
      <c r="B66" s="92"/>
      <c r="C66" s="99"/>
      <c r="D66" s="555" t="s">
        <v>347</v>
      </c>
      <c r="E66" s="432">
        <v>92014</v>
      </c>
      <c r="F66" s="178">
        <v>22462</v>
      </c>
      <c r="G66" s="178">
        <v>25976</v>
      </c>
      <c r="H66" s="704">
        <v>3000</v>
      </c>
      <c r="I66" s="105"/>
      <c r="J66" s="30">
        <v>800</v>
      </c>
      <c r="K66" s="95"/>
      <c r="L66" s="95"/>
      <c r="M66" s="95"/>
      <c r="N66" s="95"/>
      <c r="O66" s="443"/>
    </row>
    <row r="67" spans="1:15" ht="12.75">
      <c r="A67" s="92"/>
      <c r="B67" s="92"/>
      <c r="C67" s="14"/>
      <c r="D67" s="179"/>
      <c r="E67" s="180">
        <f>SUM(E63:E66)</f>
        <v>92014</v>
      </c>
      <c r="F67" s="180">
        <f aca="true" t="shared" si="12" ref="F67:N67">SUM(F63:F66)</f>
        <v>22462</v>
      </c>
      <c r="G67" s="180">
        <f t="shared" si="12"/>
        <v>25976</v>
      </c>
      <c r="H67" s="714">
        <f t="shared" si="12"/>
        <v>3000</v>
      </c>
      <c r="I67" s="180">
        <f t="shared" si="12"/>
        <v>0</v>
      </c>
      <c r="J67" s="180">
        <f t="shared" si="12"/>
        <v>800</v>
      </c>
      <c r="K67" s="180">
        <f t="shared" si="12"/>
        <v>0</v>
      </c>
      <c r="L67" s="180">
        <f t="shared" si="12"/>
        <v>0</v>
      </c>
      <c r="M67" s="180">
        <f t="shared" si="12"/>
        <v>877</v>
      </c>
      <c r="N67" s="180">
        <f t="shared" si="12"/>
        <v>0</v>
      </c>
      <c r="O67" s="461">
        <f>SUM(E67:N67)</f>
        <v>145129</v>
      </c>
    </row>
    <row r="68" spans="1:15" ht="12.75">
      <c r="A68" s="92"/>
      <c r="B68" s="92"/>
      <c r="C68" s="92" t="s">
        <v>345</v>
      </c>
      <c r="D68" s="115"/>
      <c r="E68" s="296">
        <v>8919</v>
      </c>
      <c r="F68" s="296">
        <v>2340</v>
      </c>
      <c r="G68" s="296"/>
      <c r="H68" s="715"/>
      <c r="I68" s="296"/>
      <c r="J68" s="296"/>
      <c r="K68" s="296"/>
      <c r="L68" s="296"/>
      <c r="M68" s="296"/>
      <c r="N68" s="296"/>
      <c r="O68" s="430"/>
    </row>
    <row r="69" spans="1:15" ht="12.75">
      <c r="A69" s="92"/>
      <c r="B69" s="92"/>
      <c r="C69" s="97" t="s">
        <v>148</v>
      </c>
      <c r="D69" s="98"/>
      <c r="E69" s="95"/>
      <c r="F69" s="95"/>
      <c r="G69" s="95"/>
      <c r="H69" s="700"/>
      <c r="I69" s="105"/>
      <c r="J69" s="95"/>
      <c r="K69" s="95"/>
      <c r="L69" s="95"/>
      <c r="M69" s="95"/>
      <c r="N69" s="95"/>
      <c r="O69" s="429"/>
    </row>
    <row r="70" spans="1:15" ht="12.75">
      <c r="A70" s="92"/>
      <c r="B70" s="92"/>
      <c r="C70" s="97"/>
      <c r="D70" s="98" t="s">
        <v>416</v>
      </c>
      <c r="E70" s="95"/>
      <c r="F70" s="95"/>
      <c r="G70" s="95"/>
      <c r="H70" s="700"/>
      <c r="I70" s="105"/>
      <c r="J70" s="95"/>
      <c r="K70" s="95"/>
      <c r="L70" s="95"/>
      <c r="M70" s="30">
        <v>436</v>
      </c>
      <c r="N70" s="95"/>
      <c r="O70" s="430">
        <f aca="true" t="shared" si="13" ref="O70:O76">SUM(E70:N70)</f>
        <v>436</v>
      </c>
    </row>
    <row r="71" spans="1:15" ht="12.75">
      <c r="A71" s="92"/>
      <c r="B71" s="92"/>
      <c r="C71" s="97"/>
      <c r="D71" s="98" t="s">
        <v>263</v>
      </c>
      <c r="E71" s="95"/>
      <c r="F71" s="95"/>
      <c r="G71" s="30">
        <v>3221</v>
      </c>
      <c r="H71" s="704"/>
      <c r="I71" s="105"/>
      <c r="J71" s="95"/>
      <c r="K71" s="95"/>
      <c r="L71" s="95"/>
      <c r="M71" s="95"/>
      <c r="N71" s="95"/>
      <c r="O71" s="430">
        <f t="shared" si="13"/>
        <v>3221</v>
      </c>
    </row>
    <row r="72" spans="1:15" ht="12.75">
      <c r="A72" s="92"/>
      <c r="B72" s="92"/>
      <c r="C72" s="97"/>
      <c r="D72" s="98" t="s">
        <v>348</v>
      </c>
      <c r="E72" s="95"/>
      <c r="F72" s="95"/>
      <c r="G72" s="30">
        <v>1829</v>
      </c>
      <c r="H72" s="700"/>
      <c r="I72" s="105"/>
      <c r="J72" s="95"/>
      <c r="K72" s="95"/>
      <c r="L72" s="95"/>
      <c r="M72" s="95"/>
      <c r="N72" s="95"/>
      <c r="O72" s="430">
        <f t="shared" si="13"/>
        <v>1829</v>
      </c>
    </row>
    <row r="73" spans="1:15" ht="12.75">
      <c r="A73" s="92"/>
      <c r="B73" s="92"/>
      <c r="C73" s="97"/>
      <c r="D73" s="98" t="s">
        <v>250</v>
      </c>
      <c r="E73" s="30">
        <v>1338</v>
      </c>
      <c r="F73" s="30">
        <v>361</v>
      </c>
      <c r="G73" s="30"/>
      <c r="H73" s="704"/>
      <c r="I73" s="64"/>
      <c r="J73" s="30"/>
      <c r="K73" s="30"/>
      <c r="L73" s="30"/>
      <c r="M73" s="30"/>
      <c r="N73" s="30"/>
      <c r="O73" s="430">
        <f t="shared" si="13"/>
        <v>1699</v>
      </c>
    </row>
    <row r="74" spans="1:15" ht="12.75">
      <c r="A74" s="92"/>
      <c r="B74" s="92"/>
      <c r="C74" s="14" t="s">
        <v>149</v>
      </c>
      <c r="D74" s="453"/>
      <c r="E74" s="454">
        <f>SUM(E70:E73)</f>
        <v>1338</v>
      </c>
      <c r="F74" s="454">
        <f aca="true" t="shared" si="14" ref="F74:N74">SUM(F70:F73)</f>
        <v>361</v>
      </c>
      <c r="G74" s="454">
        <f t="shared" si="14"/>
        <v>5050</v>
      </c>
      <c r="H74" s="716">
        <f t="shared" si="14"/>
        <v>0</v>
      </c>
      <c r="I74" s="690">
        <f t="shared" si="14"/>
        <v>0</v>
      </c>
      <c r="J74" s="454">
        <f t="shared" si="14"/>
        <v>0</v>
      </c>
      <c r="K74" s="454">
        <f t="shared" si="14"/>
        <v>0</v>
      </c>
      <c r="L74" s="454">
        <f t="shared" si="14"/>
        <v>0</v>
      </c>
      <c r="M74" s="454">
        <f t="shared" si="14"/>
        <v>436</v>
      </c>
      <c r="N74" s="454">
        <f t="shared" si="14"/>
        <v>0</v>
      </c>
      <c r="O74" s="460">
        <f>SUM(E74:N74)</f>
        <v>7185</v>
      </c>
    </row>
    <row r="75" spans="1:15" ht="12.75">
      <c r="A75" s="92"/>
      <c r="B75" s="92"/>
      <c r="C75" s="457" t="s">
        <v>349</v>
      </c>
      <c r="D75" s="458"/>
      <c r="E75" s="459">
        <v>4983</v>
      </c>
      <c r="F75" s="459">
        <v>1266</v>
      </c>
      <c r="G75" s="459">
        <v>300</v>
      </c>
      <c r="H75" s="717"/>
      <c r="I75" s="691"/>
      <c r="J75" s="459"/>
      <c r="K75" s="459"/>
      <c r="L75" s="459"/>
      <c r="M75" s="459"/>
      <c r="N75" s="459"/>
      <c r="O75" s="430">
        <f t="shared" si="13"/>
        <v>6549</v>
      </c>
    </row>
    <row r="76" spans="1:15" ht="12.75">
      <c r="A76" s="181" t="s">
        <v>367</v>
      </c>
      <c r="B76" s="92"/>
      <c r="C76" s="92"/>
      <c r="D76" s="115"/>
      <c r="E76" s="296"/>
      <c r="F76" s="296"/>
      <c r="G76" s="296"/>
      <c r="H76" s="715"/>
      <c r="I76" s="296"/>
      <c r="J76" s="296"/>
      <c r="K76" s="296"/>
      <c r="L76" s="296"/>
      <c r="M76" s="296"/>
      <c r="N76" s="296"/>
      <c r="O76" s="460">
        <f t="shared" si="13"/>
        <v>0</v>
      </c>
    </row>
    <row r="77" spans="1:15" ht="12.75">
      <c r="A77" s="781" t="s">
        <v>253</v>
      </c>
      <c r="B77" s="782"/>
      <c r="C77" s="782"/>
      <c r="D77" s="783"/>
      <c r="E77" s="182">
        <f aca="true" t="shared" si="15" ref="E77:N77">SUM(E60,E61,E62,E68,E74:E75,E67)</f>
        <v>116284</v>
      </c>
      <c r="F77" s="182">
        <f t="shared" si="15"/>
        <v>28866</v>
      </c>
      <c r="G77" s="182">
        <f t="shared" si="15"/>
        <v>38926</v>
      </c>
      <c r="H77" s="718">
        <f t="shared" si="15"/>
        <v>3000</v>
      </c>
      <c r="I77" s="692">
        <f t="shared" si="15"/>
        <v>0</v>
      </c>
      <c r="J77" s="182">
        <f t="shared" si="15"/>
        <v>800</v>
      </c>
      <c r="K77" s="182">
        <f t="shared" si="15"/>
        <v>0</v>
      </c>
      <c r="L77" s="182">
        <f t="shared" si="15"/>
        <v>0</v>
      </c>
      <c r="M77" s="182">
        <f t="shared" si="15"/>
        <v>1313</v>
      </c>
      <c r="N77" s="182">
        <f t="shared" si="15"/>
        <v>0</v>
      </c>
      <c r="O77" s="443">
        <f>SUM(E77:N77)</f>
        <v>189189</v>
      </c>
    </row>
    <row r="78" spans="1:15" ht="12.75">
      <c r="A78" s="92"/>
      <c r="B78" s="92"/>
      <c r="C78" s="92"/>
      <c r="D78" s="115"/>
      <c r="E78" s="95"/>
      <c r="F78" s="95"/>
      <c r="G78" s="95"/>
      <c r="H78" s="700"/>
      <c r="I78" s="105"/>
      <c r="J78" s="95"/>
      <c r="K78" s="95"/>
      <c r="L78" s="95"/>
      <c r="M78" s="95"/>
      <c r="N78" s="30"/>
      <c r="O78" s="429"/>
    </row>
    <row r="79" spans="1:15" ht="12.75">
      <c r="A79" s="92"/>
      <c r="B79" s="92"/>
      <c r="C79" s="92"/>
      <c r="D79" s="115"/>
      <c r="E79" s="95"/>
      <c r="F79" s="95"/>
      <c r="G79" s="95"/>
      <c r="H79" s="700"/>
      <c r="I79" s="105"/>
      <c r="J79" s="95"/>
      <c r="K79" s="95"/>
      <c r="L79" s="95"/>
      <c r="M79" s="95"/>
      <c r="N79" s="95"/>
      <c r="O79" s="429"/>
    </row>
    <row r="80" spans="1:15" ht="12.75">
      <c r="A80" s="82" t="s">
        <v>128</v>
      </c>
      <c r="B80" s="82"/>
      <c r="C80" s="82"/>
      <c r="D80" s="81"/>
      <c r="E80" s="44"/>
      <c r="F80" s="105"/>
      <c r="G80" s="95"/>
      <c r="H80" s="700"/>
      <c r="I80" s="105"/>
      <c r="J80" s="95"/>
      <c r="K80" s="95"/>
      <c r="L80" s="95"/>
      <c r="M80" s="95"/>
      <c r="N80" s="95"/>
      <c r="O80" s="429"/>
    </row>
    <row r="81" spans="1:15" ht="12.75">
      <c r="A81" s="774" t="s">
        <v>129</v>
      </c>
      <c r="B81" s="775"/>
      <c r="C81" s="775"/>
      <c r="D81" s="776"/>
      <c r="E81" s="28">
        <v>61996</v>
      </c>
      <c r="F81" s="26">
        <v>16229</v>
      </c>
      <c r="G81" s="27">
        <v>34575</v>
      </c>
      <c r="H81" s="712">
        <v>0</v>
      </c>
      <c r="I81" s="693"/>
      <c r="J81" s="112"/>
      <c r="K81" s="112"/>
      <c r="L81" s="27"/>
      <c r="M81" s="27"/>
      <c r="N81" s="112"/>
      <c r="O81" s="431">
        <f>SUM(E81:N81)</f>
        <v>112800</v>
      </c>
    </row>
    <row r="82" spans="1:15" ht="12.75">
      <c r="A82" s="92"/>
      <c r="B82" s="92"/>
      <c r="C82" s="92"/>
      <c r="D82" s="115"/>
      <c r="E82" s="95"/>
      <c r="F82" s="95"/>
      <c r="G82" s="95"/>
      <c r="H82" s="700"/>
      <c r="I82" s="105"/>
      <c r="J82" s="95"/>
      <c r="K82" s="95"/>
      <c r="L82" s="95"/>
      <c r="M82" s="95"/>
      <c r="N82" s="95"/>
      <c r="O82" s="429"/>
    </row>
    <row r="83" spans="1:15" ht="12.75">
      <c r="A83" s="92"/>
      <c r="B83" s="92"/>
      <c r="C83" s="92"/>
      <c r="D83" s="115"/>
      <c r="E83" s="95"/>
      <c r="F83" s="95"/>
      <c r="G83" s="95"/>
      <c r="H83" s="700"/>
      <c r="I83" s="105"/>
      <c r="J83" s="95"/>
      <c r="K83" s="95"/>
      <c r="L83" s="95"/>
      <c r="M83" s="95"/>
      <c r="N83" s="95"/>
      <c r="O83" s="429"/>
    </row>
    <row r="84" spans="1:15" ht="12.75">
      <c r="A84" s="82" t="s">
        <v>132</v>
      </c>
      <c r="B84" s="118"/>
      <c r="C84" s="118"/>
      <c r="D84" s="119"/>
      <c r="E84" s="120"/>
      <c r="F84" s="95"/>
      <c r="G84" s="95"/>
      <c r="H84" s="700"/>
      <c r="I84" s="105"/>
      <c r="J84" s="95"/>
      <c r="K84" s="95"/>
      <c r="L84" s="95"/>
      <c r="M84" s="95"/>
      <c r="N84" s="95"/>
      <c r="O84" s="429"/>
    </row>
    <row r="85" spans="1:15" ht="12.75">
      <c r="A85" s="774" t="s">
        <v>129</v>
      </c>
      <c r="B85" s="775"/>
      <c r="C85" s="775"/>
      <c r="D85" s="776"/>
      <c r="E85" s="27">
        <v>24177</v>
      </c>
      <c r="F85" s="27">
        <v>6528</v>
      </c>
      <c r="G85" s="27">
        <v>42353</v>
      </c>
      <c r="H85" s="712">
        <v>0</v>
      </c>
      <c r="I85" s="26"/>
      <c r="J85" s="27"/>
      <c r="K85" s="27"/>
      <c r="L85" s="27"/>
      <c r="M85" s="27"/>
      <c r="N85" s="27"/>
      <c r="O85" s="431">
        <f>SUM(E85:N85)</f>
        <v>73058</v>
      </c>
    </row>
    <row r="86" spans="1:15" ht="12.75">
      <c r="A86" s="82"/>
      <c r="B86" s="82"/>
      <c r="C86" s="82"/>
      <c r="D86" s="80"/>
      <c r="E86" s="31"/>
      <c r="F86" s="31"/>
      <c r="G86" s="31"/>
      <c r="H86" s="713"/>
      <c r="I86" s="689"/>
      <c r="J86" s="31"/>
      <c r="K86" s="31"/>
      <c r="L86" s="31"/>
      <c r="M86" s="31"/>
      <c r="N86" s="31"/>
      <c r="O86" s="430"/>
    </row>
    <row r="87" spans="1:15" ht="12.75">
      <c r="A87" s="92"/>
      <c r="B87" s="92"/>
      <c r="C87" s="92"/>
      <c r="D87" s="115"/>
      <c r="E87" s="95"/>
      <c r="F87" s="95"/>
      <c r="G87" s="95"/>
      <c r="H87" s="700"/>
      <c r="I87" s="105"/>
      <c r="J87" s="95"/>
      <c r="K87" s="95"/>
      <c r="L87" s="95"/>
      <c r="M87" s="95"/>
      <c r="N87" s="95"/>
      <c r="O87" s="429"/>
    </row>
    <row r="88" spans="1:15" ht="13.5" thickBot="1">
      <c r="A88" s="434" t="s">
        <v>169</v>
      </c>
      <c r="B88" s="434"/>
      <c r="C88" s="121"/>
      <c r="D88" s="122"/>
      <c r="E88" s="123">
        <f>SUM(E81,E85)</f>
        <v>86173</v>
      </c>
      <c r="F88" s="123">
        <f>SUM(F81,F85)</f>
        <v>22757</v>
      </c>
      <c r="G88" s="123">
        <f>SUM(G81,G85)</f>
        <v>76928</v>
      </c>
      <c r="H88" s="468">
        <f aca="true" t="shared" si="16" ref="H88:N88">SUM(H81,H85)</f>
        <v>0</v>
      </c>
      <c r="I88" s="694">
        <f t="shared" si="16"/>
        <v>0</v>
      </c>
      <c r="J88" s="123">
        <f t="shared" si="16"/>
        <v>0</v>
      </c>
      <c r="K88" s="123">
        <f t="shared" si="16"/>
        <v>0</v>
      </c>
      <c r="L88" s="123">
        <f t="shared" si="16"/>
        <v>0</v>
      </c>
      <c r="M88" s="123">
        <f t="shared" si="16"/>
        <v>0</v>
      </c>
      <c r="N88" s="468">
        <f t="shared" si="16"/>
        <v>0</v>
      </c>
      <c r="O88" s="470">
        <f>SUM(O81,O85)</f>
        <v>185858</v>
      </c>
    </row>
    <row r="89" spans="1:15" ht="13.5" thickBot="1">
      <c r="A89" s="434" t="s">
        <v>133</v>
      </c>
      <c r="B89" s="434"/>
      <c r="C89" s="89"/>
      <c r="D89" s="183"/>
      <c r="E89" s="32">
        <f aca="true" t="shared" si="17" ref="E89:O89">SUM(E88,E57,E77)</f>
        <v>204232</v>
      </c>
      <c r="F89" s="32">
        <f t="shared" si="17"/>
        <v>52103</v>
      </c>
      <c r="G89" s="32">
        <f t="shared" si="17"/>
        <v>146922</v>
      </c>
      <c r="H89" s="719">
        <f t="shared" si="17"/>
        <v>4400</v>
      </c>
      <c r="I89" s="695">
        <f t="shared" si="17"/>
        <v>17415</v>
      </c>
      <c r="J89" s="466">
        <f t="shared" si="17"/>
        <v>95305</v>
      </c>
      <c r="K89" s="32">
        <f t="shared" si="17"/>
        <v>187220</v>
      </c>
      <c r="L89" s="32">
        <f t="shared" si="17"/>
        <v>0</v>
      </c>
      <c r="M89" s="32">
        <f t="shared" si="17"/>
        <v>20886</v>
      </c>
      <c r="N89" s="467">
        <f t="shared" si="17"/>
        <v>3440</v>
      </c>
      <c r="O89" s="469">
        <f t="shared" si="17"/>
        <v>731923</v>
      </c>
    </row>
    <row r="90" spans="5:14" ht="12.75">
      <c r="E90" s="465"/>
      <c r="F90" s="465"/>
      <c r="G90" s="465"/>
      <c r="H90" s="465"/>
      <c r="I90" s="696"/>
      <c r="J90" s="465"/>
      <c r="K90" s="465"/>
      <c r="L90" s="465"/>
      <c r="M90" s="465"/>
      <c r="N90" s="465"/>
    </row>
    <row r="91" spans="1:15" ht="12.75">
      <c r="A91" s="82" t="s">
        <v>355</v>
      </c>
      <c r="B91" s="82"/>
      <c r="C91" s="82"/>
      <c r="D91" s="81"/>
      <c r="E91" s="44"/>
      <c r="F91" s="105"/>
      <c r="G91" s="95"/>
      <c r="H91" s="700"/>
      <c r="I91" s="105"/>
      <c r="J91" s="95"/>
      <c r="K91" s="95"/>
      <c r="L91" s="95"/>
      <c r="M91" s="95"/>
      <c r="N91" s="95"/>
      <c r="O91" s="429"/>
    </row>
    <row r="92" spans="1:15" ht="12.75">
      <c r="A92" s="774" t="s">
        <v>129</v>
      </c>
      <c r="B92" s="775"/>
      <c r="C92" s="775"/>
      <c r="D92" s="776"/>
      <c r="E92" s="28">
        <v>0</v>
      </c>
      <c r="F92" s="26">
        <v>0</v>
      </c>
      <c r="G92" s="27">
        <v>316</v>
      </c>
      <c r="H92" s="712">
        <v>0</v>
      </c>
      <c r="I92" s="693"/>
      <c r="J92" s="112"/>
      <c r="K92" s="27">
        <v>3637</v>
      </c>
      <c r="L92" s="27"/>
      <c r="M92" s="27"/>
      <c r="N92" s="112"/>
      <c r="O92" s="431">
        <f>SUM(E92:N92)</f>
        <v>3953</v>
      </c>
    </row>
    <row r="93" spans="5:14" ht="12.75">
      <c r="E93" s="472"/>
      <c r="F93" s="472"/>
      <c r="G93" s="472"/>
      <c r="H93" s="472"/>
      <c r="I93" s="471"/>
      <c r="J93" s="472"/>
      <c r="K93" s="473"/>
      <c r="L93" s="472"/>
      <c r="M93" s="472"/>
      <c r="N93" s="471"/>
    </row>
    <row r="94" spans="1:15" ht="12.75">
      <c r="A94" s="82" t="s">
        <v>356</v>
      </c>
      <c r="B94" s="82"/>
      <c r="C94" s="82"/>
      <c r="D94" s="81"/>
      <c r="E94" s="44"/>
      <c r="F94" s="105"/>
      <c r="G94" s="95"/>
      <c r="H94" s="700"/>
      <c r="I94" s="105"/>
      <c r="J94" s="95"/>
      <c r="K94" s="95"/>
      <c r="L94" s="95"/>
      <c r="M94" s="95"/>
      <c r="N94" s="95"/>
      <c r="O94" s="429"/>
    </row>
    <row r="95" spans="1:15" ht="12.75">
      <c r="A95" s="774" t="s">
        <v>129</v>
      </c>
      <c r="B95" s="775"/>
      <c r="C95" s="775"/>
      <c r="D95" s="776"/>
      <c r="E95" s="28">
        <v>0</v>
      </c>
      <c r="F95" s="26">
        <v>0</v>
      </c>
      <c r="G95" s="27">
        <v>2606</v>
      </c>
      <c r="H95" s="712">
        <v>0</v>
      </c>
      <c r="I95" s="693"/>
      <c r="J95" s="112"/>
      <c r="K95" s="112"/>
      <c r="L95" s="27"/>
      <c r="M95" s="27">
        <v>0</v>
      </c>
      <c r="N95" s="112"/>
      <c r="O95" s="431">
        <f>SUM(E95:N95)</f>
        <v>2606</v>
      </c>
    </row>
  </sheetData>
  <sheetProtection/>
  <mergeCells count="9">
    <mergeCell ref="J1:O1"/>
    <mergeCell ref="A2:O2"/>
    <mergeCell ref="A95:D95"/>
    <mergeCell ref="A85:D85"/>
    <mergeCell ref="D4:D5"/>
    <mergeCell ref="O4:O5"/>
    <mergeCell ref="A77:D77"/>
    <mergeCell ref="A81:D81"/>
    <mergeCell ref="A92:D92"/>
  </mergeCells>
  <printOptions/>
  <pageMargins left="0.1968503937007874" right="0.1968503937007874" top="0.5905511811023623" bottom="0.1968503937007874" header="0" footer="0"/>
  <pageSetup horizontalDpi="600" verticalDpi="600" orientation="landscape" paperSize="9" scale="10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J29"/>
  <sheetViews>
    <sheetView zoomScalePageLayoutView="0" workbookViewId="0" topLeftCell="A1">
      <selection activeCell="J13" sqref="J13"/>
    </sheetView>
  </sheetViews>
  <sheetFormatPr defaultColWidth="8.7109375" defaultRowHeight="12.75" customHeight="1"/>
  <cols>
    <col min="1" max="1" width="3.8515625" style="1" customWidth="1"/>
    <col min="2" max="2" width="4.00390625" style="1" customWidth="1"/>
    <col min="3" max="3" width="5.8515625" style="1" customWidth="1"/>
    <col min="4" max="4" width="27.00390625" style="1" customWidth="1"/>
    <col min="5" max="5" width="10.421875" style="1" customWidth="1"/>
    <col min="6" max="6" width="12.57421875" style="1" bestFit="1" customWidth="1"/>
    <col min="7" max="7" width="11.00390625" style="1" customWidth="1"/>
    <col min="8" max="8" width="11.140625" style="1" customWidth="1"/>
    <col min="9" max="10" width="9.7109375" style="1" customWidth="1"/>
    <col min="11" max="16384" width="8.7109375" style="1" customWidth="1"/>
  </cols>
  <sheetData>
    <row r="3" spans="5:10" ht="12.75" customHeight="1">
      <c r="E3" s="174"/>
      <c r="G3" s="746" t="s">
        <v>439</v>
      </c>
      <c r="H3" s="747"/>
      <c r="I3" s="747"/>
      <c r="J3" s="747"/>
    </row>
    <row r="7" spans="1:10" ht="12.75" customHeight="1">
      <c r="A7" s="742" t="s">
        <v>440</v>
      </c>
      <c r="B7" s="742"/>
      <c r="C7" s="742"/>
      <c r="D7" s="742"/>
      <c r="E7" s="742"/>
      <c r="F7" s="742"/>
      <c r="G7" s="742"/>
      <c r="H7" s="742"/>
      <c r="I7" s="754"/>
      <c r="J7" s="754"/>
    </row>
    <row r="8" ht="12.75" customHeight="1">
      <c r="J8" s="4"/>
    </row>
    <row r="9" spans="1:10" ht="12.75" customHeight="1">
      <c r="A9" s="66" t="s">
        <v>117</v>
      </c>
      <c r="B9" s="76" t="s">
        <v>134</v>
      </c>
      <c r="C9" s="66" t="s">
        <v>117</v>
      </c>
      <c r="D9" s="76" t="s">
        <v>134</v>
      </c>
      <c r="E9" s="125" t="s">
        <v>424</v>
      </c>
      <c r="F9" s="70" t="s">
        <v>441</v>
      </c>
      <c r="G9" s="70" t="s">
        <v>425</v>
      </c>
      <c r="H9" s="787" t="s">
        <v>171</v>
      </c>
      <c r="I9" s="787"/>
      <c r="J9" s="70" t="s">
        <v>172</v>
      </c>
    </row>
    <row r="10" spans="1:10" ht="12.75" customHeight="1">
      <c r="A10" s="22"/>
      <c r="B10" s="43" t="s">
        <v>141</v>
      </c>
      <c r="C10" s="22"/>
      <c r="D10" s="43" t="s">
        <v>141</v>
      </c>
      <c r="E10" s="126" t="s">
        <v>173</v>
      </c>
      <c r="F10" s="127" t="s">
        <v>368</v>
      </c>
      <c r="G10" s="127" t="s">
        <v>174</v>
      </c>
      <c r="H10" s="127" t="s">
        <v>175</v>
      </c>
      <c r="I10" s="127" t="s">
        <v>176</v>
      </c>
      <c r="J10" s="127" t="s">
        <v>259</v>
      </c>
    </row>
    <row r="11" spans="1:10" ht="12.75" customHeight="1">
      <c r="A11" s="788" t="s">
        <v>177</v>
      </c>
      <c r="B11" s="788"/>
      <c r="C11" s="128" t="s">
        <v>170</v>
      </c>
      <c r="D11" s="23"/>
      <c r="E11" s="615" t="s">
        <v>178</v>
      </c>
      <c r="F11" s="63" t="s">
        <v>178</v>
      </c>
      <c r="G11" s="63" t="s">
        <v>178</v>
      </c>
      <c r="H11" s="63" t="s">
        <v>178</v>
      </c>
      <c r="I11" s="63" t="s">
        <v>178</v>
      </c>
      <c r="J11" s="63" t="s">
        <v>179</v>
      </c>
    </row>
    <row r="12" spans="1:10" ht="12.75" customHeight="1">
      <c r="A12" s="616" t="s">
        <v>67</v>
      </c>
      <c r="B12" s="72"/>
      <c r="C12" s="74" t="s">
        <v>442</v>
      </c>
      <c r="D12" s="74"/>
      <c r="E12" s="72">
        <v>6</v>
      </c>
      <c r="F12" s="617">
        <v>0</v>
      </c>
      <c r="G12" s="618">
        <v>6</v>
      </c>
      <c r="H12" s="617"/>
      <c r="I12" s="617">
        <v>6</v>
      </c>
      <c r="J12" s="44">
        <f>'3. sz. mell.'!E57+'3. sz. mell.'!F57</f>
        <v>2255</v>
      </c>
    </row>
    <row r="13" spans="1:10" ht="24.75" customHeight="1">
      <c r="A13" s="619"/>
      <c r="B13" s="620"/>
      <c r="C13" s="565" t="s">
        <v>257</v>
      </c>
      <c r="D13" s="565"/>
      <c r="E13" s="620"/>
      <c r="F13" s="615"/>
      <c r="G13" s="621"/>
      <c r="H13" s="615"/>
      <c r="I13" s="615"/>
      <c r="J13" s="615"/>
    </row>
    <row r="14" spans="1:10" ht="12.75" customHeight="1">
      <c r="A14" s="622" t="s">
        <v>70</v>
      </c>
      <c r="B14" s="129"/>
      <c r="C14" s="18" t="s">
        <v>364</v>
      </c>
      <c r="D14" s="74"/>
      <c r="E14" s="617">
        <v>29</v>
      </c>
      <c r="F14" s="617">
        <v>2</v>
      </c>
      <c r="G14" s="618">
        <v>31</v>
      </c>
      <c r="H14" s="631">
        <v>29</v>
      </c>
      <c r="I14" s="631">
        <v>2</v>
      </c>
      <c r="J14" s="30">
        <f>'3. sz. mell.'!E77+'3. sz. mell.'!F77</f>
        <v>145150</v>
      </c>
    </row>
    <row r="15" spans="1:10" ht="12.75" customHeight="1">
      <c r="A15" s="622"/>
      <c r="B15" s="130"/>
      <c r="C15" s="784" t="s">
        <v>394</v>
      </c>
      <c r="D15" s="785"/>
      <c r="E15" s="617"/>
      <c r="F15" s="617"/>
      <c r="G15" s="617"/>
      <c r="H15" s="631"/>
      <c r="I15" s="631"/>
      <c r="J15" s="30"/>
    </row>
    <row r="16" spans="1:10" ht="12.75" customHeight="1">
      <c r="A16" s="622"/>
      <c r="B16" s="129"/>
      <c r="C16" s="786"/>
      <c r="D16" s="785"/>
      <c r="E16" s="617"/>
      <c r="F16" s="617"/>
      <c r="G16" s="617"/>
      <c r="H16" s="631"/>
      <c r="I16" s="631"/>
      <c r="J16" s="30"/>
    </row>
    <row r="17" spans="1:10" ht="12.75" customHeight="1">
      <c r="A17" s="622"/>
      <c r="B17" s="129"/>
      <c r="C17" s="18" t="s">
        <v>257</v>
      </c>
      <c r="D17" s="74"/>
      <c r="E17" s="617">
        <v>0</v>
      </c>
      <c r="F17" s="617">
        <v>0</v>
      </c>
      <c r="G17" s="617">
        <v>0</v>
      </c>
      <c r="H17" s="631">
        <v>0</v>
      </c>
      <c r="I17" s="631">
        <v>0</v>
      </c>
      <c r="J17" s="30">
        <v>0</v>
      </c>
    </row>
    <row r="18" spans="1:10" ht="12.75" customHeight="1">
      <c r="A18" s="623" t="s">
        <v>71</v>
      </c>
      <c r="B18" s="131"/>
      <c r="C18" s="128" t="s">
        <v>180</v>
      </c>
      <c r="D18" s="43"/>
      <c r="E18" s="63"/>
      <c r="F18" s="63"/>
      <c r="G18" s="63"/>
      <c r="H18" s="632"/>
      <c r="I18" s="631"/>
      <c r="J18" s="30"/>
    </row>
    <row r="19" spans="1:10" ht="12.75" customHeight="1">
      <c r="A19" s="622"/>
      <c r="B19" s="129" t="s">
        <v>67</v>
      </c>
      <c r="C19" s="133" t="s">
        <v>258</v>
      </c>
      <c r="D19" s="77"/>
      <c r="E19" s="72">
        <v>31</v>
      </c>
      <c r="F19" s="626">
        <v>0</v>
      </c>
      <c r="G19" s="626">
        <v>31</v>
      </c>
      <c r="H19" s="633">
        <v>25</v>
      </c>
      <c r="I19" s="633">
        <v>6</v>
      </c>
      <c r="J19" s="69">
        <f>'3. sz. mell.'!E81+'3. sz. mell.'!F81</f>
        <v>78225</v>
      </c>
    </row>
    <row r="20" spans="1:10" ht="12.75" customHeight="1">
      <c r="A20" s="130"/>
      <c r="B20" s="129"/>
      <c r="C20" s="133" t="s">
        <v>257</v>
      </c>
      <c r="D20" s="77"/>
      <c r="E20" s="334">
        <v>10</v>
      </c>
      <c r="F20" s="63">
        <v>0</v>
      </c>
      <c r="G20" s="628">
        <v>10</v>
      </c>
      <c r="H20" s="632"/>
      <c r="I20" s="632">
        <v>10</v>
      </c>
      <c r="J20" s="16"/>
    </row>
    <row r="21" spans="1:10" ht="12.75" customHeight="1">
      <c r="A21" s="13"/>
      <c r="B21" s="132" t="s">
        <v>70</v>
      </c>
      <c r="C21" s="237" t="s">
        <v>269</v>
      </c>
      <c r="D21" s="76"/>
      <c r="E21" s="624">
        <v>11</v>
      </c>
      <c r="F21" s="626">
        <v>0</v>
      </c>
      <c r="G21" s="629">
        <v>11</v>
      </c>
      <c r="H21" s="633">
        <v>10</v>
      </c>
      <c r="I21" s="633">
        <v>1</v>
      </c>
      <c r="J21" s="69">
        <f>'3. sz. mell.'!E85+'3. sz. mell.'!F85</f>
        <v>30705</v>
      </c>
    </row>
    <row r="22" spans="1:10" ht="12.75" customHeight="1">
      <c r="A22" s="13"/>
      <c r="B22" s="134"/>
      <c r="C22" s="238" t="s">
        <v>257</v>
      </c>
      <c r="D22" s="43"/>
      <c r="E22" s="618">
        <v>46</v>
      </c>
      <c r="F22" s="617">
        <v>0</v>
      </c>
      <c r="G22" s="72">
        <v>46</v>
      </c>
      <c r="H22" s="631"/>
      <c r="I22" s="631">
        <v>46</v>
      </c>
      <c r="J22" s="16"/>
    </row>
    <row r="23" spans="1:10" ht="12.75" customHeight="1">
      <c r="A23" s="86"/>
      <c r="B23" s="86"/>
      <c r="C23" s="15" t="s">
        <v>116</v>
      </c>
      <c r="D23" s="15"/>
      <c r="E23" s="625">
        <f>SUM(E14:E22)</f>
        <v>127</v>
      </c>
      <c r="F23" s="627">
        <f>SUM(F14:F22)</f>
        <v>2</v>
      </c>
      <c r="G23" s="630">
        <f>SUM(G14:G22)</f>
        <v>129</v>
      </c>
      <c r="H23" s="634">
        <f>SUM(H14:H22)</f>
        <v>64</v>
      </c>
      <c r="I23" s="635">
        <f>SUM(I14:I22)</f>
        <v>65</v>
      </c>
      <c r="J23" s="27">
        <f>SUM(J12:J22)</f>
        <v>256335</v>
      </c>
    </row>
    <row r="24" spans="1:2" ht="12.75" customHeight="1">
      <c r="A24" s="19"/>
      <c r="B24" s="19"/>
    </row>
    <row r="25" spans="1:2" ht="12.75" customHeight="1">
      <c r="A25" s="19"/>
      <c r="B25" s="19"/>
    </row>
    <row r="26" spans="1:9" ht="12.75" customHeight="1">
      <c r="A26" s="19"/>
      <c r="B26" s="19"/>
      <c r="D26" s="18"/>
      <c r="E26" s="18"/>
      <c r="F26" s="18"/>
      <c r="G26" s="18"/>
      <c r="H26" s="18"/>
      <c r="I26" s="18"/>
    </row>
    <row r="27" spans="1:9" ht="12.75" customHeight="1">
      <c r="A27" s="19"/>
      <c r="B27" s="19"/>
      <c r="D27" s="18"/>
      <c r="E27" s="18"/>
      <c r="F27" s="18"/>
      <c r="G27" s="18"/>
      <c r="H27" s="18"/>
      <c r="I27" s="18"/>
    </row>
    <row r="28" spans="4:9" ht="12.75" customHeight="1">
      <c r="D28" s="18"/>
      <c r="E28" s="18"/>
      <c r="F28" s="18"/>
      <c r="G28" s="18"/>
      <c r="H28" s="18"/>
      <c r="I28" s="18"/>
    </row>
    <row r="29" spans="4:9" ht="12.75" customHeight="1">
      <c r="D29" s="18"/>
      <c r="E29" s="18"/>
      <c r="F29" s="18"/>
      <c r="G29" s="18"/>
      <c r="H29" s="18"/>
      <c r="I29" s="18"/>
    </row>
  </sheetData>
  <sheetProtection selectLockedCells="1" selectUnlockedCells="1"/>
  <mergeCells count="5">
    <mergeCell ref="C15:D16"/>
    <mergeCell ref="G3:J3"/>
    <mergeCell ref="H9:I9"/>
    <mergeCell ref="A11:B11"/>
    <mergeCell ref="A7:J7"/>
  </mergeCells>
  <printOptions/>
  <pageMargins left="0.4724409448818898" right="0.1968503937007874" top="0.1968503937007874" bottom="0.1968503937007874" header="0" footer="0"/>
  <pageSetup horizontalDpi="300" verticalDpi="300" orientation="landscape" paperSize="9" scale="12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49"/>
  <sheetViews>
    <sheetView zoomScalePageLayoutView="0" workbookViewId="0" topLeftCell="A1">
      <selection activeCell="L3" sqref="L3"/>
    </sheetView>
  </sheetViews>
  <sheetFormatPr defaultColWidth="8.7109375" defaultRowHeight="12.75" customHeight="1"/>
  <cols>
    <col min="1" max="1" width="3.421875" style="1" customWidth="1"/>
    <col min="2" max="2" width="35.140625" style="1" customWidth="1"/>
    <col min="3" max="3" width="7.8515625" style="1" customWidth="1"/>
    <col min="4" max="4" width="8.28125" style="1" customWidth="1"/>
    <col min="5" max="5" width="7.28125" style="1" customWidth="1"/>
    <col min="6" max="6" width="7.57421875" style="1" customWidth="1"/>
    <col min="7" max="7" width="7.7109375" style="1" customWidth="1"/>
    <col min="8" max="9" width="8.28125" style="1" customWidth="1"/>
    <col min="10" max="11" width="8.57421875" style="1" customWidth="1"/>
    <col min="12" max="12" width="8.7109375" style="1" customWidth="1"/>
    <col min="13" max="13" width="8.140625" style="1" customWidth="1"/>
    <col min="14" max="14" width="8.421875" style="1" customWidth="1"/>
    <col min="15" max="15" width="9.28125" style="1" customWidth="1"/>
    <col min="16" max="16" width="10.421875" style="19" customWidth="1"/>
    <col min="17" max="31" width="8.7109375" style="19" customWidth="1"/>
    <col min="32" max="16384" width="8.7109375" style="1" customWidth="1"/>
  </cols>
  <sheetData>
    <row r="1" spans="11:15" ht="12.75" customHeight="1">
      <c r="K1" s="56"/>
      <c r="L1" s="56"/>
      <c r="M1" s="56"/>
      <c r="N1" s="56"/>
      <c r="O1" s="56"/>
    </row>
    <row r="2" spans="12:15" ht="12.75" customHeight="1">
      <c r="L2" s="741" t="s">
        <v>445</v>
      </c>
      <c r="M2" s="741"/>
      <c r="N2" s="741"/>
      <c r="O2" s="741"/>
    </row>
    <row r="4" spans="1:15" ht="12.75" customHeight="1">
      <c r="A4" s="742" t="s">
        <v>444</v>
      </c>
      <c r="B4" s="742"/>
      <c r="C4" s="742"/>
      <c r="D4" s="742"/>
      <c r="E4" s="742"/>
      <c r="F4" s="742"/>
      <c r="G4" s="742"/>
      <c r="H4" s="742"/>
      <c r="I4" s="742"/>
      <c r="J4" s="742"/>
      <c r="K4" s="742"/>
      <c r="L4" s="742"/>
      <c r="M4" s="742"/>
      <c r="N4" s="742"/>
      <c r="O4" s="742"/>
    </row>
    <row r="5" ht="13.5" customHeight="1" thickBot="1">
      <c r="O5" s="1" t="s">
        <v>2</v>
      </c>
    </row>
    <row r="6" spans="1:15" ht="13.5" customHeight="1">
      <c r="A6" s="135" t="s">
        <v>53</v>
      </c>
      <c r="B6" s="136" t="s">
        <v>3</v>
      </c>
      <c r="C6" s="137" t="s">
        <v>181</v>
      </c>
      <c r="D6" s="137" t="s">
        <v>182</v>
      </c>
      <c r="E6" s="137" t="s">
        <v>183</v>
      </c>
      <c r="F6" s="137" t="s">
        <v>184</v>
      </c>
      <c r="G6" s="137" t="s">
        <v>185</v>
      </c>
      <c r="H6" s="137" t="s">
        <v>186</v>
      </c>
      <c r="I6" s="137" t="s">
        <v>187</v>
      </c>
      <c r="J6" s="137" t="s">
        <v>188</v>
      </c>
      <c r="K6" s="137" t="s">
        <v>189</v>
      </c>
      <c r="L6" s="137" t="s">
        <v>190</v>
      </c>
      <c r="M6" s="137" t="s">
        <v>191</v>
      </c>
      <c r="N6" s="137" t="s">
        <v>192</v>
      </c>
      <c r="O6" s="138" t="s">
        <v>116</v>
      </c>
    </row>
    <row r="7" spans="1:15" ht="12.75" customHeight="1">
      <c r="A7" s="139"/>
      <c r="B7" s="140" t="s">
        <v>1</v>
      </c>
      <c r="C7" s="141"/>
      <c r="D7" s="141"/>
      <c r="E7" s="141"/>
      <c r="F7" s="141"/>
      <c r="G7" s="141"/>
      <c r="H7" s="141"/>
      <c r="I7" s="141"/>
      <c r="J7" s="141"/>
      <c r="K7" s="141"/>
      <c r="M7" s="141"/>
      <c r="N7" s="141"/>
      <c r="O7" s="142"/>
    </row>
    <row r="8" spans="1:28" ht="12.75" customHeight="1">
      <c r="A8" s="139" t="s">
        <v>67</v>
      </c>
      <c r="B8" s="43" t="s">
        <v>118</v>
      </c>
      <c r="C8" s="29">
        <f>$O8/12</f>
        <v>6120.666666666667</v>
      </c>
      <c r="D8" s="29">
        <f aca="true" t="shared" si="0" ref="D8:N12">$O8/12</f>
        <v>6120.666666666667</v>
      </c>
      <c r="E8" s="29">
        <f t="shared" si="0"/>
        <v>6120.666666666667</v>
      </c>
      <c r="F8" s="29">
        <f t="shared" si="0"/>
        <v>6120.666666666667</v>
      </c>
      <c r="G8" s="29">
        <f t="shared" si="0"/>
        <v>6120.666666666667</v>
      </c>
      <c r="H8" s="29">
        <f t="shared" si="0"/>
        <v>6120.666666666667</v>
      </c>
      <c r="I8" s="29">
        <f t="shared" si="0"/>
        <v>6120.666666666667</v>
      </c>
      <c r="J8" s="29">
        <f t="shared" si="0"/>
        <v>6120.666666666667</v>
      </c>
      <c r="K8" s="29">
        <f t="shared" si="0"/>
        <v>6120.666666666667</v>
      </c>
      <c r="L8" s="29">
        <f t="shared" si="0"/>
        <v>6120.666666666667</v>
      </c>
      <c r="M8" s="29">
        <f t="shared" si="0"/>
        <v>6120.666666666667</v>
      </c>
      <c r="N8" s="29">
        <f t="shared" si="0"/>
        <v>6120.666666666667</v>
      </c>
      <c r="O8" s="144">
        <f>'2.sz. mell.'!C17</f>
        <v>73448</v>
      </c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</row>
    <row r="9" spans="1:28" ht="12.75" customHeight="1">
      <c r="A9" s="139" t="s">
        <v>70</v>
      </c>
      <c r="B9" s="23" t="s">
        <v>120</v>
      </c>
      <c r="C9" s="29">
        <f>$O9/12</f>
        <v>13580.833333333334</v>
      </c>
      <c r="D9" s="29">
        <f t="shared" si="0"/>
        <v>13580.833333333334</v>
      </c>
      <c r="E9" s="29">
        <f t="shared" si="0"/>
        <v>13580.833333333334</v>
      </c>
      <c r="F9" s="29">
        <f t="shared" si="0"/>
        <v>13580.833333333334</v>
      </c>
      <c r="G9" s="29">
        <f t="shared" si="0"/>
        <v>13580.833333333334</v>
      </c>
      <c r="H9" s="29">
        <f t="shared" si="0"/>
        <v>13580.833333333334</v>
      </c>
      <c r="I9" s="29">
        <f t="shared" si="0"/>
        <v>13580.833333333334</v>
      </c>
      <c r="J9" s="29">
        <f t="shared" si="0"/>
        <v>13580.833333333334</v>
      </c>
      <c r="K9" s="29">
        <f t="shared" si="0"/>
        <v>13580.833333333334</v>
      </c>
      <c r="L9" s="29">
        <f t="shared" si="0"/>
        <v>13580.833333333334</v>
      </c>
      <c r="M9" s="29">
        <f t="shared" si="0"/>
        <v>13580.833333333334</v>
      </c>
      <c r="N9" s="29">
        <f t="shared" si="0"/>
        <v>13580.833333333334</v>
      </c>
      <c r="O9" s="144">
        <f>'2.sz. mell.'!C25+'2.sz. mell.'!C30+'2.sz. mell.'!C32</f>
        <v>162970</v>
      </c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</row>
    <row r="10" spans="1:28" ht="12.75" customHeight="1">
      <c r="A10" s="139" t="s">
        <v>71</v>
      </c>
      <c r="B10" s="23" t="s">
        <v>298</v>
      </c>
      <c r="C10" s="29">
        <f>$O10/12</f>
        <v>22300.5</v>
      </c>
      <c r="D10" s="29">
        <f t="shared" si="0"/>
        <v>22300.5</v>
      </c>
      <c r="E10" s="29">
        <f t="shared" si="0"/>
        <v>22300.5</v>
      </c>
      <c r="F10" s="29">
        <f t="shared" si="0"/>
        <v>22300.5</v>
      </c>
      <c r="G10" s="29">
        <f t="shared" si="0"/>
        <v>22300.5</v>
      </c>
      <c r="H10" s="29">
        <f t="shared" si="0"/>
        <v>22300.5</v>
      </c>
      <c r="I10" s="29">
        <f t="shared" si="0"/>
        <v>22300.5</v>
      </c>
      <c r="J10" s="29">
        <f t="shared" si="0"/>
        <v>22300.5</v>
      </c>
      <c r="K10" s="29">
        <f t="shared" si="0"/>
        <v>22300.5</v>
      </c>
      <c r="L10" s="29">
        <f t="shared" si="0"/>
        <v>22300.5</v>
      </c>
      <c r="M10" s="29">
        <f t="shared" si="0"/>
        <v>22300.5</v>
      </c>
      <c r="N10" s="29">
        <f t="shared" si="0"/>
        <v>22300.5</v>
      </c>
      <c r="O10" s="144">
        <f>'2.sz. mell.'!C43</f>
        <v>267606</v>
      </c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</row>
    <row r="11" spans="1:28" ht="12.75" customHeight="1">
      <c r="A11" s="139" t="s">
        <v>72</v>
      </c>
      <c r="B11" s="23" t="s">
        <v>306</v>
      </c>
      <c r="C11" s="29">
        <f>$O11/12</f>
        <v>2368.3333333333335</v>
      </c>
      <c r="D11" s="29">
        <f t="shared" si="0"/>
        <v>2368.3333333333335</v>
      </c>
      <c r="E11" s="29">
        <f t="shared" si="0"/>
        <v>2368.3333333333335</v>
      </c>
      <c r="F11" s="29">
        <f t="shared" si="0"/>
        <v>2368.3333333333335</v>
      </c>
      <c r="G11" s="29">
        <f t="shared" si="0"/>
        <v>2368.3333333333335</v>
      </c>
      <c r="H11" s="29">
        <f t="shared" si="0"/>
        <v>2368.3333333333335</v>
      </c>
      <c r="I11" s="29">
        <f t="shared" si="0"/>
        <v>2368.3333333333335</v>
      </c>
      <c r="J11" s="29">
        <f t="shared" si="0"/>
        <v>2368.3333333333335</v>
      </c>
      <c r="K11" s="29">
        <f t="shared" si="0"/>
        <v>2368.3333333333335</v>
      </c>
      <c r="L11" s="29">
        <f t="shared" si="0"/>
        <v>2368.3333333333335</v>
      </c>
      <c r="M11" s="29">
        <f t="shared" si="0"/>
        <v>2368.3333333333335</v>
      </c>
      <c r="N11" s="29">
        <f t="shared" si="0"/>
        <v>2368.3333333333335</v>
      </c>
      <c r="O11" s="144">
        <f>'2.sz. mell.'!C51</f>
        <v>28420</v>
      </c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</row>
    <row r="12" spans="1:28" ht="12.75" customHeight="1">
      <c r="A12" s="139" t="s">
        <v>73</v>
      </c>
      <c r="B12" s="23" t="s">
        <v>324</v>
      </c>
      <c r="C12" s="29">
        <f>$O12/12</f>
        <v>0</v>
      </c>
      <c r="D12" s="29">
        <f t="shared" si="0"/>
        <v>0</v>
      </c>
      <c r="E12" s="29">
        <f t="shared" si="0"/>
        <v>0</v>
      </c>
      <c r="F12" s="29">
        <f t="shared" si="0"/>
        <v>0</v>
      </c>
      <c r="G12" s="29">
        <f t="shared" si="0"/>
        <v>0</v>
      </c>
      <c r="H12" s="29">
        <f t="shared" si="0"/>
        <v>0</v>
      </c>
      <c r="I12" s="29">
        <f t="shared" si="0"/>
        <v>0</v>
      </c>
      <c r="J12" s="29">
        <f t="shared" si="0"/>
        <v>0</v>
      </c>
      <c r="K12" s="29">
        <f t="shared" si="0"/>
        <v>0</v>
      </c>
      <c r="L12" s="29">
        <f t="shared" si="0"/>
        <v>0</v>
      </c>
      <c r="M12" s="29">
        <f t="shared" si="0"/>
        <v>0</v>
      </c>
      <c r="N12" s="29">
        <f t="shared" si="0"/>
        <v>0</v>
      </c>
      <c r="O12" s="144">
        <f>'2.sz. mell.'!C57</f>
        <v>0</v>
      </c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</row>
    <row r="13" spans="1:28" ht="12.75" customHeight="1">
      <c r="A13" s="139" t="s">
        <v>74</v>
      </c>
      <c r="B13" s="23" t="s">
        <v>326</v>
      </c>
      <c r="C13" s="29">
        <v>4000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144">
        <f>'2.sz. mell.'!C61</f>
        <v>4000</v>
      </c>
      <c r="P13" s="292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</row>
    <row r="14" spans="1:28" ht="12.75" customHeight="1">
      <c r="A14" s="139" t="s">
        <v>193</v>
      </c>
      <c r="B14" s="12" t="s">
        <v>125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144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</row>
    <row r="15" spans="1:28" ht="12.75" customHeight="1">
      <c r="A15" s="139" t="s">
        <v>76</v>
      </c>
      <c r="B15" s="12" t="s">
        <v>323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>
        <v>94</v>
      </c>
      <c r="O15" s="144">
        <v>94</v>
      </c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</row>
    <row r="16" spans="1:28" ht="12.75" customHeight="1">
      <c r="A16" s="145" t="s">
        <v>77</v>
      </c>
      <c r="B16" s="43" t="s">
        <v>307</v>
      </c>
      <c r="C16" s="29"/>
      <c r="D16" s="29">
        <v>5955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144">
        <v>5955</v>
      </c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</row>
    <row r="17" spans="1:28" ht="12.75" customHeight="1">
      <c r="A17" s="139" t="s">
        <v>78</v>
      </c>
      <c r="B17" s="23" t="s">
        <v>325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144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</row>
    <row r="18" spans="1:28" ht="12.75" customHeight="1" thickBot="1">
      <c r="A18" s="139" t="s">
        <v>79</v>
      </c>
      <c r="B18" s="23" t="s">
        <v>126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144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</row>
    <row r="19" spans="1:16" ht="13.5" customHeight="1" thickBot="1">
      <c r="A19" s="146" t="s">
        <v>78</v>
      </c>
      <c r="B19" s="147" t="s">
        <v>194</v>
      </c>
      <c r="C19" s="148">
        <f aca="true" t="shared" si="1" ref="C19:N19">SUM(C8:C18)</f>
        <v>48370.333333333336</v>
      </c>
      <c r="D19" s="148">
        <f t="shared" si="1"/>
        <v>50325.333333333336</v>
      </c>
      <c r="E19" s="148">
        <f t="shared" si="1"/>
        <v>44370.333333333336</v>
      </c>
      <c r="F19" s="148">
        <f t="shared" si="1"/>
        <v>44370.333333333336</v>
      </c>
      <c r="G19" s="148">
        <f t="shared" si="1"/>
        <v>44370.333333333336</v>
      </c>
      <c r="H19" s="148">
        <f t="shared" si="1"/>
        <v>44370.333333333336</v>
      </c>
      <c r="I19" s="148">
        <f t="shared" si="1"/>
        <v>44370.333333333336</v>
      </c>
      <c r="J19" s="148">
        <f t="shared" si="1"/>
        <v>44370.333333333336</v>
      </c>
      <c r="K19" s="148">
        <f t="shared" si="1"/>
        <v>44370.333333333336</v>
      </c>
      <c r="L19" s="148">
        <f t="shared" si="1"/>
        <v>44370.333333333336</v>
      </c>
      <c r="M19" s="148">
        <f t="shared" si="1"/>
        <v>44370.333333333336</v>
      </c>
      <c r="N19" s="148">
        <f t="shared" si="1"/>
        <v>44464.333333333336</v>
      </c>
      <c r="O19" s="289">
        <f>SUM(O8:O18)</f>
        <v>542493</v>
      </c>
      <c r="P19" s="100"/>
    </row>
    <row r="20" spans="1:15" ht="12.75" customHeight="1">
      <c r="A20" s="65" t="s">
        <v>159</v>
      </c>
      <c r="B20" s="62" t="s">
        <v>195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149">
        <f>SUM(C20:N20)</f>
        <v>0</v>
      </c>
    </row>
    <row r="21" spans="1:15" ht="12.75" customHeight="1">
      <c r="A21" s="139"/>
      <c r="B21" s="143" t="s">
        <v>196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44">
        <f>SUM(C21:N21)</f>
        <v>0</v>
      </c>
    </row>
    <row r="22" spans="1:15" ht="12.75" customHeight="1">
      <c r="A22" s="139"/>
      <c r="B22" s="150" t="s">
        <v>197</v>
      </c>
      <c r="C22" s="29"/>
      <c r="D22" s="29"/>
      <c r="E22" s="29"/>
      <c r="F22" s="29"/>
      <c r="G22" s="29">
        <v>9219</v>
      </c>
      <c r="H22" s="29"/>
      <c r="I22" s="29"/>
      <c r="J22" s="29"/>
      <c r="K22" s="29"/>
      <c r="L22" s="29"/>
      <c r="M22" s="29"/>
      <c r="N22" s="29"/>
      <c r="O22" s="144">
        <v>9219</v>
      </c>
    </row>
    <row r="23" spans="1:16" ht="12.75" customHeight="1" thickBot="1">
      <c r="A23" s="139"/>
      <c r="B23" s="150" t="s">
        <v>198</v>
      </c>
      <c r="C23" s="29">
        <f>$O23/12</f>
        <v>15261.916666666666</v>
      </c>
      <c r="D23" s="29">
        <f aca="true" t="shared" si="2" ref="D23:N23">$O23/12</f>
        <v>15261.916666666666</v>
      </c>
      <c r="E23" s="29">
        <f t="shared" si="2"/>
        <v>15261.916666666666</v>
      </c>
      <c r="F23" s="29">
        <f t="shared" si="2"/>
        <v>15261.916666666666</v>
      </c>
      <c r="G23" s="29">
        <f t="shared" si="2"/>
        <v>15261.916666666666</v>
      </c>
      <c r="H23" s="29">
        <f t="shared" si="2"/>
        <v>15261.916666666666</v>
      </c>
      <c r="I23" s="29">
        <f t="shared" si="2"/>
        <v>15261.916666666666</v>
      </c>
      <c r="J23" s="29">
        <f t="shared" si="2"/>
        <v>15261.916666666666</v>
      </c>
      <c r="K23" s="29">
        <f t="shared" si="2"/>
        <v>15261.916666666666</v>
      </c>
      <c r="L23" s="29">
        <f t="shared" si="2"/>
        <v>15261.916666666666</v>
      </c>
      <c r="M23" s="29">
        <f t="shared" si="2"/>
        <v>15261.916666666666</v>
      </c>
      <c r="N23" s="29">
        <f t="shared" si="2"/>
        <v>15261.916666666666</v>
      </c>
      <c r="O23" s="144">
        <f>'2.sz. mell.'!E64</f>
        <v>183143</v>
      </c>
      <c r="P23" s="100"/>
    </row>
    <row r="24" spans="1:17" ht="13.5" customHeight="1" thickBot="1">
      <c r="A24" s="146" t="s">
        <v>80</v>
      </c>
      <c r="B24" s="151" t="s">
        <v>199</v>
      </c>
      <c r="C24" s="148">
        <f aca="true" t="shared" si="3" ref="C24:O24">SUM(C19:C23)</f>
        <v>63632.25</v>
      </c>
      <c r="D24" s="148">
        <f t="shared" si="3"/>
        <v>65587.25</v>
      </c>
      <c r="E24" s="148">
        <f t="shared" si="3"/>
        <v>59632.25</v>
      </c>
      <c r="F24" s="148">
        <f t="shared" si="3"/>
        <v>59632.25</v>
      </c>
      <c r="G24" s="148">
        <f t="shared" si="3"/>
        <v>68851.25</v>
      </c>
      <c r="H24" s="148">
        <f t="shared" si="3"/>
        <v>59632.25</v>
      </c>
      <c r="I24" s="148">
        <f t="shared" si="3"/>
        <v>59632.25</v>
      </c>
      <c r="J24" s="148">
        <f t="shared" si="3"/>
        <v>59632.25</v>
      </c>
      <c r="K24" s="148">
        <f t="shared" si="3"/>
        <v>59632.25</v>
      </c>
      <c r="L24" s="148">
        <f t="shared" si="3"/>
        <v>59632.25</v>
      </c>
      <c r="M24" s="148">
        <f t="shared" si="3"/>
        <v>59632.25</v>
      </c>
      <c r="N24" s="148">
        <f t="shared" si="3"/>
        <v>59726.25</v>
      </c>
      <c r="O24" s="293">
        <f t="shared" si="3"/>
        <v>734855</v>
      </c>
      <c r="P24" s="100"/>
      <c r="Q24" s="100"/>
    </row>
    <row r="25" spans="1:15" ht="12.75" customHeight="1">
      <c r="A25" s="65"/>
      <c r="B25" s="62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49"/>
    </row>
    <row r="26" spans="1:15" ht="12.75" customHeight="1">
      <c r="A26" s="139"/>
      <c r="B26" s="140" t="s">
        <v>29</v>
      </c>
      <c r="C26" s="141"/>
      <c r="D26" s="141"/>
      <c r="E26" s="141"/>
      <c r="F26" s="141"/>
      <c r="G26" s="141"/>
      <c r="H26" s="141"/>
      <c r="I26" s="141"/>
      <c r="J26" s="29"/>
      <c r="K26" s="141"/>
      <c r="L26" s="141"/>
      <c r="M26" s="141"/>
      <c r="N26" s="141"/>
      <c r="O26" s="144"/>
    </row>
    <row r="27" spans="1:16" ht="12.75" customHeight="1">
      <c r="A27" s="139" t="s">
        <v>81</v>
      </c>
      <c r="B27" s="143" t="s">
        <v>200</v>
      </c>
      <c r="C27" s="29">
        <f>$O27/12</f>
        <v>17019.333333333332</v>
      </c>
      <c r="D27" s="29">
        <f aca="true" t="shared" si="4" ref="D27:N34">$O27/12</f>
        <v>17019.333333333332</v>
      </c>
      <c r="E27" s="29">
        <f t="shared" si="4"/>
        <v>17019.333333333332</v>
      </c>
      <c r="F27" s="29">
        <f t="shared" si="4"/>
        <v>17019.333333333332</v>
      </c>
      <c r="G27" s="29">
        <f t="shared" si="4"/>
        <v>17019.333333333332</v>
      </c>
      <c r="H27" s="29">
        <f t="shared" si="4"/>
        <v>17019.333333333332</v>
      </c>
      <c r="I27" s="29">
        <f t="shared" si="4"/>
        <v>17019.333333333332</v>
      </c>
      <c r="J27" s="29">
        <f t="shared" si="4"/>
        <v>17019.333333333332</v>
      </c>
      <c r="K27" s="29">
        <f t="shared" si="4"/>
        <v>17019.333333333332</v>
      </c>
      <c r="L27" s="29">
        <f t="shared" si="4"/>
        <v>17019.333333333332</v>
      </c>
      <c r="M27" s="29">
        <f t="shared" si="4"/>
        <v>17019.333333333332</v>
      </c>
      <c r="N27" s="29">
        <f t="shared" si="4"/>
        <v>17019.333333333332</v>
      </c>
      <c r="O27" s="144">
        <f>'3. sz. mell.'!E89</f>
        <v>204232</v>
      </c>
      <c r="P27" s="100"/>
    </row>
    <row r="28" spans="1:16" ht="12.75" customHeight="1">
      <c r="A28" s="139" t="s">
        <v>83</v>
      </c>
      <c r="B28" s="143" t="s">
        <v>201</v>
      </c>
      <c r="C28" s="29">
        <f aca="true" t="shared" si="5" ref="C28:C34">$O28/12</f>
        <v>4341.916666666667</v>
      </c>
      <c r="D28" s="29">
        <f t="shared" si="4"/>
        <v>4341.916666666667</v>
      </c>
      <c r="E28" s="29">
        <f t="shared" si="4"/>
        <v>4341.916666666667</v>
      </c>
      <c r="F28" s="29">
        <f t="shared" si="4"/>
        <v>4341.916666666667</v>
      </c>
      <c r="G28" s="29">
        <f t="shared" si="4"/>
        <v>4341.916666666667</v>
      </c>
      <c r="H28" s="29">
        <f t="shared" si="4"/>
        <v>4341.916666666667</v>
      </c>
      <c r="I28" s="29">
        <f t="shared" si="4"/>
        <v>4341.916666666667</v>
      </c>
      <c r="J28" s="29">
        <f t="shared" si="4"/>
        <v>4341.916666666667</v>
      </c>
      <c r="K28" s="29">
        <f t="shared" si="4"/>
        <v>4341.916666666667</v>
      </c>
      <c r="L28" s="29">
        <f t="shared" si="4"/>
        <v>4341.916666666667</v>
      </c>
      <c r="M28" s="29">
        <f t="shared" si="4"/>
        <v>4341.916666666667</v>
      </c>
      <c r="N28" s="29">
        <f t="shared" si="4"/>
        <v>4341.916666666667</v>
      </c>
      <c r="O28" s="144">
        <f>'3. sz. mell.'!F89</f>
        <v>52103</v>
      </c>
      <c r="P28" s="100"/>
    </row>
    <row r="29" spans="1:16" ht="12.75" customHeight="1">
      <c r="A29" s="139" t="s">
        <v>86</v>
      </c>
      <c r="B29" s="143" t="s">
        <v>202</v>
      </c>
      <c r="C29" s="29">
        <f t="shared" si="5"/>
        <v>12487</v>
      </c>
      <c r="D29" s="29">
        <f t="shared" si="4"/>
        <v>12487</v>
      </c>
      <c r="E29" s="29">
        <f t="shared" si="4"/>
        <v>12487</v>
      </c>
      <c r="F29" s="29">
        <f t="shared" si="4"/>
        <v>12487</v>
      </c>
      <c r="G29" s="29">
        <f t="shared" si="4"/>
        <v>12487</v>
      </c>
      <c r="H29" s="29">
        <f t="shared" si="4"/>
        <v>12487</v>
      </c>
      <c r="I29" s="29">
        <f t="shared" si="4"/>
        <v>12487</v>
      </c>
      <c r="J29" s="29">
        <f t="shared" si="4"/>
        <v>12487</v>
      </c>
      <c r="K29" s="29">
        <f t="shared" si="4"/>
        <v>12487</v>
      </c>
      <c r="L29" s="29">
        <f t="shared" si="4"/>
        <v>12487</v>
      </c>
      <c r="M29" s="29">
        <f t="shared" si="4"/>
        <v>12487</v>
      </c>
      <c r="N29" s="29">
        <f t="shared" si="4"/>
        <v>12487</v>
      </c>
      <c r="O29" s="144">
        <f>'3. sz. mell.'!G89+'3. sz. mell.'!G92+'3. sz. mell.'!G95</f>
        <v>149844</v>
      </c>
      <c r="P29" s="100"/>
    </row>
    <row r="30" spans="1:16" ht="12.75" customHeight="1">
      <c r="A30" s="139" t="s">
        <v>87</v>
      </c>
      <c r="B30" s="143" t="s">
        <v>203</v>
      </c>
      <c r="C30" s="29">
        <f t="shared" si="5"/>
        <v>366.6666666666667</v>
      </c>
      <c r="D30" s="29">
        <f t="shared" si="4"/>
        <v>366.6666666666667</v>
      </c>
      <c r="E30" s="29">
        <f t="shared" si="4"/>
        <v>366.6666666666667</v>
      </c>
      <c r="F30" s="29">
        <f t="shared" si="4"/>
        <v>366.6666666666667</v>
      </c>
      <c r="G30" s="29">
        <f t="shared" si="4"/>
        <v>366.6666666666667</v>
      </c>
      <c r="H30" s="29">
        <f t="shared" si="4"/>
        <v>366.6666666666667</v>
      </c>
      <c r="I30" s="29">
        <f t="shared" si="4"/>
        <v>366.6666666666667</v>
      </c>
      <c r="J30" s="29">
        <f t="shared" si="4"/>
        <v>366.6666666666667</v>
      </c>
      <c r="K30" s="29">
        <f t="shared" si="4"/>
        <v>366.6666666666667</v>
      </c>
      <c r="L30" s="29">
        <f t="shared" si="4"/>
        <v>366.6666666666667</v>
      </c>
      <c r="M30" s="29">
        <f t="shared" si="4"/>
        <v>366.6666666666667</v>
      </c>
      <c r="N30" s="29">
        <f t="shared" si="4"/>
        <v>366.6666666666667</v>
      </c>
      <c r="O30" s="144">
        <f>'3. sz. mell.'!H89</f>
        <v>4400</v>
      </c>
      <c r="P30" s="100"/>
    </row>
    <row r="31" spans="1:16" ht="12.75" customHeight="1">
      <c r="A31" s="152" t="s">
        <v>88</v>
      </c>
      <c r="B31" s="143" t="s">
        <v>204</v>
      </c>
      <c r="C31" s="29">
        <f t="shared" si="5"/>
        <v>1451.25</v>
      </c>
      <c r="D31" s="29">
        <f t="shared" si="4"/>
        <v>1451.25</v>
      </c>
      <c r="E31" s="29">
        <f t="shared" si="4"/>
        <v>1451.25</v>
      </c>
      <c r="F31" s="29">
        <f t="shared" si="4"/>
        <v>1451.25</v>
      </c>
      <c r="G31" s="29">
        <f t="shared" si="4"/>
        <v>1451.25</v>
      </c>
      <c r="H31" s="29">
        <f t="shared" si="4"/>
        <v>1451.25</v>
      </c>
      <c r="I31" s="29">
        <f t="shared" si="4"/>
        <v>1451.25</v>
      </c>
      <c r="J31" s="29">
        <f t="shared" si="4"/>
        <v>1451.25</v>
      </c>
      <c r="K31" s="29">
        <f t="shared" si="4"/>
        <v>1451.25</v>
      </c>
      <c r="L31" s="29">
        <f t="shared" si="4"/>
        <v>1451.25</v>
      </c>
      <c r="M31" s="29">
        <f t="shared" si="4"/>
        <v>1451.25</v>
      </c>
      <c r="N31" s="29">
        <f t="shared" si="4"/>
        <v>1451.25</v>
      </c>
      <c r="O31" s="144">
        <f>'3. sz. mell.'!I89</f>
        <v>17415</v>
      </c>
      <c r="P31" s="100"/>
    </row>
    <row r="32" spans="1:16" ht="12.75" customHeight="1">
      <c r="A32" s="139" t="s">
        <v>89</v>
      </c>
      <c r="B32" s="143" t="s">
        <v>205</v>
      </c>
      <c r="C32" s="29">
        <f t="shared" si="5"/>
        <v>7942.083333333333</v>
      </c>
      <c r="D32" s="29">
        <f t="shared" si="4"/>
        <v>7942.083333333333</v>
      </c>
      <c r="E32" s="29">
        <f t="shared" si="4"/>
        <v>7942.083333333333</v>
      </c>
      <c r="F32" s="29">
        <f t="shared" si="4"/>
        <v>7942.083333333333</v>
      </c>
      <c r="G32" s="29">
        <f t="shared" si="4"/>
        <v>7942.083333333333</v>
      </c>
      <c r="H32" s="29">
        <f t="shared" si="4"/>
        <v>7942.083333333333</v>
      </c>
      <c r="I32" s="29">
        <f t="shared" si="4"/>
        <v>7942.083333333333</v>
      </c>
      <c r="J32" s="29">
        <f t="shared" si="4"/>
        <v>7942.083333333333</v>
      </c>
      <c r="K32" s="29">
        <f t="shared" si="4"/>
        <v>7942.083333333333</v>
      </c>
      <c r="L32" s="29">
        <f t="shared" si="4"/>
        <v>7942.083333333333</v>
      </c>
      <c r="M32" s="29">
        <f t="shared" si="4"/>
        <v>7942.083333333333</v>
      </c>
      <c r="N32" s="29">
        <f t="shared" si="4"/>
        <v>7942.083333333333</v>
      </c>
      <c r="O32" s="144">
        <f>'3. sz. mell.'!J89</f>
        <v>95305</v>
      </c>
      <c r="P32" s="100"/>
    </row>
    <row r="33" spans="1:15" ht="12.75" customHeight="1">
      <c r="A33" s="139" t="s">
        <v>90</v>
      </c>
      <c r="B33" s="143" t="s">
        <v>206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144"/>
    </row>
    <row r="34" spans="1:16" ht="12.75" customHeight="1">
      <c r="A34" s="139"/>
      <c r="B34" s="150" t="s">
        <v>207</v>
      </c>
      <c r="C34" s="29">
        <f t="shared" si="5"/>
        <v>15904.75</v>
      </c>
      <c r="D34" s="29">
        <f t="shared" si="4"/>
        <v>15904.75</v>
      </c>
      <c r="E34" s="29">
        <f t="shared" si="4"/>
        <v>15904.75</v>
      </c>
      <c r="F34" s="29">
        <f t="shared" si="4"/>
        <v>15904.75</v>
      </c>
      <c r="G34" s="29">
        <f t="shared" si="4"/>
        <v>15904.75</v>
      </c>
      <c r="H34" s="29">
        <f t="shared" si="4"/>
        <v>15904.75</v>
      </c>
      <c r="I34" s="29">
        <f t="shared" si="4"/>
        <v>15904.75</v>
      </c>
      <c r="J34" s="29">
        <f t="shared" si="4"/>
        <v>15904.75</v>
      </c>
      <c r="K34" s="29">
        <f t="shared" si="4"/>
        <v>15904.75</v>
      </c>
      <c r="L34" s="29">
        <f t="shared" si="4"/>
        <v>15904.75</v>
      </c>
      <c r="M34" s="29">
        <f t="shared" si="4"/>
        <v>15904.75</v>
      </c>
      <c r="N34" s="29">
        <f t="shared" si="4"/>
        <v>15904.75</v>
      </c>
      <c r="O34" s="144">
        <f>'3. sz. mell.'!K89+3637</f>
        <v>190857</v>
      </c>
      <c r="P34" s="100"/>
    </row>
    <row r="35" spans="1:15" ht="12.75" customHeight="1">
      <c r="A35" s="139"/>
      <c r="B35" s="312" t="s">
        <v>208</v>
      </c>
      <c r="C35" s="315"/>
      <c r="D35" s="315"/>
      <c r="E35" s="548"/>
      <c r="F35" s="315"/>
      <c r="G35" s="315"/>
      <c r="H35" s="315"/>
      <c r="I35" s="315"/>
      <c r="J35" s="315"/>
      <c r="K35" s="315"/>
      <c r="L35" s="315"/>
      <c r="M35" s="315"/>
      <c r="N35" s="315"/>
      <c r="O35" s="313">
        <v>0</v>
      </c>
    </row>
    <row r="36" spans="1:15" ht="12.75" customHeight="1">
      <c r="A36" s="139" t="s">
        <v>91</v>
      </c>
      <c r="B36" s="150" t="s">
        <v>38</v>
      </c>
      <c r="C36" s="314">
        <v>267</v>
      </c>
      <c r="D36" s="314">
        <v>610</v>
      </c>
      <c r="E36" s="67">
        <v>436</v>
      </c>
      <c r="F36" s="67"/>
      <c r="G36" s="67"/>
      <c r="H36" s="67"/>
      <c r="I36" s="67"/>
      <c r="J36" s="67"/>
      <c r="K36" s="67"/>
      <c r="L36" s="67"/>
      <c r="M36" s="67"/>
      <c r="N36" s="67"/>
      <c r="O36" s="144">
        <f>SUM(C36:N36)</f>
        <v>1313</v>
      </c>
    </row>
    <row r="37" spans="1:15" ht="12.75" customHeight="1">
      <c r="A37" s="139" t="s">
        <v>92</v>
      </c>
      <c r="B37" s="150" t="s">
        <v>39</v>
      </c>
      <c r="C37" s="141">
        <v>3468</v>
      </c>
      <c r="D37" s="141"/>
      <c r="E37" s="29">
        <v>3548</v>
      </c>
      <c r="F37" s="29">
        <v>5731</v>
      </c>
      <c r="G37" s="29">
        <v>2425</v>
      </c>
      <c r="H37" s="29">
        <v>3051</v>
      </c>
      <c r="I37" s="29">
        <v>1350</v>
      </c>
      <c r="J37" s="29"/>
      <c r="K37" s="29"/>
      <c r="L37" s="29"/>
      <c r="M37" s="29"/>
      <c r="N37" s="29"/>
      <c r="O37" s="144">
        <v>19573</v>
      </c>
    </row>
    <row r="38" spans="1:16" ht="12.75" customHeight="1">
      <c r="A38" s="139" t="s">
        <v>93</v>
      </c>
      <c r="B38" s="150" t="s">
        <v>209</v>
      </c>
      <c r="C38" s="141"/>
      <c r="D38" s="141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144"/>
      <c r="P38" s="292"/>
    </row>
    <row r="39" spans="1:15" ht="12.75" customHeight="1" thickBot="1">
      <c r="A39" s="139" t="s">
        <v>95</v>
      </c>
      <c r="B39" s="150" t="s">
        <v>210</v>
      </c>
      <c r="C39" s="29">
        <f>$O39/12</f>
        <v>286.6666666666667</v>
      </c>
      <c r="D39" s="29">
        <f aca="true" t="shared" si="6" ref="D39:N39">$O39/12</f>
        <v>286.6666666666667</v>
      </c>
      <c r="E39" s="29">
        <f t="shared" si="6"/>
        <v>286.6666666666667</v>
      </c>
      <c r="F39" s="29">
        <f t="shared" si="6"/>
        <v>286.6666666666667</v>
      </c>
      <c r="G39" s="29">
        <f t="shared" si="6"/>
        <v>286.6666666666667</v>
      </c>
      <c r="H39" s="29">
        <f t="shared" si="6"/>
        <v>286.6666666666667</v>
      </c>
      <c r="I39" s="29">
        <f t="shared" si="6"/>
        <v>286.6666666666667</v>
      </c>
      <c r="J39" s="29">
        <f t="shared" si="6"/>
        <v>286.6666666666667</v>
      </c>
      <c r="K39" s="29">
        <f t="shared" si="6"/>
        <v>286.6666666666667</v>
      </c>
      <c r="L39" s="29">
        <f t="shared" si="6"/>
        <v>286.6666666666667</v>
      </c>
      <c r="M39" s="29">
        <f t="shared" si="6"/>
        <v>286.6666666666667</v>
      </c>
      <c r="N39" s="29">
        <f t="shared" si="6"/>
        <v>286.6666666666667</v>
      </c>
      <c r="O39" s="144">
        <v>3440</v>
      </c>
    </row>
    <row r="40" spans="1:17" ht="13.5" customHeight="1" thickBot="1">
      <c r="A40" s="153" t="s">
        <v>211</v>
      </c>
      <c r="B40" s="154" t="s">
        <v>212</v>
      </c>
      <c r="C40" s="148">
        <f>SUM(C27:C39)</f>
        <v>63534.666666666664</v>
      </c>
      <c r="D40" s="148">
        <f aca="true" t="shared" si="7" ref="D40:O40">SUM(D27:D39)</f>
        <v>60409.666666666664</v>
      </c>
      <c r="E40" s="148">
        <f t="shared" si="7"/>
        <v>63783.666666666664</v>
      </c>
      <c r="F40" s="148">
        <f t="shared" si="7"/>
        <v>65530.666666666664</v>
      </c>
      <c r="G40" s="148">
        <f t="shared" si="7"/>
        <v>62224.666666666664</v>
      </c>
      <c r="H40" s="148">
        <f t="shared" si="7"/>
        <v>62850.666666666664</v>
      </c>
      <c r="I40" s="148">
        <f t="shared" si="7"/>
        <v>61149.666666666664</v>
      </c>
      <c r="J40" s="148">
        <f t="shared" si="7"/>
        <v>59799.666666666664</v>
      </c>
      <c r="K40" s="148">
        <f t="shared" si="7"/>
        <v>59799.666666666664</v>
      </c>
      <c r="L40" s="148">
        <f t="shared" si="7"/>
        <v>59799.666666666664</v>
      </c>
      <c r="M40" s="148">
        <f t="shared" si="7"/>
        <v>59799.666666666664</v>
      </c>
      <c r="N40" s="148">
        <f t="shared" si="7"/>
        <v>59799.666666666664</v>
      </c>
      <c r="O40" s="293">
        <f t="shared" si="7"/>
        <v>738482</v>
      </c>
      <c r="Q40" s="100"/>
    </row>
    <row r="41" spans="1:15" ht="12.75" customHeight="1">
      <c r="A41" s="155"/>
      <c r="B41" s="156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8"/>
    </row>
    <row r="42" spans="1:15" ht="12.75" customHeight="1">
      <c r="A42" s="159" t="s">
        <v>213</v>
      </c>
      <c r="B42" s="10" t="s">
        <v>214</v>
      </c>
      <c r="C42" s="27">
        <f aca="true" t="shared" si="8" ref="C42:O42">C24-C40</f>
        <v>97.58333333333576</v>
      </c>
      <c r="D42" s="27">
        <f t="shared" si="8"/>
        <v>5177.583333333336</v>
      </c>
      <c r="E42" s="27">
        <f t="shared" si="8"/>
        <v>-4151.416666666664</v>
      </c>
      <c r="F42" s="27">
        <f t="shared" si="8"/>
        <v>-5898.416666666664</v>
      </c>
      <c r="G42" s="27">
        <f t="shared" si="8"/>
        <v>6626.583333333336</v>
      </c>
      <c r="H42" s="27">
        <f t="shared" si="8"/>
        <v>-3218.4166666666642</v>
      </c>
      <c r="I42" s="27">
        <f t="shared" si="8"/>
        <v>-1517.4166666666642</v>
      </c>
      <c r="J42" s="27">
        <f t="shared" si="8"/>
        <v>-167.41666666666424</v>
      </c>
      <c r="K42" s="27">
        <f t="shared" si="8"/>
        <v>-167.41666666666424</v>
      </c>
      <c r="L42" s="27">
        <f t="shared" si="8"/>
        <v>-167.41666666666424</v>
      </c>
      <c r="M42" s="27">
        <f t="shared" si="8"/>
        <v>-167.41666666666424</v>
      </c>
      <c r="N42" s="27">
        <f t="shared" si="8"/>
        <v>-73.41666666666424</v>
      </c>
      <c r="O42" s="294">
        <f t="shared" si="8"/>
        <v>-3627</v>
      </c>
    </row>
    <row r="43" spans="1:15" ht="13.5" customHeight="1" thickBot="1">
      <c r="A43" s="160"/>
      <c r="B43" s="161" t="s">
        <v>215</v>
      </c>
      <c r="C43" s="161"/>
      <c r="D43" s="161"/>
      <c r="E43" s="161"/>
      <c r="F43" s="161"/>
      <c r="G43" s="85"/>
      <c r="H43" s="85"/>
      <c r="I43" s="161"/>
      <c r="J43" s="161"/>
      <c r="K43" s="162"/>
      <c r="L43" s="161"/>
      <c r="M43" s="85"/>
      <c r="N43" s="85"/>
      <c r="O43" s="163"/>
    </row>
    <row r="44" spans="1:15" ht="12.75" customHeight="1">
      <c r="A44" s="164"/>
      <c r="B44" s="165"/>
      <c r="C44" s="166"/>
      <c r="D44" s="166"/>
      <c r="E44" s="166"/>
      <c r="F44" s="166"/>
      <c r="G44" s="165"/>
      <c r="H44" s="165"/>
      <c r="I44" s="166"/>
      <c r="J44" s="166"/>
      <c r="K44" s="167"/>
      <c r="L44" s="166"/>
      <c r="M44" s="165"/>
      <c r="N44" s="165"/>
      <c r="O44" s="168"/>
    </row>
    <row r="45" spans="1:15" ht="12.75" customHeight="1">
      <c r="A45" s="169" t="s">
        <v>216</v>
      </c>
      <c r="B45" s="10" t="s">
        <v>217</v>
      </c>
      <c r="C45" s="10">
        <v>25000</v>
      </c>
      <c r="D45" s="27">
        <f>C$48</f>
        <v>25097.583333333336</v>
      </c>
      <c r="E45" s="27">
        <f aca="true" t="shared" si="9" ref="E45:N45">D$48</f>
        <v>30275.16666666667</v>
      </c>
      <c r="F45" s="27">
        <f t="shared" si="9"/>
        <v>26123.750000000007</v>
      </c>
      <c r="G45" s="27">
        <f t="shared" si="9"/>
        <v>20225.333333333343</v>
      </c>
      <c r="H45" s="27">
        <f t="shared" si="9"/>
        <v>26851.91666666668</v>
      </c>
      <c r="I45" s="27">
        <f t="shared" si="9"/>
        <v>23633.500000000015</v>
      </c>
      <c r="J45" s="27">
        <f t="shared" si="9"/>
        <v>22116.08333333335</v>
      </c>
      <c r="K45" s="27">
        <f t="shared" si="9"/>
        <v>21948.666666666686</v>
      </c>
      <c r="L45" s="27">
        <f t="shared" si="9"/>
        <v>21781.250000000022</v>
      </c>
      <c r="M45" s="27">
        <f t="shared" si="9"/>
        <v>21613.833333333358</v>
      </c>
      <c r="N45" s="27">
        <f t="shared" si="9"/>
        <v>21446.416666666693</v>
      </c>
      <c r="O45" s="294">
        <f>N$48</f>
        <v>21373.00000000003</v>
      </c>
    </row>
    <row r="46" spans="1:15" ht="13.5" customHeight="1" thickBot="1">
      <c r="A46" s="170"/>
      <c r="B46" s="161" t="s">
        <v>218</v>
      </c>
      <c r="C46" s="85"/>
      <c r="D46" s="85"/>
      <c r="E46" s="85"/>
      <c r="F46" s="85"/>
      <c r="G46" s="85"/>
      <c r="H46" s="85"/>
      <c r="I46" s="162"/>
      <c r="J46" s="162"/>
      <c r="K46" s="162"/>
      <c r="L46" s="162"/>
      <c r="M46" s="85"/>
      <c r="N46" s="85"/>
      <c r="O46" s="163"/>
    </row>
    <row r="47" spans="1:15" ht="12.75" customHeight="1">
      <c r="A47" s="164"/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8"/>
    </row>
    <row r="48" spans="1:15" ht="12.75" customHeight="1">
      <c r="A48" s="169" t="s">
        <v>219</v>
      </c>
      <c r="B48" s="10" t="s">
        <v>220</v>
      </c>
      <c r="C48" s="27">
        <f>C42+C45</f>
        <v>25097.583333333336</v>
      </c>
      <c r="D48" s="27">
        <f aca="true" t="shared" si="10" ref="D48:M48">D42+D45</f>
        <v>30275.16666666667</v>
      </c>
      <c r="E48" s="27">
        <f t="shared" si="10"/>
        <v>26123.750000000007</v>
      </c>
      <c r="F48" s="27">
        <f t="shared" si="10"/>
        <v>20225.333333333343</v>
      </c>
      <c r="G48" s="27">
        <f t="shared" si="10"/>
        <v>26851.91666666668</v>
      </c>
      <c r="H48" s="27">
        <f t="shared" si="10"/>
        <v>23633.500000000015</v>
      </c>
      <c r="I48" s="27">
        <f t="shared" si="10"/>
        <v>22116.08333333335</v>
      </c>
      <c r="J48" s="27">
        <f t="shared" si="10"/>
        <v>21948.666666666686</v>
      </c>
      <c r="K48" s="27">
        <f t="shared" si="10"/>
        <v>21781.250000000022</v>
      </c>
      <c r="L48" s="27">
        <f t="shared" si="10"/>
        <v>21613.833333333358</v>
      </c>
      <c r="M48" s="27">
        <f t="shared" si="10"/>
        <v>21446.416666666693</v>
      </c>
      <c r="N48" s="27">
        <f>N42+N45</f>
        <v>21373.00000000003</v>
      </c>
      <c r="O48" s="294">
        <f>O42+O45</f>
        <v>17746.00000000003</v>
      </c>
    </row>
    <row r="49" spans="1:15" ht="13.5" customHeight="1" thickBot="1">
      <c r="A49" s="171"/>
      <c r="B49" s="87" t="s">
        <v>221</v>
      </c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3"/>
    </row>
  </sheetData>
  <sheetProtection selectLockedCells="1" selectUnlockedCells="1"/>
  <mergeCells count="2">
    <mergeCell ref="L2:O2"/>
    <mergeCell ref="A4:O4"/>
  </mergeCells>
  <printOptions/>
  <pageMargins left="0.5905511811023623" right="0.1968503937007874" top="0.1968503937007874" bottom="0.1968503937007874" header="0" footer="0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3">
      <selection activeCell="I9" sqref="I9:I26"/>
    </sheetView>
  </sheetViews>
  <sheetFormatPr defaultColWidth="8.7109375" defaultRowHeight="12.75" customHeight="1"/>
  <cols>
    <col min="1" max="1" width="6.140625" style="1" customWidth="1"/>
    <col min="2" max="2" width="39.00390625" style="1" customWidth="1"/>
    <col min="3" max="3" width="10.00390625" style="1" customWidth="1"/>
    <col min="4" max="4" width="9.57421875" style="1" customWidth="1"/>
    <col min="5" max="5" width="10.00390625" style="1" customWidth="1"/>
    <col min="6" max="6" width="38.421875" style="1" bestFit="1" customWidth="1"/>
    <col min="7" max="7" width="8.7109375" style="1" customWidth="1"/>
    <col min="8" max="8" width="7.421875" style="1" customWidth="1"/>
    <col min="9" max="9" width="9.00390625" style="1" customWidth="1"/>
    <col min="10" max="16384" width="8.7109375" style="1" customWidth="1"/>
  </cols>
  <sheetData>
    <row r="1" spans="1:9" ht="12.75" customHeight="1">
      <c r="A1"/>
      <c r="B1"/>
      <c r="C1"/>
      <c r="D1"/>
      <c r="E1"/>
      <c r="F1" s="747" t="s">
        <v>446</v>
      </c>
      <c r="G1" s="747"/>
      <c r="H1" s="747"/>
      <c r="I1" s="747"/>
    </row>
    <row r="2" spans="1:9" ht="12.75" customHeight="1">
      <c r="A2"/>
      <c r="B2"/>
      <c r="C2"/>
      <c r="D2"/>
      <c r="E2"/>
      <c r="F2"/>
      <c r="G2"/>
      <c r="H2"/>
      <c r="I2"/>
    </row>
    <row r="3" spans="1:9" ht="12.75" customHeight="1">
      <c r="A3"/>
      <c r="B3"/>
      <c r="C3"/>
      <c r="D3"/>
      <c r="E3"/>
      <c r="F3"/>
      <c r="G3"/>
      <c r="H3"/>
      <c r="I3"/>
    </row>
    <row r="4" spans="1:9" ht="12.75" customHeight="1">
      <c r="A4" s="740" t="s">
        <v>447</v>
      </c>
      <c r="B4" s="740"/>
      <c r="C4" s="740"/>
      <c r="D4" s="740"/>
      <c r="E4" s="740"/>
      <c r="F4" s="740"/>
      <c r="G4" s="740"/>
      <c r="H4" s="740"/>
      <c r="I4" s="740"/>
    </row>
    <row r="5" spans="1:9" ht="12.75" customHeight="1">
      <c r="A5" s="740" t="s">
        <v>222</v>
      </c>
      <c r="B5" s="740"/>
      <c r="C5" s="740"/>
      <c r="D5" s="740"/>
      <c r="E5" s="740"/>
      <c r="F5" s="740"/>
      <c r="G5" s="740"/>
      <c r="H5" s="740"/>
      <c r="I5" s="740"/>
    </row>
    <row r="6" spans="1:9" ht="15.75" customHeight="1">
      <c r="A6" s="789"/>
      <c r="B6" s="789"/>
      <c r="C6" s="789"/>
      <c r="D6" s="789"/>
      <c r="E6" s="789"/>
      <c r="F6" s="789"/>
      <c r="G6" s="789"/>
      <c r="H6" s="789"/>
      <c r="I6" s="789"/>
    </row>
    <row r="7" spans="1:9" ht="13.5" customHeight="1" thickBot="1">
      <c r="A7"/>
      <c r="B7"/>
      <c r="C7"/>
      <c r="D7"/>
      <c r="E7"/>
      <c r="F7"/>
      <c r="G7"/>
      <c r="H7"/>
      <c r="I7" s="250" t="s">
        <v>2</v>
      </c>
    </row>
    <row r="8" spans="1:9" ht="13.5" customHeight="1" thickBot="1">
      <c r="A8" s="249" t="s">
        <v>53</v>
      </c>
      <c r="B8" s="239" t="s">
        <v>64</v>
      </c>
      <c r="C8" s="239">
        <v>2014</v>
      </c>
      <c r="D8" s="251">
        <v>2015</v>
      </c>
      <c r="E8" s="240">
        <v>2016</v>
      </c>
      <c r="F8" s="241" t="s">
        <v>65</v>
      </c>
      <c r="G8" s="239">
        <v>2014</v>
      </c>
      <c r="H8" s="251">
        <v>2015</v>
      </c>
      <c r="I8" s="240">
        <v>2016</v>
      </c>
    </row>
    <row r="9" spans="1:9" ht="12.75" customHeight="1">
      <c r="A9" s="244"/>
      <c r="B9" s="40" t="s">
        <v>68</v>
      </c>
      <c r="C9" s="242"/>
      <c r="D9" s="243"/>
      <c r="E9" s="242"/>
      <c r="F9" s="40" t="s">
        <v>69</v>
      </c>
      <c r="G9" s="242"/>
      <c r="H9" s="243"/>
      <c r="I9" s="245"/>
    </row>
    <row r="10" spans="1:9" ht="12.75" customHeight="1">
      <c r="A10" s="247" t="s">
        <v>67</v>
      </c>
      <c r="B10" s="43" t="s">
        <v>118</v>
      </c>
      <c r="C10" s="246">
        <f>'1b.sz. mell.'!D10</f>
        <v>73448</v>
      </c>
      <c r="D10" s="246">
        <v>73448</v>
      </c>
      <c r="E10" s="246">
        <v>73448</v>
      </c>
      <c r="F10" s="506" t="s">
        <v>328</v>
      </c>
      <c r="G10" s="24">
        <f>'1b.sz. mell.'!G10</f>
        <v>204232</v>
      </c>
      <c r="H10" s="24">
        <v>201376</v>
      </c>
      <c r="I10" s="723">
        <v>201376</v>
      </c>
    </row>
    <row r="11" spans="1:10" ht="12.75" customHeight="1">
      <c r="A11" s="247" t="s">
        <v>70</v>
      </c>
      <c r="B11" s="477" t="s">
        <v>120</v>
      </c>
      <c r="C11" s="246">
        <f>'1b.sz. mell.'!D11</f>
        <v>162970</v>
      </c>
      <c r="D11" s="246">
        <v>162970</v>
      </c>
      <c r="E11" s="246">
        <v>162970</v>
      </c>
      <c r="F11" s="506" t="s">
        <v>329</v>
      </c>
      <c r="G11" s="24">
        <f>'1b.sz. mell.'!G11</f>
        <v>52103</v>
      </c>
      <c r="H11" s="24">
        <v>51332</v>
      </c>
      <c r="I11" s="487">
        <v>51332</v>
      </c>
      <c r="J11" s="672"/>
    </row>
    <row r="12" spans="1:10" ht="12.75" customHeight="1">
      <c r="A12" s="247" t="s">
        <v>71</v>
      </c>
      <c r="B12" s="477" t="s">
        <v>298</v>
      </c>
      <c r="C12" s="246">
        <f>'1b.sz. mell.'!D12</f>
        <v>267606</v>
      </c>
      <c r="D12" s="246">
        <v>267606</v>
      </c>
      <c r="E12" s="246">
        <v>267606</v>
      </c>
      <c r="F12" s="506" t="s">
        <v>202</v>
      </c>
      <c r="G12" s="24">
        <f>'1b.sz. mell.'!G12</f>
        <v>149844</v>
      </c>
      <c r="H12" s="24">
        <v>147746</v>
      </c>
      <c r="I12" s="487">
        <v>147746</v>
      </c>
      <c r="J12" s="672"/>
    </row>
    <row r="13" spans="1:9" ht="12.75" customHeight="1">
      <c r="A13" s="247" t="s">
        <v>72</v>
      </c>
      <c r="B13" s="23" t="s">
        <v>306</v>
      </c>
      <c r="C13" s="246">
        <f>'1b.sz. mell.'!D13</f>
        <v>28420</v>
      </c>
      <c r="D13" s="246">
        <v>28420</v>
      </c>
      <c r="E13" s="246">
        <v>28420</v>
      </c>
      <c r="F13" s="506" t="s">
        <v>203</v>
      </c>
      <c r="G13" s="24">
        <f>'1b.sz. mell.'!G13</f>
        <v>4400</v>
      </c>
      <c r="H13" s="24">
        <v>4400</v>
      </c>
      <c r="I13" s="724">
        <v>4400</v>
      </c>
    </row>
    <row r="14" spans="1:9" ht="12.75" customHeight="1">
      <c r="A14" s="247" t="s">
        <v>73</v>
      </c>
      <c r="B14" s="23" t="s">
        <v>324</v>
      </c>
      <c r="C14" s="246">
        <f>'1b.sz. mell.'!D14</f>
        <v>0</v>
      </c>
      <c r="D14" s="246">
        <v>0</v>
      </c>
      <c r="E14" s="246">
        <v>0</v>
      </c>
      <c r="F14" s="506" t="s">
        <v>330</v>
      </c>
      <c r="G14" s="24">
        <f>'1b.sz. mell.'!G14</f>
        <v>17415</v>
      </c>
      <c r="H14" s="24">
        <v>17415</v>
      </c>
      <c r="I14" s="724">
        <v>17415</v>
      </c>
    </row>
    <row r="15" spans="1:10" ht="12.75" customHeight="1">
      <c r="A15" s="247" t="s">
        <v>74</v>
      </c>
      <c r="B15" s="23" t="s">
        <v>326</v>
      </c>
      <c r="C15" s="246">
        <f>'1b.sz. mell.'!D15</f>
        <v>4000</v>
      </c>
      <c r="D15" s="246">
        <v>700</v>
      </c>
      <c r="E15" s="246">
        <v>700</v>
      </c>
      <c r="F15" s="506" t="s">
        <v>331</v>
      </c>
      <c r="G15" s="24">
        <f>'1b.sz. mell.'!G15</f>
        <v>95305</v>
      </c>
      <c r="H15" s="24">
        <v>95305</v>
      </c>
      <c r="I15" s="487">
        <v>95305</v>
      </c>
      <c r="J15" s="672"/>
    </row>
    <row r="16" spans="1:10" ht="12.75" customHeight="1">
      <c r="A16" s="247" t="s">
        <v>75</v>
      </c>
      <c r="B16" s="23" t="s">
        <v>316</v>
      </c>
      <c r="C16" s="246">
        <f>'1b.sz. mell.'!D16</f>
        <v>12846</v>
      </c>
      <c r="D16" s="246">
        <v>0</v>
      </c>
      <c r="E16" s="246">
        <v>0</v>
      </c>
      <c r="F16" s="506" t="s">
        <v>332</v>
      </c>
      <c r="G16" s="24">
        <f>'1b.sz. mell.'!G16</f>
        <v>30809</v>
      </c>
      <c r="H16" s="24">
        <v>31937</v>
      </c>
      <c r="I16" s="487">
        <v>31937</v>
      </c>
      <c r="J16" s="672"/>
    </row>
    <row r="17" spans="1:9" ht="12.75" customHeight="1">
      <c r="A17" s="491" t="s">
        <v>76</v>
      </c>
      <c r="B17" s="66" t="s">
        <v>125</v>
      </c>
      <c r="C17" s="494">
        <v>0</v>
      </c>
      <c r="D17" s="495"/>
      <c r="E17" s="495"/>
      <c r="F17" s="507"/>
      <c r="G17" s="496"/>
      <c r="H17" s="727"/>
      <c r="I17" s="728"/>
    </row>
    <row r="18" spans="1:10" ht="12.75" customHeight="1" thickBot="1">
      <c r="A18" s="499" t="s">
        <v>77</v>
      </c>
      <c r="B18" s="500" t="s">
        <v>82</v>
      </c>
      <c r="C18" s="508">
        <f>SUM(C10:C16)</f>
        <v>549290</v>
      </c>
      <c r="D18" s="508">
        <f>SUM(D10:D17)</f>
        <v>533144</v>
      </c>
      <c r="E18" s="508">
        <f>SUM(E10:E17)</f>
        <v>533144</v>
      </c>
      <c r="F18" s="509" t="s">
        <v>82</v>
      </c>
      <c r="G18" s="510">
        <f>SUM(G10:G16)</f>
        <v>554108</v>
      </c>
      <c r="H18" s="729">
        <f>SUM(H10:H17)</f>
        <v>549511</v>
      </c>
      <c r="I18" s="511">
        <f>SUM(I10:I17)</f>
        <v>549511</v>
      </c>
      <c r="J18" s="298"/>
    </row>
    <row r="19" spans="1:9" ht="12.75" customHeight="1">
      <c r="A19" s="497" t="s">
        <v>159</v>
      </c>
      <c r="B19" s="40" t="s">
        <v>84</v>
      </c>
      <c r="C19" s="501"/>
      <c r="D19" s="498"/>
      <c r="E19" s="498"/>
      <c r="F19" s="503" t="s">
        <v>85</v>
      </c>
      <c r="G19" s="498"/>
      <c r="H19" s="726"/>
      <c r="I19" s="504"/>
    </row>
    <row r="20" spans="1:10" ht="12.75" customHeight="1">
      <c r="A20" s="247" t="s">
        <v>79</v>
      </c>
      <c r="B20" s="12" t="s">
        <v>323</v>
      </c>
      <c r="C20" s="487">
        <f>'1b.sz. mell.'!D20</f>
        <v>94</v>
      </c>
      <c r="D20" s="487">
        <v>94</v>
      </c>
      <c r="E20" s="487">
        <v>94</v>
      </c>
      <c r="F20" s="502" t="s">
        <v>333</v>
      </c>
      <c r="G20" s="487">
        <f>'1b.sz. mell.'!G20</f>
        <v>0</v>
      </c>
      <c r="H20" s="649">
        <v>0</v>
      </c>
      <c r="I20" s="649">
        <v>0</v>
      </c>
      <c r="J20" s="672"/>
    </row>
    <row r="21" spans="1:10" ht="12.75" customHeight="1">
      <c r="A21" s="247" t="s">
        <v>80</v>
      </c>
      <c r="B21" s="43" t="s">
        <v>307</v>
      </c>
      <c r="C21" s="488">
        <f>'1b.sz. mell.'!D21</f>
        <v>5955</v>
      </c>
      <c r="D21" s="488">
        <v>0</v>
      </c>
      <c r="E21" s="488">
        <v>0</v>
      </c>
      <c r="F21" s="502" t="s">
        <v>334</v>
      </c>
      <c r="G21" s="488">
        <f>'1b.sz. mell.'!G21</f>
        <v>3440</v>
      </c>
      <c r="H21" s="649">
        <v>3440</v>
      </c>
      <c r="I21" s="649">
        <v>3440</v>
      </c>
      <c r="J21" s="672"/>
    </row>
    <row r="22" spans="1:9" ht="13.5" customHeight="1">
      <c r="A22" s="247" t="s">
        <v>81</v>
      </c>
      <c r="B22" s="23" t="s">
        <v>325</v>
      </c>
      <c r="C22" s="487">
        <f>'1b.sz. mell.'!D22</f>
        <v>0</v>
      </c>
      <c r="D22" s="487">
        <v>0</v>
      </c>
      <c r="E22" s="487">
        <v>0</v>
      </c>
      <c r="F22" s="502" t="s">
        <v>127</v>
      </c>
      <c r="G22" s="487">
        <f>'1b.sz. mell.'!G22</f>
        <v>160048</v>
      </c>
      <c r="H22" s="649">
        <v>0</v>
      </c>
      <c r="I22" s="725">
        <v>0</v>
      </c>
    </row>
    <row r="23" spans="1:9" ht="13.5" customHeight="1">
      <c r="A23" s="247" t="s">
        <v>83</v>
      </c>
      <c r="B23" s="23" t="s">
        <v>327</v>
      </c>
      <c r="C23" s="487">
        <f>'1b.sz. mell.'!D23</f>
        <v>183143</v>
      </c>
      <c r="D23" s="487">
        <v>0</v>
      </c>
      <c r="E23" s="487">
        <v>0</v>
      </c>
      <c r="F23" s="502" t="s">
        <v>38</v>
      </c>
      <c r="G23" s="487"/>
      <c r="H23" s="730"/>
      <c r="I23" s="505"/>
    </row>
    <row r="24" spans="1:10" ht="12.75" customHeight="1">
      <c r="A24" s="247" t="s">
        <v>89</v>
      </c>
      <c r="B24" s="23" t="s">
        <v>126</v>
      </c>
      <c r="C24" s="487">
        <v>0</v>
      </c>
      <c r="D24" s="487">
        <v>0</v>
      </c>
      <c r="E24" s="487">
        <v>0</v>
      </c>
      <c r="F24" s="502" t="s">
        <v>39</v>
      </c>
      <c r="G24" s="487">
        <f>'1b.sz. mell.'!G24</f>
        <v>20886</v>
      </c>
      <c r="H24" s="649">
        <v>0</v>
      </c>
      <c r="I24" s="649">
        <v>0</v>
      </c>
      <c r="J24" s="672"/>
    </row>
    <row r="25" spans="1:10" ht="12.75" customHeight="1">
      <c r="A25" s="491" t="s">
        <v>90</v>
      </c>
      <c r="B25" s="492" t="s">
        <v>82</v>
      </c>
      <c r="C25" s="512">
        <f>SUM(C20:C24)</f>
        <v>189192</v>
      </c>
      <c r="D25" s="512">
        <f>SUM(D20:D24)</f>
        <v>94</v>
      </c>
      <c r="E25" s="512">
        <f>SUM(E20:E24)</f>
        <v>94</v>
      </c>
      <c r="F25" s="513" t="s">
        <v>94</v>
      </c>
      <c r="G25" s="489">
        <f>SUM(G20:G24)</f>
        <v>184374</v>
      </c>
      <c r="H25" s="650">
        <f>SUM(H20:H24)</f>
        <v>3440</v>
      </c>
      <c r="I25" s="650">
        <f>SUM(I20:I24)</f>
        <v>3440</v>
      </c>
      <c r="J25" s="672"/>
    </row>
    <row r="26" spans="1:10" ht="12.75" customHeight="1" thickBot="1">
      <c r="A26" s="413"/>
      <c r="B26" s="493" t="s">
        <v>96</v>
      </c>
      <c r="C26" s="510">
        <f>SUM(C18,C25)</f>
        <v>738482</v>
      </c>
      <c r="D26" s="510">
        <f>SUM(D18,D25)</f>
        <v>533238</v>
      </c>
      <c r="E26" s="510">
        <f>SUM(E18,E25)</f>
        <v>533238</v>
      </c>
      <c r="F26" s="514" t="s">
        <v>97</v>
      </c>
      <c r="G26" s="549">
        <f>SUM(G18,G25)</f>
        <v>738482</v>
      </c>
      <c r="H26" s="510">
        <f>SUM(H18,H25)</f>
        <v>552951</v>
      </c>
      <c r="I26" s="731">
        <f>SUM(I18,I25)</f>
        <v>552951</v>
      </c>
      <c r="J26" s="672"/>
    </row>
    <row r="27" spans="1:9" ht="12.75" customHeight="1">
      <c r="A27" s="252"/>
      <c r="B27" s="252"/>
      <c r="C27" s="248"/>
      <c r="D27" s="248"/>
      <c r="E27" s="248"/>
      <c r="F27" s="252"/>
      <c r="G27" s="248"/>
      <c r="H27" s="248"/>
      <c r="I27" s="248"/>
    </row>
    <row r="28" spans="1:9" ht="12.75" customHeight="1" thickBot="1">
      <c r="A28" s="252"/>
      <c r="B28" s="252"/>
      <c r="C28" s="248"/>
      <c r="D28" s="248"/>
      <c r="E28" s="248"/>
      <c r="F28" s="252"/>
      <c r="G28" s="248"/>
      <c r="H28" s="248"/>
      <c r="I28" s="248"/>
    </row>
    <row r="29" spans="1:9" ht="13.5" customHeight="1">
      <c r="A29" s="252"/>
      <c r="B29" s="252"/>
      <c r="C29" s="248"/>
      <c r="D29" s="248"/>
      <c r="E29" s="248"/>
      <c r="F29" s="253" t="s">
        <v>223</v>
      </c>
      <c r="G29" s="254">
        <f>C26</f>
        <v>738482</v>
      </c>
      <c r="H29" s="515">
        <f>D26</f>
        <v>533238</v>
      </c>
      <c r="I29" s="255">
        <f>E26</f>
        <v>533238</v>
      </c>
    </row>
    <row r="30" spans="1:9" ht="12.75" customHeight="1">
      <c r="A30" s="252"/>
      <c r="B30" s="252"/>
      <c r="C30" s="248"/>
      <c r="D30" s="248"/>
      <c r="E30" s="248"/>
      <c r="F30" s="263" t="s">
        <v>224</v>
      </c>
      <c r="G30" s="256">
        <f>G26</f>
        <v>738482</v>
      </c>
      <c r="H30" s="516">
        <f>H26</f>
        <v>552951</v>
      </c>
      <c r="I30" s="257">
        <f>I26</f>
        <v>552951</v>
      </c>
    </row>
    <row r="31" spans="1:10" ht="12.75" customHeight="1" thickBot="1">
      <c r="A31" s="252"/>
      <c r="B31" s="252"/>
      <c r="C31" s="248"/>
      <c r="D31" s="248"/>
      <c r="E31" s="248"/>
      <c r="F31" s="264" t="s">
        <v>225</v>
      </c>
      <c r="G31" s="258">
        <f>G29-G30</f>
        <v>0</v>
      </c>
      <c r="H31" s="490">
        <f>H29-H30</f>
        <v>-19713</v>
      </c>
      <c r="I31" s="517">
        <f>I29-I30</f>
        <v>-19713</v>
      </c>
      <c r="J31" s="298"/>
    </row>
    <row r="32" spans="1:9" ht="13.5" customHeight="1" thickBot="1">
      <c r="A32" s="252"/>
      <c r="B32" s="252"/>
      <c r="C32" s="248"/>
      <c r="D32" s="248"/>
      <c r="E32" s="248"/>
      <c r="F32" s="252"/>
      <c r="G32" s="248"/>
      <c r="H32" s="248"/>
      <c r="I32" s="248"/>
    </row>
    <row r="33" spans="1:9" ht="12.75" customHeight="1">
      <c r="A33" s="242"/>
      <c r="B33" s="259" t="s">
        <v>226</v>
      </c>
      <c r="C33" s="242"/>
      <c r="D33" s="242"/>
      <c r="E33" s="243"/>
      <c r="F33" s="299"/>
      <c r="G33" s="252"/>
      <c r="H33" s="252"/>
      <c r="I33" s="252"/>
    </row>
    <row r="34" spans="1:6" ht="13.5" customHeight="1">
      <c r="A34" s="200"/>
      <c r="B34" s="200" t="s">
        <v>448</v>
      </c>
      <c r="C34" s="200">
        <v>29</v>
      </c>
      <c r="D34" s="200">
        <v>29</v>
      </c>
      <c r="E34" s="300">
        <v>29</v>
      </c>
      <c r="F34" s="298"/>
    </row>
    <row r="35" spans="1:6" ht="12.75" customHeight="1">
      <c r="A35" s="200"/>
      <c r="B35" s="260" t="s">
        <v>227</v>
      </c>
      <c r="C35" s="260">
        <f>SUM(C36:C38)</f>
        <v>43</v>
      </c>
      <c r="D35" s="260">
        <f>SUM(D36:D38)</f>
        <v>43</v>
      </c>
      <c r="E35" s="732">
        <f>SUM(E36:E38)</f>
        <v>43</v>
      </c>
      <c r="F35" s="733"/>
    </row>
    <row r="36" spans="1:6" ht="12.75" customHeight="1">
      <c r="A36" s="232"/>
      <c r="B36" s="261" t="s">
        <v>228</v>
      </c>
      <c r="C36" s="260">
        <v>1</v>
      </c>
      <c r="D36" s="260">
        <v>1</v>
      </c>
      <c r="E36" s="301">
        <v>1</v>
      </c>
      <c r="F36" s="298"/>
    </row>
    <row r="37" spans="1:9" ht="12.75" customHeight="1">
      <c r="A37" s="200"/>
      <c r="B37" s="262" t="s">
        <v>229</v>
      </c>
      <c r="C37" s="200">
        <v>31</v>
      </c>
      <c r="D37" s="200">
        <v>31</v>
      </c>
      <c r="E37" s="300">
        <v>31</v>
      </c>
      <c r="F37" s="299"/>
      <c r="G37"/>
      <c r="H37"/>
      <c r="I37"/>
    </row>
    <row r="38" spans="1:9" ht="12.75" customHeight="1" thickBot="1">
      <c r="A38" s="413"/>
      <c r="B38" s="414" t="s">
        <v>336</v>
      </c>
      <c r="C38" s="413">
        <v>11</v>
      </c>
      <c r="D38" s="413">
        <v>11</v>
      </c>
      <c r="E38" s="415">
        <v>11</v>
      </c>
      <c r="F38"/>
      <c r="G38"/>
      <c r="H38"/>
      <c r="I38"/>
    </row>
    <row r="39" spans="1:9" ht="12.75" customHeight="1">
      <c r="A39" s="252"/>
      <c r="B39" s="416"/>
      <c r="C39" s="252"/>
      <c r="D39" s="252"/>
      <c r="E39" s="252"/>
      <c r="F39" s="252"/>
      <c r="G39"/>
      <c r="H39"/>
      <c r="I39"/>
    </row>
    <row r="40" spans="1:9" ht="12.75" customHeight="1">
      <c r="A40" s="252"/>
      <c r="B40" s="416"/>
      <c r="C40" s="252"/>
      <c r="D40" s="252"/>
      <c r="E40" s="252"/>
      <c r="F40" s="252"/>
      <c r="G40"/>
      <c r="H40"/>
      <c r="I40"/>
    </row>
    <row r="41" spans="1:9" ht="12.75" customHeight="1">
      <c r="A41" s="252"/>
      <c r="B41" s="416"/>
      <c r="C41" s="252"/>
      <c r="D41" s="252"/>
      <c r="E41" s="252"/>
      <c r="F41" s="252"/>
      <c r="G41"/>
      <c r="H41"/>
      <c r="I41"/>
    </row>
    <row r="42" spans="1:9" ht="12.75" customHeight="1">
      <c r="A42" s="252"/>
      <c r="B42" s="416"/>
      <c r="C42" s="252"/>
      <c r="D42" s="252"/>
      <c r="E42" s="252"/>
      <c r="F42" s="252"/>
      <c r="G42"/>
      <c r="H42"/>
      <c r="I42"/>
    </row>
    <row r="43" spans="6:9" ht="12.75" customHeight="1">
      <c r="F43"/>
      <c r="G43"/>
      <c r="H43"/>
      <c r="I43"/>
    </row>
    <row r="44" spans="6:9" ht="13.5" customHeight="1">
      <c r="F44"/>
      <c r="G44"/>
      <c r="H44"/>
      <c r="I44"/>
    </row>
    <row r="45" spans="6:9" ht="12.75" customHeight="1">
      <c r="F45"/>
      <c r="G45"/>
      <c r="H45"/>
      <c r="I45"/>
    </row>
    <row r="46" spans="6:9" ht="12.75" customHeight="1">
      <c r="F46"/>
      <c r="G46"/>
      <c r="H46"/>
      <c r="I46"/>
    </row>
    <row r="47" spans="6:9" ht="12.75" customHeight="1">
      <c r="F47"/>
      <c r="G47"/>
      <c r="H47"/>
      <c r="I47"/>
    </row>
    <row r="48" spans="6:9" ht="12.75" customHeight="1">
      <c r="F48"/>
      <c r="G48"/>
      <c r="H48"/>
      <c r="I48"/>
    </row>
  </sheetData>
  <sheetProtection selectLockedCells="1" selectUnlockedCells="1"/>
  <mergeCells count="4">
    <mergeCell ref="F1:I1"/>
    <mergeCell ref="A4:I4"/>
    <mergeCell ref="A5:I5"/>
    <mergeCell ref="A6:I6"/>
  </mergeCells>
  <printOptions/>
  <pageMargins left="0.15748031496062992" right="0.15748031496062992" top="0.1968503937007874" bottom="0.1968503937007874" header="0" footer="0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Seresné Zsuzsanna</cp:lastModifiedBy>
  <cp:lastPrinted>2014-02-03T14:18:18Z</cp:lastPrinted>
  <dcterms:created xsi:type="dcterms:W3CDTF">2012-01-11T09:53:43Z</dcterms:created>
  <dcterms:modified xsi:type="dcterms:W3CDTF">2014-02-19T08:33:00Z</dcterms:modified>
  <cp:category/>
  <cp:version/>
  <cp:contentType/>
  <cp:contentStatus/>
</cp:coreProperties>
</file>