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.h 2017\Bh. 17.03.02\Bókaháza 2017.évi költségvetés végleges\"/>
    </mc:Choice>
  </mc:AlternateContent>
  <bookViews>
    <workbookView xWindow="120" yWindow="12" windowWidth="14172" windowHeight="7872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felújítások'!$A$1:$H$53</definedName>
  </definedNames>
  <calcPr calcId="152511"/>
</workbook>
</file>

<file path=xl/calcChain.xml><?xml version="1.0" encoding="utf-8"?>
<calcChain xmlns="http://schemas.openxmlformats.org/spreadsheetml/2006/main">
  <c r="H255" i="1" l="1"/>
  <c r="F255" i="1"/>
  <c r="C81" i="2"/>
  <c r="C92" i="2" s="1"/>
  <c r="D81" i="2"/>
  <c r="C40" i="2"/>
  <c r="E39" i="2"/>
  <c r="D92" i="2"/>
  <c r="D74" i="2"/>
  <c r="C74" i="2"/>
  <c r="D70" i="2"/>
  <c r="C70" i="2"/>
  <c r="D65" i="2"/>
  <c r="D75" i="2" s="1"/>
  <c r="C65" i="2"/>
  <c r="D60" i="2"/>
  <c r="C60" i="2"/>
  <c r="E51" i="2"/>
  <c r="C50" i="2"/>
  <c r="E50" i="2" s="1"/>
  <c r="E49" i="2"/>
  <c r="E48" i="2"/>
  <c r="E47" i="2"/>
  <c r="E46" i="2"/>
  <c r="C45" i="2"/>
  <c r="E44" i="2"/>
  <c r="E43" i="2"/>
  <c r="E42" i="2"/>
  <c r="E41" i="2"/>
  <c r="E40" i="2"/>
  <c r="E38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C23" i="2"/>
  <c r="E23" i="2" s="1"/>
  <c r="E22" i="2"/>
  <c r="E21" i="2"/>
  <c r="E20" i="2"/>
  <c r="C19" i="2"/>
  <c r="E19" i="2" s="1"/>
  <c r="E18" i="2"/>
  <c r="E17" i="2"/>
  <c r="E16" i="2"/>
  <c r="E15" i="2"/>
  <c r="C14" i="2"/>
  <c r="E14" i="2" s="1"/>
  <c r="E13" i="2"/>
  <c r="E12" i="2"/>
  <c r="E11" i="2"/>
  <c r="E10" i="2"/>
  <c r="C9" i="2"/>
  <c r="E9" i="2" s="1"/>
  <c r="E8" i="2"/>
  <c r="E7" i="2"/>
  <c r="E6" i="2"/>
  <c r="E5" i="2"/>
  <c r="H81" i="1"/>
  <c r="F81" i="1"/>
  <c r="H541" i="1"/>
  <c r="H540" i="1"/>
  <c r="H539" i="1"/>
  <c r="H534" i="1"/>
  <c r="F389" i="1"/>
  <c r="F421" i="1"/>
  <c r="H417" i="1"/>
  <c r="H421" i="1" s="1"/>
  <c r="F497" i="1"/>
  <c r="H282" i="1"/>
  <c r="F282" i="1"/>
  <c r="H215" i="1"/>
  <c r="H536" i="1" s="1"/>
  <c r="F215" i="1"/>
  <c r="F536" i="1" s="1"/>
  <c r="C75" i="2" l="1"/>
  <c r="C52" i="2"/>
  <c r="E52" i="2" s="1"/>
  <c r="C34" i="2"/>
  <c r="E34" i="2" s="1"/>
  <c r="E45" i="2"/>
  <c r="F534" i="1"/>
  <c r="H406" i="1"/>
  <c r="F406" i="1"/>
  <c r="F539" i="1"/>
  <c r="H468" i="1"/>
  <c r="H121" i="1"/>
  <c r="H497" i="1" l="1"/>
  <c r="H359" i="1"/>
  <c r="F6" i="1" l="1"/>
  <c r="F18" i="1" s="1"/>
  <c r="F48" i="1" s="1"/>
  <c r="H341" i="1"/>
  <c r="H342" i="1" s="1"/>
  <c r="F341" i="1"/>
  <c r="F342" i="1" s="1"/>
  <c r="H327" i="1"/>
  <c r="H328" i="1" s="1"/>
  <c r="F327" i="1"/>
  <c r="F328" i="1" s="1"/>
  <c r="H65" i="1"/>
  <c r="F65" i="1"/>
  <c r="H61" i="1"/>
  <c r="F61" i="1"/>
  <c r="H72" i="1"/>
  <c r="F72" i="1"/>
  <c r="F473" i="1"/>
  <c r="F468" i="1"/>
  <c r="H502" i="1"/>
  <c r="H537" i="1" s="1"/>
  <c r="H538" i="1" s="1"/>
  <c r="F502" i="1"/>
  <c r="F537" i="1" s="1"/>
  <c r="F538" i="1" s="1"/>
  <c r="H473" i="1"/>
  <c r="F432" i="1"/>
  <c r="F433" i="1" s="1"/>
  <c r="H410" i="1"/>
  <c r="F410" i="1"/>
  <c r="H389" i="1"/>
  <c r="H380" i="1"/>
  <c r="F380" i="1"/>
  <c r="H370" i="1"/>
  <c r="F370" i="1"/>
  <c r="F359" i="1"/>
  <c r="F317" i="1"/>
  <c r="H312" i="1"/>
  <c r="F312" i="1"/>
  <c r="F177" i="1"/>
  <c r="F167" i="1"/>
  <c r="H189" i="1"/>
  <c r="H190" i="1" s="1"/>
  <c r="F189" i="1"/>
  <c r="F121" i="1"/>
  <c r="F117" i="1"/>
  <c r="H117" i="1"/>
  <c r="F101" i="1"/>
  <c r="H247" i="1"/>
  <c r="H232" i="1"/>
  <c r="H228" i="1"/>
  <c r="F228" i="1"/>
  <c r="H177" i="1"/>
  <c r="H167" i="1"/>
  <c r="H139" i="1"/>
  <c r="H135" i="1"/>
  <c r="F139" i="1"/>
  <c r="F135" i="1"/>
  <c r="F498" i="1" l="1"/>
  <c r="H399" i="1"/>
  <c r="H532" i="1"/>
  <c r="H122" i="1"/>
  <c r="F190" i="1"/>
  <c r="F543" i="1"/>
  <c r="H73" i="1"/>
  <c r="H82" i="1" s="1"/>
  <c r="F122" i="1"/>
  <c r="F168" i="1"/>
  <c r="F179" i="1" s="1"/>
  <c r="H168" i="1"/>
  <c r="H179" i="1" s="1"/>
  <c r="H318" i="1"/>
  <c r="H313" i="1"/>
  <c r="H498" i="1"/>
  <c r="H503" i="1" s="1"/>
  <c r="F318" i="1"/>
  <c r="F73" i="1"/>
  <c r="F82" i="1" s="1"/>
  <c r="F503" i="1"/>
  <c r="F313" i="1"/>
  <c r="H248" i="1"/>
  <c r="H260" i="1" s="1"/>
  <c r="H92" i="1" l="1"/>
  <c r="H529" i="1" s="1"/>
  <c r="H101" i="1"/>
  <c r="F92" i="1"/>
  <c r="F529" i="1" s="1"/>
  <c r="F541" i="1"/>
  <c r="F540" i="1"/>
  <c r="F515" i="1"/>
  <c r="F523" i="1" s="1"/>
  <c r="F447" i="1"/>
  <c r="F296" i="1"/>
  <c r="F297" i="1" s="1"/>
  <c r="F278" i="1"/>
  <c r="F283" i="1" s="1"/>
  <c r="F247" i="1"/>
  <c r="F211" i="1"/>
  <c r="F96" i="1"/>
  <c r="H515" i="1"/>
  <c r="H533" i="1" s="1"/>
  <c r="H96" i="1"/>
  <c r="H530" i="1" s="1"/>
  <c r="F531" i="1" l="1"/>
  <c r="F448" i="1"/>
  <c r="F216" i="1"/>
  <c r="F102" i="1"/>
  <c r="F103" i="1" s="1"/>
  <c r="H102" i="1"/>
  <c r="H103" i="1" s="1"/>
  <c r="F232" i="1"/>
  <c r="F248" i="1" s="1"/>
  <c r="F260" i="1" s="1"/>
  <c r="F533" i="1"/>
  <c r="F530" i="1" l="1"/>
  <c r="H523" i="1"/>
  <c r="H447" i="1" l="1"/>
  <c r="H432" i="1"/>
  <c r="H433" i="1" s="1"/>
  <c r="H448" i="1" l="1"/>
  <c r="H296" i="1"/>
  <c r="H278" i="1"/>
  <c r="H283" i="1" s="1"/>
  <c r="H211" i="1"/>
  <c r="H216" i="1" s="1"/>
  <c r="H297" i="1" l="1"/>
  <c r="H531" i="1"/>
  <c r="H535" i="1" s="1"/>
  <c r="H542" i="1" s="1"/>
  <c r="H6" i="1"/>
  <c r="H18" i="1" s="1"/>
  <c r="H48" i="1" s="1"/>
  <c r="H543" i="1" s="1"/>
  <c r="F399" i="1"/>
  <c r="F532" i="1"/>
  <c r="F535" i="1" s="1"/>
  <c r="F542" i="1" s="1"/>
</calcChain>
</file>

<file path=xl/sharedStrings.xml><?xml version="1.0" encoding="utf-8"?>
<sst xmlns="http://schemas.openxmlformats.org/spreadsheetml/2006/main" count="478" uniqueCount="237">
  <si>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</si>
  <si>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</si>
  <si>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</si>
  <si>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</si>
  <si>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</si>
  <si>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</si>
  <si>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</si>
  <si>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</si>
  <si>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</si>
  <si>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Vásárolt termékek és szolgáltatások ÁFA-ja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</si>
  <si>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</si>
  <si>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</si>
  <si>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</si>
  <si>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</si>
  <si>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</si>
  <si>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 xml:space="preserve">bázis </t>
  </si>
  <si>
    <t>Működési tartalékok</t>
  </si>
  <si>
    <t>Felhalmozási tartalék</t>
  </si>
  <si>
    <t>bázis</t>
  </si>
  <si>
    <t>beszerzések,szolgáltatások forg.adója</t>
  </si>
  <si>
    <t>Egyéb kommunikációs szolgáltatások</t>
  </si>
  <si>
    <t xml:space="preserve">Támogatásértékű működési kiadás helyi önk. </t>
  </si>
  <si>
    <t>Felújítási kiadások összesen:</t>
  </si>
  <si>
    <t>Beruházási kiadások összesen:</t>
  </si>
  <si>
    <t>Társadalom,szoc.pol.,egyéb juttatások</t>
  </si>
  <si>
    <t>Karbantartási, kisjavítási szolgáltatások</t>
  </si>
  <si>
    <t>Szociális hozzájárulási adó</t>
  </si>
  <si>
    <t>bér 27 %-a</t>
  </si>
  <si>
    <t>Önkormányzati hivatal működésének támogatása</t>
  </si>
  <si>
    <t>Könyvtári, közművelődési feladatok</t>
  </si>
  <si>
    <t>Kistérségi Társulás (házi gondozás)</t>
  </si>
  <si>
    <t xml:space="preserve">szennyvizhálózat felújítás bázis </t>
  </si>
  <si>
    <t>Intézményi Társulásnak és Közös Önkormányzati Hivatalnak átadott</t>
  </si>
  <si>
    <t>Közös Önkormányzati Hivatal</t>
  </si>
  <si>
    <t>045160 Közutak, hidak, alagutak üzemeltetése, fenntartása</t>
  </si>
  <si>
    <t>Ingatlanok felújítása</t>
  </si>
  <si>
    <t>Felújítási célú előzetesen felszámított ÁFA</t>
  </si>
  <si>
    <t>041233 Hosszabb időtartamú közfoglalkoztatás</t>
  </si>
  <si>
    <t>Törvény szerinti illetmények, munkabérek</t>
  </si>
  <si>
    <t>bér 27%-a</t>
  </si>
  <si>
    <t>Munkáltatót terhelő SZJA</t>
  </si>
  <si>
    <t>Üzemeltetési anyagok beszerzése</t>
  </si>
  <si>
    <t>Működési célú előzetesen felszámított ÁFA</t>
  </si>
  <si>
    <t>beszerzések, szolg. felszám. forg.adója bázis</t>
  </si>
  <si>
    <t>Működési kiadások összese:</t>
  </si>
  <si>
    <t>011130 Önkormányzatok és önkormányzati hivatalok jogalkotó és általános igazgatási tevékenysége</t>
  </si>
  <si>
    <t>Választott tisztségviselők juttatásai</t>
  </si>
  <si>
    <t>polgármester 12 hó*</t>
  </si>
  <si>
    <t>Szakmai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</si>
  <si>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</si>
  <si>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</si>
  <si>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</si>
  <si>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</si>
  <si>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</si>
  <si>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</si>
  <si>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postaktg.</t>
  </si>
  <si>
    <t>Egyéb szolgáltatások</t>
  </si>
  <si>
    <t>Kiküldetések kiadásai</t>
  </si>
  <si>
    <t>Egyéb pénzügyi műveletek kiadásai</t>
  </si>
  <si>
    <t>Egyéb dologi kiadások</t>
  </si>
  <si>
    <t>Bérleti és lízing díjak</t>
  </si>
  <si>
    <t>CKÖ iroda bérleti díjak</t>
  </si>
  <si>
    <t>Egyéb külső személyi juttatások</t>
  </si>
  <si>
    <t>Dologi és folyó kiadások összesen:</t>
  </si>
  <si>
    <t>Ingatlanok beszerzése, létesítése</t>
  </si>
  <si>
    <t>Informatikai eszközök beszerzése, létesítése</t>
  </si>
  <si>
    <t>Egyéb tárgyi eszközök beszerzése, létesítése</t>
  </si>
  <si>
    <t>066020 Város-, községgazdálkodási  egyéb szolgáltatások</t>
  </si>
  <si>
    <t>beszerz., szolg. felszám.forg.adója bázis</t>
  </si>
  <si>
    <t>Beruházási célú előzetesen felszámított ÁFA</t>
  </si>
  <si>
    <t>013320 Köztemető-fenntartás és - működtetés</t>
  </si>
  <si>
    <t>áramdíj, bázis</t>
  </si>
  <si>
    <t>018010 Önkormányzatok elszámolásai a központi költségvetéssel</t>
  </si>
  <si>
    <t>Elvonások és befizetések</t>
  </si>
  <si>
    <t>064010 Közvilágítás</t>
  </si>
  <si>
    <t>072111 Háziorvosi alapellátás</t>
  </si>
  <si>
    <t>072312 Fogorvosi ügyeleti ellátás</t>
  </si>
  <si>
    <t>beszerzések, szolg. felszám.forg.adója bázis</t>
  </si>
  <si>
    <t>Működési kiadások mindösszesen:</t>
  </si>
  <si>
    <t>107051 Szociális étkeztetés</t>
  </si>
  <si>
    <t>Műk. c. tám. nyújtása egyéb vállalkozásnak</t>
  </si>
  <si>
    <t>Egyéb nem intézményi ellátások</t>
  </si>
  <si>
    <t>106020 Lakásfenntartással, lakhatással összefüggő ellátások</t>
  </si>
  <si>
    <t>Lakhatással kapcsolatos ellátások</t>
  </si>
  <si>
    <t>Lakásfenntartási támogatás</t>
  </si>
  <si>
    <t>107060 Egyéb szociális pénzbeli ellátások, támogatások</t>
  </si>
  <si>
    <t>Köztemetés</t>
  </si>
  <si>
    <t>Működési c. kölcsön nyújtása háztartásnak</t>
  </si>
  <si>
    <t>052080 Szennyvízcsatorna építése, fenntartása, üzemeltetése</t>
  </si>
  <si>
    <t>Műk. c. egyéb támogatások egyéb vállalkozásnak</t>
  </si>
  <si>
    <t>051040 Nem veszélyes hulladék kezelése, ártalmatlanítása</t>
  </si>
  <si>
    <t>082092 Közművelődés-hagyományos közösségi kulturális értékek gondozása</t>
  </si>
  <si>
    <t>telefondíj</t>
  </si>
  <si>
    <t>karbantartás szükség szerint</t>
  </si>
  <si>
    <t>Egyéb jogviszonyban nem saját dolgozó</t>
  </si>
  <si>
    <t>041232 Start-munka program - Téli közfoglalkoztatás</t>
  </si>
  <si>
    <t>Működési célú előzetesen felszám. ÁFA</t>
  </si>
  <si>
    <t>Kiadások összesen:</t>
  </si>
  <si>
    <t>072112 Háziorvosi ügyeleti ellátás</t>
  </si>
  <si>
    <t>Települési önkormányzatok működésének támogatása</t>
  </si>
  <si>
    <t>Egyéb önkormányzati feladatok támogatása</t>
  </si>
  <si>
    <t>Települési önkorm. szoc.feladatainak egyéb tám.</t>
  </si>
  <si>
    <t>közmunkaprogram támogatás</t>
  </si>
  <si>
    <t>Termőföld bérbeadásából származó jöv.ut. SZJA</t>
  </si>
  <si>
    <t>Vagyoni típusú adók</t>
  </si>
  <si>
    <t>magánszemélyek kommunális adója</t>
  </si>
  <si>
    <t>Gépjárműadók</t>
  </si>
  <si>
    <t>helyi önkormányzatot megillető rész</t>
  </si>
  <si>
    <t>Egyéb áruhasználati és szolgáltatási adók</t>
  </si>
  <si>
    <t>Szolgáltatások ellenértéke</t>
  </si>
  <si>
    <t>bérbeadásból származó bevétel</t>
  </si>
  <si>
    <t>Tulajdonosi bevételek</t>
  </si>
  <si>
    <t>Kamatbevételek</t>
  </si>
  <si>
    <t>elhelyezett betét után</t>
  </si>
  <si>
    <t>késedelmi pótlékok</t>
  </si>
  <si>
    <t>Egyéb működési bevételek</t>
  </si>
  <si>
    <t>kártérítés,költségek visszatérítései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</si>
  <si>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</si>
  <si>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</si>
  <si>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</si>
  <si>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</si>
  <si>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Irodaszer,nyomtatvány</t>
  </si>
  <si>
    <t xml:space="preserve">tisztítószer, kisértékű eszközök, egyéb anyag </t>
  </si>
  <si>
    <t xml:space="preserve">telefondíj </t>
  </si>
  <si>
    <t>pm.költségtérítés</t>
  </si>
  <si>
    <t xml:space="preserve">beszerzések, szolg. felszám.forg.a. </t>
  </si>
  <si>
    <t xml:space="preserve">bankszámlához kapcsolódó jut. </t>
  </si>
  <si>
    <t>Működési célú támogatások non-profit szerveknek</t>
  </si>
  <si>
    <t>047410 Ár- és belvízvédelemmel összefüggő tevékenységek</t>
  </si>
  <si>
    <t xml:space="preserve">beszerzések, szolg. felszám.forg.adója  </t>
  </si>
  <si>
    <t xml:space="preserve">kaszálásokhoz </t>
  </si>
  <si>
    <t xml:space="preserve">berendezések karbantartása szükség szerint </t>
  </si>
  <si>
    <t>áramdíj</t>
  </si>
  <si>
    <t xml:space="preserve">beszerz., szolg. felszám.forg.adója </t>
  </si>
  <si>
    <t xml:space="preserve">tisztítószer,karbantart.-,egyéb any.   </t>
  </si>
  <si>
    <t xml:space="preserve">ügyeleti díj </t>
  </si>
  <si>
    <t xml:space="preserve">rezsi támogatás </t>
  </si>
  <si>
    <t xml:space="preserve">Irodaszer,nyomtatvány,stb.  </t>
  </si>
  <si>
    <t>tisztítószer,kisértékű eszközök, egyéb any.</t>
  </si>
  <si>
    <t xml:space="preserve">beszerzések, szolg. felszám.forg.adója </t>
  </si>
  <si>
    <t>Intézményi Társulás</t>
  </si>
  <si>
    <t>Működési célú egyéb támogatások</t>
  </si>
  <si>
    <t xml:space="preserve">Kölcsönök nyújtása </t>
  </si>
  <si>
    <t>Tájház pályázati önrész</t>
  </si>
  <si>
    <t>Felhalmozási c. kölcsön nyújtása háztartásnak</t>
  </si>
  <si>
    <t>Működési és kiegészítő támogatások</t>
  </si>
  <si>
    <t>Rászoruló gyermekek szünidei étkeztetésének tám.</t>
  </si>
  <si>
    <t>Egyéb működési támogatás központi kezelésű ei.</t>
  </si>
  <si>
    <t>ÁHT-n belüli megelőlegezések</t>
  </si>
  <si>
    <t>Egyéb működési célú támogatás fejezettől</t>
  </si>
  <si>
    <t>Egyéb működési célú tám. elk.áll.alapoktól</t>
  </si>
  <si>
    <t>talajterhelési díj,idegenforgalmi adó</t>
  </si>
  <si>
    <t>munkaruha,  eszközök,benzin</t>
  </si>
  <si>
    <t>Foglalkoztatottak egyéb személyi juttatásai</t>
  </si>
  <si>
    <t>szakmai, egyéb</t>
  </si>
  <si>
    <t>biztosítási díjak</t>
  </si>
  <si>
    <t>Reklám és propaganda kiadások</t>
  </si>
  <si>
    <t>hirdetési díjak</t>
  </si>
  <si>
    <t>Kistérségi Társulás (belső ellenőrzés)</t>
  </si>
  <si>
    <t>áht-n belüli megelőlegezés, előző évi elszámolás</t>
  </si>
  <si>
    <t>Települési támogatás</t>
  </si>
  <si>
    <t>Önkormányzat rendeletében megáll.juttatás</t>
  </si>
  <si>
    <t>Táppénz hozzájárulás</t>
  </si>
  <si>
    <t>egyéb</t>
  </si>
  <si>
    <t>biztosítás, egyéb</t>
  </si>
  <si>
    <t>Újfalusi patak tervezési díj</t>
  </si>
  <si>
    <t>Bókaháza Község Önkormányzatának 2017. évi költségvetése</t>
  </si>
  <si>
    <t xml:space="preserve">2016. évi várható teljesítés </t>
  </si>
  <si>
    <t xml:space="preserve">2017. évi terv </t>
  </si>
  <si>
    <t>Áthúzódó bérkompenzáció</t>
  </si>
  <si>
    <t>Felhalmozási célú önkormányzati támogatások</t>
  </si>
  <si>
    <t>Jövedéki adó</t>
  </si>
  <si>
    <t>Karbantartási , kisjavítási szolgáltatások</t>
  </si>
  <si>
    <t>Civil szervezetek támogatása</t>
  </si>
  <si>
    <t>Háztartások támogatása</t>
  </si>
  <si>
    <t>Vásárolt élelmezés</t>
  </si>
  <si>
    <t xml:space="preserve">Önkormányzat saját hat. adott más ellátás </t>
  </si>
  <si>
    <t>Működési célú ÁFA</t>
  </si>
  <si>
    <t>104051 Gyermekvédelmi pénzbeli és természetbeni ellátások</t>
  </si>
  <si>
    <t>Gyermekvédelmi ellátások</t>
  </si>
  <si>
    <t>Reklám- és propaganda kiadások</t>
  </si>
  <si>
    <t>Temetési költséghez</t>
  </si>
  <si>
    <t>081045 Szabadidősport-tevékenység támogatása</t>
  </si>
  <si>
    <t>Sportpark pályázat</t>
  </si>
  <si>
    <t>104037 Intézményen kívüli gyermekétkeztetés</t>
  </si>
  <si>
    <t>Települési önkorm.műk.tám.kiegészítés</t>
  </si>
  <si>
    <t>Üdülőhelyi feladatok</t>
  </si>
  <si>
    <t>alpolgármester,képviselők 12 hó*</t>
  </si>
  <si>
    <t xml:space="preserve">bér 22 %-a </t>
  </si>
  <si>
    <t>Településfejlesztési pályázati önrész</t>
  </si>
  <si>
    <t>ravatalozó felújítás (pályázati rész:2.989.517Ft)</t>
  </si>
  <si>
    <t>Pénzbeli és term. Gyvt. (utalvány)</t>
  </si>
  <si>
    <t>Pénzbeli és term. Gyvt. (saját hatáskörű)</t>
  </si>
  <si>
    <t>Ingatlanok felújítása(pályázat)</t>
  </si>
  <si>
    <t>Pénzbeli és természetbeni gyermekvédelmi tám.</t>
  </si>
  <si>
    <t>bér 22 %-a</t>
  </si>
  <si>
    <t>Lakásvásárlás támogatás</t>
  </si>
  <si>
    <t>Felújítási célú ÁFA</t>
  </si>
  <si>
    <t xml:space="preserve">Beruházások és felújítások </t>
  </si>
  <si>
    <t>3. melléklet</t>
  </si>
  <si>
    <t>Rovat megnevezése</t>
  </si>
  <si>
    <t>Rovat-szám</t>
  </si>
  <si>
    <t>ÖNKORMÁNYZATI ELŐIRÁNYZATOK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</si>
  <si>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</si>
  <si>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</si>
  <si>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</si>
  <si>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</si>
  <si>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</si>
  <si>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Számítógép beszerzés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</si>
  <si>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</si>
  <si>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</si>
  <si>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</si>
  <si>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</si>
  <si>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</si>
  <si>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</si>
  <si>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</si>
  <si>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</si>
  <si>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</si>
  <si>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</si>
  <si>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Újfalusi patak vízrendezési terve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</si>
  <si>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</si>
  <si>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</si>
  <si>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</si>
  <si>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</si>
  <si>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</si>
  <si>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</si>
  <si>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</si>
  <si>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</si>
  <si>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</si>
  <si>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</si>
  <si>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</si>
  <si>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Start munka program eszköz beszerzés</t>
  </si>
  <si>
    <t>Ravatalozó felújítás pályázati támogatásból</t>
  </si>
  <si>
    <t>Közösségi foglalkoztató felújítása (közmunka program )</t>
  </si>
  <si>
    <t>Járda felújítás pályázati támogatásból</t>
  </si>
  <si>
    <t>Iroda felújítás</t>
  </si>
  <si>
    <t>Önkormányzat 2017.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</si>
</sst>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</font>
    <font>
      <sz val="10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/>
  </cellStyleXfs>
  <cellXfs count="338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Border="1" applyAlignment="1"/>
    <xf numFmtId="0" fontId="6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Border="1"/>
    <xf numFmtId="3" fontId="15" fillId="0" borderId="1" xfId="0" applyNumberFormat="1" applyFont="1" applyBorder="1"/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8" fillId="0" borderId="1" xfId="0" applyNumberFormat="1" applyFont="1" applyBorder="1"/>
    <xf numFmtId="0" fontId="13" fillId="0" borderId="1" xfId="0" applyFont="1" applyFill="1" applyBorder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0" fillId="0" borderId="1" xfId="0" applyFont="1" applyBorder="1"/>
    <xf numFmtId="3" fontId="14" fillId="0" borderId="1" xfId="0" applyNumberFormat="1" applyFont="1" applyBorder="1"/>
    <xf numFmtId="3" fontId="13" fillId="0" borderId="1" xfId="0" applyNumberFormat="1" applyFont="1" applyBorder="1"/>
    <xf numFmtId="3" fontId="23" fillId="0" borderId="1" xfId="0" applyNumberFormat="1" applyFont="1" applyBorder="1"/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/>
    </xf>
    <xf numFmtId="3" fontId="4" fillId="0" borderId="4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0" fontId="2" fillId="0" borderId="4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3" fontId="1" fillId="0" borderId="4" xfId="0" applyNumberFormat="1" applyFont="1" applyBorder="1" applyAlignment="1"/>
    <xf numFmtId="3" fontId="1" fillId="0" borderId="6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0" fillId="0" borderId="1" xfId="0" applyNumberFormat="1" applyBorder="1" applyAlignment="1"/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0" fillId="0" borderId="4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2" fillId="0" borderId="33" xfId="0" applyFont="1" applyFill="1" applyBorder="1" applyAlignment="1"/>
    <xf numFmtId="0" fontId="2" fillId="0" borderId="31" xfId="0" applyFont="1" applyFill="1" applyBorder="1" applyAlignment="1"/>
    <xf numFmtId="3" fontId="1" fillId="0" borderId="35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/>
    </xf>
    <xf numFmtId="3" fontId="1" fillId="0" borderId="36" xfId="0" applyNumberFormat="1" applyFont="1" applyBorder="1" applyAlignment="1"/>
    <xf numFmtId="3" fontId="1" fillId="0" borderId="37" xfId="0" applyNumberFormat="1" applyFont="1" applyBorder="1" applyAlignment="1"/>
    <xf numFmtId="0" fontId="3" fillId="0" borderId="1" xfId="0" applyFont="1" applyBorder="1" applyAlignment="1">
      <alignment horizontal="left" vertical="center"/>
    </xf>
    <xf numFmtId="0" fontId="2" fillId="0" borderId="30" xfId="0" applyFont="1" applyFill="1" applyBorder="1" applyAlignment="1"/>
    <xf numFmtId="3" fontId="1" fillId="0" borderId="30" xfId="0" applyNumberFormat="1" applyFont="1" applyBorder="1" applyAlignment="1"/>
    <xf numFmtId="0" fontId="1" fillId="0" borderId="30" xfId="0" applyFont="1" applyBorder="1" applyAlignment="1"/>
    <xf numFmtId="0" fontId="2" fillId="0" borderId="1" xfId="0" applyFont="1" applyFill="1" applyBorder="1" applyAlignment="1"/>
    <xf numFmtId="3" fontId="1" fillId="0" borderId="1" xfId="0" applyNumberFormat="1" applyFont="1" applyBorder="1" applyAlignment="1"/>
    <xf numFmtId="0" fontId="5" fillId="0" borderId="27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4" fillId="0" borderId="27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3" fontId="4" fillId="0" borderId="11" xfId="0" applyNumberFormat="1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2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/>
    <xf numFmtId="0" fontId="0" fillId="0" borderId="4" xfId="0" applyFill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6" fillId="0" borderId="5" xfId="0" applyFont="1" applyFill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3" fontId="0" fillId="0" borderId="1" xfId="0" applyNumberFormat="1" applyFont="1" applyBorder="1" applyAlignment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Font="1" applyBorder="1" applyAlignment="1">
      <alignment horizontal="right"/>
    </xf>
    <xf numFmtId="0" fontId="5" fillId="0" borderId="29" xfId="0" applyFont="1" applyFill="1" applyBorder="1" applyAlignment="1"/>
    <xf numFmtId="3" fontId="4" fillId="0" borderId="29" xfId="0" applyNumberFormat="1" applyFont="1" applyBorder="1" applyAlignment="1"/>
    <xf numFmtId="0" fontId="4" fillId="0" borderId="29" xfId="0" applyFont="1" applyBorder="1" applyAlignment="1"/>
    <xf numFmtId="3" fontId="22" fillId="0" borderId="29" xfId="0" applyNumberFormat="1" applyFont="1" applyBorder="1" applyAlignment="1"/>
    <xf numFmtId="0" fontId="22" fillId="0" borderId="29" xfId="0" applyFont="1" applyBorder="1" applyAlignment="1"/>
    <xf numFmtId="3" fontId="0" fillId="0" borderId="1" xfId="0" applyNumberFormat="1" applyBorder="1" applyAlignment="1">
      <alignment horizontal="right"/>
    </xf>
    <xf numFmtId="0" fontId="0" fillId="0" borderId="0" xfId="0" applyFill="1" applyBorder="1" applyAlignment="1"/>
    <xf numFmtId="3" fontId="0" fillId="0" borderId="7" xfId="0" applyNumberFormat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1" xfId="0" applyFill="1" applyBorder="1" applyAlignment="1"/>
    <xf numFmtId="0" fontId="5" fillId="0" borderId="34" xfId="0" applyFont="1" applyFill="1" applyBorder="1" applyAlignment="1"/>
    <xf numFmtId="0" fontId="5" fillId="0" borderId="25" xfId="0" applyFont="1" applyFill="1" applyBorder="1" applyAlignment="1"/>
    <xf numFmtId="3" fontId="4" fillId="0" borderId="38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horizontal="right"/>
    </xf>
    <xf numFmtId="0" fontId="5" fillId="0" borderId="3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4" fillId="0" borderId="38" xfId="0" applyFont="1" applyBorder="1" applyAlignment="1">
      <alignment horizontal="right"/>
    </xf>
    <xf numFmtId="0" fontId="5" fillId="0" borderId="20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9" fillId="0" borderId="16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0" fillId="0" borderId="1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7" xfId="0" applyNumberFormat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2" fillId="0" borderId="5" xfId="0" applyFont="1" applyFill="1" applyBorder="1" applyAlignment="1"/>
    <xf numFmtId="0" fontId="6" fillId="0" borderId="24" xfId="0" applyFont="1" applyFill="1" applyBorder="1" applyAlignment="1"/>
    <xf numFmtId="0" fontId="6" fillId="0" borderId="24" xfId="0" applyFont="1" applyBorder="1" applyAlignment="1"/>
    <xf numFmtId="0" fontId="6" fillId="0" borderId="17" xfId="0" applyFont="1" applyBorder="1" applyAlignment="1"/>
    <xf numFmtId="3" fontId="0" fillId="0" borderId="16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2" xfId="0" applyFont="1" applyFill="1" applyBorder="1" applyAlignment="1"/>
    <xf numFmtId="0" fontId="0" fillId="0" borderId="32" xfId="0" applyBorder="1" applyAlignment="1"/>
    <xf numFmtId="3" fontId="1" fillId="0" borderId="21" xfId="0" applyNumberFormat="1" applyFont="1" applyBorder="1" applyAlignment="1"/>
    <xf numFmtId="0" fontId="1" fillId="0" borderId="21" xfId="0" applyFont="1" applyBorder="1" applyAlignment="1"/>
    <xf numFmtId="0" fontId="2" fillId="0" borderId="21" xfId="0" applyFont="1" applyFill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2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2" fillId="0" borderId="2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24" xfId="0" applyFont="1" applyFill="1" applyBorder="1" applyAlignment="1"/>
    <xf numFmtId="0" fontId="2" fillId="0" borderId="24" xfId="0" applyFont="1" applyBorder="1" applyAlignment="1"/>
    <xf numFmtId="0" fontId="2" fillId="0" borderId="17" xfId="0" applyFont="1" applyBorder="1" applyAlignment="1"/>
    <xf numFmtId="0" fontId="2" fillId="0" borderId="6" xfId="0" applyFont="1" applyFill="1" applyBorder="1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0" fillId="0" borderId="0" xfId="0" applyFont="1" applyFill="1" applyBorder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3" fillId="0" borderId="4" xfId="0" applyFont="1" applyBorder="1" applyAlignment="1"/>
    <xf numFmtId="0" fontId="1" fillId="0" borderId="1" xfId="0" applyFont="1" applyBorder="1" applyAlignment="1"/>
    <xf numFmtId="0" fontId="0" fillId="0" borderId="4" xfId="0" applyFont="1" applyBorder="1" applyAlignment="1"/>
    <xf numFmtId="0" fontId="0" fillId="0" borderId="8" xfId="0" applyFill="1" applyBorder="1" applyAlignment="1"/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0" borderId="0" xfId="0" applyFont="1" applyBorder="1" applyAlignment="1"/>
    <xf numFmtId="3" fontId="1" fillId="0" borderId="39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2" fillId="0" borderId="34" xfId="0" applyFont="1" applyFill="1" applyBorder="1" applyAlignment="1"/>
    <xf numFmtId="0" fontId="2" fillId="0" borderId="25" xfId="0" applyFont="1" applyFill="1" applyBorder="1" applyAlignment="1"/>
    <xf numFmtId="0" fontId="3" fillId="0" borderId="1" xfId="0" applyFont="1" applyFill="1" applyBorder="1" applyAlignment="1"/>
    <xf numFmtId="3" fontId="1" fillId="0" borderId="38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Font="1" applyBorder="1" applyAlignment="1">
      <alignment horizontal="right"/>
    </xf>
    <xf numFmtId="3" fontId="0" fillId="0" borderId="15" xfId="0" applyNumberFormat="1" applyBorder="1" applyAlignment="1"/>
    <xf numFmtId="3" fontId="1" fillId="0" borderId="1" xfId="0" applyNumberFormat="1" applyFont="1" applyFill="1" applyBorder="1" applyAlignment="1"/>
    <xf numFmtId="3" fontId="0" fillId="0" borderId="1" xfId="0" applyNumberFormat="1" applyFill="1" applyBorder="1" applyAlignment="1"/>
    <xf numFmtId="0" fontId="1" fillId="0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3" fontId="1" fillId="0" borderId="27" xfId="0" applyNumberFormat="1" applyFont="1" applyBorder="1" applyAlignment="1">
      <alignment horizontal="right"/>
    </xf>
    <xf numFmtId="0" fontId="0" fillId="0" borderId="28" xfId="0" applyBorder="1" applyAlignment="1">
      <alignment horizontal="right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1" fillId="0" borderId="15" xfId="0" applyNumberFormat="1" applyFont="1" applyBorder="1" applyAlignment="1">
      <alignment horizontal="right"/>
    </xf>
    <xf numFmtId="3" fontId="1" fillId="0" borderId="15" xfId="0" applyNumberFormat="1" applyFont="1" applyBorder="1" applyAlignment="1"/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/>
    <xf numFmtId="0" fontId="0" fillId="0" borderId="10" xfId="0" applyBorder="1" applyAlignment="1"/>
    <xf numFmtId="0" fontId="0" fillId="0" borderId="28" xfId="0" applyBorder="1" applyAlignment="1"/>
    <xf numFmtId="3" fontId="0" fillId="0" borderId="27" xfId="0" applyNumberFormat="1" applyFont="1" applyBorder="1" applyAlignment="1">
      <alignment horizontal="right"/>
    </xf>
    <xf numFmtId="3" fontId="0" fillId="0" borderId="28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0" fontId="0" fillId="0" borderId="10" xfId="0" applyFont="1" applyBorder="1" applyAlignment="1"/>
    <xf numFmtId="0" fontId="0" fillId="0" borderId="28" xfId="0" applyFont="1" applyBorder="1" applyAlignment="1"/>
    <xf numFmtId="3" fontId="1" fillId="0" borderId="27" xfId="0" applyNumberFormat="1" applyFont="1" applyBorder="1" applyAlignment="1"/>
    <xf numFmtId="3" fontId="1" fillId="0" borderId="28" xfId="0" applyNumberFormat="1" applyFont="1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/>
    <xf numFmtId="0" fontId="2" fillId="0" borderId="29" xfId="0" applyFont="1" applyFill="1" applyBorder="1" applyAlignment="1"/>
    <xf numFmtId="3" fontId="1" fillId="0" borderId="29" xfId="0" applyNumberFormat="1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8" xfId="0" applyFont="1" applyFill="1" applyBorder="1" applyAlignment="1"/>
    <xf numFmtId="0" fontId="0" fillId="0" borderId="7" xfId="0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0" borderId="1" xfId="0" applyFont="1" applyFill="1" applyBorder="1" applyAlignment="1"/>
    <xf numFmtId="3" fontId="1" fillId="0" borderId="4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/>
    </xf>
    <xf numFmtId="3" fontId="1" fillId="0" borderId="35" xfId="0" applyNumberFormat="1" applyFont="1" applyBorder="1" applyAlignment="1"/>
    <xf numFmtId="0" fontId="1" fillId="0" borderId="35" xfId="0" applyFont="1" applyBorder="1" applyAlignment="1"/>
    <xf numFmtId="0" fontId="2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3" fontId="1" fillId="0" borderId="38" xfId="0" applyNumberFormat="1" applyFont="1" applyBorder="1" applyAlignment="1"/>
    <xf numFmtId="3" fontId="0" fillId="0" borderId="20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0" fillId="0" borderId="28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9" xfId="0" applyFill="1" applyBorder="1" applyAlignment="1"/>
    <xf numFmtId="3" fontId="1" fillId="0" borderId="2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8" fillId="0" borderId="9" xfId="0" applyFont="1" applyFill="1" applyBorder="1" applyAlignment="1"/>
    <xf numFmtId="0" fontId="8" fillId="0" borderId="10" xfId="0" applyFont="1" applyBorder="1" applyAlignment="1"/>
    <xf numFmtId="0" fontId="8" fillId="0" borderId="28" xfId="0" applyFont="1" applyBorder="1" applyAlignment="1"/>
    <xf numFmtId="0" fontId="8" fillId="0" borderId="0" xfId="0" applyFont="1" applyFill="1" applyBorder="1" applyAlignment="1"/>
    <xf numFmtId="3" fontId="4" fillId="0" borderId="20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5" fillId="0" borderId="6" xfId="0" applyFont="1" applyFill="1" applyBorder="1" applyAlignment="1"/>
    <xf numFmtId="3" fontId="0" fillId="0" borderId="16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1" fillId="0" borderId="1" xfId="0" applyFont="1" applyFill="1" applyBorder="1" applyAlignment="1"/>
    <xf numFmtId="3" fontId="10" fillId="0" borderId="4" xfId="0" applyNumberFormat="1" applyFont="1" applyBorder="1" applyAlignment="1"/>
    <xf numFmtId="3" fontId="10" fillId="0" borderId="6" xfId="0" applyNumberFormat="1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30" xfId="0" applyBorder="1" applyAlignment="1"/>
    <xf numFmtId="0" fontId="5" fillId="0" borderId="21" xfId="0" applyFont="1" applyFill="1" applyBorder="1" applyAlignment="1"/>
    <xf numFmtId="3" fontId="4" fillId="0" borderId="21" xfId="0" applyNumberFormat="1" applyFont="1" applyBorder="1" applyAlignment="1"/>
    <xf numFmtId="0" fontId="4" fillId="0" borderId="21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0" fillId="0" borderId="4" xfId="0" applyFont="1" applyFill="1" applyBorder="1" applyAlignment="1"/>
    <xf numFmtId="3" fontId="22" fillId="0" borderId="29" xfId="0" applyNumberFormat="1" applyFont="1" applyBorder="1" applyAlignment="1">
      <alignment horizontal="right"/>
    </xf>
    <xf numFmtId="0" fontId="22" fillId="0" borderId="2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6" fillId="0" borderId="4" xfId="0" applyFont="1" applyFill="1" applyBorder="1" applyAlignment="1"/>
    <xf numFmtId="0" fontId="6" fillId="0" borderId="6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3" fontId="1" fillId="0" borderId="20" xfId="0" applyNumberFormat="1" applyFont="1" applyBorder="1" applyAlignment="1">
      <alignment horizontal="right"/>
    </xf>
    <xf numFmtId="0" fontId="0" fillId="0" borderId="19" xfId="0" applyBorder="1" applyAlignment="1">
      <alignment horizontal="right"/>
    </xf>
    <xf numFmtId="0" fontId="6" fillId="0" borderId="1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3"/>
  <sheetViews>
    <sheetView tabSelected="1" zoomScaleNormal="100" workbookViewId="0">
      <selection activeCell="H170" sqref="H170:I170"/>
    </sheetView>
  </sheetViews>
  <sheetFormatPr defaultRowHeight="14.4" x14ac:dyDescent="0.3"/>
  <sheetData>
    <row r="1" spans="1:11" s="1" customFormat="1" x14ac:dyDescent="0.3"/>
    <row r="2" spans="1:11" x14ac:dyDescent="0.3">
      <c r="A2" s="208" t="s">
        <v>166</v>
      </c>
      <c r="B2" s="208"/>
      <c r="C2" s="208"/>
      <c r="D2" s="208"/>
      <c r="E2" s="208"/>
      <c r="F2" s="208"/>
      <c r="G2" s="208"/>
      <c r="H2" s="208"/>
      <c r="I2" s="208"/>
    </row>
    <row r="4" spans="1:11" ht="15" customHeight="1" x14ac:dyDescent="0.3">
      <c r="A4" s="186" t="s">
        <v>0</v>
      </c>
      <c r="B4" s="186"/>
      <c r="C4" s="186"/>
      <c r="D4" s="186"/>
      <c r="E4" s="186"/>
      <c r="F4" s="138" t="s">
        <v>167</v>
      </c>
      <c r="G4" s="138"/>
      <c r="H4" s="138" t="s">
        <v>168</v>
      </c>
      <c r="I4" s="138"/>
    </row>
    <row r="5" spans="1:11" x14ac:dyDescent="0.3">
      <c r="A5" s="187"/>
      <c r="B5" s="187"/>
      <c r="C5" s="187"/>
      <c r="D5" s="187"/>
      <c r="E5" s="187"/>
      <c r="F5" s="139"/>
      <c r="G5" s="139"/>
      <c r="H5" s="139"/>
      <c r="I5" s="139"/>
    </row>
    <row r="6" spans="1:11" x14ac:dyDescent="0.3">
      <c r="A6" s="209" t="s">
        <v>1</v>
      </c>
      <c r="B6" s="209"/>
      <c r="C6" s="209"/>
      <c r="D6" s="209"/>
      <c r="E6" s="209"/>
      <c r="F6" s="80">
        <f>SUM(F7:G17)</f>
        <v>13786307</v>
      </c>
      <c r="G6" s="80"/>
      <c r="H6" s="80">
        <f>SUM(H7:I17)</f>
        <v>14124071</v>
      </c>
      <c r="I6" s="80"/>
    </row>
    <row r="7" spans="1:11" s="1" customFormat="1" x14ac:dyDescent="0.3">
      <c r="A7" s="210" t="s">
        <v>99</v>
      </c>
      <c r="B7" s="178"/>
      <c r="C7" s="178"/>
      <c r="D7" s="178"/>
      <c r="E7" s="179"/>
      <c r="F7" s="59">
        <v>3476260</v>
      </c>
      <c r="G7" s="60"/>
      <c r="H7" s="59">
        <v>3476260</v>
      </c>
      <c r="I7" s="60"/>
    </row>
    <row r="8" spans="1:11" s="1" customFormat="1" x14ac:dyDescent="0.3">
      <c r="A8" s="210" t="s">
        <v>28</v>
      </c>
      <c r="B8" s="178"/>
      <c r="C8" s="178"/>
      <c r="D8" s="178"/>
      <c r="E8" s="179"/>
      <c r="F8" s="59"/>
      <c r="G8" s="60"/>
      <c r="H8" s="59"/>
      <c r="I8" s="60"/>
    </row>
    <row r="9" spans="1:11" s="1" customFormat="1" x14ac:dyDescent="0.3">
      <c r="A9" s="210" t="s">
        <v>100</v>
      </c>
      <c r="B9" s="178"/>
      <c r="C9" s="178"/>
      <c r="D9" s="178"/>
      <c r="E9" s="179"/>
      <c r="F9" s="59">
        <v>6272969</v>
      </c>
      <c r="G9" s="60"/>
      <c r="H9" s="59">
        <v>5000000</v>
      </c>
      <c r="I9" s="60"/>
    </row>
    <row r="10" spans="1:11" s="1" customFormat="1" x14ac:dyDescent="0.3">
      <c r="A10" s="210" t="s">
        <v>3</v>
      </c>
      <c r="B10" s="178"/>
      <c r="C10" s="178"/>
      <c r="D10" s="178"/>
      <c r="E10" s="179"/>
      <c r="F10" s="59">
        <v>10200</v>
      </c>
      <c r="G10" s="60"/>
      <c r="H10" s="59">
        <v>10200</v>
      </c>
      <c r="I10" s="60"/>
      <c r="K10" s="8"/>
    </row>
    <row r="11" spans="1:11" s="1" customFormat="1" x14ac:dyDescent="0.3">
      <c r="A11" s="210" t="s">
        <v>169</v>
      </c>
      <c r="B11" s="178"/>
      <c r="C11" s="178"/>
      <c r="D11" s="178"/>
      <c r="E11" s="179"/>
      <c r="F11" s="59">
        <v>13462</v>
      </c>
      <c r="G11" s="60"/>
      <c r="H11" s="59">
        <v>13208</v>
      </c>
      <c r="I11" s="60"/>
    </row>
    <row r="12" spans="1:11" s="1" customFormat="1" x14ac:dyDescent="0.3">
      <c r="A12" s="210" t="s">
        <v>185</v>
      </c>
      <c r="B12" s="178"/>
      <c r="C12" s="178"/>
      <c r="D12" s="178"/>
      <c r="E12" s="179"/>
      <c r="F12" s="59"/>
      <c r="G12" s="60"/>
      <c r="H12" s="59">
        <v>1541963</v>
      </c>
      <c r="I12" s="60"/>
    </row>
    <row r="13" spans="1:11" s="1" customFormat="1" x14ac:dyDescent="0.3">
      <c r="A13" s="210" t="s">
        <v>186</v>
      </c>
      <c r="B13" s="178"/>
      <c r="C13" s="178"/>
      <c r="D13" s="178"/>
      <c r="E13" s="179"/>
      <c r="F13" s="59"/>
      <c r="G13" s="60"/>
      <c r="H13" s="59">
        <v>80000</v>
      </c>
      <c r="I13" s="60"/>
    </row>
    <row r="14" spans="1:11" s="1" customFormat="1" x14ac:dyDescent="0.3">
      <c r="A14" s="210" t="s">
        <v>29</v>
      </c>
      <c r="B14" s="178"/>
      <c r="C14" s="178"/>
      <c r="D14" s="178"/>
      <c r="E14" s="179"/>
      <c r="F14" s="59">
        <v>1200000</v>
      </c>
      <c r="G14" s="60"/>
      <c r="H14" s="59">
        <v>1200000</v>
      </c>
      <c r="I14" s="60"/>
    </row>
    <row r="15" spans="1:11" s="1" customFormat="1" x14ac:dyDescent="0.3">
      <c r="A15" s="210" t="s">
        <v>101</v>
      </c>
      <c r="B15" s="178"/>
      <c r="C15" s="178"/>
      <c r="D15" s="178"/>
      <c r="E15" s="179"/>
      <c r="F15" s="59">
        <v>2277796</v>
      </c>
      <c r="G15" s="60"/>
      <c r="H15" s="59">
        <v>2381000</v>
      </c>
      <c r="I15" s="60"/>
    </row>
    <row r="16" spans="1:11" x14ac:dyDescent="0.3">
      <c r="A16" s="203" t="s">
        <v>4</v>
      </c>
      <c r="B16" s="177"/>
      <c r="C16" s="177"/>
      <c r="D16" s="177"/>
      <c r="E16" s="204"/>
      <c r="F16" s="53">
        <v>166080</v>
      </c>
      <c r="G16" s="53"/>
      <c r="H16" s="116">
        <v>166080</v>
      </c>
      <c r="I16" s="116"/>
    </row>
    <row r="17" spans="1:9" s="1" customFormat="1" x14ac:dyDescent="0.3">
      <c r="A17" s="203" t="s">
        <v>146</v>
      </c>
      <c r="B17" s="47"/>
      <c r="C17" s="47"/>
      <c r="D17" s="47"/>
      <c r="E17" s="48"/>
      <c r="F17" s="59">
        <v>369540</v>
      </c>
      <c r="G17" s="99"/>
      <c r="H17" s="59">
        <v>255360</v>
      </c>
      <c r="I17" s="60"/>
    </row>
    <row r="18" spans="1:9" x14ac:dyDescent="0.3">
      <c r="A18" s="46" t="s">
        <v>5</v>
      </c>
      <c r="B18" s="171"/>
      <c r="C18" s="171"/>
      <c r="D18" s="171"/>
      <c r="E18" s="202"/>
      <c r="F18" s="80">
        <f>SUM(F6)</f>
        <v>13786307</v>
      </c>
      <c r="G18" s="80"/>
      <c r="H18" s="80">
        <f>SUM(H6)</f>
        <v>14124071</v>
      </c>
      <c r="I18" s="80"/>
    </row>
    <row r="19" spans="1:9" x14ac:dyDescent="0.3">
      <c r="A19" s="46" t="s">
        <v>145</v>
      </c>
      <c r="B19" s="171"/>
      <c r="C19" s="171"/>
      <c r="D19" s="171"/>
      <c r="E19" s="202"/>
      <c r="F19" s="80">
        <v>735838</v>
      </c>
      <c r="G19" s="80"/>
      <c r="H19" s="211"/>
      <c r="I19" s="211"/>
    </row>
    <row r="20" spans="1:9" s="1" customFormat="1" x14ac:dyDescent="0.3">
      <c r="A20" s="46" t="s">
        <v>170</v>
      </c>
      <c r="B20" s="47"/>
      <c r="C20" s="47"/>
      <c r="D20" s="47"/>
      <c r="E20" s="48"/>
      <c r="F20" s="49">
        <v>6500521</v>
      </c>
      <c r="G20" s="50"/>
      <c r="H20" s="49"/>
      <c r="I20" s="50"/>
    </row>
    <row r="21" spans="1:9" x14ac:dyDescent="0.3">
      <c r="A21" s="46" t="s">
        <v>148</v>
      </c>
      <c r="B21" s="171"/>
      <c r="C21" s="171"/>
      <c r="D21" s="171"/>
      <c r="E21" s="202"/>
      <c r="F21" s="80">
        <v>564434</v>
      </c>
      <c r="G21" s="80"/>
      <c r="H21" s="53"/>
      <c r="I21" s="53"/>
    </row>
    <row r="22" spans="1:9" x14ac:dyDescent="0.3">
      <c r="A22" s="46" t="s">
        <v>147</v>
      </c>
      <c r="B22" s="171"/>
      <c r="C22" s="171"/>
      <c r="D22" s="171"/>
      <c r="E22" s="202"/>
      <c r="F22" s="80">
        <v>232000</v>
      </c>
      <c r="G22" s="80"/>
      <c r="H22" s="80"/>
      <c r="I22" s="80"/>
    </row>
    <row r="23" spans="1:9" x14ac:dyDescent="0.3">
      <c r="A23" s="46" t="s">
        <v>150</v>
      </c>
      <c r="B23" s="171"/>
      <c r="C23" s="171"/>
      <c r="D23" s="171"/>
      <c r="E23" s="202"/>
      <c r="F23" s="80">
        <v>7745414</v>
      </c>
      <c r="G23" s="80"/>
      <c r="H23" s="80">
        <v>12179858</v>
      </c>
      <c r="I23" s="80"/>
    </row>
    <row r="24" spans="1:9" x14ac:dyDescent="0.3">
      <c r="A24" s="203" t="s">
        <v>102</v>
      </c>
      <c r="B24" s="177"/>
      <c r="C24" s="177"/>
      <c r="D24" s="177"/>
      <c r="E24" s="204"/>
      <c r="F24" s="53"/>
      <c r="G24" s="53"/>
      <c r="H24" s="53"/>
      <c r="I24" s="53"/>
    </row>
    <row r="25" spans="1:9" x14ac:dyDescent="0.3">
      <c r="A25" s="46" t="s">
        <v>149</v>
      </c>
      <c r="B25" s="171"/>
      <c r="C25" s="171"/>
      <c r="D25" s="171"/>
      <c r="E25" s="202"/>
      <c r="F25" s="80"/>
      <c r="G25" s="211"/>
      <c r="H25" s="80"/>
      <c r="I25" s="211"/>
    </row>
    <row r="26" spans="1:9" x14ac:dyDescent="0.3">
      <c r="A26" s="46"/>
      <c r="B26" s="171"/>
      <c r="C26" s="171"/>
      <c r="D26" s="171"/>
      <c r="E26" s="202"/>
      <c r="F26" s="232"/>
      <c r="G26" s="232"/>
      <c r="H26" s="232"/>
      <c r="I26" s="232"/>
    </row>
    <row r="27" spans="1:9" x14ac:dyDescent="0.3">
      <c r="A27" s="46" t="s">
        <v>103</v>
      </c>
      <c r="B27" s="171"/>
      <c r="C27" s="171"/>
      <c r="D27" s="171"/>
      <c r="E27" s="202"/>
      <c r="F27" s="116"/>
      <c r="G27" s="116"/>
      <c r="H27" s="116"/>
      <c r="I27" s="116"/>
    </row>
    <row r="28" spans="1:9" x14ac:dyDescent="0.3">
      <c r="A28" s="46" t="s">
        <v>104</v>
      </c>
      <c r="B28" s="171"/>
      <c r="C28" s="171"/>
      <c r="D28" s="171"/>
      <c r="E28" s="202"/>
      <c r="F28" s="80">
        <v>1939128</v>
      </c>
      <c r="G28" s="80"/>
      <c r="H28" s="80">
        <v>1940000</v>
      </c>
      <c r="I28" s="80"/>
    </row>
    <row r="29" spans="1:9" x14ac:dyDescent="0.3">
      <c r="A29" s="203" t="s">
        <v>105</v>
      </c>
      <c r="B29" s="177"/>
      <c r="C29" s="177"/>
      <c r="D29" s="177"/>
      <c r="E29" s="204"/>
      <c r="F29" s="116"/>
      <c r="G29" s="116"/>
      <c r="H29" s="116"/>
      <c r="I29" s="116"/>
    </row>
    <row r="30" spans="1:9" s="1" customFormat="1" x14ac:dyDescent="0.3">
      <c r="A30" s="46" t="s">
        <v>171</v>
      </c>
      <c r="B30" s="171"/>
      <c r="C30" s="171"/>
      <c r="D30" s="171"/>
      <c r="E30" s="202"/>
      <c r="F30" s="80">
        <v>3000</v>
      </c>
      <c r="G30" s="80"/>
      <c r="H30" s="116"/>
      <c r="I30" s="116"/>
    </row>
    <row r="31" spans="1:9" x14ac:dyDescent="0.3">
      <c r="A31" s="46" t="s">
        <v>106</v>
      </c>
      <c r="B31" s="171"/>
      <c r="C31" s="171"/>
      <c r="D31" s="171"/>
      <c r="E31" s="202"/>
      <c r="F31" s="80">
        <v>594520</v>
      </c>
      <c r="G31" s="80"/>
      <c r="H31" s="80">
        <v>590000</v>
      </c>
      <c r="I31" s="80"/>
    </row>
    <row r="32" spans="1:9" x14ac:dyDescent="0.3">
      <c r="A32" s="203" t="s">
        <v>107</v>
      </c>
      <c r="B32" s="177"/>
      <c r="C32" s="177"/>
      <c r="D32" s="177"/>
      <c r="E32" s="204"/>
      <c r="F32" s="80"/>
      <c r="G32" s="80"/>
      <c r="H32" s="80"/>
      <c r="I32" s="80"/>
    </row>
    <row r="33" spans="1:9" x14ac:dyDescent="0.3">
      <c r="A33" s="46" t="s">
        <v>108</v>
      </c>
      <c r="B33" s="171"/>
      <c r="C33" s="171"/>
      <c r="D33" s="171"/>
      <c r="E33" s="202"/>
      <c r="F33" s="80">
        <v>284147</v>
      </c>
      <c r="G33" s="80"/>
      <c r="H33" s="80">
        <v>280000</v>
      </c>
      <c r="I33" s="80"/>
    </row>
    <row r="34" spans="1:9" s="1" customFormat="1" x14ac:dyDescent="0.3">
      <c r="A34" s="203" t="s">
        <v>151</v>
      </c>
      <c r="B34" s="109"/>
      <c r="C34" s="109"/>
      <c r="D34" s="109"/>
      <c r="E34" s="110"/>
      <c r="F34" s="80"/>
      <c r="G34" s="80"/>
      <c r="H34" s="80"/>
      <c r="I34" s="80"/>
    </row>
    <row r="35" spans="1:9" x14ac:dyDescent="0.3">
      <c r="A35" s="46" t="s">
        <v>109</v>
      </c>
      <c r="B35" s="171"/>
      <c r="C35" s="171"/>
      <c r="D35" s="171"/>
      <c r="E35" s="202"/>
      <c r="F35" s="80">
        <v>611800</v>
      </c>
      <c r="G35" s="80"/>
      <c r="H35" s="80">
        <v>72000</v>
      </c>
      <c r="I35" s="80"/>
    </row>
    <row r="36" spans="1:9" x14ac:dyDescent="0.3">
      <c r="A36" s="203" t="s">
        <v>110</v>
      </c>
      <c r="B36" s="177"/>
      <c r="C36" s="177"/>
      <c r="D36" s="177"/>
      <c r="E36" s="204"/>
      <c r="F36" s="233"/>
      <c r="G36" s="233"/>
      <c r="H36" s="233"/>
      <c r="I36" s="233"/>
    </row>
    <row r="37" spans="1:9" x14ac:dyDescent="0.3">
      <c r="A37" s="46" t="s">
        <v>111</v>
      </c>
      <c r="B37" s="171"/>
      <c r="C37" s="171"/>
      <c r="D37" s="171"/>
      <c r="E37" s="202"/>
      <c r="F37" s="80">
        <v>24525</v>
      </c>
      <c r="G37" s="80"/>
      <c r="H37" s="80">
        <v>25000</v>
      </c>
      <c r="I37" s="80"/>
    </row>
    <row r="38" spans="1:9" s="1" customFormat="1" x14ac:dyDescent="0.3">
      <c r="A38" s="203" t="s">
        <v>114</v>
      </c>
      <c r="B38" s="109"/>
      <c r="C38" s="109"/>
      <c r="D38" s="109"/>
      <c r="E38" s="110"/>
      <c r="F38" s="49"/>
      <c r="G38" s="50"/>
      <c r="H38" s="49"/>
      <c r="I38" s="50"/>
    </row>
    <row r="39" spans="1:9" x14ac:dyDescent="0.3">
      <c r="A39" s="46" t="s">
        <v>112</v>
      </c>
      <c r="B39" s="171"/>
      <c r="C39" s="171"/>
      <c r="D39" s="171"/>
      <c r="E39" s="202"/>
      <c r="F39" s="80">
        <v>14442</v>
      </c>
      <c r="G39" s="80"/>
      <c r="H39" s="80">
        <v>20000</v>
      </c>
      <c r="I39" s="80"/>
    </row>
    <row r="40" spans="1:9" x14ac:dyDescent="0.3">
      <c r="A40" s="203" t="s">
        <v>113</v>
      </c>
      <c r="B40" s="177"/>
      <c r="C40" s="177"/>
      <c r="D40" s="177"/>
      <c r="E40" s="204"/>
      <c r="F40" s="53"/>
      <c r="G40" s="53"/>
      <c r="H40" s="53"/>
      <c r="I40" s="53"/>
    </row>
    <row r="41" spans="1:9" x14ac:dyDescent="0.3">
      <c r="A41" s="46" t="s">
        <v>115</v>
      </c>
      <c r="B41" s="171"/>
      <c r="C41" s="171"/>
      <c r="D41" s="171"/>
      <c r="E41" s="202"/>
      <c r="F41" s="80">
        <v>46</v>
      </c>
      <c r="G41" s="80"/>
      <c r="H41" s="80">
        <v>0</v>
      </c>
      <c r="I41" s="80"/>
    </row>
    <row r="42" spans="1:9" x14ac:dyDescent="0.3">
      <c r="A42" s="225" t="s">
        <v>116</v>
      </c>
      <c r="B42" s="225"/>
      <c r="C42" s="225"/>
      <c r="D42" s="225"/>
      <c r="E42" s="225"/>
      <c r="F42" s="116"/>
      <c r="G42" s="116"/>
      <c r="H42" s="116"/>
      <c r="I42" s="116"/>
    </row>
    <row r="43" spans="1:9" s="1" customFormat="1" x14ac:dyDescent="0.3">
      <c r="A43" s="46" t="s">
        <v>117</v>
      </c>
      <c r="B43" s="171"/>
      <c r="C43" s="171"/>
      <c r="D43" s="171"/>
      <c r="E43" s="202"/>
      <c r="F43" s="49">
        <v>240000</v>
      </c>
      <c r="G43" s="50"/>
      <c r="H43" s="49">
        <v>200000</v>
      </c>
      <c r="I43" s="50"/>
    </row>
    <row r="44" spans="1:9" s="1" customFormat="1" x14ac:dyDescent="0.3">
      <c r="A44" s="203" t="s">
        <v>118</v>
      </c>
      <c r="B44" s="109"/>
      <c r="C44" s="109"/>
      <c r="D44" s="109"/>
      <c r="E44" s="110"/>
      <c r="F44" s="59"/>
      <c r="G44" s="48"/>
      <c r="H44" s="49"/>
      <c r="I44" s="50"/>
    </row>
    <row r="45" spans="1:9" s="1" customFormat="1" x14ac:dyDescent="0.3">
      <c r="A45" s="46" t="s">
        <v>119</v>
      </c>
      <c r="B45" s="312"/>
      <c r="C45" s="312"/>
      <c r="D45" s="312"/>
      <c r="E45" s="313"/>
      <c r="F45" s="49">
        <v>42300</v>
      </c>
      <c r="G45" s="313"/>
      <c r="H45" s="49">
        <v>40000</v>
      </c>
      <c r="I45" s="50"/>
    </row>
    <row r="46" spans="1:9" s="1" customFormat="1" x14ac:dyDescent="0.3">
      <c r="A46" s="203" t="s">
        <v>120</v>
      </c>
      <c r="B46" s="109"/>
      <c r="C46" s="109"/>
      <c r="D46" s="109"/>
      <c r="E46" s="110"/>
      <c r="F46" s="59"/>
      <c r="G46" s="48"/>
      <c r="H46" s="49"/>
      <c r="I46" s="50"/>
    </row>
    <row r="47" spans="1:9" s="1" customFormat="1" x14ac:dyDescent="0.3">
      <c r="A47" s="46" t="s">
        <v>14</v>
      </c>
      <c r="B47" s="47"/>
      <c r="C47" s="47"/>
      <c r="D47" s="47"/>
      <c r="E47" s="48"/>
      <c r="F47" s="49">
        <v>6960663</v>
      </c>
      <c r="G47" s="50"/>
      <c r="H47" s="49">
        <v>17472026</v>
      </c>
      <c r="I47" s="50"/>
    </row>
    <row r="48" spans="1:9" x14ac:dyDescent="0.3">
      <c r="A48" s="79" t="s">
        <v>2</v>
      </c>
      <c r="B48" s="79"/>
      <c r="C48" s="79"/>
      <c r="D48" s="79"/>
      <c r="E48" s="79"/>
      <c r="F48" s="80">
        <f>SUM(F18+F19+F20+F21+F22+F23+F25+F27+F28+F30+F31+F33+F35+F37+F39+F41+F43+F45+F47)</f>
        <v>40279085</v>
      </c>
      <c r="G48" s="211"/>
      <c r="H48" s="80">
        <f>SUM(H18+H19+H21+H23+H25+H27+H28+H31+H33+H35+H37+H39+H41+H43+H45+H47+H20)</f>
        <v>46942955</v>
      </c>
      <c r="I48" s="211"/>
    </row>
    <row r="49" spans="1:9" s="1" customFormat="1" x14ac:dyDescent="0.3">
      <c r="A49" s="2"/>
      <c r="B49" s="2"/>
      <c r="C49" s="2"/>
      <c r="D49" s="2"/>
      <c r="E49" s="2"/>
      <c r="F49" s="3"/>
      <c r="G49" s="4"/>
      <c r="H49" s="3"/>
      <c r="I49" s="4"/>
    </row>
    <row r="50" spans="1:9" s="1" customFormat="1" x14ac:dyDescent="0.3">
      <c r="A50" s="2"/>
      <c r="B50" s="2"/>
      <c r="C50" s="2"/>
      <c r="D50" s="2"/>
      <c r="E50" s="2"/>
      <c r="F50" s="3"/>
      <c r="G50" s="4"/>
      <c r="H50" s="3"/>
      <c r="I50" s="4"/>
    </row>
    <row r="51" spans="1:9" s="1" customFormat="1" x14ac:dyDescent="0.3">
      <c r="A51" s="2"/>
      <c r="B51" s="2"/>
      <c r="C51" s="2"/>
      <c r="D51" s="2"/>
      <c r="E51" s="2"/>
      <c r="F51" s="3"/>
      <c r="G51" s="4"/>
      <c r="H51" s="3"/>
      <c r="I51" s="4"/>
    </row>
    <row r="52" spans="1:9" s="1" customFormat="1" x14ac:dyDescent="0.3">
      <c r="A52" s="2"/>
      <c r="B52" s="2"/>
      <c r="C52" s="2"/>
      <c r="D52" s="2"/>
      <c r="E52" s="2"/>
      <c r="F52" s="3"/>
      <c r="G52" s="4"/>
      <c r="H52" s="3"/>
      <c r="I52" s="4"/>
    </row>
    <row r="53" spans="1:9" s="1" customFormat="1" x14ac:dyDescent="0.3">
      <c r="A53" s="2"/>
      <c r="B53" s="2"/>
      <c r="C53" s="2"/>
      <c r="D53" s="2"/>
      <c r="E53" s="2"/>
      <c r="F53" s="3"/>
      <c r="G53" s="4"/>
      <c r="H53" s="3"/>
      <c r="I53" s="4"/>
    </row>
    <row r="54" spans="1:9" s="1" customFormat="1" x14ac:dyDescent="0.3"/>
    <row r="55" spans="1:9" s="1" customFormat="1" x14ac:dyDescent="0.3">
      <c r="A55" s="143" t="s">
        <v>95</v>
      </c>
      <c r="B55" s="143"/>
      <c r="C55" s="143"/>
      <c r="D55" s="143"/>
      <c r="E55" s="143"/>
      <c r="F55" s="143"/>
      <c r="G55" s="143"/>
      <c r="H55" s="143"/>
      <c r="I55" s="143"/>
    </row>
    <row r="56" spans="1:9" s="1" customFormat="1" x14ac:dyDescent="0.3"/>
    <row r="57" spans="1:9" s="1" customFormat="1" ht="15" customHeight="1" x14ac:dyDescent="0.3">
      <c r="A57" s="144" t="s">
        <v>0</v>
      </c>
      <c r="B57" s="144"/>
      <c r="C57" s="144"/>
      <c r="D57" s="144"/>
      <c r="E57" s="144"/>
      <c r="F57" s="138" t="s">
        <v>167</v>
      </c>
      <c r="G57" s="138"/>
      <c r="H57" s="138" t="s">
        <v>168</v>
      </c>
      <c r="I57" s="138"/>
    </row>
    <row r="58" spans="1:9" s="1" customFormat="1" x14ac:dyDescent="0.3">
      <c r="A58" s="145"/>
      <c r="B58" s="145"/>
      <c r="C58" s="145"/>
      <c r="D58" s="145"/>
      <c r="E58" s="145"/>
      <c r="F58" s="139"/>
      <c r="G58" s="139"/>
      <c r="H58" s="139"/>
      <c r="I58" s="139"/>
    </row>
    <row r="59" spans="1:9" s="1" customFormat="1" x14ac:dyDescent="0.3">
      <c r="A59" s="54" t="s">
        <v>38</v>
      </c>
      <c r="B59" s="55"/>
      <c r="C59" s="55"/>
      <c r="D59" s="55"/>
      <c r="E59" s="56"/>
      <c r="F59" s="57">
        <v>5496277</v>
      </c>
      <c r="G59" s="58"/>
      <c r="H59" s="59">
        <v>5943735</v>
      </c>
      <c r="I59" s="60"/>
    </row>
    <row r="60" spans="1:9" s="1" customFormat="1" ht="15" thickBot="1" x14ac:dyDescent="0.35">
      <c r="A60" s="54" t="s">
        <v>153</v>
      </c>
      <c r="B60" s="61"/>
      <c r="C60" s="61"/>
      <c r="D60" s="61"/>
      <c r="E60" s="62"/>
      <c r="F60" s="63">
        <v>73419</v>
      </c>
      <c r="G60" s="64"/>
      <c r="H60" s="65"/>
      <c r="I60" s="66"/>
    </row>
    <row r="61" spans="1:9" s="1" customFormat="1" ht="15.6" thickTop="1" thickBot="1" x14ac:dyDescent="0.35">
      <c r="A61" s="67" t="s">
        <v>6</v>
      </c>
      <c r="B61" s="68"/>
      <c r="C61" s="68"/>
      <c r="D61" s="68"/>
      <c r="E61" s="68"/>
      <c r="F61" s="69">
        <f>SUM(F59:G60)</f>
        <v>5569696</v>
      </c>
      <c r="G61" s="69"/>
      <c r="H61" s="70">
        <f>SUM(H59:I60)</f>
        <v>5943735</v>
      </c>
      <c r="I61" s="70"/>
    </row>
    <row r="62" spans="1:9" s="1" customFormat="1" ht="15" thickTop="1" x14ac:dyDescent="0.3">
      <c r="A62" s="71" t="s">
        <v>26</v>
      </c>
      <c r="B62" s="71"/>
      <c r="C62" s="71"/>
      <c r="D62" s="71"/>
      <c r="E62" s="71"/>
      <c r="F62" s="72">
        <v>674085</v>
      </c>
      <c r="G62" s="72"/>
      <c r="H62" s="73">
        <v>653796</v>
      </c>
      <c r="I62" s="74"/>
    </row>
    <row r="63" spans="1:9" s="1" customFormat="1" x14ac:dyDescent="0.3">
      <c r="A63" s="75" t="s">
        <v>39</v>
      </c>
      <c r="B63" s="75"/>
      <c r="C63" s="75"/>
      <c r="D63" s="75"/>
      <c r="E63" s="75"/>
      <c r="F63" s="72"/>
      <c r="G63" s="72"/>
      <c r="H63" s="80"/>
      <c r="I63" s="80"/>
    </row>
    <row r="64" spans="1:9" s="1" customFormat="1" ht="15" thickBot="1" x14ac:dyDescent="0.35">
      <c r="A64" s="105" t="s">
        <v>162</v>
      </c>
      <c r="B64" s="105"/>
      <c r="C64" s="105"/>
      <c r="D64" s="105"/>
      <c r="E64" s="105"/>
      <c r="F64" s="106">
        <v>5411</v>
      </c>
      <c r="G64" s="106"/>
      <c r="H64" s="107"/>
      <c r="I64" s="107"/>
    </row>
    <row r="65" spans="1:9" s="1" customFormat="1" ht="15.6" thickTop="1" thickBot="1" x14ac:dyDescent="0.35">
      <c r="A65" s="51" t="s">
        <v>7</v>
      </c>
      <c r="B65" s="52"/>
      <c r="C65" s="52"/>
      <c r="D65" s="52"/>
      <c r="E65" s="52"/>
      <c r="F65" s="86">
        <f>SUM(F62:G64)</f>
        <v>679496</v>
      </c>
      <c r="G65" s="87"/>
      <c r="H65" s="70">
        <f>SUM(H62:I64)</f>
        <v>653796</v>
      </c>
      <c r="I65" s="88"/>
    </row>
    <row r="66" spans="1:9" s="1" customFormat="1" ht="15" thickTop="1" x14ac:dyDescent="0.3">
      <c r="A66" s="96" t="s">
        <v>41</v>
      </c>
      <c r="B66" s="97"/>
      <c r="C66" s="97"/>
      <c r="D66" s="97"/>
      <c r="E66" s="97"/>
      <c r="F66" s="53">
        <v>361026</v>
      </c>
      <c r="G66" s="53"/>
      <c r="H66" s="53">
        <v>1337938</v>
      </c>
      <c r="I66" s="53"/>
    </row>
    <row r="67" spans="1:9" s="1" customFormat="1" x14ac:dyDescent="0.3">
      <c r="A67" s="108" t="s">
        <v>152</v>
      </c>
      <c r="B67" s="111"/>
      <c r="C67" s="111"/>
      <c r="D67" s="111"/>
      <c r="E67" s="112"/>
      <c r="F67" s="53"/>
      <c r="G67" s="53"/>
      <c r="H67" s="53"/>
      <c r="I67" s="53"/>
    </row>
    <row r="68" spans="1:9" s="1" customFormat="1" x14ac:dyDescent="0.3">
      <c r="A68" s="46" t="s">
        <v>172</v>
      </c>
      <c r="B68" s="171"/>
      <c r="C68" s="171"/>
      <c r="D68" s="171"/>
      <c r="E68" s="202"/>
      <c r="F68" s="53">
        <v>973400</v>
      </c>
      <c r="G68" s="53"/>
      <c r="H68" s="53">
        <v>157480</v>
      </c>
      <c r="I68" s="53"/>
    </row>
    <row r="69" spans="1:9" s="1" customFormat="1" x14ac:dyDescent="0.3">
      <c r="A69" s="108" t="s">
        <v>154</v>
      </c>
      <c r="B69" s="111"/>
      <c r="C69" s="111"/>
      <c r="D69" s="111"/>
      <c r="E69" s="112"/>
      <c r="F69" s="53"/>
      <c r="G69" s="53"/>
      <c r="H69" s="53"/>
      <c r="I69" s="53"/>
    </row>
    <row r="70" spans="1:9" s="1" customFormat="1" x14ac:dyDescent="0.3">
      <c r="A70" s="96" t="s">
        <v>96</v>
      </c>
      <c r="B70" s="97"/>
      <c r="C70" s="97"/>
      <c r="D70" s="97"/>
      <c r="E70" s="97"/>
      <c r="F70" s="53">
        <v>97479</v>
      </c>
      <c r="G70" s="53"/>
      <c r="H70" s="53">
        <v>403765</v>
      </c>
      <c r="I70" s="53"/>
    </row>
    <row r="71" spans="1:9" s="1" customFormat="1" ht="15" thickBot="1" x14ac:dyDescent="0.35">
      <c r="A71" s="108" t="s">
        <v>77</v>
      </c>
      <c r="B71" s="109"/>
      <c r="C71" s="109"/>
      <c r="D71" s="109"/>
      <c r="E71" s="110"/>
      <c r="F71" s="98"/>
      <c r="G71" s="99"/>
      <c r="H71" s="98"/>
      <c r="I71" s="99"/>
    </row>
    <row r="72" spans="1:9" s="1" customFormat="1" ht="15.6" thickTop="1" thickBot="1" x14ac:dyDescent="0.35">
      <c r="A72" s="100" t="s">
        <v>10</v>
      </c>
      <c r="B72" s="101"/>
      <c r="C72" s="101"/>
      <c r="D72" s="101"/>
      <c r="E72" s="101"/>
      <c r="F72" s="102">
        <f>SUM(F66:G71)</f>
        <v>1431905</v>
      </c>
      <c r="G72" s="103"/>
      <c r="H72" s="102">
        <f>SUM(H66:I71)</f>
        <v>1899183</v>
      </c>
      <c r="I72" s="103"/>
    </row>
    <row r="73" spans="1:9" s="1" customFormat="1" ht="15.6" thickTop="1" thickBot="1" x14ac:dyDescent="0.35">
      <c r="A73" s="100" t="s">
        <v>11</v>
      </c>
      <c r="B73" s="101"/>
      <c r="C73" s="101"/>
      <c r="D73" s="101"/>
      <c r="E73" s="101"/>
      <c r="F73" s="102">
        <f>SUM(F61+F65+F72)</f>
        <v>7681097</v>
      </c>
      <c r="G73" s="103"/>
      <c r="H73" s="102">
        <f>SUM(H61+H65+H72)</f>
        <v>8496714</v>
      </c>
      <c r="I73" s="104"/>
    </row>
    <row r="74" spans="1:9" s="1" customFormat="1" ht="15" thickTop="1" x14ac:dyDescent="0.3">
      <c r="A74" s="35" t="s">
        <v>35</v>
      </c>
      <c r="B74" s="35"/>
      <c r="C74" s="35"/>
      <c r="D74" s="35"/>
      <c r="E74" s="35"/>
      <c r="F74" s="39"/>
      <c r="G74" s="39"/>
      <c r="H74" s="41">
        <v>1215074</v>
      </c>
      <c r="I74" s="42"/>
    </row>
    <row r="75" spans="1:9" s="1" customFormat="1" x14ac:dyDescent="0.3">
      <c r="A75" s="36"/>
      <c r="B75" s="36"/>
      <c r="C75" s="36"/>
      <c r="D75" s="36"/>
      <c r="E75" s="36"/>
      <c r="F75" s="40"/>
      <c r="G75" s="40"/>
      <c r="H75" s="40"/>
      <c r="I75" s="40"/>
    </row>
    <row r="76" spans="1:9" s="1" customFormat="1" x14ac:dyDescent="0.3">
      <c r="A76" s="37" t="s">
        <v>36</v>
      </c>
      <c r="B76" s="37"/>
      <c r="C76" s="37"/>
      <c r="D76" s="37"/>
      <c r="E76" s="37"/>
      <c r="F76" s="40"/>
      <c r="G76" s="40"/>
      <c r="H76" s="43">
        <v>328070</v>
      </c>
      <c r="I76" s="44"/>
    </row>
    <row r="77" spans="1:9" s="1" customFormat="1" x14ac:dyDescent="0.3">
      <c r="A77" s="38"/>
      <c r="B77" s="38"/>
      <c r="C77" s="38"/>
      <c r="D77" s="38"/>
      <c r="E77" s="38"/>
      <c r="F77" s="40"/>
      <c r="G77" s="40"/>
      <c r="H77" s="40"/>
      <c r="I77" s="40"/>
    </row>
    <row r="78" spans="1:9" s="1" customFormat="1" x14ac:dyDescent="0.3">
      <c r="A78" s="37" t="s">
        <v>66</v>
      </c>
      <c r="B78" s="37"/>
      <c r="C78" s="37"/>
      <c r="D78" s="37"/>
      <c r="E78" s="37"/>
      <c r="F78" s="89"/>
      <c r="G78" s="89"/>
      <c r="H78" s="89">
        <v>1685039</v>
      </c>
      <c r="I78" s="89"/>
    </row>
    <row r="79" spans="1:9" s="1" customFormat="1" x14ac:dyDescent="0.3">
      <c r="A79" s="90"/>
      <c r="B79" s="37"/>
      <c r="C79" s="37"/>
      <c r="D79" s="37"/>
      <c r="E79" s="37"/>
      <c r="F79" s="89"/>
      <c r="G79" s="89"/>
      <c r="H79" s="40"/>
      <c r="I79" s="40"/>
    </row>
    <row r="80" spans="1:9" s="1" customFormat="1" x14ac:dyDescent="0.3">
      <c r="A80" s="37" t="s">
        <v>69</v>
      </c>
      <c r="B80" s="37"/>
      <c r="C80" s="37"/>
      <c r="D80" s="37"/>
      <c r="E80" s="37"/>
      <c r="F80" s="89"/>
      <c r="G80" s="89"/>
      <c r="H80" s="89">
        <v>454961</v>
      </c>
      <c r="I80" s="89"/>
    </row>
    <row r="81" spans="1:9" s="1" customFormat="1" ht="15" thickBot="1" x14ac:dyDescent="0.35">
      <c r="A81" s="91" t="s">
        <v>12</v>
      </c>
      <c r="B81" s="92"/>
      <c r="C81" s="92"/>
      <c r="D81" s="92"/>
      <c r="E81" s="93"/>
      <c r="F81" s="94">
        <f>SUM(F74:G80)</f>
        <v>0</v>
      </c>
      <c r="G81" s="95"/>
      <c r="H81" s="94">
        <f>SUM(H74:I80)</f>
        <v>3683144</v>
      </c>
      <c r="I81" s="95"/>
    </row>
    <row r="82" spans="1:9" s="1" customFormat="1" ht="15.6" thickTop="1" thickBot="1" x14ac:dyDescent="0.35">
      <c r="A82" s="81" t="s">
        <v>97</v>
      </c>
      <c r="B82" s="82"/>
      <c r="C82" s="82"/>
      <c r="D82" s="82"/>
      <c r="E82" s="83"/>
      <c r="F82" s="84">
        <f>SUM(F73+F81)</f>
        <v>7681097</v>
      </c>
      <c r="G82" s="85"/>
      <c r="H82" s="84">
        <f>SUM(H73+H81)</f>
        <v>12179858</v>
      </c>
      <c r="I82" s="85"/>
    </row>
    <row r="83" spans="1:9" s="1" customFormat="1" ht="15" thickTop="1" x14ac:dyDescent="0.3"/>
    <row r="84" spans="1:9" s="1" customFormat="1" x14ac:dyDescent="0.3"/>
    <row r="85" spans="1:9" s="1" customFormat="1" x14ac:dyDescent="0.3">
      <c r="A85" s="2"/>
      <c r="B85" s="2"/>
      <c r="C85" s="2"/>
      <c r="D85" s="2"/>
      <c r="E85" s="2"/>
      <c r="F85" s="3"/>
      <c r="G85" s="4"/>
      <c r="H85" s="3"/>
      <c r="I85" s="4"/>
    </row>
    <row r="86" spans="1:9" s="1" customFormat="1" x14ac:dyDescent="0.3">
      <c r="A86" s="234" t="s">
        <v>37</v>
      </c>
      <c r="B86" s="185"/>
      <c r="C86" s="185"/>
      <c r="D86" s="185"/>
      <c r="E86" s="185"/>
      <c r="F86" s="185"/>
      <c r="G86" s="185"/>
      <c r="H86" s="185"/>
      <c r="I86" s="185"/>
    </row>
    <row r="87" spans="1:9" s="1" customFormat="1" x14ac:dyDescent="0.3">
      <c r="A87" s="2"/>
      <c r="B87" s="2"/>
      <c r="C87" s="2"/>
      <c r="D87" s="2"/>
      <c r="E87" s="2"/>
      <c r="F87" s="3"/>
      <c r="G87" s="4"/>
      <c r="H87" s="3"/>
      <c r="I87" s="4"/>
    </row>
    <row r="88" spans="1:9" s="1" customFormat="1" ht="15" customHeight="1" x14ac:dyDescent="0.3">
      <c r="A88" s="186" t="s">
        <v>0</v>
      </c>
      <c r="B88" s="186"/>
      <c r="C88" s="186"/>
      <c r="D88" s="186"/>
      <c r="E88" s="186"/>
      <c r="F88" s="138" t="s">
        <v>167</v>
      </c>
      <c r="G88" s="138"/>
      <c r="H88" s="138" t="s">
        <v>168</v>
      </c>
      <c r="I88" s="138"/>
    </row>
    <row r="89" spans="1:9" s="1" customFormat="1" x14ac:dyDescent="0.3">
      <c r="A89" s="187"/>
      <c r="B89" s="187"/>
      <c r="C89" s="187"/>
      <c r="D89" s="187"/>
      <c r="E89" s="187"/>
      <c r="F89" s="139"/>
      <c r="G89" s="139"/>
      <c r="H89" s="139"/>
      <c r="I89" s="139"/>
    </row>
    <row r="90" spans="1:9" s="1" customFormat="1" x14ac:dyDescent="0.3">
      <c r="A90" s="54" t="s">
        <v>38</v>
      </c>
      <c r="B90" s="55"/>
      <c r="C90" s="55"/>
      <c r="D90" s="55"/>
      <c r="E90" s="56"/>
      <c r="F90" s="57"/>
      <c r="G90" s="58"/>
      <c r="H90" s="59"/>
      <c r="I90" s="60"/>
    </row>
    <row r="91" spans="1:9" s="1" customFormat="1" ht="15" thickBot="1" x14ac:dyDescent="0.35">
      <c r="A91" s="235"/>
      <c r="B91" s="236"/>
      <c r="C91" s="236"/>
      <c r="D91" s="236"/>
      <c r="E91" s="237"/>
      <c r="F91" s="265"/>
      <c r="G91" s="266"/>
      <c r="H91" s="65"/>
      <c r="I91" s="66"/>
    </row>
    <row r="92" spans="1:9" s="1" customFormat="1" ht="15.6" thickTop="1" thickBot="1" x14ac:dyDescent="0.35">
      <c r="A92" s="67" t="s">
        <v>6</v>
      </c>
      <c r="B92" s="68"/>
      <c r="C92" s="68"/>
      <c r="D92" s="68"/>
      <c r="E92" s="68"/>
      <c r="F92" s="69">
        <f>SUM(F90:G91)</f>
        <v>0</v>
      </c>
      <c r="G92" s="69"/>
      <c r="H92" s="70">
        <f>SUM(H90:I91)</f>
        <v>0</v>
      </c>
      <c r="I92" s="70"/>
    </row>
    <row r="93" spans="1:9" s="1" customFormat="1" ht="15" thickTop="1" x14ac:dyDescent="0.3">
      <c r="A93" s="71" t="s">
        <v>26</v>
      </c>
      <c r="B93" s="71"/>
      <c r="C93" s="71"/>
      <c r="D93" s="71"/>
      <c r="E93" s="71"/>
      <c r="F93" s="120"/>
      <c r="G93" s="120"/>
      <c r="H93" s="73"/>
      <c r="I93" s="74"/>
    </row>
    <row r="94" spans="1:9" s="1" customFormat="1" x14ac:dyDescent="0.3">
      <c r="A94" s="75" t="s">
        <v>39</v>
      </c>
      <c r="B94" s="75"/>
      <c r="C94" s="75"/>
      <c r="D94" s="75"/>
      <c r="E94" s="75"/>
      <c r="F94" s="72"/>
      <c r="G94" s="72"/>
      <c r="H94" s="80"/>
      <c r="I94" s="80"/>
    </row>
    <row r="95" spans="1:9" s="1" customFormat="1" ht="15" thickBot="1" x14ac:dyDescent="0.35">
      <c r="A95" s="105" t="s">
        <v>40</v>
      </c>
      <c r="B95" s="105"/>
      <c r="C95" s="105"/>
      <c r="D95" s="105"/>
      <c r="E95" s="105"/>
      <c r="F95" s="106">
        <v>0</v>
      </c>
      <c r="G95" s="106"/>
      <c r="H95" s="107"/>
      <c r="I95" s="107"/>
    </row>
    <row r="96" spans="1:9" s="1" customFormat="1" ht="15.6" thickTop="1" thickBot="1" x14ac:dyDescent="0.35">
      <c r="A96" s="51" t="s">
        <v>7</v>
      </c>
      <c r="B96" s="52"/>
      <c r="C96" s="52"/>
      <c r="D96" s="52"/>
      <c r="E96" s="52"/>
      <c r="F96" s="86">
        <f>SUM(F93:G95)</f>
        <v>0</v>
      </c>
      <c r="G96" s="87"/>
      <c r="H96" s="70">
        <f>SUM(H93:I95)</f>
        <v>0</v>
      </c>
      <c r="I96" s="88"/>
    </row>
    <row r="97" spans="1:9" s="1" customFormat="1" ht="15.6" thickTop="1" thickBot="1" x14ac:dyDescent="0.35">
      <c r="A97" s="270" t="s">
        <v>41</v>
      </c>
      <c r="B97" s="193"/>
      <c r="C97" s="193"/>
      <c r="D97" s="193"/>
      <c r="E97" s="194"/>
      <c r="F97" s="248"/>
      <c r="G97" s="249"/>
      <c r="H97" s="80"/>
      <c r="I97" s="80"/>
    </row>
    <row r="98" spans="1:9" s="1" customFormat="1" ht="15.6" thickTop="1" thickBot="1" x14ac:dyDescent="0.35">
      <c r="A98" s="270"/>
      <c r="B98" s="193"/>
      <c r="C98" s="193"/>
      <c r="D98" s="193"/>
      <c r="E98" s="194"/>
      <c r="F98" s="238"/>
      <c r="G98" s="250"/>
      <c r="H98" s="80"/>
      <c r="I98" s="80"/>
    </row>
    <row r="99" spans="1:9" s="1" customFormat="1" ht="15.6" thickTop="1" thickBot="1" x14ac:dyDescent="0.35">
      <c r="A99" s="270" t="s">
        <v>42</v>
      </c>
      <c r="B99" s="193"/>
      <c r="C99" s="193"/>
      <c r="D99" s="193"/>
      <c r="E99" s="194"/>
      <c r="F99" s="248"/>
      <c r="G99" s="249"/>
      <c r="H99" s="80"/>
      <c r="I99" s="80"/>
    </row>
    <row r="100" spans="1:9" s="1" customFormat="1" ht="15.6" thickTop="1" thickBot="1" x14ac:dyDescent="0.35">
      <c r="A100" s="271" t="s">
        <v>43</v>
      </c>
      <c r="B100" s="193"/>
      <c r="C100" s="193"/>
      <c r="D100" s="193"/>
      <c r="E100" s="194"/>
      <c r="F100" s="238"/>
      <c r="G100" s="250"/>
      <c r="H100" s="80"/>
      <c r="I100" s="80"/>
    </row>
    <row r="101" spans="1:9" s="1" customFormat="1" ht="15" thickTop="1" x14ac:dyDescent="0.3">
      <c r="A101" s="67" t="s">
        <v>10</v>
      </c>
      <c r="B101" s="68"/>
      <c r="C101" s="68"/>
      <c r="D101" s="68"/>
      <c r="E101" s="68"/>
      <c r="F101" s="69">
        <f>SUM(F97:G100)</f>
        <v>0</v>
      </c>
      <c r="G101" s="267"/>
      <c r="H101" s="268">
        <f>SUM(H97:I100)</f>
        <v>0</v>
      </c>
      <c r="I101" s="269"/>
    </row>
    <row r="102" spans="1:9" s="1" customFormat="1" x14ac:dyDescent="0.3">
      <c r="A102" s="214" t="s">
        <v>44</v>
      </c>
      <c r="B102" s="215"/>
      <c r="C102" s="215"/>
      <c r="D102" s="215"/>
      <c r="E102" s="216"/>
      <c r="F102" s="72">
        <f>SUM(F92+F96+F101)</f>
        <v>0</v>
      </c>
      <c r="G102" s="72"/>
      <c r="H102" s="80">
        <f>SUM(H92+H96+H101)</f>
        <v>0</v>
      </c>
      <c r="I102" s="80"/>
    </row>
    <row r="103" spans="1:9" s="1" customFormat="1" ht="15" thickBot="1" x14ac:dyDescent="0.35">
      <c r="A103" s="257" t="s">
        <v>13</v>
      </c>
      <c r="B103" s="257"/>
      <c r="C103" s="257"/>
      <c r="D103" s="257"/>
      <c r="E103" s="257"/>
      <c r="F103" s="258">
        <f>SUM(F102)</f>
        <v>0</v>
      </c>
      <c r="G103" s="259"/>
      <c r="H103" s="255">
        <f>SUM(H102)</f>
        <v>0</v>
      </c>
      <c r="I103" s="256"/>
    </row>
    <row r="104" spans="1:9" s="1" customFormat="1" ht="15" thickTop="1" x14ac:dyDescent="0.3">
      <c r="A104" s="2"/>
      <c r="B104" s="2"/>
      <c r="C104" s="2"/>
      <c r="D104" s="2"/>
      <c r="E104" s="2"/>
      <c r="F104" s="3"/>
      <c r="G104" s="4"/>
      <c r="H104" s="3"/>
      <c r="I104" s="4"/>
    </row>
    <row r="105" spans="1:9" s="1" customFormat="1" x14ac:dyDescent="0.3">
      <c r="A105" s="2"/>
      <c r="B105" s="2"/>
      <c r="C105" s="2"/>
      <c r="D105" s="2"/>
      <c r="E105" s="2"/>
      <c r="F105" s="3"/>
      <c r="G105" s="4"/>
      <c r="H105" s="3"/>
      <c r="I105" s="4"/>
    </row>
    <row r="106" spans="1:9" s="1" customFormat="1" x14ac:dyDescent="0.3">
      <c r="A106" s="2"/>
      <c r="B106" s="2"/>
      <c r="C106" s="2"/>
      <c r="D106" s="2"/>
      <c r="E106" s="2"/>
      <c r="F106" s="3"/>
      <c r="G106" s="4"/>
      <c r="H106" s="3"/>
      <c r="I106" s="4"/>
    </row>
    <row r="107" spans="1:9" s="1" customFormat="1" x14ac:dyDescent="0.3">
      <c r="A107" s="2"/>
      <c r="B107" s="2"/>
      <c r="C107" s="2"/>
      <c r="D107" s="2"/>
      <c r="E107" s="2"/>
      <c r="F107" s="3"/>
      <c r="G107" s="4"/>
      <c r="H107" s="3"/>
      <c r="I107" s="4"/>
    </row>
    <row r="108" spans="1:9" s="1" customFormat="1" x14ac:dyDescent="0.3"/>
    <row r="109" spans="1:9" s="1" customFormat="1" x14ac:dyDescent="0.3">
      <c r="A109" s="185" t="s">
        <v>34</v>
      </c>
      <c r="B109" s="185"/>
      <c r="C109" s="185"/>
      <c r="D109" s="185"/>
      <c r="E109" s="185"/>
      <c r="F109" s="185"/>
      <c r="G109" s="185"/>
      <c r="H109" s="185"/>
      <c r="I109" s="185"/>
    </row>
    <row r="110" spans="1:9" s="1" customFormat="1" x14ac:dyDescent="0.3"/>
    <row r="111" spans="1:9" s="1" customFormat="1" ht="15" customHeight="1" x14ac:dyDescent="0.3">
      <c r="A111" s="186" t="s">
        <v>0</v>
      </c>
      <c r="B111" s="186"/>
      <c r="C111" s="186"/>
      <c r="D111" s="186"/>
      <c r="E111" s="186"/>
      <c r="F111" s="138" t="s">
        <v>167</v>
      </c>
      <c r="G111" s="138"/>
      <c r="H111" s="138" t="s">
        <v>168</v>
      </c>
      <c r="I111" s="138"/>
    </row>
    <row r="112" spans="1:9" s="1" customFormat="1" x14ac:dyDescent="0.3">
      <c r="A112" s="187"/>
      <c r="B112" s="187"/>
      <c r="C112" s="187"/>
      <c r="D112" s="187"/>
      <c r="E112" s="187"/>
      <c r="F112" s="139"/>
      <c r="G112" s="139"/>
      <c r="H112" s="139"/>
      <c r="I112" s="139"/>
    </row>
    <row r="113" spans="1:9" x14ac:dyDescent="0.3">
      <c r="A113" s="46" t="s">
        <v>8</v>
      </c>
      <c r="B113" s="171"/>
      <c r="C113" s="171"/>
      <c r="D113" s="171"/>
      <c r="E113" s="171"/>
      <c r="F113" s="53">
        <v>32000</v>
      </c>
      <c r="G113" s="53"/>
      <c r="H113" s="53">
        <v>50000</v>
      </c>
      <c r="I113" s="53"/>
    </row>
    <row r="114" spans="1:9" x14ac:dyDescent="0.3">
      <c r="A114" s="127"/>
      <c r="B114" s="127"/>
      <c r="C114" s="127"/>
      <c r="D114" s="127"/>
      <c r="E114" s="127"/>
      <c r="F114" s="168"/>
      <c r="G114" s="168"/>
      <c r="H114" s="168"/>
      <c r="I114" s="168"/>
    </row>
    <row r="115" spans="1:9" x14ac:dyDescent="0.3">
      <c r="A115" s="46" t="s">
        <v>9</v>
      </c>
      <c r="B115" s="171"/>
      <c r="C115" s="171"/>
      <c r="D115" s="171"/>
      <c r="E115" s="171"/>
      <c r="F115" s="53"/>
      <c r="G115" s="53"/>
      <c r="H115" s="53">
        <v>11000</v>
      </c>
      <c r="I115" s="53"/>
    </row>
    <row r="116" spans="1:9" ht="15" thickBot="1" x14ac:dyDescent="0.35">
      <c r="A116" s="46"/>
      <c r="B116" s="47"/>
      <c r="C116" s="47"/>
      <c r="D116" s="47"/>
      <c r="E116" s="48"/>
      <c r="F116" s="98"/>
      <c r="G116" s="99"/>
      <c r="H116" s="98"/>
      <c r="I116" s="99"/>
    </row>
    <row r="117" spans="1:9" ht="15.6" thickTop="1" thickBot="1" x14ac:dyDescent="0.35">
      <c r="A117" s="51" t="s">
        <v>10</v>
      </c>
      <c r="B117" s="52"/>
      <c r="C117" s="52"/>
      <c r="D117" s="52"/>
      <c r="E117" s="52"/>
      <c r="F117" s="70">
        <f>SUM(F113:G116)</f>
        <v>32000</v>
      </c>
      <c r="G117" s="245"/>
      <c r="H117" s="70">
        <f>SUM(H113:I116)</f>
        <v>61000</v>
      </c>
      <c r="I117" s="245"/>
    </row>
    <row r="118" spans="1:9" ht="15" thickTop="1" x14ac:dyDescent="0.3">
      <c r="A118" s="79" t="s">
        <v>193</v>
      </c>
      <c r="B118" s="79"/>
      <c r="C118" s="79"/>
      <c r="D118" s="79"/>
      <c r="E118" s="79"/>
      <c r="F118" s="80"/>
      <c r="G118" s="80"/>
      <c r="H118" s="80">
        <v>2129003</v>
      </c>
      <c r="I118" s="80"/>
    </row>
    <row r="119" spans="1:9" s="1" customFormat="1" x14ac:dyDescent="0.3">
      <c r="A119" s="177"/>
      <c r="B119" s="178"/>
      <c r="C119" s="178"/>
      <c r="D119" s="178"/>
      <c r="E119" s="179"/>
      <c r="F119" s="59"/>
      <c r="G119" s="60"/>
      <c r="H119" s="59"/>
      <c r="I119" s="60"/>
    </row>
    <row r="120" spans="1:9" s="1" customFormat="1" ht="15" thickBot="1" x14ac:dyDescent="0.35">
      <c r="A120" s="171" t="s">
        <v>36</v>
      </c>
      <c r="B120" s="47"/>
      <c r="C120" s="47"/>
      <c r="D120" s="47"/>
      <c r="E120" s="48"/>
      <c r="F120" s="205"/>
      <c r="G120" s="206"/>
      <c r="H120" s="205">
        <v>574831</v>
      </c>
      <c r="I120" s="206"/>
    </row>
    <row r="121" spans="1:9" s="1" customFormat="1" ht="15.6" thickTop="1" thickBot="1" x14ac:dyDescent="0.35">
      <c r="A121" s="51" t="s">
        <v>12</v>
      </c>
      <c r="B121" s="52"/>
      <c r="C121" s="52"/>
      <c r="D121" s="52"/>
      <c r="E121" s="52"/>
      <c r="F121" s="70">
        <f>SUM(F118+F120)</f>
        <v>0</v>
      </c>
      <c r="G121" s="70"/>
      <c r="H121" s="70">
        <f>SUM(H118+H120)</f>
        <v>2703834</v>
      </c>
      <c r="I121" s="70"/>
    </row>
    <row r="122" spans="1:9" s="1" customFormat="1" ht="15.6" thickTop="1" thickBot="1" x14ac:dyDescent="0.35">
      <c r="A122" s="184" t="s">
        <v>13</v>
      </c>
      <c r="B122" s="184"/>
      <c r="C122" s="184"/>
      <c r="D122" s="184"/>
      <c r="E122" s="184"/>
      <c r="F122" s="182">
        <f>SUM(F121,F117)</f>
        <v>32000</v>
      </c>
      <c r="G122" s="183"/>
      <c r="H122" s="182">
        <f>SUM(H121,H117)</f>
        <v>2764834</v>
      </c>
      <c r="I122" s="183"/>
    </row>
    <row r="123" spans="1:9" s="1" customFormat="1" ht="15" thickTop="1" x14ac:dyDescent="0.3">
      <c r="A123" s="10"/>
      <c r="B123" s="10"/>
      <c r="C123" s="10"/>
      <c r="D123" s="10"/>
      <c r="E123" s="10"/>
      <c r="F123" s="7"/>
      <c r="G123" s="7"/>
      <c r="H123" s="7"/>
      <c r="I123" s="7"/>
    </row>
    <row r="124" spans="1:9" s="1" customFormat="1" x14ac:dyDescent="0.3">
      <c r="A124" s="10"/>
      <c r="B124" s="10"/>
      <c r="C124" s="10"/>
      <c r="D124" s="10"/>
      <c r="E124" s="10"/>
      <c r="F124" s="7"/>
      <c r="G124" s="7"/>
      <c r="H124" s="7"/>
      <c r="I124" s="7"/>
    </row>
    <row r="125" spans="1:9" s="1" customFormat="1" x14ac:dyDescent="0.3">
      <c r="A125" s="9"/>
      <c r="B125" s="9"/>
      <c r="C125" s="9"/>
      <c r="D125" s="9"/>
      <c r="E125" s="9"/>
      <c r="F125" s="7"/>
      <c r="G125" s="7"/>
      <c r="H125" s="7"/>
      <c r="I125" s="7"/>
    </row>
    <row r="126" spans="1:9" s="1" customFormat="1" x14ac:dyDescent="0.3">
      <c r="A126" s="314" t="s">
        <v>45</v>
      </c>
      <c r="B126" s="314"/>
      <c r="C126" s="314"/>
      <c r="D126" s="314"/>
      <c r="E126" s="314"/>
      <c r="F126" s="314"/>
      <c r="G126" s="314"/>
      <c r="H126" s="314"/>
      <c r="I126" s="314"/>
    </row>
    <row r="127" spans="1:9" s="1" customFormat="1" x14ac:dyDescent="0.3">
      <c r="A127" s="314"/>
      <c r="B127" s="314"/>
      <c r="C127" s="314"/>
      <c r="D127" s="314"/>
      <c r="E127" s="314"/>
      <c r="F127" s="314"/>
      <c r="G127" s="314"/>
      <c r="H127" s="314"/>
      <c r="I127" s="314"/>
    </row>
    <row r="128" spans="1:9" x14ac:dyDescent="0.3">
      <c r="A128" s="5"/>
      <c r="B128" s="5"/>
      <c r="C128" s="5"/>
      <c r="D128" s="5"/>
      <c r="E128" s="5"/>
      <c r="F128" s="6"/>
      <c r="G128" s="6"/>
      <c r="H128" s="6"/>
      <c r="I128" s="6"/>
    </row>
    <row r="129" spans="1:9" ht="15" customHeight="1" x14ac:dyDescent="0.3">
      <c r="A129" s="186" t="s">
        <v>0</v>
      </c>
      <c r="B129" s="186"/>
      <c r="C129" s="186"/>
      <c r="D129" s="186"/>
      <c r="E129" s="186"/>
      <c r="F129" s="138" t="s">
        <v>167</v>
      </c>
      <c r="G129" s="138"/>
      <c r="H129" s="138" t="s">
        <v>168</v>
      </c>
      <c r="I129" s="138"/>
    </row>
    <row r="130" spans="1:9" x14ac:dyDescent="0.3">
      <c r="A130" s="187"/>
      <c r="B130" s="187"/>
      <c r="C130" s="187"/>
      <c r="D130" s="187"/>
      <c r="E130" s="187"/>
      <c r="F130" s="139"/>
      <c r="G130" s="139"/>
      <c r="H130" s="139"/>
      <c r="I130" s="139"/>
    </row>
    <row r="131" spans="1:9" x14ac:dyDescent="0.3">
      <c r="A131" s="46" t="s">
        <v>46</v>
      </c>
      <c r="B131" s="171"/>
      <c r="C131" s="171"/>
      <c r="D131" s="171"/>
      <c r="E131" s="171"/>
      <c r="F131" s="126">
        <v>1233456</v>
      </c>
      <c r="G131" s="126"/>
      <c r="H131" s="53">
        <v>4064400</v>
      </c>
      <c r="I131" s="53"/>
    </row>
    <row r="132" spans="1:9" s="1" customFormat="1" x14ac:dyDescent="0.3">
      <c r="A132" s="134" t="s">
        <v>47</v>
      </c>
      <c r="B132" s="264"/>
      <c r="C132" s="264"/>
      <c r="D132" s="264"/>
      <c r="E132" s="264"/>
      <c r="F132" s="126"/>
      <c r="G132" s="126"/>
      <c r="H132" s="53"/>
      <c r="I132" s="53"/>
    </row>
    <row r="133" spans="1:9" x14ac:dyDescent="0.3">
      <c r="A133" s="134" t="s">
        <v>187</v>
      </c>
      <c r="B133" s="264"/>
      <c r="C133" s="264"/>
      <c r="D133" s="264"/>
      <c r="E133" s="264"/>
      <c r="F133" s="126"/>
      <c r="G133" s="126"/>
      <c r="H133" s="53"/>
      <c r="I133" s="53"/>
    </row>
    <row r="134" spans="1:9" s="1" customFormat="1" x14ac:dyDescent="0.3">
      <c r="A134" s="272" t="s">
        <v>62</v>
      </c>
      <c r="B134" s="273"/>
      <c r="C134" s="273"/>
      <c r="D134" s="273"/>
      <c r="E134" s="274"/>
      <c r="F134" s="126"/>
      <c r="G134" s="126"/>
      <c r="H134" s="227"/>
      <c r="I134" s="227"/>
    </row>
    <row r="135" spans="1:9" ht="15" thickBot="1" x14ac:dyDescent="0.35">
      <c r="A135" s="223" t="s">
        <v>6</v>
      </c>
      <c r="B135" s="224"/>
      <c r="C135" s="224"/>
      <c r="D135" s="224"/>
      <c r="E135" s="224"/>
      <c r="F135" s="226">
        <f>SUM(F131:G134)</f>
        <v>1233456</v>
      </c>
      <c r="G135" s="226"/>
      <c r="H135" s="275">
        <f>SUM(H131:I134)</f>
        <v>4064400</v>
      </c>
      <c r="I135" s="275"/>
    </row>
    <row r="136" spans="1:9" ht="15" thickTop="1" x14ac:dyDescent="0.3">
      <c r="A136" s="228" t="s">
        <v>26</v>
      </c>
      <c r="B136" s="229"/>
      <c r="C136" s="229"/>
      <c r="D136" s="229"/>
      <c r="E136" s="229"/>
      <c r="F136" s="230">
        <v>323964</v>
      </c>
      <c r="G136" s="230"/>
      <c r="H136" s="231">
        <v>894168</v>
      </c>
      <c r="I136" s="231"/>
    </row>
    <row r="137" spans="1:9" x14ac:dyDescent="0.3">
      <c r="A137" s="127" t="s">
        <v>188</v>
      </c>
      <c r="B137" s="207"/>
      <c r="C137" s="207"/>
      <c r="D137" s="207"/>
      <c r="E137" s="207"/>
      <c r="F137" s="128"/>
      <c r="G137" s="128"/>
      <c r="H137" s="168"/>
      <c r="I137" s="168"/>
    </row>
    <row r="138" spans="1:9" ht="15" thickBot="1" x14ac:dyDescent="0.35">
      <c r="A138" s="46" t="s">
        <v>40</v>
      </c>
      <c r="B138" s="171"/>
      <c r="C138" s="171"/>
      <c r="D138" s="171"/>
      <c r="E138" s="171"/>
      <c r="F138" s="126"/>
      <c r="G138" s="126"/>
      <c r="H138" s="53"/>
      <c r="I138" s="53"/>
    </row>
    <row r="139" spans="1:9" ht="15.6" thickTop="1" thickBot="1" x14ac:dyDescent="0.35">
      <c r="A139" s="51" t="s">
        <v>7</v>
      </c>
      <c r="B139" s="52"/>
      <c r="C139" s="52"/>
      <c r="D139" s="52"/>
      <c r="E139" s="52"/>
      <c r="F139" s="86">
        <f>SUM(F136:G138)</f>
        <v>323964</v>
      </c>
      <c r="G139" s="87"/>
      <c r="H139" s="70">
        <f>SUM(H136:I138)</f>
        <v>894168</v>
      </c>
      <c r="I139" s="88"/>
    </row>
    <row r="140" spans="1:9" ht="15" thickTop="1" x14ac:dyDescent="0.3">
      <c r="A140" s="46" t="s">
        <v>48</v>
      </c>
      <c r="B140" s="171"/>
      <c r="C140" s="171"/>
      <c r="D140" s="171"/>
      <c r="E140" s="202"/>
      <c r="F140" s="126">
        <v>62649</v>
      </c>
      <c r="G140" s="126"/>
      <c r="H140" s="53">
        <v>60000</v>
      </c>
      <c r="I140" s="53"/>
    </row>
    <row r="141" spans="1:9" x14ac:dyDescent="0.3">
      <c r="A141" s="127" t="s">
        <v>121</v>
      </c>
      <c r="B141" s="127"/>
      <c r="C141" s="127"/>
      <c r="D141" s="127"/>
      <c r="E141" s="127"/>
      <c r="F141" s="128"/>
      <c r="G141" s="128"/>
      <c r="H141" s="168"/>
      <c r="I141" s="168"/>
    </row>
    <row r="142" spans="1:9" x14ac:dyDescent="0.3">
      <c r="A142" s="46" t="s">
        <v>41</v>
      </c>
      <c r="B142" s="171"/>
      <c r="C142" s="171"/>
      <c r="D142" s="171"/>
      <c r="E142" s="171"/>
      <c r="F142" s="126">
        <v>120394</v>
      </c>
      <c r="G142" s="126"/>
      <c r="H142" s="53">
        <v>120000</v>
      </c>
      <c r="I142" s="53"/>
    </row>
    <row r="143" spans="1:9" x14ac:dyDescent="0.3">
      <c r="A143" s="127" t="s">
        <v>122</v>
      </c>
      <c r="B143" s="127"/>
      <c r="C143" s="127"/>
      <c r="D143" s="127"/>
      <c r="E143" s="127"/>
      <c r="F143" s="128"/>
      <c r="G143" s="128"/>
      <c r="H143" s="168"/>
      <c r="I143" s="168"/>
    </row>
    <row r="144" spans="1:9" x14ac:dyDescent="0.3">
      <c r="A144" s="46" t="s">
        <v>49</v>
      </c>
      <c r="B144" s="171"/>
      <c r="C144" s="171"/>
      <c r="D144" s="171"/>
      <c r="E144" s="171"/>
      <c r="F144" s="126">
        <v>125022</v>
      </c>
      <c r="G144" s="126"/>
      <c r="H144" s="53">
        <v>125000</v>
      </c>
      <c r="I144" s="53"/>
    </row>
    <row r="145" spans="1:11" x14ac:dyDescent="0.3">
      <c r="A145" s="127" t="s">
        <v>123</v>
      </c>
      <c r="B145" s="127"/>
      <c r="C145" s="127"/>
      <c r="D145" s="127"/>
      <c r="E145" s="127"/>
      <c r="F145" s="128"/>
      <c r="G145" s="128"/>
      <c r="H145" s="168"/>
      <c r="I145" s="168"/>
    </row>
    <row r="146" spans="1:11" x14ac:dyDescent="0.3">
      <c r="A146" s="46" t="s">
        <v>20</v>
      </c>
      <c r="B146" s="171"/>
      <c r="C146" s="171"/>
      <c r="D146" s="171"/>
      <c r="E146" s="171"/>
      <c r="F146" s="126">
        <v>40000</v>
      </c>
      <c r="G146" s="126"/>
      <c r="H146" s="53">
        <v>40000</v>
      </c>
      <c r="I146" s="53"/>
    </row>
    <row r="147" spans="1:11" x14ac:dyDescent="0.3">
      <c r="A147" s="127" t="s">
        <v>50</v>
      </c>
      <c r="B147" s="127"/>
      <c r="C147" s="127"/>
      <c r="D147" s="127"/>
      <c r="E147" s="127"/>
      <c r="F147" s="128"/>
      <c r="G147" s="128"/>
      <c r="H147" s="168"/>
      <c r="I147" s="168"/>
    </row>
    <row r="148" spans="1:11" s="1" customFormat="1" x14ac:dyDescent="0.3">
      <c r="A148" s="79" t="s">
        <v>51</v>
      </c>
      <c r="B148" s="79"/>
      <c r="C148" s="79"/>
      <c r="D148" s="79"/>
      <c r="E148" s="79"/>
      <c r="F148" s="126">
        <v>97776</v>
      </c>
      <c r="G148" s="126"/>
      <c r="H148" s="53">
        <v>98000</v>
      </c>
      <c r="I148" s="53"/>
    </row>
    <row r="149" spans="1:11" s="1" customFormat="1" x14ac:dyDescent="0.3">
      <c r="A149" s="134" t="s">
        <v>52</v>
      </c>
      <c r="B149" s="134"/>
      <c r="C149" s="134"/>
      <c r="D149" s="134"/>
      <c r="E149" s="134"/>
      <c r="F149" s="126"/>
      <c r="G149" s="126"/>
      <c r="H149" s="53"/>
      <c r="I149" s="53"/>
    </row>
    <row r="150" spans="1:11" s="1" customFormat="1" x14ac:dyDescent="0.3">
      <c r="A150" s="272" t="s">
        <v>60</v>
      </c>
      <c r="B150" s="273"/>
      <c r="C150" s="273"/>
      <c r="D150" s="273"/>
      <c r="E150" s="274"/>
      <c r="F150" s="126">
        <v>96000</v>
      </c>
      <c r="G150" s="126"/>
      <c r="H150" s="53">
        <v>96000</v>
      </c>
      <c r="I150" s="53"/>
    </row>
    <row r="151" spans="1:11" s="1" customFormat="1" x14ac:dyDescent="0.3">
      <c r="A151" s="217" t="s">
        <v>61</v>
      </c>
      <c r="B151" s="218"/>
      <c r="C151" s="218"/>
      <c r="D151" s="218"/>
      <c r="E151" s="219"/>
      <c r="F151" s="126"/>
      <c r="G151" s="126"/>
      <c r="H151" s="227"/>
      <c r="I151" s="227"/>
    </row>
    <row r="152" spans="1:11" x14ac:dyDescent="0.3">
      <c r="A152" s="46" t="s">
        <v>8</v>
      </c>
      <c r="B152" s="171"/>
      <c r="C152" s="171"/>
      <c r="D152" s="171"/>
      <c r="E152" s="171"/>
      <c r="F152" s="126">
        <v>37000</v>
      </c>
      <c r="G152" s="126"/>
      <c r="H152" s="53">
        <v>40000</v>
      </c>
      <c r="I152" s="53"/>
    </row>
    <row r="153" spans="1:11" x14ac:dyDescent="0.3">
      <c r="A153" s="127" t="s">
        <v>53</v>
      </c>
      <c r="B153" s="127"/>
      <c r="C153" s="127"/>
      <c r="D153" s="127"/>
      <c r="E153" s="127"/>
      <c r="F153" s="128"/>
      <c r="G153" s="128"/>
      <c r="H153" s="168"/>
      <c r="I153" s="168"/>
      <c r="K153" s="8"/>
    </row>
    <row r="154" spans="1:11" s="1" customFormat="1" x14ac:dyDescent="0.3">
      <c r="A154" s="79" t="s">
        <v>54</v>
      </c>
      <c r="B154" s="79"/>
      <c r="C154" s="79"/>
      <c r="D154" s="79"/>
      <c r="E154" s="79"/>
      <c r="F154" s="126"/>
      <c r="G154" s="126"/>
      <c r="H154" s="53">
        <v>2000</v>
      </c>
      <c r="I154" s="53"/>
      <c r="K154" s="8"/>
    </row>
    <row r="155" spans="1:11" s="1" customFormat="1" x14ac:dyDescent="0.3">
      <c r="A155" s="134" t="s">
        <v>55</v>
      </c>
      <c r="B155" s="134"/>
      <c r="C155" s="134"/>
      <c r="D155" s="134"/>
      <c r="E155" s="134"/>
      <c r="F155" s="126"/>
      <c r="G155" s="126"/>
      <c r="H155" s="53"/>
      <c r="I155" s="53"/>
      <c r="K155" s="8"/>
    </row>
    <row r="156" spans="1:11" x14ac:dyDescent="0.3">
      <c r="A156" s="262" t="s">
        <v>56</v>
      </c>
      <c r="B156" s="263"/>
      <c r="C156" s="263"/>
      <c r="D156" s="263"/>
      <c r="E156" s="263"/>
      <c r="F156" s="126">
        <v>106746</v>
      </c>
      <c r="G156" s="126"/>
      <c r="H156" s="53">
        <v>107000</v>
      </c>
      <c r="I156" s="53"/>
    </row>
    <row r="157" spans="1:11" s="1" customFormat="1" x14ac:dyDescent="0.3">
      <c r="A157" s="160" t="s">
        <v>155</v>
      </c>
      <c r="B157" s="161"/>
      <c r="C157" s="161"/>
      <c r="D157" s="161"/>
      <c r="E157" s="162"/>
      <c r="F157" s="163"/>
      <c r="G157" s="164"/>
      <c r="H157" s="163"/>
      <c r="I157" s="164"/>
    </row>
    <row r="158" spans="1:11" x14ac:dyDescent="0.3">
      <c r="A158" s="46" t="s">
        <v>57</v>
      </c>
      <c r="B158" s="171"/>
      <c r="C158" s="171"/>
      <c r="D158" s="171"/>
      <c r="E158" s="171"/>
      <c r="F158" s="126">
        <v>148104</v>
      </c>
      <c r="G158" s="126"/>
      <c r="H158" s="53">
        <v>537600</v>
      </c>
      <c r="I158" s="53"/>
    </row>
    <row r="159" spans="1:11" x14ac:dyDescent="0.3">
      <c r="A159" s="108" t="s">
        <v>124</v>
      </c>
      <c r="B159" s="169"/>
      <c r="C159" s="169"/>
      <c r="D159" s="169"/>
      <c r="E159" s="170"/>
      <c r="F159" s="126"/>
      <c r="G159" s="126"/>
      <c r="H159" s="53"/>
      <c r="I159" s="53"/>
    </row>
    <row r="160" spans="1:11" s="1" customFormat="1" x14ac:dyDescent="0.3">
      <c r="A160" s="46" t="s">
        <v>156</v>
      </c>
      <c r="B160" s="171"/>
      <c r="C160" s="171"/>
      <c r="D160" s="171"/>
      <c r="E160" s="202"/>
      <c r="F160" s="126"/>
      <c r="G160" s="126"/>
      <c r="H160" s="53">
        <v>30000</v>
      </c>
      <c r="I160" s="53"/>
    </row>
    <row r="161" spans="1:9" s="1" customFormat="1" x14ac:dyDescent="0.3">
      <c r="A161" s="108" t="s">
        <v>157</v>
      </c>
      <c r="B161" s="169"/>
      <c r="C161" s="169"/>
      <c r="D161" s="169"/>
      <c r="E161" s="170"/>
      <c r="F161" s="126"/>
      <c r="G161" s="126"/>
      <c r="H161" s="53"/>
      <c r="I161" s="53"/>
    </row>
    <row r="162" spans="1:9" x14ac:dyDescent="0.3">
      <c r="A162" s="46" t="s">
        <v>42</v>
      </c>
      <c r="B162" s="171"/>
      <c r="C162" s="171"/>
      <c r="D162" s="171"/>
      <c r="E162" s="171"/>
      <c r="F162" s="126">
        <v>123330</v>
      </c>
      <c r="G162" s="126"/>
      <c r="H162" s="53">
        <v>106000</v>
      </c>
      <c r="I162" s="53"/>
    </row>
    <row r="163" spans="1:9" x14ac:dyDescent="0.3">
      <c r="A163" s="127" t="s">
        <v>125</v>
      </c>
      <c r="B163" s="127"/>
      <c r="C163" s="127"/>
      <c r="D163" s="127"/>
      <c r="E163" s="127"/>
      <c r="F163" s="128"/>
      <c r="G163" s="128"/>
      <c r="H163" s="168"/>
      <c r="I163" s="168"/>
    </row>
    <row r="164" spans="1:9" x14ac:dyDescent="0.3">
      <c r="A164" s="46" t="s">
        <v>58</v>
      </c>
      <c r="B164" s="171"/>
      <c r="C164" s="171"/>
      <c r="D164" s="171"/>
      <c r="E164" s="171"/>
      <c r="F164" s="126">
        <v>231025</v>
      </c>
      <c r="G164" s="126"/>
      <c r="H164" s="53">
        <v>250000</v>
      </c>
      <c r="I164" s="53"/>
    </row>
    <row r="165" spans="1:9" x14ac:dyDescent="0.3">
      <c r="A165" s="127" t="s">
        <v>126</v>
      </c>
      <c r="B165" s="127"/>
      <c r="C165" s="127"/>
      <c r="D165" s="127"/>
      <c r="E165" s="127"/>
      <c r="F165" s="128"/>
      <c r="G165" s="128"/>
      <c r="H165" s="168"/>
      <c r="I165" s="168"/>
    </row>
    <row r="166" spans="1:9" x14ac:dyDescent="0.3">
      <c r="A166" s="79" t="s">
        <v>59</v>
      </c>
      <c r="B166" s="79"/>
      <c r="C166" s="79"/>
      <c r="D166" s="79"/>
      <c r="E166" s="79"/>
      <c r="F166" s="126">
        <v>9487</v>
      </c>
      <c r="G166" s="126"/>
      <c r="H166" s="53">
        <v>10000</v>
      </c>
      <c r="I166" s="53"/>
    </row>
    <row r="167" spans="1:9" s="1" customFormat="1" ht="15" thickBot="1" x14ac:dyDescent="0.35">
      <c r="A167" s="315" t="s">
        <v>63</v>
      </c>
      <c r="B167" s="316"/>
      <c r="C167" s="316"/>
      <c r="D167" s="316"/>
      <c r="E167" s="317"/>
      <c r="F167" s="221">
        <f>SUM(F140:G166)</f>
        <v>1197533</v>
      </c>
      <c r="G167" s="222"/>
      <c r="H167" s="221">
        <f>SUM(H140:I166)</f>
        <v>1621600</v>
      </c>
      <c r="I167" s="222"/>
    </row>
    <row r="168" spans="1:9" s="1" customFormat="1" ht="15.6" thickTop="1" thickBot="1" x14ac:dyDescent="0.35">
      <c r="A168" s="51" t="s">
        <v>11</v>
      </c>
      <c r="B168" s="246"/>
      <c r="C168" s="246"/>
      <c r="D168" s="246"/>
      <c r="E168" s="247"/>
      <c r="F168" s="238">
        <f>SUM(F139,F135,F167,)</f>
        <v>2754953</v>
      </c>
      <c r="G168" s="239"/>
      <c r="H168" s="238">
        <f>SUM(H139,H135,H167,)</f>
        <v>6580168</v>
      </c>
      <c r="I168" s="239"/>
    </row>
    <row r="169" spans="1:9" ht="15.6" thickTop="1" thickBot="1" x14ac:dyDescent="0.35">
      <c r="A169" s="51" t="s">
        <v>16</v>
      </c>
      <c r="B169" s="52"/>
      <c r="C169" s="52"/>
      <c r="D169" s="52"/>
      <c r="E169" s="52"/>
      <c r="F169" s="86">
        <v>0</v>
      </c>
      <c r="G169" s="244"/>
      <c r="H169" s="70">
        <v>2126955</v>
      </c>
      <c r="I169" s="245"/>
    </row>
    <row r="170" spans="1:9" ht="15" thickTop="1" x14ac:dyDescent="0.3">
      <c r="A170" s="240" t="s">
        <v>35</v>
      </c>
      <c r="B170" s="240"/>
      <c r="C170" s="240"/>
      <c r="D170" s="240"/>
      <c r="E170" s="241"/>
      <c r="F170" s="242">
        <v>0</v>
      </c>
      <c r="G170" s="242"/>
      <c r="H170" s="243">
        <v>647244</v>
      </c>
      <c r="I170" s="243"/>
    </row>
    <row r="171" spans="1:9" x14ac:dyDescent="0.3">
      <c r="A171" s="213"/>
      <c r="B171" s="260"/>
      <c r="C171" s="260"/>
      <c r="D171" s="260"/>
      <c r="E171" s="260"/>
      <c r="F171" s="261"/>
      <c r="G171" s="261"/>
      <c r="H171" s="168"/>
      <c r="I171" s="168"/>
    </row>
    <row r="172" spans="1:9" s="1" customFormat="1" x14ac:dyDescent="0.3">
      <c r="A172" s="79" t="s">
        <v>65</v>
      </c>
      <c r="B172" s="209"/>
      <c r="C172" s="209"/>
      <c r="D172" s="209"/>
      <c r="E172" s="209"/>
      <c r="F172" s="72">
        <v>0</v>
      </c>
      <c r="G172" s="72"/>
      <c r="H172" s="80">
        <v>0</v>
      </c>
      <c r="I172" s="80"/>
    </row>
    <row r="173" spans="1:9" s="1" customFormat="1" x14ac:dyDescent="0.3">
      <c r="A173" s="127"/>
      <c r="B173" s="220"/>
      <c r="C173" s="220"/>
      <c r="D173" s="220"/>
      <c r="E173" s="220"/>
      <c r="F173" s="128"/>
      <c r="G173" s="128"/>
      <c r="H173" s="168"/>
      <c r="I173" s="168"/>
    </row>
    <row r="174" spans="1:9" x14ac:dyDescent="0.3">
      <c r="A174" s="79" t="s">
        <v>197</v>
      </c>
      <c r="B174" s="79"/>
      <c r="C174" s="79"/>
      <c r="D174" s="79"/>
      <c r="E174" s="79"/>
      <c r="F174" s="72">
        <v>0</v>
      </c>
      <c r="G174" s="72"/>
      <c r="H174" s="80">
        <v>174756</v>
      </c>
      <c r="I174" s="80"/>
    </row>
    <row r="175" spans="1:9" s="1" customFormat="1" x14ac:dyDescent="0.3">
      <c r="A175" s="167"/>
      <c r="B175" s="167"/>
      <c r="C175" s="167"/>
      <c r="D175" s="167"/>
      <c r="E175" s="167"/>
      <c r="F175" s="165"/>
      <c r="G175" s="165"/>
      <c r="H175" s="165"/>
      <c r="I175" s="165"/>
    </row>
    <row r="176" spans="1:9" s="1" customFormat="1" ht="15" thickBot="1" x14ac:dyDescent="0.35">
      <c r="A176" s="129" t="s">
        <v>69</v>
      </c>
      <c r="B176" s="130"/>
      <c r="C176" s="130"/>
      <c r="D176" s="130"/>
      <c r="E176" s="131"/>
      <c r="F176" s="165"/>
      <c r="G176" s="165"/>
      <c r="H176" s="166"/>
      <c r="I176" s="166"/>
    </row>
    <row r="177" spans="1:9" ht="15.6" thickTop="1" thickBot="1" x14ac:dyDescent="0.35">
      <c r="A177" s="51" t="s">
        <v>12</v>
      </c>
      <c r="B177" s="52"/>
      <c r="C177" s="52"/>
      <c r="D177" s="52"/>
      <c r="E177" s="52"/>
      <c r="F177" s="86">
        <f>SUM(F170+F172+F174+F176)</f>
        <v>0</v>
      </c>
      <c r="G177" s="86"/>
      <c r="H177" s="86">
        <f>SUM(H170+H172+H174)</f>
        <v>822000</v>
      </c>
      <c r="I177" s="86"/>
    </row>
    <row r="178" spans="1:9" s="1" customFormat="1" ht="15.6" thickTop="1" thickBot="1" x14ac:dyDescent="0.35">
      <c r="A178" s="51" t="s">
        <v>17</v>
      </c>
      <c r="B178" s="251"/>
      <c r="C178" s="251"/>
      <c r="D178" s="251"/>
      <c r="E178" s="252"/>
      <c r="F178" s="238">
        <v>0</v>
      </c>
      <c r="G178" s="250"/>
      <c r="H178" s="253"/>
      <c r="I178" s="254"/>
    </row>
    <row r="179" spans="1:9" ht="15.6" thickTop="1" thickBot="1" x14ac:dyDescent="0.35">
      <c r="A179" s="51" t="s">
        <v>13</v>
      </c>
      <c r="B179" s="52"/>
      <c r="C179" s="52"/>
      <c r="D179" s="52"/>
      <c r="E179" s="52"/>
      <c r="F179" s="86">
        <f>SUM(F168+F178+F169+F177)</f>
        <v>2754953</v>
      </c>
      <c r="G179" s="244"/>
      <c r="H179" s="86">
        <f>SUM(H168+H178+H169+H177)</f>
        <v>9529123</v>
      </c>
      <c r="I179" s="244"/>
    </row>
    <row r="180" spans="1:9" ht="15" thickTop="1" x14ac:dyDescent="0.3"/>
    <row r="181" spans="1:9" s="1" customFormat="1" x14ac:dyDescent="0.3"/>
    <row r="182" spans="1:9" s="1" customFormat="1" x14ac:dyDescent="0.3"/>
    <row r="183" spans="1:9" s="1" customFormat="1" x14ac:dyDescent="0.3">
      <c r="A183" s="143" t="s">
        <v>72</v>
      </c>
      <c r="B183" s="143"/>
      <c r="C183" s="143"/>
      <c r="D183" s="143"/>
      <c r="E183" s="143"/>
      <c r="F183" s="143"/>
      <c r="G183" s="143"/>
      <c r="H183" s="143"/>
      <c r="I183" s="143"/>
    </row>
    <row r="184" spans="1:9" s="1" customFormat="1" x14ac:dyDescent="0.3"/>
    <row r="185" spans="1:9" s="1" customFormat="1" ht="15" customHeight="1" x14ac:dyDescent="0.3">
      <c r="A185" s="144" t="s">
        <v>0</v>
      </c>
      <c r="B185" s="144"/>
      <c r="C185" s="144"/>
      <c r="D185" s="144"/>
      <c r="E185" s="144"/>
      <c r="F185" s="138" t="s">
        <v>167</v>
      </c>
      <c r="G185" s="138"/>
      <c r="H185" s="138" t="s">
        <v>168</v>
      </c>
      <c r="I185" s="138"/>
    </row>
    <row r="186" spans="1:9" s="1" customFormat="1" x14ac:dyDescent="0.3">
      <c r="A186" s="145"/>
      <c r="B186" s="145"/>
      <c r="C186" s="145"/>
      <c r="D186" s="145"/>
      <c r="E186" s="145"/>
      <c r="F186" s="139"/>
      <c r="G186" s="139"/>
      <c r="H186" s="139"/>
      <c r="I186" s="139"/>
    </row>
    <row r="187" spans="1:9" s="1" customFormat="1" x14ac:dyDescent="0.3">
      <c r="A187" s="36" t="s">
        <v>73</v>
      </c>
      <c r="B187" s="36"/>
      <c r="C187" s="36"/>
      <c r="D187" s="36"/>
      <c r="E187" s="36"/>
      <c r="F187" s="89">
        <v>536986</v>
      </c>
      <c r="G187" s="89"/>
      <c r="H187" s="89">
        <v>564434</v>
      </c>
      <c r="I187" s="89"/>
    </row>
    <row r="188" spans="1:9" s="1" customFormat="1" ht="15" thickBot="1" x14ac:dyDescent="0.35">
      <c r="A188" s="172" t="s">
        <v>159</v>
      </c>
      <c r="B188" s="173"/>
      <c r="C188" s="173"/>
      <c r="D188" s="173"/>
      <c r="E188" s="174"/>
      <c r="F188" s="175"/>
      <c r="G188" s="176"/>
      <c r="H188" s="175"/>
      <c r="I188" s="176"/>
    </row>
    <row r="189" spans="1:9" s="1" customFormat="1" ht="15.6" thickTop="1" thickBot="1" x14ac:dyDescent="0.35">
      <c r="A189" s="81" t="s">
        <v>10</v>
      </c>
      <c r="B189" s="82"/>
      <c r="C189" s="82"/>
      <c r="D189" s="82"/>
      <c r="E189" s="83"/>
      <c r="F189" s="157">
        <f>SUM(F187:G188)</f>
        <v>536986</v>
      </c>
      <c r="G189" s="157"/>
      <c r="H189" s="157">
        <f>SUM(H187:I188)</f>
        <v>564434</v>
      </c>
      <c r="I189" s="157"/>
    </row>
    <row r="190" spans="1:9" s="1" customFormat="1" ht="15.6" thickTop="1" thickBot="1" x14ac:dyDescent="0.35">
      <c r="A190" s="121" t="s">
        <v>13</v>
      </c>
      <c r="B190" s="121"/>
      <c r="C190" s="121"/>
      <c r="D190" s="121"/>
      <c r="E190" s="121"/>
      <c r="F190" s="158">
        <f>SUM(F189)</f>
        <v>536986</v>
      </c>
      <c r="G190" s="159"/>
      <c r="H190" s="158">
        <f>SUM(H189)</f>
        <v>564434</v>
      </c>
      <c r="I190" s="159"/>
    </row>
    <row r="191" spans="1:9" s="1" customFormat="1" ht="15" thickTop="1" x14ac:dyDescent="0.3"/>
    <row r="192" spans="1:9" s="1" customFormat="1" x14ac:dyDescent="0.3"/>
    <row r="193" spans="1:9" s="1" customFormat="1" x14ac:dyDescent="0.3"/>
    <row r="194" spans="1:9" s="1" customFormat="1" x14ac:dyDescent="0.3"/>
    <row r="195" spans="1:9" s="1" customFormat="1" x14ac:dyDescent="0.3"/>
    <row r="196" spans="1:9" s="1" customFormat="1" x14ac:dyDescent="0.3"/>
    <row r="197" spans="1:9" s="1" customFormat="1" x14ac:dyDescent="0.3"/>
    <row r="198" spans="1:9" s="1" customFormat="1" x14ac:dyDescent="0.3"/>
    <row r="199" spans="1:9" s="1" customFormat="1" x14ac:dyDescent="0.3"/>
    <row r="200" spans="1:9" s="1" customFormat="1" x14ac:dyDescent="0.3"/>
    <row r="201" spans="1:9" s="1" customFormat="1" x14ac:dyDescent="0.3"/>
    <row r="203" spans="1:9" x14ac:dyDescent="0.3">
      <c r="A203" s="185" t="s">
        <v>128</v>
      </c>
      <c r="B203" s="185"/>
      <c r="C203" s="185"/>
      <c r="D203" s="185"/>
      <c r="E203" s="185"/>
      <c r="F203" s="185"/>
      <c r="G203" s="185"/>
      <c r="H203" s="185"/>
      <c r="I203" s="185"/>
    </row>
    <row r="205" spans="1:9" ht="15" customHeight="1" x14ac:dyDescent="0.3">
      <c r="A205" s="186" t="s">
        <v>0</v>
      </c>
      <c r="B205" s="186"/>
      <c r="C205" s="186"/>
      <c r="D205" s="186"/>
      <c r="E205" s="186"/>
      <c r="F205" s="138" t="s">
        <v>167</v>
      </c>
      <c r="G205" s="138"/>
      <c r="H205" s="138" t="s">
        <v>168</v>
      </c>
      <c r="I205" s="138"/>
    </row>
    <row r="206" spans="1:9" x14ac:dyDescent="0.3">
      <c r="A206" s="187"/>
      <c r="B206" s="187"/>
      <c r="C206" s="187"/>
      <c r="D206" s="187"/>
      <c r="E206" s="187"/>
      <c r="F206" s="139"/>
      <c r="G206" s="139"/>
      <c r="H206" s="139"/>
      <c r="I206" s="139"/>
    </row>
    <row r="207" spans="1:9" x14ac:dyDescent="0.3">
      <c r="A207" s="79" t="s">
        <v>54</v>
      </c>
      <c r="B207" s="79"/>
      <c r="C207" s="79"/>
      <c r="D207" s="79"/>
      <c r="E207" s="79"/>
      <c r="F207" s="53"/>
      <c r="G207" s="53"/>
      <c r="H207" s="53"/>
      <c r="I207" s="53"/>
    </row>
    <row r="208" spans="1:9" x14ac:dyDescent="0.3">
      <c r="A208" s="127"/>
      <c r="B208" s="207"/>
      <c r="C208" s="207"/>
      <c r="D208" s="207"/>
      <c r="E208" s="207"/>
      <c r="F208" s="168"/>
      <c r="G208" s="168"/>
      <c r="H208" s="168"/>
      <c r="I208" s="168"/>
    </row>
    <row r="209" spans="1:9" x14ac:dyDescent="0.3">
      <c r="A209" s="46" t="s">
        <v>42</v>
      </c>
      <c r="B209" s="171"/>
      <c r="C209" s="171"/>
      <c r="D209" s="171"/>
      <c r="E209" s="171"/>
      <c r="F209" s="53"/>
      <c r="G209" s="53"/>
      <c r="H209" s="53"/>
      <c r="I209" s="53"/>
    </row>
    <row r="210" spans="1:9" ht="15" thickBot="1" x14ac:dyDescent="0.35">
      <c r="A210" s="108" t="s">
        <v>129</v>
      </c>
      <c r="B210" s="109"/>
      <c r="C210" s="109"/>
      <c r="D210" s="109"/>
      <c r="E210" s="110"/>
      <c r="F210" s="98"/>
      <c r="G210" s="99"/>
      <c r="H210" s="98"/>
      <c r="I210" s="99"/>
    </row>
    <row r="211" spans="1:9" ht="15.6" thickTop="1" thickBot="1" x14ac:dyDescent="0.35">
      <c r="A211" s="51" t="s">
        <v>10</v>
      </c>
      <c r="B211" s="52"/>
      <c r="C211" s="52"/>
      <c r="D211" s="52"/>
      <c r="E211" s="52"/>
      <c r="F211" s="70">
        <f>SUM(F207:G210)</f>
        <v>0</v>
      </c>
      <c r="G211" s="245"/>
      <c r="H211" s="70">
        <f>SUM(H207:I210)</f>
        <v>0</v>
      </c>
      <c r="I211" s="245"/>
    </row>
    <row r="212" spans="1:9" s="1" customFormat="1" ht="15" thickTop="1" x14ac:dyDescent="0.3">
      <c r="A212" s="79" t="s">
        <v>35</v>
      </c>
      <c r="B212" s="79"/>
      <c r="C212" s="79"/>
      <c r="D212" s="79"/>
      <c r="E212" s="79"/>
      <c r="F212" s="80"/>
      <c r="G212" s="80"/>
      <c r="H212" s="80">
        <v>1000000</v>
      </c>
      <c r="I212" s="80"/>
    </row>
    <row r="213" spans="1:9" s="1" customFormat="1" x14ac:dyDescent="0.3">
      <c r="A213" s="177" t="s">
        <v>165</v>
      </c>
      <c r="B213" s="178"/>
      <c r="C213" s="178"/>
      <c r="D213" s="178"/>
      <c r="E213" s="179"/>
      <c r="F213" s="59"/>
      <c r="G213" s="60"/>
      <c r="H213" s="59"/>
      <c r="I213" s="60"/>
    </row>
    <row r="214" spans="1:9" s="1" customFormat="1" ht="15" thickBot="1" x14ac:dyDescent="0.35">
      <c r="A214" s="171" t="s">
        <v>36</v>
      </c>
      <c r="B214" s="47"/>
      <c r="C214" s="47"/>
      <c r="D214" s="47"/>
      <c r="E214" s="48"/>
      <c r="F214" s="205"/>
      <c r="G214" s="206"/>
      <c r="H214" s="205">
        <v>270000</v>
      </c>
      <c r="I214" s="206"/>
    </row>
    <row r="215" spans="1:9" s="1" customFormat="1" ht="15.6" thickTop="1" thickBot="1" x14ac:dyDescent="0.35">
      <c r="A215" s="51" t="s">
        <v>12</v>
      </c>
      <c r="B215" s="52"/>
      <c r="C215" s="52"/>
      <c r="D215" s="52"/>
      <c r="E215" s="52"/>
      <c r="F215" s="70">
        <f>SUM(F212+F214)</f>
        <v>0</v>
      </c>
      <c r="G215" s="70"/>
      <c r="H215" s="70">
        <f>SUM(H212+H214)</f>
        <v>1270000</v>
      </c>
      <c r="I215" s="70"/>
    </row>
    <row r="216" spans="1:9" ht="15.6" thickTop="1" thickBot="1" x14ac:dyDescent="0.35">
      <c r="A216" s="51" t="s">
        <v>13</v>
      </c>
      <c r="B216" s="52"/>
      <c r="C216" s="52"/>
      <c r="D216" s="52"/>
      <c r="E216" s="52"/>
      <c r="F216" s="70">
        <f>SUM(F211+F215)</f>
        <v>0</v>
      </c>
      <c r="G216" s="245"/>
      <c r="H216" s="70">
        <f>SUM(H211+H215)</f>
        <v>1270000</v>
      </c>
      <c r="I216" s="245"/>
    </row>
    <row r="217" spans="1:9" ht="15" thickTop="1" x14ac:dyDescent="0.3"/>
    <row r="218" spans="1:9" s="1" customFormat="1" x14ac:dyDescent="0.3"/>
    <row r="219" spans="1:9" s="1" customFormat="1" x14ac:dyDescent="0.3"/>
    <row r="220" spans="1:9" s="1" customFormat="1" x14ac:dyDescent="0.3"/>
    <row r="222" spans="1:9" x14ac:dyDescent="0.3">
      <c r="A222" s="185" t="s">
        <v>67</v>
      </c>
      <c r="B222" s="185"/>
      <c r="C222" s="185"/>
      <c r="D222" s="185"/>
      <c r="E222" s="185"/>
      <c r="F222" s="185"/>
      <c r="G222" s="185"/>
      <c r="H222" s="185"/>
      <c r="I222" s="185"/>
    </row>
    <row r="224" spans="1:9" ht="15" customHeight="1" x14ac:dyDescent="0.3">
      <c r="A224" s="186" t="s">
        <v>0</v>
      </c>
      <c r="B224" s="186"/>
      <c r="C224" s="186"/>
      <c r="D224" s="186"/>
      <c r="E224" s="186"/>
      <c r="F224" s="138" t="s">
        <v>167</v>
      </c>
      <c r="G224" s="138"/>
      <c r="H224" s="138" t="s">
        <v>168</v>
      </c>
      <c r="I224" s="138"/>
    </row>
    <row r="225" spans="1:9" x14ac:dyDescent="0.3">
      <c r="A225" s="187"/>
      <c r="B225" s="187"/>
      <c r="C225" s="187"/>
      <c r="D225" s="187"/>
      <c r="E225" s="187"/>
      <c r="F225" s="139"/>
      <c r="G225" s="139"/>
      <c r="H225" s="139"/>
      <c r="I225" s="139"/>
    </row>
    <row r="226" spans="1:9" s="1" customFormat="1" x14ac:dyDescent="0.3">
      <c r="A226" s="54" t="s">
        <v>38</v>
      </c>
      <c r="B226" s="55"/>
      <c r="C226" s="55"/>
      <c r="D226" s="55"/>
      <c r="E226" s="56"/>
      <c r="F226" s="57">
        <v>111000</v>
      </c>
      <c r="G226" s="58"/>
      <c r="H226" s="57"/>
      <c r="I226" s="58"/>
    </row>
    <row r="227" spans="1:9" s="1" customFormat="1" ht="15" thickBot="1" x14ac:dyDescent="0.35">
      <c r="A227" s="235"/>
      <c r="B227" s="236"/>
      <c r="C227" s="236"/>
      <c r="D227" s="236"/>
      <c r="E227" s="237"/>
      <c r="F227" s="265"/>
      <c r="G227" s="266"/>
      <c r="H227" s="265"/>
      <c r="I227" s="266"/>
    </row>
    <row r="228" spans="1:9" ht="15.6" thickTop="1" thickBot="1" x14ac:dyDescent="0.35">
      <c r="A228" s="51" t="s">
        <v>6</v>
      </c>
      <c r="B228" s="52"/>
      <c r="C228" s="52"/>
      <c r="D228" s="52"/>
      <c r="E228" s="52"/>
      <c r="F228" s="86">
        <f>SUM(F226:G227)</f>
        <v>111000</v>
      </c>
      <c r="G228" s="86"/>
      <c r="H228" s="86">
        <f>SUM(H226:I227)</f>
        <v>0</v>
      </c>
      <c r="I228" s="86"/>
    </row>
    <row r="229" spans="1:9" s="1" customFormat="1" ht="15" thickTop="1" x14ac:dyDescent="0.3">
      <c r="A229" s="240" t="s">
        <v>26</v>
      </c>
      <c r="B229" s="240"/>
      <c r="C229" s="240"/>
      <c r="D229" s="240"/>
      <c r="E229" s="241"/>
      <c r="F229" s="276">
        <v>29970</v>
      </c>
      <c r="G229" s="277"/>
      <c r="H229" s="276"/>
      <c r="I229" s="277"/>
    </row>
    <row r="230" spans="1:9" s="1" customFormat="1" x14ac:dyDescent="0.3">
      <c r="A230" s="169" t="s">
        <v>27</v>
      </c>
      <c r="B230" s="111"/>
      <c r="C230" s="111"/>
      <c r="D230" s="111"/>
      <c r="E230" s="112"/>
      <c r="F230" s="276"/>
      <c r="G230" s="277"/>
      <c r="H230" s="276"/>
      <c r="I230" s="277"/>
    </row>
    <row r="231" spans="1:9" ht="15" thickBot="1" x14ac:dyDescent="0.35">
      <c r="A231" s="46" t="s">
        <v>40</v>
      </c>
      <c r="B231" s="171"/>
      <c r="C231" s="171"/>
      <c r="D231" s="171"/>
      <c r="E231" s="171"/>
      <c r="F231" s="126">
        <v>0</v>
      </c>
      <c r="G231" s="126"/>
      <c r="H231" s="276"/>
      <c r="I231" s="277"/>
    </row>
    <row r="232" spans="1:9" ht="15.6" thickTop="1" thickBot="1" x14ac:dyDescent="0.35">
      <c r="A232" s="51" t="s">
        <v>7</v>
      </c>
      <c r="B232" s="52"/>
      <c r="C232" s="52"/>
      <c r="D232" s="52"/>
      <c r="E232" s="52"/>
      <c r="F232" s="86">
        <f>SUM(F229:G231)</f>
        <v>29970</v>
      </c>
      <c r="G232" s="86"/>
      <c r="H232" s="86">
        <f>SUM(H229:I231)</f>
        <v>0</v>
      </c>
      <c r="I232" s="86"/>
    </row>
    <row r="233" spans="1:9" ht="15" thickTop="1" x14ac:dyDescent="0.3">
      <c r="A233" s="46" t="s">
        <v>41</v>
      </c>
      <c r="B233" s="171"/>
      <c r="C233" s="171"/>
      <c r="D233" s="171"/>
      <c r="E233" s="202"/>
      <c r="F233" s="126">
        <v>171887</v>
      </c>
      <c r="G233" s="126"/>
      <c r="H233" s="126">
        <v>200000</v>
      </c>
      <c r="I233" s="126"/>
    </row>
    <row r="234" spans="1:9" x14ac:dyDescent="0.3">
      <c r="A234" s="127" t="s">
        <v>130</v>
      </c>
      <c r="B234" s="127"/>
      <c r="C234" s="127"/>
      <c r="D234" s="127"/>
      <c r="E234" s="127"/>
      <c r="F234" s="128"/>
      <c r="G234" s="128"/>
      <c r="H234" s="128"/>
      <c r="I234" s="128"/>
    </row>
    <row r="235" spans="1:9" s="1" customFormat="1" x14ac:dyDescent="0.3">
      <c r="A235" s="79" t="s">
        <v>51</v>
      </c>
      <c r="B235" s="79"/>
      <c r="C235" s="79"/>
      <c r="D235" s="79"/>
      <c r="E235" s="79"/>
      <c r="F235" s="126">
        <v>6351</v>
      </c>
      <c r="G235" s="126"/>
      <c r="H235" s="126">
        <v>15000</v>
      </c>
      <c r="I235" s="126"/>
    </row>
    <row r="236" spans="1:9" s="1" customFormat="1" x14ac:dyDescent="0.3">
      <c r="A236" s="213" t="s">
        <v>52</v>
      </c>
      <c r="B236" s="260"/>
      <c r="C236" s="260"/>
      <c r="D236" s="260"/>
      <c r="E236" s="260"/>
      <c r="F236" s="128"/>
      <c r="G236" s="128"/>
      <c r="H236" s="128"/>
      <c r="I236" s="128"/>
    </row>
    <row r="237" spans="1:9" x14ac:dyDescent="0.3">
      <c r="A237" s="46" t="s">
        <v>8</v>
      </c>
      <c r="B237" s="171"/>
      <c r="C237" s="171"/>
      <c r="D237" s="171"/>
      <c r="E237" s="171"/>
      <c r="F237" s="126">
        <v>89443</v>
      </c>
      <c r="G237" s="126"/>
      <c r="H237" s="126">
        <v>120000</v>
      </c>
      <c r="I237" s="126"/>
    </row>
    <row r="238" spans="1:9" x14ac:dyDescent="0.3">
      <c r="A238" s="127" t="s">
        <v>131</v>
      </c>
      <c r="B238" s="127"/>
      <c r="C238" s="127"/>
      <c r="D238" s="127"/>
      <c r="E238" s="127"/>
      <c r="F238" s="128"/>
      <c r="G238" s="128"/>
      <c r="H238" s="128"/>
      <c r="I238" s="128"/>
    </row>
    <row r="239" spans="1:9" x14ac:dyDescent="0.3">
      <c r="A239" s="46" t="s">
        <v>54</v>
      </c>
      <c r="B239" s="171"/>
      <c r="C239" s="171"/>
      <c r="D239" s="171"/>
      <c r="E239" s="171"/>
      <c r="F239" s="126"/>
      <c r="G239" s="126"/>
      <c r="H239" s="126"/>
      <c r="I239" s="126"/>
    </row>
    <row r="240" spans="1:9" x14ac:dyDescent="0.3">
      <c r="A240" s="134"/>
      <c r="B240" s="134"/>
      <c r="C240" s="134"/>
      <c r="D240" s="134"/>
      <c r="E240" s="134"/>
      <c r="F240" s="126"/>
      <c r="G240" s="126"/>
      <c r="H240" s="126"/>
      <c r="I240" s="126"/>
    </row>
    <row r="241" spans="1:9" s="1" customFormat="1" x14ac:dyDescent="0.3">
      <c r="A241" s="214" t="s">
        <v>56</v>
      </c>
      <c r="B241" s="215"/>
      <c r="C241" s="215"/>
      <c r="D241" s="215"/>
      <c r="E241" s="216"/>
      <c r="F241" s="126">
        <v>251190</v>
      </c>
      <c r="G241" s="126"/>
      <c r="H241" s="126">
        <v>290000</v>
      </c>
      <c r="I241" s="126"/>
    </row>
    <row r="242" spans="1:9" s="1" customFormat="1" x14ac:dyDescent="0.3">
      <c r="A242" s="217" t="s">
        <v>164</v>
      </c>
      <c r="B242" s="218"/>
      <c r="C242" s="218"/>
      <c r="D242" s="218"/>
      <c r="E242" s="219"/>
      <c r="F242" s="126"/>
      <c r="G242" s="126"/>
      <c r="H242" s="126"/>
      <c r="I242" s="126"/>
    </row>
    <row r="243" spans="1:9" s="1" customFormat="1" x14ac:dyDescent="0.3">
      <c r="A243" s="79" t="s">
        <v>42</v>
      </c>
      <c r="B243" s="79"/>
      <c r="C243" s="79"/>
      <c r="D243" s="79"/>
      <c r="E243" s="79"/>
      <c r="F243" s="126">
        <v>76729</v>
      </c>
      <c r="G243" s="126"/>
      <c r="H243" s="126">
        <v>75000</v>
      </c>
      <c r="I243" s="126"/>
    </row>
    <row r="244" spans="1:9" s="1" customFormat="1" x14ac:dyDescent="0.3">
      <c r="A244" s="225" t="s">
        <v>68</v>
      </c>
      <c r="B244" s="225"/>
      <c r="C244" s="225"/>
      <c r="D244" s="225"/>
      <c r="E244" s="225"/>
      <c r="F244" s="126"/>
      <c r="G244" s="126"/>
      <c r="H244" s="126"/>
      <c r="I244" s="126"/>
    </row>
    <row r="245" spans="1:9" x14ac:dyDescent="0.3">
      <c r="A245" s="46" t="s">
        <v>59</v>
      </c>
      <c r="B245" s="171"/>
      <c r="C245" s="171"/>
      <c r="D245" s="171"/>
      <c r="E245" s="171"/>
      <c r="F245" s="126">
        <v>72450</v>
      </c>
      <c r="G245" s="126"/>
      <c r="H245" s="126"/>
      <c r="I245" s="126"/>
    </row>
    <row r="246" spans="1:9" ht="15" thickBot="1" x14ac:dyDescent="0.35">
      <c r="A246" s="127"/>
      <c r="B246" s="127"/>
      <c r="C246" s="127"/>
      <c r="D246" s="127"/>
      <c r="E246" s="127"/>
      <c r="F246" s="128"/>
      <c r="G246" s="128"/>
      <c r="H246" s="128"/>
      <c r="I246" s="128"/>
    </row>
    <row r="247" spans="1:9" ht="15.6" thickTop="1" thickBot="1" x14ac:dyDescent="0.35">
      <c r="A247" s="51" t="s">
        <v>10</v>
      </c>
      <c r="B247" s="52"/>
      <c r="C247" s="52"/>
      <c r="D247" s="52"/>
      <c r="E247" s="52"/>
      <c r="F247" s="86">
        <f>SUM(F233:G246)</f>
        <v>668050</v>
      </c>
      <c r="G247" s="244"/>
      <c r="H247" s="86">
        <f>SUM(H233:I246)</f>
        <v>700000</v>
      </c>
      <c r="I247" s="244"/>
    </row>
    <row r="248" spans="1:9" ht="15.6" thickTop="1" thickBot="1" x14ac:dyDescent="0.35">
      <c r="A248" s="184" t="s">
        <v>11</v>
      </c>
      <c r="B248" s="184"/>
      <c r="C248" s="184"/>
      <c r="D248" s="184"/>
      <c r="E248" s="184"/>
      <c r="F248" s="283">
        <f>SUM(F247,F232,F228)</f>
        <v>809020</v>
      </c>
      <c r="G248" s="321"/>
      <c r="H248" s="283">
        <f>SUM(H247,H232,H228)</f>
        <v>700000</v>
      </c>
      <c r="I248" s="321"/>
    </row>
    <row r="249" spans="1:9" s="1" customFormat="1" ht="15" thickTop="1" x14ac:dyDescent="0.3">
      <c r="A249" s="240" t="s">
        <v>64</v>
      </c>
      <c r="B249" s="240"/>
      <c r="C249" s="240"/>
      <c r="D249" s="240"/>
      <c r="E249" s="241"/>
      <c r="F249" s="329"/>
      <c r="G249" s="330"/>
      <c r="H249" s="329">
        <v>2750000</v>
      </c>
      <c r="I249" s="330"/>
    </row>
    <row r="250" spans="1:9" s="1" customFormat="1" x14ac:dyDescent="0.3">
      <c r="A250" s="169" t="s">
        <v>143</v>
      </c>
      <c r="B250" s="109"/>
      <c r="C250" s="109"/>
      <c r="D250" s="109"/>
      <c r="E250" s="110"/>
      <c r="F250" s="279"/>
      <c r="G250" s="280"/>
      <c r="H250" s="57">
        <v>1500000</v>
      </c>
      <c r="I250" s="281"/>
    </row>
    <row r="251" spans="1:9" s="1" customFormat="1" x14ac:dyDescent="0.3">
      <c r="A251" s="169" t="s">
        <v>189</v>
      </c>
      <c r="B251" s="109"/>
      <c r="C251" s="109"/>
      <c r="D251" s="109"/>
      <c r="E251" s="110"/>
      <c r="F251" s="279"/>
      <c r="G251" s="280"/>
      <c r="H251" s="57">
        <v>1250000</v>
      </c>
      <c r="I251" s="281"/>
    </row>
    <row r="252" spans="1:9" x14ac:dyDescent="0.3">
      <c r="A252" s="79" t="s">
        <v>66</v>
      </c>
      <c r="B252" s="79"/>
      <c r="C252" s="79"/>
      <c r="D252" s="79"/>
      <c r="E252" s="79"/>
      <c r="F252" s="72">
        <v>0</v>
      </c>
      <c r="G252" s="72"/>
      <c r="H252" s="72"/>
      <c r="I252" s="72"/>
    </row>
    <row r="253" spans="1:9" ht="15" thickBot="1" x14ac:dyDescent="0.35">
      <c r="A253" s="213"/>
      <c r="B253" s="260"/>
      <c r="C253" s="260"/>
      <c r="D253" s="260"/>
      <c r="E253" s="260"/>
      <c r="F253" s="128"/>
      <c r="G253" s="128"/>
      <c r="H253" s="128"/>
      <c r="I253" s="128"/>
    </row>
    <row r="254" spans="1:9" ht="15.6" thickTop="1" thickBot="1" x14ac:dyDescent="0.35">
      <c r="A254" s="184" t="s">
        <v>69</v>
      </c>
      <c r="B254" s="184"/>
      <c r="C254" s="184"/>
      <c r="D254" s="184"/>
      <c r="E254" s="184"/>
      <c r="F254" s="283">
        <v>0</v>
      </c>
      <c r="G254" s="283"/>
      <c r="H254" s="283">
        <v>743000</v>
      </c>
      <c r="I254" s="283"/>
    </row>
    <row r="255" spans="1:9" ht="15.6" thickTop="1" thickBot="1" x14ac:dyDescent="0.35">
      <c r="A255" s="51" t="s">
        <v>12</v>
      </c>
      <c r="B255" s="52"/>
      <c r="C255" s="52"/>
      <c r="D255" s="52"/>
      <c r="E255" s="52"/>
      <c r="F255" s="86">
        <f>SUM(F249+F252+F254)</f>
        <v>0</v>
      </c>
      <c r="G255" s="86"/>
      <c r="H255" s="86">
        <f>SUM(H249+H252+H254)</f>
        <v>3493000</v>
      </c>
      <c r="I255" s="86"/>
    </row>
    <row r="256" spans="1:9" s="1" customFormat="1" ht="15.6" thickTop="1" thickBot="1" x14ac:dyDescent="0.35">
      <c r="A256" s="51" t="s">
        <v>127</v>
      </c>
      <c r="B256" s="251"/>
      <c r="C256" s="251"/>
      <c r="D256" s="251"/>
      <c r="E256" s="252"/>
      <c r="F256" s="238">
        <v>50000</v>
      </c>
      <c r="G256" s="250"/>
      <c r="H256" s="238">
        <v>150000</v>
      </c>
      <c r="I256" s="250"/>
    </row>
    <row r="257" spans="1:11" s="1" customFormat="1" ht="15.6" thickTop="1" thickBot="1" x14ac:dyDescent="0.35">
      <c r="A257" s="282" t="s">
        <v>173</v>
      </c>
      <c r="B257" s="251"/>
      <c r="C257" s="251"/>
      <c r="D257" s="251"/>
      <c r="E257" s="252"/>
      <c r="F257" s="248">
        <v>20000</v>
      </c>
      <c r="G257" s="278"/>
      <c r="H257" s="248">
        <v>100000</v>
      </c>
      <c r="I257" s="278"/>
    </row>
    <row r="258" spans="1:11" s="1" customFormat="1" ht="15.6" thickTop="1" thickBot="1" x14ac:dyDescent="0.35">
      <c r="A258" s="282" t="s">
        <v>174</v>
      </c>
      <c r="B258" s="251"/>
      <c r="C258" s="251"/>
      <c r="D258" s="251"/>
      <c r="E258" s="252"/>
      <c r="F258" s="248">
        <v>30000</v>
      </c>
      <c r="G258" s="278"/>
      <c r="H258" s="248">
        <v>30000</v>
      </c>
      <c r="I258" s="278"/>
    </row>
    <row r="259" spans="1:11" s="1" customFormat="1" ht="15.6" thickTop="1" thickBot="1" x14ac:dyDescent="0.35">
      <c r="A259" s="286" t="s">
        <v>163</v>
      </c>
      <c r="B259" s="287"/>
      <c r="C259" s="287"/>
      <c r="D259" s="287"/>
      <c r="E259" s="288"/>
      <c r="F259" s="248"/>
      <c r="G259" s="278"/>
      <c r="H259" s="248">
        <v>20000</v>
      </c>
      <c r="I259" s="278"/>
    </row>
    <row r="260" spans="1:11" ht="15.6" thickTop="1" thickBot="1" x14ac:dyDescent="0.35">
      <c r="A260" s="51" t="s">
        <v>13</v>
      </c>
      <c r="B260" s="52"/>
      <c r="C260" s="52"/>
      <c r="D260" s="52"/>
      <c r="E260" s="52"/>
      <c r="F260" s="86">
        <f>SUM(F248+F255+F256)</f>
        <v>859020</v>
      </c>
      <c r="G260" s="244"/>
      <c r="H260" s="86">
        <f>SUM(H248+H255+H256)</f>
        <v>4343000</v>
      </c>
      <c r="I260" s="244"/>
    </row>
    <row r="261" spans="1:11" s="1" customFormat="1" ht="15" thickTop="1" x14ac:dyDescent="0.3">
      <c r="A261" s="2"/>
      <c r="B261" s="2"/>
      <c r="C261" s="2"/>
      <c r="D261" s="2"/>
      <c r="E261" s="2"/>
      <c r="F261" s="3"/>
      <c r="G261" s="4"/>
      <c r="H261" s="3"/>
      <c r="I261" s="4"/>
    </row>
    <row r="262" spans="1:11" s="1" customFormat="1" x14ac:dyDescent="0.3">
      <c r="A262" s="2"/>
      <c r="B262" s="2"/>
      <c r="C262" s="2"/>
      <c r="D262" s="2"/>
      <c r="E262" s="2"/>
      <c r="F262" s="3"/>
      <c r="G262" s="4"/>
      <c r="H262" s="3"/>
      <c r="I262" s="4"/>
    </row>
    <row r="263" spans="1:11" s="1" customFormat="1" x14ac:dyDescent="0.3">
      <c r="A263" s="2"/>
      <c r="B263" s="2"/>
      <c r="C263" s="2"/>
      <c r="D263" s="2"/>
      <c r="E263" s="2"/>
      <c r="F263" s="3"/>
      <c r="G263" s="4"/>
      <c r="H263" s="3"/>
      <c r="I263" s="4"/>
    </row>
    <row r="264" spans="1:11" s="1" customFormat="1" x14ac:dyDescent="0.3">
      <c r="A264" s="2"/>
      <c r="B264" s="2"/>
      <c r="C264" s="2"/>
      <c r="D264" s="2"/>
      <c r="E264" s="2"/>
      <c r="F264" s="3"/>
      <c r="G264" s="4"/>
      <c r="H264" s="3"/>
      <c r="I264" s="4"/>
    </row>
    <row r="266" spans="1:11" x14ac:dyDescent="0.3">
      <c r="A266" s="185" t="s">
        <v>70</v>
      </c>
      <c r="B266" s="185"/>
      <c r="C266" s="185"/>
      <c r="D266" s="185"/>
      <c r="E266" s="185"/>
      <c r="F266" s="185"/>
      <c r="G266" s="185"/>
      <c r="H266" s="185"/>
      <c r="I266" s="185"/>
    </row>
    <row r="268" spans="1:11" ht="15" customHeight="1" x14ac:dyDescent="0.3">
      <c r="A268" s="186" t="s">
        <v>0</v>
      </c>
      <c r="B268" s="186"/>
      <c r="C268" s="186"/>
      <c r="D268" s="186"/>
      <c r="E268" s="186"/>
      <c r="F268" s="138" t="s">
        <v>167</v>
      </c>
      <c r="G268" s="138"/>
      <c r="H268" s="138" t="s">
        <v>168</v>
      </c>
      <c r="I268" s="138"/>
    </row>
    <row r="269" spans="1:11" x14ac:dyDescent="0.3">
      <c r="A269" s="187"/>
      <c r="B269" s="187"/>
      <c r="C269" s="187"/>
      <c r="D269" s="187"/>
      <c r="E269" s="187"/>
      <c r="F269" s="139"/>
      <c r="G269" s="139"/>
      <c r="H269" s="139"/>
      <c r="I269" s="139"/>
    </row>
    <row r="270" spans="1:11" x14ac:dyDescent="0.3">
      <c r="A270" s="324" t="s">
        <v>41</v>
      </c>
      <c r="B270" s="325"/>
      <c r="C270" s="325"/>
      <c r="D270" s="325"/>
      <c r="E270" s="326"/>
      <c r="F270" s="53"/>
      <c r="G270" s="53"/>
      <c r="H270" s="53">
        <v>10000</v>
      </c>
      <c r="I270" s="53"/>
    </row>
    <row r="271" spans="1:11" x14ac:dyDescent="0.3">
      <c r="A271" s="289" t="s">
        <v>130</v>
      </c>
      <c r="B271" s="289"/>
      <c r="C271" s="289"/>
      <c r="D271" s="289"/>
      <c r="E271" s="289"/>
      <c r="F271" s="168"/>
      <c r="G271" s="168"/>
      <c r="H271" s="168"/>
      <c r="I271" s="168"/>
      <c r="K271" s="8"/>
    </row>
    <row r="272" spans="1:11" x14ac:dyDescent="0.3">
      <c r="A272" s="46" t="s">
        <v>51</v>
      </c>
      <c r="B272" s="171"/>
      <c r="C272" s="171"/>
      <c r="D272" s="171"/>
      <c r="E272" s="171"/>
      <c r="F272" s="53">
        <v>11535</v>
      </c>
      <c r="G272" s="53"/>
      <c r="H272" s="53">
        <v>30000</v>
      </c>
      <c r="I272" s="53"/>
    </row>
    <row r="273" spans="1:9" x14ac:dyDescent="0.3">
      <c r="A273" s="127" t="s">
        <v>71</v>
      </c>
      <c r="B273" s="127"/>
      <c r="C273" s="127"/>
      <c r="D273" s="127"/>
      <c r="E273" s="127"/>
      <c r="F273" s="168"/>
      <c r="G273" s="168"/>
      <c r="H273" s="168"/>
      <c r="I273" s="168"/>
    </row>
    <row r="274" spans="1:9" s="1" customFormat="1" x14ac:dyDescent="0.3">
      <c r="A274" s="79" t="s">
        <v>25</v>
      </c>
      <c r="B274" s="79"/>
      <c r="C274" s="79"/>
      <c r="D274" s="79"/>
      <c r="E274" s="79"/>
      <c r="F274" s="53"/>
      <c r="G274" s="53"/>
      <c r="H274" s="53">
        <v>30000</v>
      </c>
      <c r="I274" s="53"/>
    </row>
    <row r="275" spans="1:9" s="1" customFormat="1" x14ac:dyDescent="0.3">
      <c r="A275" s="213" t="s">
        <v>15</v>
      </c>
      <c r="B275" s="213"/>
      <c r="C275" s="213"/>
      <c r="D275" s="213"/>
      <c r="E275" s="213"/>
      <c r="F275" s="168"/>
      <c r="G275" s="168"/>
      <c r="H275" s="168"/>
      <c r="I275" s="168"/>
    </row>
    <row r="276" spans="1:9" s="1" customFormat="1" x14ac:dyDescent="0.3">
      <c r="A276" s="79" t="s">
        <v>42</v>
      </c>
      <c r="B276" s="79"/>
      <c r="C276" s="79"/>
      <c r="D276" s="79"/>
      <c r="E276" s="79"/>
      <c r="F276" s="53">
        <v>3012</v>
      </c>
      <c r="G276" s="53"/>
      <c r="H276" s="53">
        <v>20000</v>
      </c>
      <c r="I276" s="53"/>
    </row>
    <row r="277" spans="1:9" s="1" customFormat="1" ht="15" thickBot="1" x14ac:dyDescent="0.35">
      <c r="A277" s="327" t="s">
        <v>18</v>
      </c>
      <c r="B277" s="327"/>
      <c r="C277" s="327"/>
      <c r="D277" s="327"/>
      <c r="E277" s="328"/>
      <c r="F277" s="168"/>
      <c r="G277" s="168"/>
      <c r="H277" s="168"/>
      <c r="I277" s="168"/>
    </row>
    <row r="278" spans="1:9" ht="15.6" thickTop="1" thickBot="1" x14ac:dyDescent="0.35">
      <c r="A278" s="51" t="s">
        <v>10</v>
      </c>
      <c r="B278" s="52"/>
      <c r="C278" s="52"/>
      <c r="D278" s="52"/>
      <c r="E278" s="52"/>
      <c r="F278" s="70">
        <f>SUM(F270:G277)</f>
        <v>14547</v>
      </c>
      <c r="G278" s="245"/>
      <c r="H278" s="70">
        <f>SUM(H270:I277)</f>
        <v>90000</v>
      </c>
      <c r="I278" s="245"/>
    </row>
    <row r="279" spans="1:9" s="1" customFormat="1" ht="15" thickTop="1" x14ac:dyDescent="0.3">
      <c r="A279" s="79" t="s">
        <v>35</v>
      </c>
      <c r="B279" s="79"/>
      <c r="C279" s="79"/>
      <c r="D279" s="79"/>
      <c r="E279" s="79"/>
      <c r="F279" s="80">
        <v>80000</v>
      </c>
      <c r="G279" s="80"/>
      <c r="H279" s="80">
        <v>3340871</v>
      </c>
      <c r="I279" s="80"/>
    </row>
    <row r="280" spans="1:9" s="1" customFormat="1" x14ac:dyDescent="0.3">
      <c r="A280" s="177" t="s">
        <v>190</v>
      </c>
      <c r="B280" s="178"/>
      <c r="C280" s="178"/>
      <c r="D280" s="178"/>
      <c r="E280" s="179"/>
      <c r="F280" s="59"/>
      <c r="G280" s="60"/>
      <c r="H280" s="59"/>
      <c r="I280" s="60"/>
    </row>
    <row r="281" spans="1:9" s="1" customFormat="1" ht="15" thickBot="1" x14ac:dyDescent="0.35">
      <c r="A281" s="171" t="s">
        <v>36</v>
      </c>
      <c r="B281" s="47"/>
      <c r="C281" s="47"/>
      <c r="D281" s="47"/>
      <c r="E281" s="48"/>
      <c r="F281" s="205">
        <v>21600</v>
      </c>
      <c r="G281" s="206"/>
      <c r="H281" s="205">
        <v>902035</v>
      </c>
      <c r="I281" s="206"/>
    </row>
    <row r="282" spans="1:9" s="1" customFormat="1" ht="15.6" thickTop="1" thickBot="1" x14ac:dyDescent="0.35">
      <c r="A282" s="51" t="s">
        <v>12</v>
      </c>
      <c r="B282" s="52"/>
      <c r="C282" s="52"/>
      <c r="D282" s="52"/>
      <c r="E282" s="52"/>
      <c r="F282" s="70">
        <f>SUM(F279+F281)</f>
        <v>101600</v>
      </c>
      <c r="G282" s="70"/>
      <c r="H282" s="70">
        <f>SUM(H279+H281)</f>
        <v>4242906</v>
      </c>
      <c r="I282" s="70"/>
    </row>
    <row r="283" spans="1:9" ht="15.6" thickTop="1" thickBot="1" x14ac:dyDescent="0.35">
      <c r="A283" s="184" t="s">
        <v>11</v>
      </c>
      <c r="B283" s="184"/>
      <c r="C283" s="184"/>
      <c r="D283" s="184"/>
      <c r="E283" s="184"/>
      <c r="F283" s="182">
        <f>SUM(F278+F282)</f>
        <v>116147</v>
      </c>
      <c r="G283" s="183"/>
      <c r="H283" s="182">
        <f>SUM(H278+H282)</f>
        <v>4332906</v>
      </c>
      <c r="I283" s="183"/>
    </row>
    <row r="284" spans="1:9" s="1" customFormat="1" ht="15" thickTop="1" x14ac:dyDescent="0.3">
      <c r="A284" s="2"/>
      <c r="B284" s="2"/>
      <c r="C284" s="2"/>
      <c r="D284" s="2"/>
      <c r="E284" s="2"/>
      <c r="F284" s="3"/>
      <c r="G284" s="4"/>
      <c r="H284" s="3"/>
      <c r="I284" s="4"/>
    </row>
    <row r="286" spans="1:9" x14ac:dyDescent="0.3">
      <c r="A286" s="185" t="s">
        <v>74</v>
      </c>
      <c r="B286" s="185"/>
      <c r="C286" s="185"/>
      <c r="D286" s="185"/>
      <c r="E286" s="185"/>
      <c r="F286" s="185"/>
      <c r="G286" s="185"/>
      <c r="H286" s="185"/>
      <c r="I286" s="185"/>
    </row>
    <row r="288" spans="1:9" ht="15" customHeight="1" x14ac:dyDescent="0.3">
      <c r="A288" s="186" t="s">
        <v>0</v>
      </c>
      <c r="B288" s="186"/>
      <c r="C288" s="186"/>
      <c r="D288" s="186"/>
      <c r="E288" s="186"/>
      <c r="F288" s="138" t="s">
        <v>167</v>
      </c>
      <c r="G288" s="138"/>
      <c r="H288" s="138" t="s">
        <v>168</v>
      </c>
      <c r="I288" s="138"/>
    </row>
    <row r="289" spans="1:9" x14ac:dyDescent="0.3">
      <c r="A289" s="187"/>
      <c r="B289" s="187"/>
      <c r="C289" s="187"/>
      <c r="D289" s="187"/>
      <c r="E289" s="187"/>
      <c r="F289" s="139"/>
      <c r="G289" s="139"/>
      <c r="H289" s="139"/>
      <c r="I289" s="139"/>
    </row>
    <row r="290" spans="1:9" x14ac:dyDescent="0.3">
      <c r="A290" s="46" t="s">
        <v>51</v>
      </c>
      <c r="B290" s="171"/>
      <c r="C290" s="171"/>
      <c r="D290" s="171"/>
      <c r="E290" s="171"/>
      <c r="F290" s="53">
        <v>677024</v>
      </c>
      <c r="G290" s="53"/>
      <c r="H290" s="53">
        <v>680000</v>
      </c>
      <c r="I290" s="53"/>
    </row>
    <row r="291" spans="1:9" x14ac:dyDescent="0.3">
      <c r="A291" s="127" t="s">
        <v>132</v>
      </c>
      <c r="B291" s="127"/>
      <c r="C291" s="127"/>
      <c r="D291" s="127"/>
      <c r="E291" s="127"/>
      <c r="F291" s="168"/>
      <c r="G291" s="168"/>
      <c r="H291" s="168"/>
      <c r="I291" s="168"/>
    </row>
    <row r="292" spans="1:9" x14ac:dyDescent="0.3">
      <c r="A292" s="46" t="s">
        <v>8</v>
      </c>
      <c r="B292" s="171"/>
      <c r="C292" s="171"/>
      <c r="D292" s="171"/>
      <c r="E292" s="171"/>
      <c r="F292" s="53">
        <v>145008</v>
      </c>
      <c r="G292" s="53"/>
      <c r="H292" s="53">
        <v>150000</v>
      </c>
      <c r="I292" s="53"/>
    </row>
    <row r="293" spans="1:9" x14ac:dyDescent="0.3">
      <c r="A293" s="127" t="s">
        <v>18</v>
      </c>
      <c r="B293" s="127"/>
      <c r="C293" s="127"/>
      <c r="D293" s="127"/>
      <c r="E293" s="127"/>
      <c r="F293" s="168"/>
      <c r="G293" s="168"/>
      <c r="H293" s="168"/>
      <c r="I293" s="168"/>
    </row>
    <row r="294" spans="1:9" x14ac:dyDescent="0.3">
      <c r="A294" s="46" t="s">
        <v>9</v>
      </c>
      <c r="B294" s="171"/>
      <c r="C294" s="171"/>
      <c r="D294" s="171"/>
      <c r="E294" s="171"/>
      <c r="F294" s="53">
        <v>218548</v>
      </c>
      <c r="G294" s="53"/>
      <c r="H294" s="53">
        <v>224000</v>
      </c>
      <c r="I294" s="53"/>
    </row>
    <row r="295" spans="1:9" ht="15" thickBot="1" x14ac:dyDescent="0.35">
      <c r="A295" s="108" t="s">
        <v>133</v>
      </c>
      <c r="B295" s="109"/>
      <c r="C295" s="109"/>
      <c r="D295" s="109"/>
      <c r="E295" s="110"/>
      <c r="F295" s="98"/>
      <c r="G295" s="99"/>
      <c r="H295" s="98"/>
      <c r="I295" s="99"/>
    </row>
    <row r="296" spans="1:9" ht="15.6" thickTop="1" thickBot="1" x14ac:dyDescent="0.35">
      <c r="A296" s="51" t="s">
        <v>10</v>
      </c>
      <c r="B296" s="52"/>
      <c r="C296" s="52"/>
      <c r="D296" s="52"/>
      <c r="E296" s="52"/>
      <c r="F296" s="70">
        <f>SUM(F290:G295)</f>
        <v>1040580</v>
      </c>
      <c r="G296" s="245"/>
      <c r="H296" s="70">
        <f>SUM(H290:I295)</f>
        <v>1054000</v>
      </c>
      <c r="I296" s="245"/>
    </row>
    <row r="297" spans="1:9" ht="15.6" thickTop="1" thickBot="1" x14ac:dyDescent="0.35">
      <c r="A297" s="184" t="s">
        <v>11</v>
      </c>
      <c r="B297" s="184"/>
      <c r="C297" s="184"/>
      <c r="D297" s="184"/>
      <c r="E297" s="184"/>
      <c r="F297" s="182">
        <f>SUM(F296)</f>
        <v>1040580</v>
      </c>
      <c r="G297" s="183"/>
      <c r="H297" s="182">
        <f>SUM(H296)</f>
        <v>1054000</v>
      </c>
      <c r="I297" s="183"/>
    </row>
    <row r="298" spans="1:9" ht="15" thickTop="1" x14ac:dyDescent="0.3"/>
    <row r="299" spans="1:9" s="1" customFormat="1" x14ac:dyDescent="0.3"/>
    <row r="300" spans="1:9" s="1" customFormat="1" x14ac:dyDescent="0.3">
      <c r="A300" s="143" t="s">
        <v>75</v>
      </c>
      <c r="B300" s="143"/>
      <c r="C300" s="143"/>
      <c r="D300" s="143"/>
      <c r="E300" s="143"/>
      <c r="F300" s="143"/>
      <c r="G300" s="143"/>
      <c r="H300" s="143"/>
      <c r="I300" s="143"/>
    </row>
    <row r="301" spans="1:9" s="1" customFormat="1" x14ac:dyDescent="0.3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s="1" customFormat="1" ht="15" customHeight="1" x14ac:dyDescent="0.3">
      <c r="A302" s="144" t="s">
        <v>0</v>
      </c>
      <c r="B302" s="144"/>
      <c r="C302" s="144"/>
      <c r="D302" s="144"/>
      <c r="E302" s="144"/>
      <c r="F302" s="138" t="s">
        <v>167</v>
      </c>
      <c r="G302" s="138"/>
      <c r="H302" s="138" t="s">
        <v>168</v>
      </c>
      <c r="I302" s="138"/>
    </row>
    <row r="303" spans="1:9" s="1" customFormat="1" x14ac:dyDescent="0.3">
      <c r="A303" s="145"/>
      <c r="B303" s="145"/>
      <c r="C303" s="145"/>
      <c r="D303" s="145"/>
      <c r="E303" s="145"/>
      <c r="F303" s="139"/>
      <c r="G303" s="139"/>
      <c r="H303" s="139"/>
      <c r="I303" s="139"/>
    </row>
    <row r="304" spans="1:9" s="1" customFormat="1" x14ac:dyDescent="0.3">
      <c r="A304" s="96" t="s">
        <v>41</v>
      </c>
      <c r="B304" s="97"/>
      <c r="C304" s="97"/>
      <c r="D304" s="97"/>
      <c r="E304" s="97"/>
      <c r="F304" s="53">
        <v>16865</v>
      </c>
      <c r="G304" s="53"/>
      <c r="H304" s="53">
        <v>15000</v>
      </c>
      <c r="I304" s="53"/>
    </row>
    <row r="305" spans="1:9" s="1" customFormat="1" x14ac:dyDescent="0.3">
      <c r="A305" s="127" t="s">
        <v>134</v>
      </c>
      <c r="B305" s="127"/>
      <c r="C305" s="127"/>
      <c r="D305" s="127"/>
      <c r="E305" s="127"/>
      <c r="F305" s="168"/>
      <c r="G305" s="168"/>
      <c r="H305" s="168"/>
      <c r="I305" s="168"/>
    </row>
    <row r="306" spans="1:9" s="1" customFormat="1" x14ac:dyDescent="0.3">
      <c r="A306" s="96" t="s">
        <v>51</v>
      </c>
      <c r="B306" s="97"/>
      <c r="C306" s="97"/>
      <c r="D306" s="97"/>
      <c r="E306" s="97"/>
      <c r="F306" s="53">
        <v>104961</v>
      </c>
      <c r="G306" s="53"/>
      <c r="H306" s="53">
        <v>120000</v>
      </c>
      <c r="I306" s="53"/>
    </row>
    <row r="307" spans="1:9" s="1" customFormat="1" x14ac:dyDescent="0.3">
      <c r="A307" s="134" t="s">
        <v>52</v>
      </c>
      <c r="B307" s="134"/>
      <c r="C307" s="134"/>
      <c r="D307" s="134"/>
      <c r="E307" s="134"/>
      <c r="F307" s="53"/>
      <c r="G307" s="53"/>
      <c r="H307" s="53"/>
      <c r="I307" s="53"/>
    </row>
    <row r="308" spans="1:9" s="1" customFormat="1" x14ac:dyDescent="0.3">
      <c r="A308" s="79" t="s">
        <v>54</v>
      </c>
      <c r="B308" s="79"/>
      <c r="C308" s="79"/>
      <c r="D308" s="79"/>
      <c r="E308" s="79"/>
      <c r="F308" s="53">
        <v>1580</v>
      </c>
      <c r="G308" s="53"/>
      <c r="H308" s="53">
        <v>10000</v>
      </c>
      <c r="I308" s="53"/>
    </row>
    <row r="309" spans="1:9" s="1" customFormat="1" x14ac:dyDescent="0.3">
      <c r="A309" s="134"/>
      <c r="B309" s="134"/>
      <c r="C309" s="134"/>
      <c r="D309" s="134"/>
      <c r="E309" s="134"/>
      <c r="F309" s="53"/>
      <c r="G309" s="53"/>
      <c r="H309" s="53"/>
      <c r="I309" s="53"/>
    </row>
    <row r="310" spans="1:9" s="1" customFormat="1" x14ac:dyDescent="0.3">
      <c r="A310" s="96" t="s">
        <v>42</v>
      </c>
      <c r="B310" s="97"/>
      <c r="C310" s="97"/>
      <c r="D310" s="97"/>
      <c r="E310" s="97"/>
      <c r="F310" s="53">
        <v>33318</v>
      </c>
      <c r="G310" s="53"/>
      <c r="H310" s="53">
        <v>39000</v>
      </c>
      <c r="I310" s="53"/>
    </row>
    <row r="311" spans="1:9" s="1" customFormat="1" ht="15" thickBot="1" x14ac:dyDescent="0.35">
      <c r="A311" s="108" t="s">
        <v>77</v>
      </c>
      <c r="B311" s="109"/>
      <c r="C311" s="109"/>
      <c r="D311" s="109"/>
      <c r="E311" s="110"/>
      <c r="F311" s="53"/>
      <c r="G311" s="53"/>
      <c r="H311" s="53"/>
      <c r="I311" s="53"/>
    </row>
    <row r="312" spans="1:9" s="1" customFormat="1" ht="15.6" thickTop="1" thickBot="1" x14ac:dyDescent="0.35">
      <c r="A312" s="100" t="s">
        <v>10</v>
      </c>
      <c r="B312" s="101"/>
      <c r="C312" s="101"/>
      <c r="D312" s="101"/>
      <c r="E312" s="101"/>
      <c r="F312" s="133">
        <f>SUM(F304:G311)</f>
        <v>156724</v>
      </c>
      <c r="G312" s="146"/>
      <c r="H312" s="133">
        <f>SUM(H304:I311)</f>
        <v>184000</v>
      </c>
      <c r="I312" s="146"/>
    </row>
    <row r="313" spans="1:9" s="1" customFormat="1" ht="15.6" thickTop="1" thickBot="1" x14ac:dyDescent="0.35">
      <c r="A313" s="147" t="s">
        <v>78</v>
      </c>
      <c r="B313" s="148"/>
      <c r="C313" s="148"/>
      <c r="D313" s="148"/>
      <c r="E313" s="148"/>
      <c r="F313" s="137">
        <f>SUM(F312)</f>
        <v>156724</v>
      </c>
      <c r="G313" s="149"/>
      <c r="H313" s="137">
        <f>SUM(H312)</f>
        <v>184000</v>
      </c>
      <c r="I313" s="149"/>
    </row>
    <row r="314" spans="1:9" s="1" customFormat="1" ht="15" thickTop="1" x14ac:dyDescent="0.3">
      <c r="A314" s="150" t="s">
        <v>35</v>
      </c>
      <c r="B314" s="151"/>
      <c r="C314" s="151"/>
      <c r="D314" s="151"/>
      <c r="E314" s="152"/>
      <c r="F314" s="292"/>
      <c r="G314" s="293"/>
      <c r="H314" s="290"/>
      <c r="I314" s="291"/>
    </row>
    <row r="315" spans="1:9" s="1" customFormat="1" x14ac:dyDescent="0.3">
      <c r="A315" s="153"/>
      <c r="B315" s="117"/>
      <c r="C315" s="117"/>
      <c r="D315" s="117"/>
      <c r="E315" s="118"/>
      <c r="F315" s="43"/>
      <c r="G315" s="44"/>
      <c r="H315" s="43"/>
      <c r="I315" s="44"/>
    </row>
    <row r="316" spans="1:9" s="1" customFormat="1" ht="15" thickBot="1" x14ac:dyDescent="0.35">
      <c r="A316" s="91" t="s">
        <v>36</v>
      </c>
      <c r="B316" s="92"/>
      <c r="C316" s="92"/>
      <c r="D316" s="92"/>
      <c r="E316" s="93"/>
      <c r="F316" s="154"/>
      <c r="G316" s="155"/>
      <c r="H316" s="94"/>
      <c r="I316" s="95"/>
    </row>
    <row r="317" spans="1:9" s="1" customFormat="1" ht="15.6" thickTop="1" thickBot="1" x14ac:dyDescent="0.35">
      <c r="A317" s="81" t="s">
        <v>12</v>
      </c>
      <c r="B317" s="82"/>
      <c r="C317" s="82"/>
      <c r="D317" s="82"/>
      <c r="E317" s="83"/>
      <c r="F317" s="84">
        <f>SUM(F314:G316)</f>
        <v>0</v>
      </c>
      <c r="G317" s="85"/>
      <c r="H317" s="84"/>
      <c r="I317" s="85"/>
    </row>
    <row r="318" spans="1:9" s="1" customFormat="1" ht="15.6" thickTop="1" thickBot="1" x14ac:dyDescent="0.35">
      <c r="A318" s="147" t="s">
        <v>13</v>
      </c>
      <c r="B318" s="148"/>
      <c r="C318" s="148"/>
      <c r="D318" s="148"/>
      <c r="E318" s="148"/>
      <c r="F318" s="137">
        <f>SUM(F312,F317)</f>
        <v>156724</v>
      </c>
      <c r="G318" s="149"/>
      <c r="H318" s="137">
        <f>SUM(H312)</f>
        <v>184000</v>
      </c>
      <c r="I318" s="149"/>
    </row>
    <row r="319" spans="1:9" s="1" customFormat="1" ht="15" thickTop="1" x14ac:dyDescent="0.3">
      <c r="A319" s="12"/>
      <c r="B319" s="12"/>
      <c r="C319" s="12"/>
      <c r="D319" s="12"/>
      <c r="E319" s="12"/>
      <c r="F319" s="13"/>
      <c r="G319" s="14"/>
      <c r="H319" s="13"/>
      <c r="I319" s="14"/>
    </row>
    <row r="320" spans="1:9" s="1" customFormat="1" x14ac:dyDescent="0.3">
      <c r="A320" s="12"/>
      <c r="B320" s="12"/>
      <c r="C320" s="12"/>
      <c r="D320" s="12"/>
      <c r="E320" s="12"/>
      <c r="F320" s="13"/>
      <c r="G320" s="14"/>
      <c r="H320" s="13"/>
      <c r="I320" s="14"/>
    </row>
    <row r="321" spans="1:9" s="1" customFormat="1" x14ac:dyDescent="0.3">
      <c r="A321" s="156" t="s">
        <v>98</v>
      </c>
      <c r="B321" s="156"/>
      <c r="C321" s="156"/>
      <c r="D321" s="156"/>
      <c r="E321" s="156"/>
      <c r="F321" s="156"/>
      <c r="G321" s="156"/>
      <c r="H321" s="156"/>
      <c r="I321" s="156"/>
    </row>
    <row r="322" spans="1:9" s="1" customFormat="1" x14ac:dyDescent="0.3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s="1" customFormat="1" ht="15" customHeight="1" x14ac:dyDescent="0.3">
      <c r="A323" s="144" t="s">
        <v>0</v>
      </c>
      <c r="B323" s="144"/>
      <c r="C323" s="144"/>
      <c r="D323" s="144"/>
      <c r="E323" s="144"/>
      <c r="F323" s="138" t="s">
        <v>167</v>
      </c>
      <c r="G323" s="138"/>
      <c r="H323" s="138" t="s">
        <v>168</v>
      </c>
      <c r="I323" s="138"/>
    </row>
    <row r="324" spans="1:9" s="1" customFormat="1" x14ac:dyDescent="0.3">
      <c r="A324" s="145"/>
      <c r="B324" s="145"/>
      <c r="C324" s="145"/>
      <c r="D324" s="145"/>
      <c r="E324" s="145"/>
      <c r="F324" s="139"/>
      <c r="G324" s="139"/>
      <c r="H324" s="139"/>
      <c r="I324" s="139"/>
    </row>
    <row r="325" spans="1:9" s="1" customFormat="1" x14ac:dyDescent="0.3">
      <c r="A325" s="96" t="s">
        <v>54</v>
      </c>
      <c r="B325" s="97"/>
      <c r="C325" s="97"/>
      <c r="D325" s="97"/>
      <c r="E325" s="97"/>
      <c r="F325" s="53">
        <v>209148</v>
      </c>
      <c r="G325" s="53"/>
      <c r="H325" s="53">
        <v>210000</v>
      </c>
      <c r="I325" s="53"/>
    </row>
    <row r="326" spans="1:9" s="1" customFormat="1" ht="15" thickBot="1" x14ac:dyDescent="0.35">
      <c r="A326" s="108" t="s">
        <v>135</v>
      </c>
      <c r="B326" s="109"/>
      <c r="C326" s="109"/>
      <c r="D326" s="109"/>
      <c r="E326" s="110"/>
      <c r="F326" s="98"/>
      <c r="G326" s="99"/>
      <c r="H326" s="98"/>
      <c r="I326" s="99"/>
    </row>
    <row r="327" spans="1:9" s="1" customFormat="1" ht="15.6" thickTop="1" thickBot="1" x14ac:dyDescent="0.35">
      <c r="A327" s="100" t="s">
        <v>10</v>
      </c>
      <c r="B327" s="101"/>
      <c r="C327" s="101"/>
      <c r="D327" s="101"/>
      <c r="E327" s="101"/>
      <c r="F327" s="102">
        <f>SUM(F325:G326)</f>
        <v>209148</v>
      </c>
      <c r="G327" s="103"/>
      <c r="H327" s="102">
        <f>SUM(H325:I326)</f>
        <v>210000</v>
      </c>
      <c r="I327" s="103"/>
    </row>
    <row r="328" spans="1:9" s="1" customFormat="1" ht="15.6" thickTop="1" thickBot="1" x14ac:dyDescent="0.35">
      <c r="A328" s="100" t="s">
        <v>13</v>
      </c>
      <c r="B328" s="101"/>
      <c r="C328" s="101"/>
      <c r="D328" s="101"/>
      <c r="E328" s="101"/>
      <c r="F328" s="102">
        <f>SUM(F327)</f>
        <v>209148</v>
      </c>
      <c r="G328" s="103"/>
      <c r="H328" s="102">
        <f>SUM(H327)</f>
        <v>210000</v>
      </c>
      <c r="I328" s="103"/>
    </row>
    <row r="329" spans="1:9" s="1" customFormat="1" ht="15" thickTop="1" x14ac:dyDescent="0.3"/>
    <row r="330" spans="1:9" s="1" customFormat="1" x14ac:dyDescent="0.3"/>
    <row r="331" spans="1:9" s="1" customFormat="1" x14ac:dyDescent="0.3"/>
    <row r="332" spans="1:9" s="1" customFormat="1" x14ac:dyDescent="0.3"/>
    <row r="333" spans="1:9" s="1" customFormat="1" x14ac:dyDescent="0.3"/>
    <row r="334" spans="1:9" s="1" customFormat="1" x14ac:dyDescent="0.3"/>
    <row r="335" spans="1:9" s="1" customFormat="1" x14ac:dyDescent="0.3">
      <c r="A335" s="156" t="s">
        <v>76</v>
      </c>
      <c r="B335" s="156"/>
      <c r="C335" s="156"/>
      <c r="D335" s="156"/>
      <c r="E335" s="156"/>
      <c r="F335" s="156"/>
      <c r="G335" s="156"/>
      <c r="H335" s="156"/>
      <c r="I335" s="156"/>
    </row>
    <row r="336" spans="1:9" s="1" customFormat="1" x14ac:dyDescent="0.3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s="1" customFormat="1" ht="15" customHeight="1" x14ac:dyDescent="0.3">
      <c r="A337" s="144" t="s">
        <v>0</v>
      </c>
      <c r="B337" s="144"/>
      <c r="C337" s="144"/>
      <c r="D337" s="144"/>
      <c r="E337" s="144"/>
      <c r="F337" s="138" t="s">
        <v>167</v>
      </c>
      <c r="G337" s="138"/>
      <c r="H337" s="138" t="s">
        <v>168</v>
      </c>
      <c r="I337" s="138"/>
    </row>
    <row r="338" spans="1:9" s="1" customFormat="1" x14ac:dyDescent="0.3">
      <c r="A338" s="145"/>
      <c r="B338" s="145"/>
      <c r="C338" s="145"/>
      <c r="D338" s="145"/>
      <c r="E338" s="145"/>
      <c r="F338" s="139"/>
      <c r="G338" s="139"/>
      <c r="H338" s="139"/>
      <c r="I338" s="139"/>
    </row>
    <row r="339" spans="1:9" s="1" customFormat="1" x14ac:dyDescent="0.3">
      <c r="A339" s="96" t="s">
        <v>54</v>
      </c>
      <c r="B339" s="97"/>
      <c r="C339" s="97"/>
      <c r="D339" s="97"/>
      <c r="E339" s="97"/>
      <c r="F339" s="53">
        <v>14400</v>
      </c>
      <c r="G339" s="53"/>
      <c r="H339" s="53">
        <v>15000</v>
      </c>
      <c r="I339" s="53"/>
    </row>
    <row r="340" spans="1:9" s="1" customFormat="1" ht="15" thickBot="1" x14ac:dyDescent="0.35">
      <c r="A340" s="108" t="s">
        <v>135</v>
      </c>
      <c r="B340" s="109"/>
      <c r="C340" s="109"/>
      <c r="D340" s="109"/>
      <c r="E340" s="110"/>
      <c r="F340" s="98"/>
      <c r="G340" s="99"/>
      <c r="H340" s="98"/>
      <c r="I340" s="99"/>
    </row>
    <row r="341" spans="1:9" s="1" customFormat="1" ht="15.6" thickTop="1" thickBot="1" x14ac:dyDescent="0.35">
      <c r="A341" s="100" t="s">
        <v>10</v>
      </c>
      <c r="B341" s="101"/>
      <c r="C341" s="101"/>
      <c r="D341" s="101"/>
      <c r="E341" s="101"/>
      <c r="F341" s="102">
        <f>SUM(F339:G340)</f>
        <v>14400</v>
      </c>
      <c r="G341" s="103"/>
      <c r="H341" s="102">
        <f>SUM(H339:I340)</f>
        <v>15000</v>
      </c>
      <c r="I341" s="103"/>
    </row>
    <row r="342" spans="1:9" s="1" customFormat="1" ht="15.6" thickTop="1" thickBot="1" x14ac:dyDescent="0.35">
      <c r="A342" s="100" t="s">
        <v>13</v>
      </c>
      <c r="B342" s="101"/>
      <c r="C342" s="101"/>
      <c r="D342" s="101"/>
      <c r="E342" s="101"/>
      <c r="F342" s="102">
        <f>SUM(F341)</f>
        <v>14400</v>
      </c>
      <c r="G342" s="103"/>
      <c r="H342" s="102">
        <f>SUM(H341)</f>
        <v>15000</v>
      </c>
      <c r="I342" s="103"/>
    </row>
    <row r="343" spans="1:9" s="1" customFormat="1" ht="15" thickTop="1" x14ac:dyDescent="0.3"/>
    <row r="344" spans="1:9" s="1" customFormat="1" x14ac:dyDescent="0.3"/>
    <row r="345" spans="1:9" s="1" customFormat="1" x14ac:dyDescent="0.3"/>
    <row r="346" spans="1:9" s="1" customFormat="1" x14ac:dyDescent="0.3"/>
    <row r="347" spans="1:9" s="1" customFormat="1" x14ac:dyDescent="0.3"/>
    <row r="348" spans="1:9" s="1" customFormat="1" x14ac:dyDescent="0.3"/>
    <row r="350" spans="1:9" x14ac:dyDescent="0.3">
      <c r="A350" s="185" t="s">
        <v>79</v>
      </c>
      <c r="B350" s="185"/>
      <c r="C350" s="185"/>
      <c r="D350" s="185"/>
      <c r="E350" s="185"/>
      <c r="F350" s="185"/>
      <c r="G350" s="185"/>
      <c r="H350" s="185"/>
      <c r="I350" s="185"/>
    </row>
    <row r="352" spans="1:9" ht="15" customHeight="1" x14ac:dyDescent="0.3">
      <c r="A352" s="186" t="s">
        <v>0</v>
      </c>
      <c r="B352" s="186"/>
      <c r="C352" s="186"/>
      <c r="D352" s="186"/>
      <c r="E352" s="186"/>
      <c r="F352" s="138" t="s">
        <v>167</v>
      </c>
      <c r="G352" s="138"/>
      <c r="H352" s="138" t="s">
        <v>168</v>
      </c>
      <c r="I352" s="138"/>
    </row>
    <row r="353" spans="1:9" x14ac:dyDescent="0.3">
      <c r="A353" s="187"/>
      <c r="B353" s="187"/>
      <c r="C353" s="187"/>
      <c r="D353" s="187"/>
      <c r="E353" s="187"/>
      <c r="F353" s="139"/>
      <c r="G353" s="139"/>
      <c r="H353" s="139"/>
      <c r="I353" s="139"/>
    </row>
    <row r="354" spans="1:9" x14ac:dyDescent="0.3">
      <c r="A354" s="79" t="s">
        <v>80</v>
      </c>
      <c r="B354" s="79"/>
      <c r="C354" s="79"/>
      <c r="D354" s="79"/>
      <c r="E354" s="79"/>
      <c r="F354" s="116">
        <v>11280</v>
      </c>
      <c r="G354" s="116"/>
      <c r="H354" s="80"/>
      <c r="I354" s="80"/>
    </row>
    <row r="355" spans="1:9" x14ac:dyDescent="0.3">
      <c r="A355" s="177" t="s">
        <v>136</v>
      </c>
      <c r="B355" s="178"/>
      <c r="C355" s="178"/>
      <c r="D355" s="178"/>
      <c r="E355" s="179"/>
      <c r="F355" s="80"/>
      <c r="G355" s="80"/>
      <c r="H355" s="212"/>
      <c r="I355" s="110"/>
    </row>
    <row r="356" spans="1:9" s="1" customFormat="1" x14ac:dyDescent="0.3">
      <c r="A356" s="171" t="s">
        <v>175</v>
      </c>
      <c r="B356" s="332"/>
      <c r="C356" s="332"/>
      <c r="D356" s="332"/>
      <c r="E356" s="333"/>
      <c r="F356" s="116">
        <v>126416</v>
      </c>
      <c r="G356" s="116"/>
      <c r="H356" s="59">
        <v>131000</v>
      </c>
      <c r="I356" s="60"/>
    </row>
    <row r="357" spans="1:9" s="1" customFormat="1" x14ac:dyDescent="0.3">
      <c r="A357" s="79" t="s">
        <v>42</v>
      </c>
      <c r="B357" s="79"/>
      <c r="C357" s="79"/>
      <c r="D357" s="79"/>
      <c r="E357" s="79"/>
      <c r="F357" s="116">
        <v>37178</v>
      </c>
      <c r="G357" s="116"/>
      <c r="H357" s="116">
        <v>35370</v>
      </c>
      <c r="I357" s="116"/>
    </row>
    <row r="358" spans="1:9" s="1" customFormat="1" ht="15" thickBot="1" x14ac:dyDescent="0.35">
      <c r="A358" s="177"/>
      <c r="B358" s="178"/>
      <c r="C358" s="178"/>
      <c r="D358" s="178"/>
      <c r="E358" s="179"/>
      <c r="F358" s="212"/>
      <c r="G358" s="110"/>
      <c r="H358" s="212"/>
      <c r="I358" s="110"/>
    </row>
    <row r="359" spans="1:9" ht="15.6" thickTop="1" thickBot="1" x14ac:dyDescent="0.35">
      <c r="A359" s="184" t="s">
        <v>13</v>
      </c>
      <c r="B359" s="184"/>
      <c r="C359" s="184"/>
      <c r="D359" s="184"/>
      <c r="E359" s="184"/>
      <c r="F359" s="182">
        <f>SUM(F354:G358)</f>
        <v>174874</v>
      </c>
      <c r="G359" s="183"/>
      <c r="H359" s="182">
        <f>SUM(H354:I358)</f>
        <v>166370</v>
      </c>
      <c r="I359" s="183"/>
    </row>
    <row r="360" spans="1:9" ht="15" thickTop="1" x14ac:dyDescent="0.3"/>
    <row r="361" spans="1:9" s="1" customFormat="1" x14ac:dyDescent="0.3"/>
    <row r="362" spans="1:9" s="1" customFormat="1" x14ac:dyDescent="0.3">
      <c r="A362" s="143" t="s">
        <v>182</v>
      </c>
      <c r="B362" s="143"/>
      <c r="C362" s="143"/>
      <c r="D362" s="143"/>
      <c r="E362" s="143"/>
      <c r="F362" s="143"/>
      <c r="G362" s="143"/>
      <c r="H362" s="143"/>
      <c r="I362" s="143"/>
    </row>
    <row r="363" spans="1:9" s="1" customFormat="1" x14ac:dyDescent="0.3"/>
    <row r="364" spans="1:9" s="1" customFormat="1" ht="15" customHeight="1" x14ac:dyDescent="0.3">
      <c r="A364" s="144" t="s">
        <v>0</v>
      </c>
      <c r="B364" s="144"/>
      <c r="C364" s="144"/>
      <c r="D364" s="144"/>
      <c r="E364" s="144"/>
      <c r="F364" s="138" t="s">
        <v>167</v>
      </c>
      <c r="G364" s="138"/>
      <c r="H364" s="138" t="s">
        <v>168</v>
      </c>
      <c r="I364" s="138"/>
    </row>
    <row r="365" spans="1:9" s="1" customFormat="1" x14ac:dyDescent="0.3">
      <c r="A365" s="145"/>
      <c r="B365" s="145"/>
      <c r="C365" s="145"/>
      <c r="D365" s="145"/>
      <c r="E365" s="145"/>
      <c r="F365" s="139"/>
      <c r="G365" s="139"/>
      <c r="H365" s="139"/>
      <c r="I365" s="139"/>
    </row>
    <row r="366" spans="1:9" s="1" customFormat="1" x14ac:dyDescent="0.3">
      <c r="A366" s="36" t="s">
        <v>56</v>
      </c>
      <c r="B366" s="36"/>
      <c r="C366" s="36"/>
      <c r="D366" s="36"/>
      <c r="E366" s="36"/>
      <c r="F366" s="45">
        <v>15000</v>
      </c>
      <c r="G366" s="45"/>
      <c r="H366" s="45"/>
      <c r="I366" s="45"/>
    </row>
    <row r="367" spans="1:9" s="1" customFormat="1" x14ac:dyDescent="0.3">
      <c r="A367" s="141" t="s">
        <v>183</v>
      </c>
      <c r="B367" s="141"/>
      <c r="C367" s="141"/>
      <c r="D367" s="141"/>
      <c r="E367" s="142"/>
      <c r="F367" s="284"/>
      <c r="G367" s="285"/>
      <c r="H367" s="45"/>
      <c r="I367" s="45"/>
    </row>
    <row r="368" spans="1:9" s="1" customFormat="1" x14ac:dyDescent="0.3">
      <c r="A368" s="96" t="s">
        <v>42</v>
      </c>
      <c r="B368" s="97"/>
      <c r="C368" s="97"/>
      <c r="D368" s="97"/>
      <c r="E368" s="97"/>
      <c r="F368" s="43">
        <v>4050</v>
      </c>
      <c r="G368" s="44"/>
      <c r="H368" s="45"/>
      <c r="I368" s="45"/>
    </row>
    <row r="369" spans="1:9" s="1" customFormat="1" ht="15" thickBot="1" x14ac:dyDescent="0.35">
      <c r="A369" s="141"/>
      <c r="B369" s="141"/>
      <c r="C369" s="141"/>
      <c r="D369" s="141"/>
      <c r="E369" s="142"/>
      <c r="F369" s="284"/>
      <c r="G369" s="285"/>
      <c r="H369" s="284"/>
      <c r="I369" s="285"/>
    </row>
    <row r="370" spans="1:9" s="1" customFormat="1" ht="15.6" thickTop="1" thickBot="1" x14ac:dyDescent="0.35">
      <c r="A370" s="309" t="s">
        <v>13</v>
      </c>
      <c r="B370" s="309"/>
      <c r="C370" s="309"/>
      <c r="D370" s="309"/>
      <c r="E370" s="309"/>
      <c r="F370" s="310">
        <f>SUM(F366:G369)</f>
        <v>19050</v>
      </c>
      <c r="G370" s="311"/>
      <c r="H370" s="310">
        <f>SUM(H366:I369)</f>
        <v>0</v>
      </c>
      <c r="I370" s="311"/>
    </row>
    <row r="371" spans="1:9" s="1" customFormat="1" ht="15" thickTop="1" x14ac:dyDescent="0.3"/>
    <row r="372" spans="1:9" s="1" customFormat="1" x14ac:dyDescent="0.3"/>
    <row r="373" spans="1:9" s="1" customFormat="1" x14ac:dyDescent="0.3">
      <c r="A373" s="143" t="s">
        <v>82</v>
      </c>
      <c r="B373" s="143"/>
      <c r="C373" s="143"/>
      <c r="D373" s="143"/>
      <c r="E373" s="143"/>
      <c r="F373" s="143"/>
      <c r="G373" s="143"/>
      <c r="H373" s="143"/>
      <c r="I373" s="143"/>
    </row>
    <row r="374" spans="1:9" s="1" customFormat="1" x14ac:dyDescent="0.3"/>
    <row r="375" spans="1:9" s="1" customFormat="1" ht="15" customHeight="1" x14ac:dyDescent="0.3">
      <c r="A375" s="144" t="s">
        <v>0</v>
      </c>
      <c r="B375" s="144"/>
      <c r="C375" s="144"/>
      <c r="D375" s="144"/>
      <c r="E375" s="144"/>
      <c r="F375" s="138" t="s">
        <v>167</v>
      </c>
      <c r="G375" s="138"/>
      <c r="H375" s="138" t="s">
        <v>168</v>
      </c>
      <c r="I375" s="138"/>
    </row>
    <row r="376" spans="1:9" s="1" customFormat="1" x14ac:dyDescent="0.3">
      <c r="A376" s="145"/>
      <c r="B376" s="145"/>
      <c r="C376" s="145"/>
      <c r="D376" s="145"/>
      <c r="E376" s="145"/>
      <c r="F376" s="139"/>
      <c r="G376" s="139"/>
      <c r="H376" s="139"/>
      <c r="I376" s="139"/>
    </row>
    <row r="377" spans="1:9" s="1" customFormat="1" x14ac:dyDescent="0.3">
      <c r="A377" s="36" t="s">
        <v>83</v>
      </c>
      <c r="B377" s="36"/>
      <c r="C377" s="36"/>
      <c r="D377" s="36"/>
      <c r="E377" s="36"/>
      <c r="F377" s="45">
        <v>7650</v>
      </c>
      <c r="G377" s="45"/>
      <c r="H377" s="45">
        <v>400000</v>
      </c>
      <c r="I377" s="45"/>
    </row>
    <row r="378" spans="1:9" s="1" customFormat="1" x14ac:dyDescent="0.3">
      <c r="A378" s="113" t="s">
        <v>84</v>
      </c>
      <c r="B378" s="114"/>
      <c r="C378" s="114"/>
      <c r="D378" s="114"/>
      <c r="E378" s="115"/>
      <c r="F378" s="59">
        <v>7650</v>
      </c>
      <c r="G378" s="60"/>
      <c r="H378" s="59"/>
      <c r="I378" s="60"/>
    </row>
    <row r="379" spans="1:9" s="1" customFormat="1" x14ac:dyDescent="0.3">
      <c r="A379" s="113" t="s">
        <v>196</v>
      </c>
      <c r="B379" s="114"/>
      <c r="C379" s="114"/>
      <c r="D379" s="114"/>
      <c r="E379" s="115"/>
      <c r="F379" s="59"/>
      <c r="G379" s="60"/>
      <c r="H379" s="59">
        <v>400000</v>
      </c>
      <c r="I379" s="60"/>
    </row>
    <row r="380" spans="1:9" s="1" customFormat="1" ht="15" thickBot="1" x14ac:dyDescent="0.35">
      <c r="A380" s="121" t="s">
        <v>13</v>
      </c>
      <c r="B380" s="121"/>
      <c r="C380" s="121"/>
      <c r="D380" s="121"/>
      <c r="E380" s="121"/>
      <c r="F380" s="122">
        <f>SUM(F377)</f>
        <v>7650</v>
      </c>
      <c r="G380" s="123"/>
      <c r="H380" s="122">
        <f>SUM(H377)</f>
        <v>400000</v>
      </c>
      <c r="I380" s="123"/>
    </row>
    <row r="381" spans="1:9" s="1" customFormat="1" ht="15" thickTop="1" x14ac:dyDescent="0.3"/>
    <row r="382" spans="1:9" s="1" customFormat="1" x14ac:dyDescent="0.3"/>
    <row r="383" spans="1:9" s="1" customFormat="1" x14ac:dyDescent="0.3">
      <c r="A383" s="143" t="s">
        <v>85</v>
      </c>
      <c r="B383" s="143"/>
      <c r="C383" s="143"/>
      <c r="D383" s="143"/>
      <c r="E383" s="143"/>
      <c r="F383" s="143"/>
      <c r="G383" s="143"/>
      <c r="H383" s="143"/>
      <c r="I383" s="143"/>
    </row>
    <row r="384" spans="1:9" s="1" customFormat="1" x14ac:dyDescent="0.3"/>
    <row r="385" spans="1:9" s="1" customFormat="1" ht="15" customHeight="1" x14ac:dyDescent="0.3">
      <c r="A385" s="144" t="s">
        <v>0</v>
      </c>
      <c r="B385" s="144"/>
      <c r="C385" s="144"/>
      <c r="D385" s="144"/>
      <c r="E385" s="144"/>
      <c r="F385" s="138" t="s">
        <v>167</v>
      </c>
      <c r="G385" s="138"/>
      <c r="H385" s="138" t="s">
        <v>168</v>
      </c>
      <c r="I385" s="138"/>
    </row>
    <row r="386" spans="1:9" s="1" customFormat="1" x14ac:dyDescent="0.3">
      <c r="A386" s="145"/>
      <c r="B386" s="145"/>
      <c r="C386" s="145"/>
      <c r="D386" s="145"/>
      <c r="E386" s="145"/>
      <c r="F386" s="139"/>
      <c r="G386" s="139"/>
      <c r="H386" s="139"/>
      <c r="I386" s="139"/>
    </row>
    <row r="387" spans="1:9" s="1" customFormat="1" x14ac:dyDescent="0.3">
      <c r="A387" s="36"/>
      <c r="B387" s="36"/>
      <c r="C387" s="36"/>
      <c r="D387" s="36"/>
      <c r="E387" s="36"/>
      <c r="F387" s="89"/>
      <c r="G387" s="89"/>
      <c r="H387" s="89"/>
      <c r="I387" s="89"/>
    </row>
    <row r="388" spans="1:9" s="1" customFormat="1" x14ac:dyDescent="0.3">
      <c r="A388" s="141"/>
      <c r="B388" s="141"/>
      <c r="C388" s="141"/>
      <c r="D388" s="141"/>
      <c r="E388" s="142"/>
      <c r="F388" s="43"/>
      <c r="G388" s="44"/>
      <c r="H388" s="43"/>
      <c r="I388" s="44"/>
    </row>
    <row r="389" spans="1:9" s="1" customFormat="1" x14ac:dyDescent="0.3">
      <c r="A389" s="117" t="s">
        <v>81</v>
      </c>
      <c r="B389" s="117"/>
      <c r="C389" s="117"/>
      <c r="D389" s="117"/>
      <c r="E389" s="118"/>
      <c r="F389" s="43">
        <f>SUM(F390:G394)</f>
        <v>2321924</v>
      </c>
      <c r="G389" s="44"/>
      <c r="H389" s="43">
        <f>SUM(H390:I396)</f>
        <v>2261000</v>
      </c>
      <c r="I389" s="44"/>
    </row>
    <row r="390" spans="1:9" s="1" customFormat="1" x14ac:dyDescent="0.3">
      <c r="A390" s="141" t="s">
        <v>161</v>
      </c>
      <c r="B390" s="141"/>
      <c r="C390" s="141"/>
      <c r="D390" s="141"/>
      <c r="E390" s="142"/>
      <c r="F390" s="57">
        <v>466886</v>
      </c>
      <c r="G390" s="58"/>
      <c r="H390" s="57">
        <v>467000</v>
      </c>
      <c r="I390" s="58"/>
    </row>
    <row r="391" spans="1:9" s="1" customFormat="1" x14ac:dyDescent="0.3">
      <c r="A391" s="141" t="s">
        <v>160</v>
      </c>
      <c r="B391" s="141"/>
      <c r="C391" s="141"/>
      <c r="D391" s="141"/>
      <c r="E391" s="142"/>
      <c r="F391" s="57">
        <v>1831250</v>
      </c>
      <c r="G391" s="58"/>
      <c r="H391" s="57">
        <v>1769000</v>
      </c>
      <c r="I391" s="58"/>
    </row>
    <row r="392" spans="1:9" s="1" customFormat="1" x14ac:dyDescent="0.3">
      <c r="A392" s="141" t="s">
        <v>176</v>
      </c>
      <c r="B392" s="141"/>
      <c r="C392" s="141"/>
      <c r="D392" s="141"/>
      <c r="E392" s="142"/>
      <c r="F392" s="57">
        <v>23788</v>
      </c>
      <c r="G392" s="58"/>
      <c r="H392" s="57">
        <v>25000</v>
      </c>
      <c r="I392" s="58"/>
    </row>
    <row r="393" spans="1:9" s="1" customFormat="1" x14ac:dyDescent="0.3">
      <c r="A393" s="141" t="s">
        <v>86</v>
      </c>
      <c r="B393" s="141"/>
      <c r="C393" s="141"/>
      <c r="D393" s="141"/>
      <c r="E393" s="142"/>
      <c r="F393" s="57"/>
      <c r="G393" s="58"/>
      <c r="H393" s="57"/>
      <c r="I393" s="58"/>
    </row>
    <row r="394" spans="1:9" s="1" customFormat="1" x14ac:dyDescent="0.3">
      <c r="A394" s="141"/>
      <c r="B394" s="141"/>
      <c r="C394" s="141"/>
      <c r="D394" s="141"/>
      <c r="E394" s="142"/>
      <c r="F394" s="57"/>
      <c r="G394" s="58"/>
      <c r="H394" s="57"/>
      <c r="I394" s="58"/>
    </row>
    <row r="395" spans="1:9" s="1" customFormat="1" x14ac:dyDescent="0.3">
      <c r="A395" s="117" t="s">
        <v>177</v>
      </c>
      <c r="B395" s="117"/>
      <c r="C395" s="117"/>
      <c r="D395" s="117"/>
      <c r="E395" s="118"/>
      <c r="F395" s="57">
        <v>132481</v>
      </c>
      <c r="G395" s="58"/>
      <c r="H395" s="57"/>
      <c r="I395" s="58"/>
    </row>
    <row r="396" spans="1:9" s="1" customFormat="1" x14ac:dyDescent="0.3">
      <c r="A396" s="117" t="s">
        <v>87</v>
      </c>
      <c r="B396" s="117"/>
      <c r="C396" s="117"/>
      <c r="D396" s="117"/>
      <c r="E396" s="118"/>
      <c r="F396" s="57">
        <v>74155</v>
      </c>
      <c r="G396" s="58"/>
      <c r="H396" s="57"/>
      <c r="I396" s="58"/>
    </row>
    <row r="397" spans="1:9" s="1" customFormat="1" x14ac:dyDescent="0.3">
      <c r="A397" s="117" t="s">
        <v>144</v>
      </c>
      <c r="B397" s="117"/>
      <c r="C397" s="117"/>
      <c r="D397" s="117"/>
      <c r="E397" s="118"/>
      <c r="F397" s="57"/>
      <c r="G397" s="58"/>
      <c r="H397" s="57"/>
      <c r="I397" s="58"/>
    </row>
    <row r="398" spans="1:9" s="1" customFormat="1" x14ac:dyDescent="0.3">
      <c r="A398" s="36"/>
      <c r="B398" s="119"/>
      <c r="C398" s="119"/>
      <c r="D398" s="119"/>
      <c r="E398" s="119"/>
      <c r="F398" s="120"/>
      <c r="G398" s="120"/>
      <c r="H398" s="120">
        <v>0</v>
      </c>
      <c r="I398" s="120"/>
    </row>
    <row r="399" spans="1:9" s="1" customFormat="1" ht="15" thickBot="1" x14ac:dyDescent="0.35">
      <c r="A399" s="121" t="s">
        <v>13</v>
      </c>
      <c r="B399" s="121"/>
      <c r="C399" s="121"/>
      <c r="D399" s="121"/>
      <c r="E399" s="121"/>
      <c r="F399" s="158">
        <f>SUM(F387+F389+F398+F396+F397)</f>
        <v>2396079</v>
      </c>
      <c r="G399" s="159"/>
      <c r="H399" s="319">
        <f>SUM(H387+H389+H398+H396+H397)</f>
        <v>2261000</v>
      </c>
      <c r="I399" s="320"/>
    </row>
    <row r="400" spans="1:9" s="1" customFormat="1" ht="15" thickTop="1" x14ac:dyDescent="0.3"/>
    <row r="401" spans="1:9" s="1" customFormat="1" x14ac:dyDescent="0.3"/>
    <row r="402" spans="1:9" s="1" customFormat="1" x14ac:dyDescent="0.3">
      <c r="A402" s="143" t="s">
        <v>178</v>
      </c>
      <c r="B402" s="143"/>
      <c r="C402" s="143"/>
      <c r="D402" s="143"/>
      <c r="E402" s="143"/>
      <c r="F402" s="143"/>
      <c r="G402" s="143"/>
      <c r="H402" s="143"/>
      <c r="I402" s="143"/>
    </row>
    <row r="403" spans="1:9" s="1" customFormat="1" x14ac:dyDescent="0.3"/>
    <row r="404" spans="1:9" s="1" customFormat="1" ht="15" customHeight="1" x14ac:dyDescent="0.3">
      <c r="A404" s="144" t="s">
        <v>0</v>
      </c>
      <c r="B404" s="144"/>
      <c r="C404" s="144"/>
      <c r="D404" s="144"/>
      <c r="E404" s="144"/>
      <c r="F404" s="138" t="s">
        <v>167</v>
      </c>
      <c r="G404" s="138"/>
      <c r="H404" s="138" t="s">
        <v>168</v>
      </c>
      <c r="I404" s="138"/>
    </row>
    <row r="405" spans="1:9" s="1" customFormat="1" x14ac:dyDescent="0.3">
      <c r="A405" s="145"/>
      <c r="B405" s="145"/>
      <c r="C405" s="145"/>
      <c r="D405" s="145"/>
      <c r="E405" s="145"/>
      <c r="F405" s="139"/>
      <c r="G405" s="139"/>
      <c r="H405" s="139"/>
      <c r="I405" s="139"/>
    </row>
    <row r="406" spans="1:9" s="1" customFormat="1" x14ac:dyDescent="0.3">
      <c r="A406" s="36" t="s">
        <v>179</v>
      </c>
      <c r="B406" s="36"/>
      <c r="C406" s="36"/>
      <c r="D406" s="36"/>
      <c r="E406" s="36"/>
      <c r="F406" s="45">
        <f>SUM(F407:G409)</f>
        <v>232000</v>
      </c>
      <c r="G406" s="45"/>
      <c r="H406" s="45">
        <f>SUM(H407:I409)</f>
        <v>120000</v>
      </c>
      <c r="I406" s="45"/>
    </row>
    <row r="407" spans="1:9" s="1" customFormat="1" x14ac:dyDescent="0.3">
      <c r="A407" s="113" t="s">
        <v>191</v>
      </c>
      <c r="B407" s="114"/>
      <c r="C407" s="114"/>
      <c r="D407" s="114"/>
      <c r="E407" s="115"/>
      <c r="F407" s="59">
        <v>232000</v>
      </c>
      <c r="G407" s="60"/>
      <c r="H407" s="59"/>
      <c r="I407" s="60"/>
    </row>
    <row r="408" spans="1:9" s="1" customFormat="1" x14ac:dyDescent="0.3">
      <c r="A408" s="113" t="s">
        <v>192</v>
      </c>
      <c r="B408" s="114"/>
      <c r="C408" s="114"/>
      <c r="D408" s="114"/>
      <c r="E408" s="115"/>
      <c r="F408" s="116"/>
      <c r="G408" s="116"/>
      <c r="H408" s="116">
        <v>120000</v>
      </c>
      <c r="I408" s="116"/>
    </row>
    <row r="409" spans="1:9" s="1" customFormat="1" x14ac:dyDescent="0.3">
      <c r="A409" s="322"/>
      <c r="B409" s="113"/>
      <c r="C409" s="113"/>
      <c r="D409" s="113"/>
      <c r="E409" s="323"/>
      <c r="F409" s="116"/>
      <c r="G409" s="116"/>
      <c r="H409" s="116"/>
      <c r="I409" s="116"/>
    </row>
    <row r="410" spans="1:9" s="1" customFormat="1" ht="15" thickBot="1" x14ac:dyDescent="0.35">
      <c r="A410" s="121" t="s">
        <v>13</v>
      </c>
      <c r="B410" s="121"/>
      <c r="C410" s="121"/>
      <c r="D410" s="121"/>
      <c r="E410" s="121"/>
      <c r="F410" s="122">
        <f>SUM(F406)</f>
        <v>232000</v>
      </c>
      <c r="G410" s="123"/>
      <c r="H410" s="124">
        <f>SUM(H406)</f>
        <v>120000</v>
      </c>
      <c r="I410" s="125"/>
    </row>
    <row r="411" spans="1:9" s="1" customFormat="1" ht="15" thickTop="1" x14ac:dyDescent="0.3"/>
    <row r="412" spans="1:9" s="1" customFormat="1" x14ac:dyDescent="0.3"/>
    <row r="413" spans="1:9" s="1" customFormat="1" x14ac:dyDescent="0.3">
      <c r="A413" s="143" t="s">
        <v>184</v>
      </c>
      <c r="B413" s="143"/>
      <c r="C413" s="143"/>
      <c r="D413" s="143"/>
      <c r="E413" s="143"/>
      <c r="F413" s="143"/>
      <c r="G413" s="143"/>
      <c r="H413" s="143"/>
      <c r="I413" s="143"/>
    </row>
    <row r="414" spans="1:9" s="1" customFormat="1" x14ac:dyDescent="0.3"/>
    <row r="415" spans="1:9" s="1" customFormat="1" x14ac:dyDescent="0.3">
      <c r="A415" s="144" t="s">
        <v>0</v>
      </c>
      <c r="B415" s="144"/>
      <c r="C415" s="144"/>
      <c r="D415" s="144"/>
      <c r="E415" s="144"/>
      <c r="F415" s="138" t="s">
        <v>167</v>
      </c>
      <c r="G415" s="138"/>
      <c r="H415" s="138" t="s">
        <v>168</v>
      </c>
      <c r="I415" s="138"/>
    </row>
    <row r="416" spans="1:9" s="1" customFormat="1" x14ac:dyDescent="0.3">
      <c r="A416" s="145"/>
      <c r="B416" s="145"/>
      <c r="C416" s="145"/>
      <c r="D416" s="145"/>
      <c r="E416" s="145"/>
      <c r="F416" s="139"/>
      <c r="G416" s="139"/>
      <c r="H416" s="139"/>
      <c r="I416" s="139"/>
    </row>
    <row r="417" spans="1:9" s="1" customFormat="1" x14ac:dyDescent="0.3">
      <c r="A417" s="36" t="s">
        <v>179</v>
      </c>
      <c r="B417" s="36"/>
      <c r="C417" s="36"/>
      <c r="D417" s="36"/>
      <c r="E417" s="36"/>
      <c r="F417" s="45">
        <v>80724</v>
      </c>
      <c r="G417" s="45"/>
      <c r="H417" s="45">
        <f>SUM(H418:I420)</f>
        <v>255360</v>
      </c>
      <c r="I417" s="45"/>
    </row>
    <row r="418" spans="1:9" s="1" customFormat="1" x14ac:dyDescent="0.3">
      <c r="A418" s="113" t="s">
        <v>194</v>
      </c>
      <c r="B418" s="114"/>
      <c r="C418" s="114"/>
      <c r="D418" s="114"/>
      <c r="E418" s="115"/>
      <c r="F418" s="59">
        <v>80724</v>
      </c>
      <c r="G418" s="60"/>
      <c r="H418" s="59">
        <v>201071</v>
      </c>
      <c r="I418" s="60"/>
    </row>
    <row r="419" spans="1:9" s="1" customFormat="1" x14ac:dyDescent="0.3">
      <c r="A419" s="331"/>
      <c r="B419" s="119"/>
      <c r="C419" s="119"/>
      <c r="D419" s="119"/>
      <c r="E419" s="119"/>
      <c r="F419" s="116"/>
      <c r="G419" s="116"/>
      <c r="H419" s="116"/>
      <c r="I419" s="116"/>
    </row>
    <row r="420" spans="1:9" s="1" customFormat="1" x14ac:dyDescent="0.3">
      <c r="A420" s="96" t="s">
        <v>42</v>
      </c>
      <c r="B420" s="97"/>
      <c r="C420" s="97"/>
      <c r="D420" s="97"/>
      <c r="E420" s="97"/>
      <c r="F420" s="116">
        <v>21796</v>
      </c>
      <c r="G420" s="116"/>
      <c r="H420" s="116">
        <v>54289</v>
      </c>
      <c r="I420" s="116"/>
    </row>
    <row r="421" spans="1:9" s="1" customFormat="1" ht="15" thickBot="1" x14ac:dyDescent="0.35">
      <c r="A421" s="121" t="s">
        <v>13</v>
      </c>
      <c r="B421" s="121"/>
      <c r="C421" s="121"/>
      <c r="D421" s="121"/>
      <c r="E421" s="121"/>
      <c r="F421" s="122">
        <f>SUM(F417+F420)</f>
        <v>102520</v>
      </c>
      <c r="G421" s="123"/>
      <c r="H421" s="124">
        <f>SUM(H417)</f>
        <v>255360</v>
      </c>
      <c r="I421" s="125"/>
    </row>
    <row r="422" spans="1:9" s="1" customFormat="1" ht="15" thickTop="1" x14ac:dyDescent="0.3"/>
    <row r="424" spans="1:9" x14ac:dyDescent="0.3">
      <c r="A424" s="185" t="s">
        <v>88</v>
      </c>
      <c r="B424" s="185"/>
      <c r="C424" s="185"/>
      <c r="D424" s="185"/>
      <c r="E424" s="185"/>
      <c r="F424" s="185"/>
      <c r="G424" s="185"/>
      <c r="H424" s="185"/>
      <c r="I424" s="185"/>
    </row>
    <row r="426" spans="1:9" ht="15" customHeight="1" x14ac:dyDescent="0.3">
      <c r="A426" s="186" t="s">
        <v>0</v>
      </c>
      <c r="B426" s="186"/>
      <c r="C426" s="186"/>
      <c r="D426" s="186"/>
      <c r="E426" s="186"/>
      <c r="F426" s="138" t="s">
        <v>167</v>
      </c>
      <c r="G426" s="138"/>
      <c r="H426" s="138" t="s">
        <v>168</v>
      </c>
      <c r="I426" s="138"/>
    </row>
    <row r="427" spans="1:9" x14ac:dyDescent="0.3">
      <c r="A427" s="187"/>
      <c r="B427" s="187"/>
      <c r="C427" s="187"/>
      <c r="D427" s="187"/>
      <c r="E427" s="187"/>
      <c r="F427" s="139"/>
      <c r="G427" s="139"/>
      <c r="H427" s="139"/>
      <c r="I427" s="139"/>
    </row>
    <row r="428" spans="1:9" s="1" customFormat="1" x14ac:dyDescent="0.3">
      <c r="A428" s="54" t="s">
        <v>89</v>
      </c>
      <c r="B428" s="61"/>
      <c r="C428" s="61"/>
      <c r="D428" s="61"/>
      <c r="E428" s="62"/>
      <c r="F428" s="49"/>
      <c r="G428" s="50"/>
      <c r="H428" s="300"/>
      <c r="I428" s="301"/>
    </row>
    <row r="429" spans="1:9" x14ac:dyDescent="0.3">
      <c r="A429" s="79" t="s">
        <v>35</v>
      </c>
      <c r="B429" s="79"/>
      <c r="C429" s="79"/>
      <c r="D429" s="79"/>
      <c r="E429" s="79"/>
      <c r="F429" s="80"/>
      <c r="G429" s="80"/>
      <c r="H429" s="80"/>
      <c r="I429" s="80"/>
    </row>
    <row r="430" spans="1:9" x14ac:dyDescent="0.3">
      <c r="A430" s="177" t="s">
        <v>31</v>
      </c>
      <c r="B430" s="178"/>
      <c r="C430" s="178"/>
      <c r="D430" s="178"/>
      <c r="E430" s="179"/>
      <c r="F430" s="59"/>
      <c r="G430" s="60"/>
      <c r="H430" s="59"/>
      <c r="I430" s="60"/>
    </row>
    <row r="431" spans="1:9" ht="15" thickBot="1" x14ac:dyDescent="0.35">
      <c r="A431" s="171" t="s">
        <v>36</v>
      </c>
      <c r="B431" s="47"/>
      <c r="C431" s="47"/>
      <c r="D431" s="47"/>
      <c r="E431" s="48"/>
      <c r="F431" s="205"/>
      <c r="G431" s="206"/>
      <c r="H431" s="205"/>
      <c r="I431" s="206"/>
    </row>
    <row r="432" spans="1:9" ht="15.6" thickTop="1" thickBot="1" x14ac:dyDescent="0.35">
      <c r="A432" s="51" t="s">
        <v>12</v>
      </c>
      <c r="B432" s="52"/>
      <c r="C432" s="52"/>
      <c r="D432" s="52"/>
      <c r="E432" s="52"/>
      <c r="F432" s="70">
        <f>SUM(F429+F431)</f>
        <v>0</v>
      </c>
      <c r="G432" s="70"/>
      <c r="H432" s="70">
        <f>SUM(H429+H431)</f>
        <v>0</v>
      </c>
      <c r="I432" s="70"/>
    </row>
    <row r="433" spans="1:9" ht="15.6" thickTop="1" thickBot="1" x14ac:dyDescent="0.35">
      <c r="A433" s="184" t="s">
        <v>13</v>
      </c>
      <c r="B433" s="184"/>
      <c r="C433" s="184"/>
      <c r="D433" s="184"/>
      <c r="E433" s="184"/>
      <c r="F433" s="182">
        <f>SUM(F432+F428)</f>
        <v>0</v>
      </c>
      <c r="G433" s="183"/>
      <c r="H433" s="182">
        <f>SUM(H428+H432)</f>
        <v>0</v>
      </c>
      <c r="I433" s="183"/>
    </row>
    <row r="434" spans="1:9" ht="15" thickTop="1" x14ac:dyDescent="0.3"/>
    <row r="435" spans="1:9" s="1" customFormat="1" x14ac:dyDescent="0.3"/>
    <row r="437" spans="1:9" x14ac:dyDescent="0.3">
      <c r="A437" s="185" t="s">
        <v>90</v>
      </c>
      <c r="B437" s="185"/>
      <c r="C437" s="185"/>
      <c r="D437" s="185"/>
      <c r="E437" s="185"/>
      <c r="F437" s="185"/>
      <c r="G437" s="185"/>
      <c r="H437" s="185"/>
      <c r="I437" s="185"/>
    </row>
    <row r="439" spans="1:9" ht="15" customHeight="1" x14ac:dyDescent="0.3">
      <c r="A439" s="186" t="s">
        <v>0</v>
      </c>
      <c r="B439" s="186"/>
      <c r="C439" s="186"/>
      <c r="D439" s="186"/>
      <c r="E439" s="186"/>
      <c r="F439" s="138" t="s">
        <v>167</v>
      </c>
      <c r="G439" s="138"/>
      <c r="H439" s="138" t="s">
        <v>168</v>
      </c>
      <c r="I439" s="138"/>
    </row>
    <row r="440" spans="1:9" x14ac:dyDescent="0.3">
      <c r="A440" s="187"/>
      <c r="B440" s="187"/>
      <c r="C440" s="187"/>
      <c r="D440" s="187"/>
      <c r="E440" s="187"/>
      <c r="F440" s="139"/>
      <c r="G440" s="139"/>
      <c r="H440" s="139"/>
      <c r="I440" s="139"/>
    </row>
    <row r="441" spans="1:9" x14ac:dyDescent="0.3">
      <c r="A441" s="46" t="s">
        <v>8</v>
      </c>
      <c r="B441" s="171"/>
      <c r="C441" s="171"/>
      <c r="D441" s="171"/>
      <c r="E441" s="171"/>
      <c r="F441" s="53"/>
      <c r="G441" s="53"/>
      <c r="H441" s="53"/>
      <c r="I441" s="53"/>
    </row>
    <row r="442" spans="1:9" x14ac:dyDescent="0.3">
      <c r="A442" s="127"/>
      <c r="B442" s="207"/>
      <c r="C442" s="207"/>
      <c r="D442" s="207"/>
      <c r="E442" s="207"/>
      <c r="F442" s="168"/>
      <c r="G442" s="168"/>
      <c r="H442" s="168"/>
      <c r="I442" s="168"/>
    </row>
    <row r="443" spans="1:9" x14ac:dyDescent="0.3">
      <c r="A443" s="46" t="s">
        <v>54</v>
      </c>
      <c r="B443" s="171"/>
      <c r="C443" s="171"/>
      <c r="D443" s="171"/>
      <c r="E443" s="171"/>
      <c r="F443" s="53">
        <v>262394</v>
      </c>
      <c r="G443" s="53"/>
      <c r="H443" s="53">
        <v>396752</v>
      </c>
      <c r="I443" s="53"/>
    </row>
    <row r="444" spans="1:9" x14ac:dyDescent="0.3">
      <c r="A444" s="127"/>
      <c r="B444" s="207"/>
      <c r="C444" s="207"/>
      <c r="D444" s="207"/>
      <c r="E444" s="207"/>
      <c r="F444" s="168"/>
      <c r="G444" s="168"/>
      <c r="H444" s="168"/>
      <c r="I444" s="168"/>
    </row>
    <row r="445" spans="1:9" x14ac:dyDescent="0.3">
      <c r="A445" s="46" t="s">
        <v>42</v>
      </c>
      <c r="B445" s="171"/>
      <c r="C445" s="171"/>
      <c r="D445" s="171"/>
      <c r="E445" s="171"/>
      <c r="F445" s="53">
        <v>80343</v>
      </c>
      <c r="G445" s="53"/>
      <c r="H445" s="53">
        <v>107124</v>
      </c>
      <c r="I445" s="53"/>
    </row>
    <row r="446" spans="1:9" ht="15" thickBot="1" x14ac:dyDescent="0.35">
      <c r="A446" s="318" t="s">
        <v>19</v>
      </c>
      <c r="B446" s="109"/>
      <c r="C446" s="109"/>
      <c r="D446" s="109"/>
      <c r="E446" s="110"/>
      <c r="F446" s="98"/>
      <c r="G446" s="99"/>
      <c r="H446" s="98"/>
      <c r="I446" s="99"/>
    </row>
    <row r="447" spans="1:9" ht="15.6" thickTop="1" thickBot="1" x14ac:dyDescent="0.35">
      <c r="A447" s="51" t="s">
        <v>10</v>
      </c>
      <c r="B447" s="52"/>
      <c r="C447" s="52"/>
      <c r="D447" s="52"/>
      <c r="E447" s="52"/>
      <c r="F447" s="70">
        <f>SUM(F441:G446)</f>
        <v>342737</v>
      </c>
      <c r="G447" s="245"/>
      <c r="H447" s="70">
        <f>SUM(H441:I446)</f>
        <v>503876</v>
      </c>
      <c r="I447" s="245"/>
    </row>
    <row r="448" spans="1:9" ht="15.6" thickTop="1" thickBot="1" x14ac:dyDescent="0.35">
      <c r="A448" s="51" t="s">
        <v>11</v>
      </c>
      <c r="B448" s="52"/>
      <c r="C448" s="52"/>
      <c r="D448" s="52"/>
      <c r="E448" s="52"/>
      <c r="F448" s="70">
        <f>SUM(F447)</f>
        <v>342737</v>
      </c>
      <c r="G448" s="245"/>
      <c r="H448" s="70">
        <f>SUM(H447)</f>
        <v>503876</v>
      </c>
      <c r="I448" s="245"/>
    </row>
    <row r="449" spans="1:9" s="1" customFormat="1" ht="15" thickTop="1" x14ac:dyDescent="0.3">
      <c r="A449" s="2"/>
      <c r="B449" s="2"/>
      <c r="C449" s="2"/>
      <c r="D449" s="2"/>
      <c r="E449" s="2"/>
      <c r="F449" s="3"/>
      <c r="G449" s="4"/>
      <c r="H449" s="3"/>
      <c r="I449" s="4"/>
    </row>
    <row r="450" spans="1:9" s="1" customFormat="1" x14ac:dyDescent="0.3">
      <c r="A450" s="2"/>
      <c r="B450" s="2"/>
      <c r="C450" s="2"/>
      <c r="D450" s="2"/>
      <c r="E450" s="2"/>
      <c r="F450" s="3"/>
      <c r="G450" s="4"/>
      <c r="H450" s="3"/>
      <c r="I450" s="4"/>
    </row>
    <row r="451" spans="1:9" s="1" customFormat="1" x14ac:dyDescent="0.3">
      <c r="A451" s="2"/>
      <c r="B451" s="2"/>
      <c r="C451" s="2"/>
      <c r="D451" s="2"/>
      <c r="E451" s="2"/>
      <c r="F451" s="3"/>
      <c r="G451" s="4"/>
      <c r="H451" s="3"/>
      <c r="I451" s="4"/>
    </row>
    <row r="452" spans="1:9" s="1" customFormat="1" x14ac:dyDescent="0.3">
      <c r="A452" s="2"/>
      <c r="B452" s="2"/>
      <c r="C452" s="2"/>
      <c r="D452" s="2"/>
      <c r="E452" s="2"/>
      <c r="F452" s="3"/>
      <c r="G452" s="4"/>
      <c r="H452" s="3"/>
      <c r="I452" s="4"/>
    </row>
    <row r="453" spans="1:9" s="1" customFormat="1" x14ac:dyDescent="0.3">
      <c r="A453" s="2"/>
      <c r="B453" s="2"/>
      <c r="C453" s="2"/>
      <c r="D453" s="2"/>
      <c r="E453" s="2"/>
      <c r="F453" s="3"/>
      <c r="G453" s="4"/>
      <c r="H453" s="3"/>
      <c r="I453" s="4"/>
    </row>
    <row r="454" spans="1:9" s="1" customFormat="1" x14ac:dyDescent="0.3">
      <c r="A454" s="2"/>
      <c r="B454" s="2"/>
      <c r="C454" s="2"/>
      <c r="D454" s="2"/>
      <c r="E454" s="2"/>
      <c r="F454" s="3"/>
      <c r="G454" s="4"/>
      <c r="H454" s="3"/>
      <c r="I454" s="4"/>
    </row>
    <row r="455" spans="1:9" s="1" customFormat="1" x14ac:dyDescent="0.3">
      <c r="A455" s="2"/>
      <c r="B455" s="2"/>
      <c r="C455" s="2"/>
      <c r="D455" s="2"/>
      <c r="E455" s="2"/>
      <c r="F455" s="3"/>
      <c r="G455" s="4"/>
      <c r="H455" s="3"/>
      <c r="I455" s="4"/>
    </row>
    <row r="456" spans="1:9" s="1" customFormat="1" x14ac:dyDescent="0.3">
      <c r="A456" s="2"/>
      <c r="B456" s="2"/>
      <c r="C456" s="2"/>
      <c r="D456" s="2"/>
      <c r="E456" s="2"/>
      <c r="F456" s="3"/>
      <c r="G456" s="4"/>
      <c r="H456" s="3"/>
      <c r="I456" s="4"/>
    </row>
    <row r="457" spans="1:9" s="1" customFormat="1" x14ac:dyDescent="0.3">
      <c r="A457" s="2"/>
      <c r="B457" s="2"/>
      <c r="C457" s="2"/>
      <c r="D457" s="2"/>
      <c r="E457" s="2"/>
      <c r="F457" s="3"/>
      <c r="G457" s="4"/>
      <c r="H457" s="3"/>
      <c r="I457" s="4"/>
    </row>
    <row r="458" spans="1:9" s="1" customFormat="1" x14ac:dyDescent="0.3">
      <c r="A458" s="2"/>
      <c r="B458" s="2"/>
      <c r="C458" s="2"/>
      <c r="D458" s="2"/>
      <c r="E458" s="2"/>
      <c r="F458" s="3"/>
      <c r="G458" s="4"/>
      <c r="H458" s="3"/>
      <c r="I458" s="4"/>
    </row>
    <row r="460" spans="1:9" x14ac:dyDescent="0.3">
      <c r="A460" s="143" t="s">
        <v>91</v>
      </c>
      <c r="B460" s="143"/>
      <c r="C460" s="143"/>
      <c r="D460" s="143"/>
      <c r="E460" s="143"/>
      <c r="F460" s="143"/>
      <c r="G460" s="143"/>
      <c r="H460" s="143"/>
      <c r="I460" s="143"/>
    </row>
    <row r="461" spans="1:9" x14ac:dyDescent="0.3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" customHeight="1" x14ac:dyDescent="0.3">
      <c r="A462" s="302" t="s">
        <v>0</v>
      </c>
      <c r="B462" s="303"/>
      <c r="C462" s="303"/>
      <c r="D462" s="303"/>
      <c r="E462" s="304"/>
      <c r="F462" s="138" t="s">
        <v>167</v>
      </c>
      <c r="G462" s="138"/>
      <c r="H462" s="138" t="s">
        <v>168</v>
      </c>
      <c r="I462" s="138"/>
    </row>
    <row r="463" spans="1:9" x14ac:dyDescent="0.3">
      <c r="A463" s="305"/>
      <c r="B463" s="306"/>
      <c r="C463" s="306"/>
      <c r="D463" s="306"/>
      <c r="E463" s="307"/>
      <c r="F463" s="139"/>
      <c r="G463" s="139"/>
      <c r="H463" s="139"/>
      <c r="I463" s="139"/>
    </row>
    <row r="464" spans="1:9" s="1" customFormat="1" x14ac:dyDescent="0.3">
      <c r="A464" s="36" t="s">
        <v>38</v>
      </c>
      <c r="B464" s="140"/>
      <c r="C464" s="140"/>
      <c r="D464" s="140"/>
      <c r="E464" s="140"/>
      <c r="F464" s="126">
        <v>911802</v>
      </c>
      <c r="G464" s="126"/>
      <c r="H464" s="126">
        <v>1147200</v>
      </c>
      <c r="I464" s="126"/>
    </row>
    <row r="465" spans="1:9" s="1" customFormat="1" x14ac:dyDescent="0.3">
      <c r="A465" s="38"/>
      <c r="B465" s="38"/>
      <c r="C465" s="38"/>
      <c r="D465" s="38"/>
      <c r="E465" s="38"/>
      <c r="F465" s="227"/>
      <c r="G465" s="227"/>
      <c r="H465" s="227"/>
      <c r="I465" s="227"/>
    </row>
    <row r="466" spans="1:9" s="1" customFormat="1" x14ac:dyDescent="0.3">
      <c r="A466" s="79" t="s">
        <v>153</v>
      </c>
      <c r="B466" s="209"/>
      <c r="C466" s="209"/>
      <c r="D466" s="209"/>
      <c r="E466" s="209"/>
      <c r="F466" s="126">
        <v>37594</v>
      </c>
      <c r="G466" s="126"/>
      <c r="H466" s="126"/>
      <c r="I466" s="126"/>
    </row>
    <row r="467" spans="1:9" s="1" customFormat="1" x14ac:dyDescent="0.3">
      <c r="A467" s="214" t="s">
        <v>94</v>
      </c>
      <c r="B467" s="215"/>
      <c r="C467" s="215"/>
      <c r="D467" s="215"/>
      <c r="E467" s="216"/>
      <c r="F467" s="197">
        <v>500000</v>
      </c>
      <c r="G467" s="198"/>
      <c r="H467" s="197">
        <v>500000</v>
      </c>
      <c r="I467" s="198"/>
    </row>
    <row r="468" spans="1:9" ht="15" thickBot="1" x14ac:dyDescent="0.35">
      <c r="A468" s="135" t="s">
        <v>6</v>
      </c>
      <c r="B468" s="136"/>
      <c r="C468" s="136"/>
      <c r="D468" s="136"/>
      <c r="E468" s="136"/>
      <c r="F468" s="137">
        <f>SUM(F464:G467)</f>
        <v>1449396</v>
      </c>
      <c r="G468" s="137"/>
      <c r="H468" s="137">
        <f>SUM(H464:I467)</f>
        <v>1647200</v>
      </c>
      <c r="I468" s="137"/>
    </row>
    <row r="469" spans="1:9" ht="15" thickTop="1" x14ac:dyDescent="0.3">
      <c r="A469" s="96" t="s">
        <v>26</v>
      </c>
      <c r="B469" s="97"/>
      <c r="C469" s="97"/>
      <c r="D469" s="97"/>
      <c r="E469" s="97"/>
      <c r="F469" s="126">
        <v>489439</v>
      </c>
      <c r="G469" s="126"/>
      <c r="H469" s="126">
        <v>362384</v>
      </c>
      <c r="I469" s="126"/>
    </row>
    <row r="470" spans="1:9" s="1" customFormat="1" x14ac:dyDescent="0.3">
      <c r="A470" s="134" t="s">
        <v>195</v>
      </c>
      <c r="B470" s="134"/>
      <c r="C470" s="134"/>
      <c r="D470" s="134"/>
      <c r="E470" s="134"/>
      <c r="F470" s="126"/>
      <c r="G470" s="126"/>
      <c r="H470" s="126"/>
      <c r="I470" s="126"/>
    </row>
    <row r="471" spans="1:9" s="1" customFormat="1" x14ac:dyDescent="0.3">
      <c r="A471" s="79" t="s">
        <v>162</v>
      </c>
      <c r="B471" s="79"/>
      <c r="C471" s="79"/>
      <c r="D471" s="79"/>
      <c r="E471" s="79"/>
      <c r="F471" s="126"/>
      <c r="G471" s="126"/>
      <c r="H471" s="126"/>
      <c r="I471" s="126"/>
    </row>
    <row r="472" spans="1:9" ht="15" thickBot="1" x14ac:dyDescent="0.35">
      <c r="A472" s="129" t="s">
        <v>40</v>
      </c>
      <c r="B472" s="130"/>
      <c r="C472" s="130"/>
      <c r="D472" s="130"/>
      <c r="E472" s="131"/>
      <c r="F472" s="132"/>
      <c r="G472" s="132"/>
      <c r="H472" s="132"/>
      <c r="I472" s="132"/>
    </row>
    <row r="473" spans="1:9" ht="15.6" thickTop="1" thickBot="1" x14ac:dyDescent="0.35">
      <c r="A473" s="100" t="s">
        <v>7</v>
      </c>
      <c r="B473" s="101"/>
      <c r="C473" s="101"/>
      <c r="D473" s="101"/>
      <c r="E473" s="101"/>
      <c r="F473" s="133">
        <f>SUM(F469:G472)</f>
        <v>489439</v>
      </c>
      <c r="G473" s="133"/>
      <c r="H473" s="133">
        <f>SUM(H469:I472)</f>
        <v>362384</v>
      </c>
      <c r="I473" s="133"/>
    </row>
    <row r="474" spans="1:9" ht="15" thickTop="1" x14ac:dyDescent="0.3">
      <c r="A474" s="35" t="s">
        <v>48</v>
      </c>
      <c r="B474" s="35"/>
      <c r="C474" s="35"/>
      <c r="D474" s="35"/>
      <c r="E474" s="35"/>
      <c r="F474" s="294">
        <v>64341</v>
      </c>
      <c r="G474" s="294"/>
      <c r="H474" s="294">
        <v>70000</v>
      </c>
      <c r="I474" s="294"/>
    </row>
    <row r="475" spans="1:9" x14ac:dyDescent="0.3">
      <c r="A475" s="295" t="s">
        <v>137</v>
      </c>
      <c r="B475" s="37"/>
      <c r="C475" s="37"/>
      <c r="D475" s="37"/>
      <c r="E475" s="37"/>
      <c r="F475" s="89"/>
      <c r="G475" s="89"/>
      <c r="H475" s="89"/>
      <c r="I475" s="89"/>
    </row>
    <row r="476" spans="1:9" x14ac:dyDescent="0.3">
      <c r="A476" s="96" t="s">
        <v>41</v>
      </c>
      <c r="B476" s="97"/>
      <c r="C476" s="97"/>
      <c r="D476" s="97"/>
      <c r="E476" s="296"/>
      <c r="F476" s="126">
        <v>268244</v>
      </c>
      <c r="G476" s="126"/>
      <c r="H476" s="126">
        <v>270000</v>
      </c>
      <c r="I476" s="126"/>
    </row>
    <row r="477" spans="1:9" x14ac:dyDescent="0.3">
      <c r="A477" s="127" t="s">
        <v>138</v>
      </c>
      <c r="B477" s="127"/>
      <c r="C477" s="127"/>
      <c r="D477" s="127"/>
      <c r="E477" s="127"/>
      <c r="F477" s="128"/>
      <c r="G477" s="128"/>
      <c r="H477" s="128"/>
      <c r="I477" s="128"/>
    </row>
    <row r="478" spans="1:9" x14ac:dyDescent="0.3">
      <c r="A478" s="96" t="s">
        <v>49</v>
      </c>
      <c r="B478" s="97"/>
      <c r="C478" s="97"/>
      <c r="D478" s="97"/>
      <c r="E478" s="97"/>
      <c r="F478" s="126">
        <v>130178</v>
      </c>
      <c r="G478" s="126"/>
      <c r="H478" s="126">
        <v>131000</v>
      </c>
      <c r="I478" s="126"/>
    </row>
    <row r="479" spans="1:9" x14ac:dyDescent="0.3">
      <c r="A479" s="127" t="s">
        <v>92</v>
      </c>
      <c r="B479" s="127"/>
      <c r="C479" s="127"/>
      <c r="D479" s="127"/>
      <c r="E479" s="127"/>
      <c r="F479" s="128"/>
      <c r="G479" s="128"/>
      <c r="H479" s="128"/>
      <c r="I479" s="128"/>
    </row>
    <row r="480" spans="1:9" x14ac:dyDescent="0.3">
      <c r="A480" s="96" t="s">
        <v>20</v>
      </c>
      <c r="B480" s="97"/>
      <c r="C480" s="97"/>
      <c r="D480" s="97"/>
      <c r="E480" s="97"/>
      <c r="F480" s="126">
        <v>68100</v>
      </c>
      <c r="G480" s="126"/>
      <c r="H480" s="126">
        <v>70000</v>
      </c>
      <c r="I480" s="126"/>
    </row>
    <row r="481" spans="1:9" x14ac:dyDescent="0.3">
      <c r="A481" s="127" t="s">
        <v>50</v>
      </c>
      <c r="B481" s="127"/>
      <c r="C481" s="127"/>
      <c r="D481" s="127"/>
      <c r="E481" s="127"/>
      <c r="F481" s="128"/>
      <c r="G481" s="128"/>
      <c r="H481" s="128"/>
      <c r="I481" s="128"/>
    </row>
    <row r="482" spans="1:9" x14ac:dyDescent="0.3">
      <c r="A482" s="96" t="s">
        <v>51</v>
      </c>
      <c r="B482" s="97"/>
      <c r="C482" s="97"/>
      <c r="D482" s="97"/>
      <c r="E482" s="97"/>
      <c r="F482" s="126">
        <v>186144</v>
      </c>
      <c r="G482" s="126"/>
      <c r="H482" s="126">
        <v>200000</v>
      </c>
      <c r="I482" s="126"/>
    </row>
    <row r="483" spans="1:9" x14ac:dyDescent="0.3">
      <c r="A483" s="134" t="s">
        <v>52</v>
      </c>
      <c r="B483" s="134"/>
      <c r="C483" s="134"/>
      <c r="D483" s="134"/>
      <c r="E483" s="134"/>
      <c r="F483" s="126"/>
      <c r="G483" s="126"/>
      <c r="H483" s="126"/>
      <c r="I483" s="126"/>
    </row>
    <row r="484" spans="1:9" x14ac:dyDescent="0.3">
      <c r="A484" s="36" t="s">
        <v>60</v>
      </c>
      <c r="B484" s="36"/>
      <c r="C484" s="36"/>
      <c r="D484" s="36"/>
      <c r="E484" s="36"/>
      <c r="F484" s="126">
        <v>7000</v>
      </c>
      <c r="G484" s="126"/>
      <c r="H484" s="126">
        <v>7000</v>
      </c>
      <c r="I484" s="126"/>
    </row>
    <row r="485" spans="1:9" s="1" customFormat="1" x14ac:dyDescent="0.3">
      <c r="A485" s="134"/>
      <c r="B485" s="134"/>
      <c r="C485" s="134"/>
      <c r="D485" s="134"/>
      <c r="E485" s="134"/>
      <c r="F485" s="126"/>
      <c r="G485" s="126"/>
      <c r="H485" s="126"/>
      <c r="I485" s="126"/>
    </row>
    <row r="486" spans="1:9" s="1" customFormat="1" x14ac:dyDescent="0.3">
      <c r="A486" s="36" t="s">
        <v>8</v>
      </c>
      <c r="B486" s="36"/>
      <c r="C486" s="36"/>
      <c r="D486" s="36"/>
      <c r="E486" s="36"/>
      <c r="F486" s="126">
        <v>120000</v>
      </c>
      <c r="G486" s="126"/>
      <c r="H486" s="126">
        <v>120000</v>
      </c>
      <c r="I486" s="126"/>
    </row>
    <row r="487" spans="1:9" x14ac:dyDescent="0.3">
      <c r="A487" s="134" t="s">
        <v>93</v>
      </c>
      <c r="B487" s="134"/>
      <c r="C487" s="134"/>
      <c r="D487" s="134"/>
      <c r="E487" s="134"/>
      <c r="F487" s="126"/>
      <c r="G487" s="126"/>
      <c r="H487" s="126"/>
      <c r="I487" s="126"/>
    </row>
    <row r="488" spans="1:9" x14ac:dyDescent="0.3">
      <c r="A488" s="96" t="s">
        <v>54</v>
      </c>
      <c r="B488" s="97"/>
      <c r="C488" s="97"/>
      <c r="D488" s="97"/>
      <c r="E488" s="97"/>
      <c r="F488" s="126">
        <v>216456</v>
      </c>
      <c r="G488" s="126"/>
      <c r="H488" s="126">
        <v>250000</v>
      </c>
      <c r="I488" s="126"/>
    </row>
    <row r="489" spans="1:9" x14ac:dyDescent="0.3">
      <c r="A489" s="134"/>
      <c r="B489" s="134"/>
      <c r="C489" s="134"/>
      <c r="D489" s="134"/>
      <c r="E489" s="134"/>
      <c r="F489" s="126"/>
      <c r="G489" s="126"/>
      <c r="H489" s="126"/>
      <c r="I489" s="126"/>
    </row>
    <row r="490" spans="1:9" s="1" customFormat="1" x14ac:dyDescent="0.3">
      <c r="A490" s="79" t="s">
        <v>56</v>
      </c>
      <c r="B490" s="79"/>
      <c r="C490" s="79"/>
      <c r="D490" s="79"/>
      <c r="E490" s="79"/>
      <c r="F490" s="126">
        <v>334226</v>
      </c>
      <c r="G490" s="126"/>
      <c r="H490" s="126">
        <v>340000</v>
      </c>
      <c r="I490" s="126"/>
    </row>
    <row r="491" spans="1:9" s="1" customFormat="1" x14ac:dyDescent="0.3">
      <c r="A491" s="299" t="s">
        <v>180</v>
      </c>
      <c r="B491" s="299"/>
      <c r="C491" s="299"/>
      <c r="D491" s="299"/>
      <c r="E491" s="299"/>
      <c r="F491" s="126">
        <v>245000</v>
      </c>
      <c r="G491" s="126"/>
      <c r="H491" s="126">
        <v>250000</v>
      </c>
      <c r="I491" s="126"/>
    </row>
    <row r="492" spans="1:9" s="1" customFormat="1" x14ac:dyDescent="0.3">
      <c r="A492" s="79" t="s">
        <v>57</v>
      </c>
      <c r="B492" s="79"/>
      <c r="C492" s="79"/>
      <c r="D492" s="79"/>
      <c r="E492" s="79"/>
      <c r="F492" s="126"/>
      <c r="G492" s="126"/>
      <c r="H492" s="126"/>
      <c r="I492" s="126"/>
    </row>
    <row r="493" spans="1:9" x14ac:dyDescent="0.3">
      <c r="A493" s="96" t="s">
        <v>42</v>
      </c>
      <c r="B493" s="97"/>
      <c r="C493" s="97"/>
      <c r="D493" s="97"/>
      <c r="E493" s="97"/>
      <c r="F493" s="126">
        <v>431396</v>
      </c>
      <c r="G493" s="126"/>
      <c r="H493" s="126">
        <v>461160</v>
      </c>
      <c r="I493" s="126"/>
    </row>
    <row r="494" spans="1:9" x14ac:dyDescent="0.3">
      <c r="A494" s="108" t="s">
        <v>139</v>
      </c>
      <c r="B494" s="109"/>
      <c r="C494" s="109"/>
      <c r="D494" s="109"/>
      <c r="E494" s="110"/>
      <c r="F494" s="197"/>
      <c r="G494" s="198"/>
      <c r="H494" s="197"/>
      <c r="I494" s="198"/>
    </row>
    <row r="495" spans="1:9" s="1" customFormat="1" x14ac:dyDescent="0.3">
      <c r="A495" s="199" t="s">
        <v>59</v>
      </c>
      <c r="B495" s="200"/>
      <c r="C495" s="200"/>
      <c r="D495" s="200"/>
      <c r="E495" s="201"/>
      <c r="F495" s="197">
        <v>201066</v>
      </c>
      <c r="G495" s="198"/>
      <c r="H495" s="197">
        <v>200000</v>
      </c>
      <c r="I495" s="198"/>
    </row>
    <row r="496" spans="1:9" x14ac:dyDescent="0.3">
      <c r="A496" s="199"/>
      <c r="B496" s="200"/>
      <c r="C496" s="200"/>
      <c r="D496" s="200"/>
      <c r="E496" s="201"/>
      <c r="F496" s="297"/>
      <c r="G496" s="298"/>
      <c r="H496" s="297"/>
      <c r="I496" s="298"/>
    </row>
    <row r="497" spans="1:9" ht="15" thickBot="1" x14ac:dyDescent="0.35">
      <c r="A497" s="135" t="s">
        <v>10</v>
      </c>
      <c r="B497" s="136"/>
      <c r="C497" s="136"/>
      <c r="D497" s="136"/>
      <c r="E497" s="136"/>
      <c r="F497" s="137">
        <f>SUM(F474:G496)</f>
        <v>2272151</v>
      </c>
      <c r="G497" s="149"/>
      <c r="H497" s="137">
        <f>SUM(H474:I496)</f>
        <v>2369160</v>
      </c>
      <c r="I497" s="149"/>
    </row>
    <row r="498" spans="1:9" ht="15.6" thickTop="1" thickBot="1" x14ac:dyDescent="0.35">
      <c r="A498" s="82" t="s">
        <v>11</v>
      </c>
      <c r="B498" s="82"/>
      <c r="C498" s="82"/>
      <c r="D498" s="82"/>
      <c r="E498" s="83"/>
      <c r="F498" s="84">
        <f>SUM(F468+F473+F497)</f>
        <v>4210986</v>
      </c>
      <c r="G498" s="85"/>
      <c r="H498" s="84">
        <f>SUM(H468+H473+H497)</f>
        <v>4378744</v>
      </c>
      <c r="I498" s="85"/>
    </row>
    <row r="499" spans="1:9" ht="15" thickTop="1" x14ac:dyDescent="0.3">
      <c r="A499" s="188" t="s">
        <v>66</v>
      </c>
      <c r="B499" s="189"/>
      <c r="C499" s="189"/>
      <c r="D499" s="189"/>
      <c r="E499" s="190"/>
      <c r="F499" s="191"/>
      <c r="G499" s="191"/>
      <c r="H499" s="191">
        <v>200000</v>
      </c>
      <c r="I499" s="191"/>
    </row>
    <row r="500" spans="1:9" x14ac:dyDescent="0.3">
      <c r="A500" s="167"/>
      <c r="B500" s="167"/>
      <c r="C500" s="167"/>
      <c r="D500" s="167"/>
      <c r="E500" s="167"/>
      <c r="F500" s="126"/>
      <c r="G500" s="126"/>
      <c r="H500" s="126"/>
      <c r="I500" s="126"/>
    </row>
    <row r="501" spans="1:9" s="1" customFormat="1" ht="15" thickBot="1" x14ac:dyDescent="0.35">
      <c r="A501" s="129" t="s">
        <v>69</v>
      </c>
      <c r="B501" s="130"/>
      <c r="C501" s="130"/>
      <c r="D501" s="130"/>
      <c r="E501" s="131"/>
      <c r="F501" s="132"/>
      <c r="G501" s="132"/>
      <c r="H501" s="196">
        <v>54000</v>
      </c>
      <c r="I501" s="196"/>
    </row>
    <row r="502" spans="1:9" s="1" customFormat="1" ht="15.6" thickTop="1" thickBot="1" x14ac:dyDescent="0.35">
      <c r="A502" s="192" t="s">
        <v>12</v>
      </c>
      <c r="B502" s="193"/>
      <c r="C502" s="193"/>
      <c r="D502" s="193"/>
      <c r="E502" s="194"/>
      <c r="F502" s="195">
        <f>SUM(F499:G501)</f>
        <v>0</v>
      </c>
      <c r="G502" s="195"/>
      <c r="H502" s="195">
        <f>SUM(H499:I501)</f>
        <v>254000</v>
      </c>
      <c r="I502" s="195"/>
    </row>
    <row r="503" spans="1:9" ht="15.6" thickTop="1" thickBot="1" x14ac:dyDescent="0.35">
      <c r="A503" s="100" t="s">
        <v>13</v>
      </c>
      <c r="B503" s="101"/>
      <c r="C503" s="101"/>
      <c r="D503" s="101"/>
      <c r="E503" s="101"/>
      <c r="F503" s="133">
        <f>SUM(F498+F502)</f>
        <v>4210986</v>
      </c>
      <c r="G503" s="146"/>
      <c r="H503" s="133">
        <f>SUM(H498+H502)</f>
        <v>4632744</v>
      </c>
      <c r="I503" s="146"/>
    </row>
    <row r="504" spans="1:9" ht="15" thickTop="1" x14ac:dyDescent="0.3"/>
    <row r="507" spans="1:9" s="1" customFormat="1" x14ac:dyDescent="0.3"/>
    <row r="508" spans="1:9" s="1" customFormat="1" x14ac:dyDescent="0.3"/>
    <row r="511" spans="1:9" x14ac:dyDescent="0.3">
      <c r="A511" s="185" t="s">
        <v>32</v>
      </c>
      <c r="B511" s="185"/>
      <c r="C511" s="185"/>
      <c r="D511" s="185"/>
      <c r="E511" s="185"/>
      <c r="F511" s="185"/>
      <c r="G511" s="185"/>
      <c r="H511" s="185"/>
      <c r="I511" s="185"/>
    </row>
    <row r="513" spans="1:9" ht="15" customHeight="1" x14ac:dyDescent="0.3">
      <c r="A513" s="186" t="s">
        <v>0</v>
      </c>
      <c r="B513" s="186"/>
      <c r="C513" s="186"/>
      <c r="D513" s="186"/>
      <c r="E513" s="186"/>
      <c r="F513" s="138" t="s">
        <v>167</v>
      </c>
      <c r="G513" s="138"/>
      <c r="H513" s="138" t="s">
        <v>168</v>
      </c>
      <c r="I513" s="138"/>
    </row>
    <row r="514" spans="1:9" x14ac:dyDescent="0.3">
      <c r="A514" s="187"/>
      <c r="B514" s="187"/>
      <c r="C514" s="187"/>
      <c r="D514" s="187"/>
      <c r="E514" s="187"/>
      <c r="F514" s="139"/>
      <c r="G514" s="139"/>
      <c r="H514" s="139"/>
      <c r="I514" s="139"/>
    </row>
    <row r="515" spans="1:9" x14ac:dyDescent="0.3">
      <c r="A515" s="79" t="s">
        <v>21</v>
      </c>
      <c r="B515" s="79"/>
      <c r="C515" s="79"/>
      <c r="D515" s="79"/>
      <c r="E515" s="79"/>
      <c r="F515" s="80">
        <f>SUM(F516:G522)</f>
        <v>1784404</v>
      </c>
      <c r="G515" s="80"/>
      <c r="H515" s="80">
        <f>SUM(H516:I522)</f>
        <v>2102161</v>
      </c>
      <c r="I515" s="80"/>
    </row>
    <row r="516" spans="1:9" x14ac:dyDescent="0.3">
      <c r="A516" s="177" t="s">
        <v>140</v>
      </c>
      <c r="B516" s="178"/>
      <c r="C516" s="178"/>
      <c r="D516" s="178"/>
      <c r="E516" s="179"/>
      <c r="F516" s="59"/>
      <c r="G516" s="60"/>
      <c r="H516" s="59"/>
      <c r="I516" s="60"/>
    </row>
    <row r="517" spans="1:9" s="1" customFormat="1" x14ac:dyDescent="0.3">
      <c r="A517" s="177" t="s">
        <v>33</v>
      </c>
      <c r="B517" s="178"/>
      <c r="C517" s="178"/>
      <c r="D517" s="178"/>
      <c r="E517" s="179"/>
      <c r="F517" s="59">
        <v>1184348</v>
      </c>
      <c r="G517" s="60"/>
      <c r="H517" s="59">
        <v>1169333</v>
      </c>
      <c r="I517" s="60"/>
    </row>
    <row r="518" spans="1:9" s="1" customFormat="1" ht="15" thickBot="1" x14ac:dyDescent="0.35">
      <c r="A518" s="180" t="s">
        <v>158</v>
      </c>
      <c r="B518" s="181"/>
      <c r="C518" s="181"/>
      <c r="D518" s="181"/>
      <c r="E518" s="181"/>
      <c r="F518" s="59">
        <v>82021</v>
      </c>
      <c r="G518" s="60"/>
      <c r="H518" s="59">
        <v>112000</v>
      </c>
      <c r="I518" s="60"/>
    </row>
    <row r="519" spans="1:9" s="1" customFormat="1" ht="15.6" thickTop="1" thickBot="1" x14ac:dyDescent="0.35">
      <c r="A519" s="180" t="s">
        <v>30</v>
      </c>
      <c r="B519" s="181"/>
      <c r="C519" s="181"/>
      <c r="D519" s="181"/>
      <c r="E519" s="181"/>
      <c r="F519" s="59">
        <v>484135</v>
      </c>
      <c r="G519" s="60"/>
      <c r="H519" s="59">
        <v>820828</v>
      </c>
      <c r="I519" s="60"/>
    </row>
    <row r="520" spans="1:9" s="1" customFormat="1" ht="15" thickTop="1" x14ac:dyDescent="0.3">
      <c r="A520" s="177" t="s">
        <v>181</v>
      </c>
      <c r="B520" s="178"/>
      <c r="C520" s="178"/>
      <c r="D520" s="178"/>
      <c r="E520" s="179"/>
      <c r="F520" s="59">
        <v>33900</v>
      </c>
      <c r="G520" s="60"/>
      <c r="H520" s="59"/>
      <c r="I520" s="60"/>
    </row>
    <row r="521" spans="1:9" s="1" customFormat="1" x14ac:dyDescent="0.3">
      <c r="A521" s="177"/>
      <c r="B521" s="178"/>
      <c r="C521" s="178"/>
      <c r="D521" s="178"/>
      <c r="E521" s="179"/>
      <c r="F521" s="59"/>
      <c r="G521" s="60"/>
      <c r="H521" s="59"/>
      <c r="I521" s="60"/>
    </row>
    <row r="522" spans="1:9" s="1" customFormat="1" ht="15" thickBot="1" x14ac:dyDescent="0.35">
      <c r="A522" s="180"/>
      <c r="B522" s="181"/>
      <c r="C522" s="181"/>
      <c r="D522" s="181"/>
      <c r="E522" s="181"/>
      <c r="F522" s="59"/>
      <c r="G522" s="60"/>
      <c r="H522" s="59"/>
      <c r="I522" s="60"/>
    </row>
    <row r="523" spans="1:9" ht="15.6" thickTop="1" thickBot="1" x14ac:dyDescent="0.35">
      <c r="A523" s="184" t="s">
        <v>13</v>
      </c>
      <c r="B523" s="184"/>
      <c r="C523" s="184"/>
      <c r="D523" s="184"/>
      <c r="E523" s="184"/>
      <c r="F523" s="182">
        <f>SUM(F515)</f>
        <v>1784404</v>
      </c>
      <c r="G523" s="183"/>
      <c r="H523" s="182">
        <f>SUM(H515)</f>
        <v>2102161</v>
      </c>
      <c r="I523" s="183"/>
    </row>
    <row r="524" spans="1:9" ht="15" thickTop="1" x14ac:dyDescent="0.3">
      <c r="A524" s="79"/>
      <c r="B524" s="79"/>
      <c r="C524" s="79"/>
      <c r="D524" s="79"/>
      <c r="E524" s="79"/>
      <c r="F524" s="80"/>
      <c r="G524" s="80"/>
      <c r="H524" s="80"/>
      <c r="I524" s="80"/>
    </row>
    <row r="528" spans="1:9" ht="15" thickBot="1" x14ac:dyDescent="0.35"/>
    <row r="529" spans="1:9" ht="15.6" thickTop="1" thickBot="1" x14ac:dyDescent="0.35">
      <c r="A529" s="51" t="s">
        <v>6</v>
      </c>
      <c r="B529" s="52"/>
      <c r="C529" s="52"/>
      <c r="D529" s="52"/>
      <c r="E529" s="52"/>
      <c r="F529" s="70">
        <f>SUM(F61+F92+F135+F228+F468)</f>
        <v>8363548</v>
      </c>
      <c r="G529" s="70"/>
      <c r="H529" s="70">
        <f>SUM(H61+H92+H135+H228+H468)</f>
        <v>11655335</v>
      </c>
      <c r="I529" s="70"/>
    </row>
    <row r="530" spans="1:9" ht="15.6" thickTop="1" thickBot="1" x14ac:dyDescent="0.35">
      <c r="A530" s="51" t="s">
        <v>7</v>
      </c>
      <c r="B530" s="52"/>
      <c r="C530" s="52"/>
      <c r="D530" s="52"/>
      <c r="E530" s="52"/>
      <c r="F530" s="70">
        <f>SUM(F65+F96+F139+F232+F473)</f>
        <v>1522869</v>
      </c>
      <c r="G530" s="70"/>
      <c r="H530" s="70">
        <f>SUM(H65+H96+H139+H232+H473)</f>
        <v>1910348</v>
      </c>
      <c r="I530" s="70"/>
    </row>
    <row r="531" spans="1:9" ht="15.6" thickTop="1" thickBot="1" x14ac:dyDescent="0.35">
      <c r="A531" s="51" t="s">
        <v>10</v>
      </c>
      <c r="B531" s="52"/>
      <c r="C531" s="52"/>
      <c r="D531" s="52"/>
      <c r="E531" s="52"/>
      <c r="F531" s="70">
        <f>SUM(F72+F101+F117+F167+F189+F211+F247+F278+F296+F312+F327+F341+F356+F357+F366+F368+F395+F420+F447+F497)</f>
        <v>8253682</v>
      </c>
      <c r="G531" s="245"/>
      <c r="H531" s="70">
        <f>SUM(H72+H101+H117+H167+H189+H211+H247+H278+H296+H312+H327+H341+H356+H357+H366+H368+H395+H420+H447+H497)</f>
        <v>9492912</v>
      </c>
      <c r="I531" s="245"/>
    </row>
    <row r="532" spans="1:9" s="1" customFormat="1" ht="15.6" thickTop="1" thickBot="1" x14ac:dyDescent="0.35">
      <c r="A532" s="51" t="s">
        <v>24</v>
      </c>
      <c r="B532" s="52"/>
      <c r="C532" s="52"/>
      <c r="D532" s="52"/>
      <c r="E532" s="52"/>
      <c r="F532" s="70">
        <f>SUM(F377+F387+F389+F406+F417)</f>
        <v>2642298</v>
      </c>
      <c r="G532" s="245"/>
      <c r="H532" s="70">
        <f>SUM(H377+H387+H389+H406+H417)</f>
        <v>3036360</v>
      </c>
      <c r="I532" s="245"/>
    </row>
    <row r="533" spans="1:9" s="1" customFormat="1" ht="15" thickTop="1" x14ac:dyDescent="0.3">
      <c r="A533" s="79" t="s">
        <v>21</v>
      </c>
      <c r="B533" s="79"/>
      <c r="C533" s="79"/>
      <c r="D533" s="79"/>
      <c r="E533" s="79"/>
      <c r="F533" s="80">
        <f>SUM(F515+F524)</f>
        <v>1784404</v>
      </c>
      <c r="G533" s="80"/>
      <c r="H533" s="80">
        <f>SUM(H515+H524)</f>
        <v>2102161</v>
      </c>
      <c r="I533" s="80"/>
    </row>
    <row r="534" spans="1:9" s="1" customFormat="1" ht="15" thickBot="1" x14ac:dyDescent="0.35">
      <c r="A534" s="79" t="s">
        <v>141</v>
      </c>
      <c r="B534" s="79"/>
      <c r="C534" s="79"/>
      <c r="D534" s="79"/>
      <c r="E534" s="79"/>
      <c r="F534" s="80">
        <f>SUM(F256+F354+F428)</f>
        <v>61280</v>
      </c>
      <c r="G534" s="80"/>
      <c r="H534" s="80">
        <f>SUM(H256+H354+H428)</f>
        <v>150000</v>
      </c>
      <c r="I534" s="80"/>
    </row>
    <row r="535" spans="1:9" ht="15.6" thickTop="1" thickBot="1" x14ac:dyDescent="0.35">
      <c r="A535" s="51" t="s">
        <v>11</v>
      </c>
      <c r="B535" s="52"/>
      <c r="C535" s="52"/>
      <c r="D535" s="52"/>
      <c r="E535" s="52"/>
      <c r="F535" s="70">
        <f>SUM(F529:G534)</f>
        <v>22628081</v>
      </c>
      <c r="G535" s="245"/>
      <c r="H535" s="70">
        <f>SUM(H529:I534)</f>
        <v>28347116</v>
      </c>
      <c r="I535" s="245"/>
    </row>
    <row r="536" spans="1:9" ht="15.6" thickTop="1" thickBot="1" x14ac:dyDescent="0.35">
      <c r="A536" s="51" t="s">
        <v>22</v>
      </c>
      <c r="B536" s="52"/>
      <c r="C536" s="52"/>
      <c r="D536" s="52"/>
      <c r="E536" s="52"/>
      <c r="F536" s="70">
        <f>SUM(F118+F215+F279+F281+F314+F429+F120+F316+F431)</f>
        <v>101600</v>
      </c>
      <c r="G536" s="70"/>
      <c r="H536" s="70">
        <f>SUM(H74+H76+H118+H170+H174+H215+H279+H281+H314+H429+H120+H316+H431)</f>
        <v>10581884</v>
      </c>
      <c r="I536" s="70"/>
    </row>
    <row r="537" spans="1:9" ht="15.6" thickTop="1" thickBot="1" x14ac:dyDescent="0.35">
      <c r="A537" s="51" t="s">
        <v>23</v>
      </c>
      <c r="B537" s="52"/>
      <c r="C537" s="52"/>
      <c r="D537" s="52"/>
      <c r="E537" s="52"/>
      <c r="F537" s="70">
        <f>SUM(F78+F80+F170+F172+F174+F176+F249+F252+F254+F502)</f>
        <v>0</v>
      </c>
      <c r="G537" s="70"/>
      <c r="H537" s="70">
        <f>SUM(H78+H80+H172+H176+H249+H252+H254+H502)</f>
        <v>5887000</v>
      </c>
      <c r="I537" s="70"/>
    </row>
    <row r="538" spans="1:9" ht="15.6" thickTop="1" thickBot="1" x14ac:dyDescent="0.35">
      <c r="A538" s="76" t="s">
        <v>12</v>
      </c>
      <c r="B538" s="76"/>
      <c r="C538" s="76"/>
      <c r="D538" s="76"/>
      <c r="E538" s="76"/>
      <c r="F538" s="77">
        <f>SUM(F536:G537)</f>
        <v>101600</v>
      </c>
      <c r="G538" s="77"/>
      <c r="H538" s="77">
        <f>SUM(H536:I537)</f>
        <v>16468884</v>
      </c>
      <c r="I538" s="77"/>
    </row>
    <row r="539" spans="1:9" s="1" customFormat="1" ht="15" thickBot="1" x14ac:dyDescent="0.35">
      <c r="A539" s="79" t="s">
        <v>142</v>
      </c>
      <c r="B539" s="79"/>
      <c r="C539" s="79"/>
      <c r="D539" s="79"/>
      <c r="E539" s="79"/>
      <c r="F539" s="80">
        <f>SUM(F396+F397)</f>
        <v>74155</v>
      </c>
      <c r="G539" s="80"/>
      <c r="H539" s="80">
        <f>SUM(H396+H397)</f>
        <v>0</v>
      </c>
      <c r="I539" s="80"/>
    </row>
    <row r="540" spans="1:9" ht="15" thickBot="1" x14ac:dyDescent="0.35">
      <c r="A540" s="76" t="s">
        <v>16</v>
      </c>
      <c r="B540" s="76"/>
      <c r="C540" s="76"/>
      <c r="D540" s="76"/>
      <c r="E540" s="76"/>
      <c r="F540" s="77">
        <f>SUM(F169)</f>
        <v>0</v>
      </c>
      <c r="G540" s="78"/>
      <c r="H540" s="77">
        <f>SUM(H169)</f>
        <v>2126955</v>
      </c>
      <c r="I540" s="78"/>
    </row>
    <row r="541" spans="1:9" ht="15" thickBot="1" x14ac:dyDescent="0.35">
      <c r="A541" s="76" t="s">
        <v>17</v>
      </c>
      <c r="B541" s="308"/>
      <c r="C541" s="308"/>
      <c r="D541" s="308"/>
      <c r="E541" s="308"/>
      <c r="F541" s="77">
        <f>SUM(F178)</f>
        <v>0</v>
      </c>
      <c r="G541" s="77"/>
      <c r="H541" s="77">
        <f>SUM(H178)</f>
        <v>0</v>
      </c>
      <c r="I541" s="77"/>
    </row>
    <row r="542" spans="1:9" ht="15" thickBot="1" x14ac:dyDescent="0.35">
      <c r="A542" s="76" t="s">
        <v>13</v>
      </c>
      <c r="B542" s="76"/>
      <c r="C542" s="76"/>
      <c r="D542" s="76"/>
      <c r="E542" s="76"/>
      <c r="F542" s="77">
        <f>SUM(F535+F538+F540+F541+F539)</f>
        <v>22803836</v>
      </c>
      <c r="G542" s="78"/>
      <c r="H542" s="77">
        <f>SUM(H535+H538+H540+H541+H539)</f>
        <v>46942955</v>
      </c>
      <c r="I542" s="78"/>
    </row>
    <row r="543" spans="1:9" ht="15" thickBot="1" x14ac:dyDescent="0.35">
      <c r="A543" s="76" t="s">
        <v>2</v>
      </c>
      <c r="B543" s="76"/>
      <c r="C543" s="76"/>
      <c r="D543" s="76"/>
      <c r="E543" s="76"/>
      <c r="F543" s="77">
        <f>SUM(F48)</f>
        <v>40279085</v>
      </c>
      <c r="G543" s="78"/>
      <c r="H543" s="77">
        <f>SUM(H48)</f>
        <v>46942955</v>
      </c>
      <c r="I543" s="78"/>
    </row>
  </sheetData>
  <mergeCells count="1145">
    <mergeCell ref="A13:E13"/>
    <mergeCell ref="F13:G13"/>
    <mergeCell ref="H13:I13"/>
    <mergeCell ref="A419:E419"/>
    <mergeCell ref="F419:G419"/>
    <mergeCell ref="H419:I419"/>
    <mergeCell ref="A420:E420"/>
    <mergeCell ref="F420:G420"/>
    <mergeCell ref="H420:I420"/>
    <mergeCell ref="A421:E421"/>
    <mergeCell ref="F421:G421"/>
    <mergeCell ref="H421:I421"/>
    <mergeCell ref="A413:I413"/>
    <mergeCell ref="A30:E30"/>
    <mergeCell ref="H30:I30"/>
    <mergeCell ref="F30:G30"/>
    <mergeCell ref="A356:E356"/>
    <mergeCell ref="F356:G356"/>
    <mergeCell ref="H356:I356"/>
    <mergeCell ref="A394:E394"/>
    <mergeCell ref="F394:G394"/>
    <mergeCell ref="H394:I394"/>
    <mergeCell ref="A415:E416"/>
    <mergeCell ref="F415:G416"/>
    <mergeCell ref="H415:I416"/>
    <mergeCell ref="A417:E417"/>
    <mergeCell ref="F417:G417"/>
    <mergeCell ref="H417:I417"/>
    <mergeCell ref="A418:E418"/>
    <mergeCell ref="F418:G418"/>
    <mergeCell ref="H418:I418"/>
    <mergeCell ref="F215:G215"/>
    <mergeCell ref="H215:I215"/>
    <mergeCell ref="A279:E279"/>
    <mergeCell ref="F279:G279"/>
    <mergeCell ref="H279:I279"/>
    <mergeCell ref="A280:E280"/>
    <mergeCell ref="F280:G280"/>
    <mergeCell ref="H280:I280"/>
    <mergeCell ref="A281:E281"/>
    <mergeCell ref="F281:G281"/>
    <mergeCell ref="H281:I281"/>
    <mergeCell ref="A282:E282"/>
    <mergeCell ref="F282:G282"/>
    <mergeCell ref="H282:I282"/>
    <mergeCell ref="A251:E251"/>
    <mergeCell ref="F251:G251"/>
    <mergeCell ref="H251:I251"/>
    <mergeCell ref="H276:I276"/>
    <mergeCell ref="A277:E277"/>
    <mergeCell ref="F277:G277"/>
    <mergeCell ref="H277:I277"/>
    <mergeCell ref="H271:I271"/>
    <mergeCell ref="A272:E272"/>
    <mergeCell ref="F272:G272"/>
    <mergeCell ref="H272:I272"/>
    <mergeCell ref="H252:I252"/>
    <mergeCell ref="A253:E253"/>
    <mergeCell ref="F253:G253"/>
    <mergeCell ref="H253:I253"/>
    <mergeCell ref="F249:G249"/>
    <mergeCell ref="H249:I249"/>
    <mergeCell ref="A248:E248"/>
    <mergeCell ref="F248:G248"/>
    <mergeCell ref="H248:I248"/>
    <mergeCell ref="H257:I257"/>
    <mergeCell ref="A254:E254"/>
    <mergeCell ref="F254:G254"/>
    <mergeCell ref="A379:E379"/>
    <mergeCell ref="F379:G379"/>
    <mergeCell ref="H379:I379"/>
    <mergeCell ref="A393:E393"/>
    <mergeCell ref="F393:G393"/>
    <mergeCell ref="H393:I393"/>
    <mergeCell ref="A409:E409"/>
    <mergeCell ref="F409:G409"/>
    <mergeCell ref="H409:I409"/>
    <mergeCell ref="A305:E305"/>
    <mergeCell ref="F305:G305"/>
    <mergeCell ref="H305:I305"/>
    <mergeCell ref="A306:E306"/>
    <mergeCell ref="F306:G306"/>
    <mergeCell ref="A266:I266"/>
    <mergeCell ref="A268:E269"/>
    <mergeCell ref="F268:G269"/>
    <mergeCell ref="H268:I269"/>
    <mergeCell ref="A270:E270"/>
    <mergeCell ref="F273:G273"/>
    <mergeCell ref="H273:I273"/>
    <mergeCell ref="A276:E276"/>
    <mergeCell ref="F276:G276"/>
    <mergeCell ref="H293:I293"/>
    <mergeCell ref="A290:E290"/>
    <mergeCell ref="F290:G290"/>
    <mergeCell ref="H290:I290"/>
    <mergeCell ref="A291:E291"/>
    <mergeCell ref="H380:I380"/>
    <mergeCell ref="A383:I383"/>
    <mergeCell ref="A385:E386"/>
    <mergeCell ref="F385:G386"/>
    <mergeCell ref="H385:I386"/>
    <mergeCell ref="A445:E445"/>
    <mergeCell ref="F445:G445"/>
    <mergeCell ref="H445:I445"/>
    <mergeCell ref="A446:E446"/>
    <mergeCell ref="F446:G446"/>
    <mergeCell ref="H446:I446"/>
    <mergeCell ref="A447:E447"/>
    <mergeCell ref="F447:G447"/>
    <mergeCell ref="H447:I447"/>
    <mergeCell ref="A485:E485"/>
    <mergeCell ref="A486:E486"/>
    <mergeCell ref="F485:G485"/>
    <mergeCell ref="F486:G486"/>
    <mergeCell ref="H485:I485"/>
    <mergeCell ref="H486:I486"/>
    <mergeCell ref="F482:G482"/>
    <mergeCell ref="H482:I482"/>
    <mergeCell ref="A477:E477"/>
    <mergeCell ref="A483:E483"/>
    <mergeCell ref="F483:G483"/>
    <mergeCell ref="H483:I483"/>
    <mergeCell ref="A484:E484"/>
    <mergeCell ref="F484:G484"/>
    <mergeCell ref="F399:G399"/>
    <mergeCell ref="H399:I399"/>
    <mergeCell ref="A402:I402"/>
    <mergeCell ref="A404:E405"/>
    <mergeCell ref="A68:E68"/>
    <mergeCell ref="F68:G68"/>
    <mergeCell ref="H68:I68"/>
    <mergeCell ref="A160:E160"/>
    <mergeCell ref="A161:E161"/>
    <mergeCell ref="F160:G160"/>
    <mergeCell ref="F161:G161"/>
    <mergeCell ref="H160:I160"/>
    <mergeCell ref="H161:I161"/>
    <mergeCell ref="A308:E308"/>
    <mergeCell ref="A309:E309"/>
    <mergeCell ref="F308:G308"/>
    <mergeCell ref="F309:G309"/>
    <mergeCell ref="H308:I308"/>
    <mergeCell ref="H309:I309"/>
    <mergeCell ref="H244:I244"/>
    <mergeCell ref="A295:E295"/>
    <mergeCell ref="F295:G295"/>
    <mergeCell ref="H295:I295"/>
    <mergeCell ref="A278:E278"/>
    <mergeCell ref="F278:G278"/>
    <mergeCell ref="H278:I278"/>
    <mergeCell ref="A286:I286"/>
    <mergeCell ref="A288:E289"/>
    <mergeCell ref="F288:G289"/>
    <mergeCell ref="H288:I289"/>
    <mergeCell ref="A283:E283"/>
    <mergeCell ref="F283:G283"/>
    <mergeCell ref="A167:E167"/>
    <mergeCell ref="F214:G214"/>
    <mergeCell ref="H214:I214"/>
    <mergeCell ref="A215:E215"/>
    <mergeCell ref="A44:E44"/>
    <mergeCell ref="F44:G44"/>
    <mergeCell ref="H44:I44"/>
    <mergeCell ref="A45:E45"/>
    <mergeCell ref="A46:E46"/>
    <mergeCell ref="F45:G45"/>
    <mergeCell ref="F46:G46"/>
    <mergeCell ref="H45:I45"/>
    <mergeCell ref="H46:I46"/>
    <mergeCell ref="H133:I133"/>
    <mergeCell ref="A129:E130"/>
    <mergeCell ref="F129:G130"/>
    <mergeCell ref="H129:I130"/>
    <mergeCell ref="A321:I321"/>
    <mergeCell ref="A323:E324"/>
    <mergeCell ref="F323:G324"/>
    <mergeCell ref="H323:I324"/>
    <mergeCell ref="A273:E273"/>
    <mergeCell ref="A296:E296"/>
    <mergeCell ref="F296:G296"/>
    <mergeCell ref="H296:I296"/>
    <mergeCell ref="A293:E293"/>
    <mergeCell ref="F293:G293"/>
    <mergeCell ref="H99:I99"/>
    <mergeCell ref="H100:I100"/>
    <mergeCell ref="F102:G102"/>
    <mergeCell ref="H102:I102"/>
    <mergeCell ref="A126:I127"/>
    <mergeCell ref="A150:E150"/>
    <mergeCell ref="A151:E151"/>
    <mergeCell ref="F150:G150"/>
    <mergeCell ref="F151:G151"/>
    <mergeCell ref="F291:G291"/>
    <mergeCell ref="H291:I291"/>
    <mergeCell ref="A292:E292"/>
    <mergeCell ref="F292:G292"/>
    <mergeCell ref="A304:E304"/>
    <mergeCell ref="F304:G304"/>
    <mergeCell ref="H304:I304"/>
    <mergeCell ref="F270:G270"/>
    <mergeCell ref="H270:I270"/>
    <mergeCell ref="A274:E274"/>
    <mergeCell ref="A541:E541"/>
    <mergeCell ref="F541:G541"/>
    <mergeCell ref="H541:I541"/>
    <mergeCell ref="A428:E428"/>
    <mergeCell ref="F428:G428"/>
    <mergeCell ref="A297:E297"/>
    <mergeCell ref="F297:G297"/>
    <mergeCell ref="H297:I297"/>
    <mergeCell ref="A350:I350"/>
    <mergeCell ref="A352:E353"/>
    <mergeCell ref="F352:G353"/>
    <mergeCell ref="H352:I353"/>
    <mergeCell ref="A354:E354"/>
    <mergeCell ref="F354:G354"/>
    <mergeCell ref="H354:I354"/>
    <mergeCell ref="A355:E355"/>
    <mergeCell ref="F355:G355"/>
    <mergeCell ref="H355:I355"/>
    <mergeCell ref="A370:E370"/>
    <mergeCell ref="F370:G370"/>
    <mergeCell ref="H370:I370"/>
    <mergeCell ref="A369:E369"/>
    <mergeCell ref="A542:E542"/>
    <mergeCell ref="F542:G542"/>
    <mergeCell ref="H542:I542"/>
    <mergeCell ref="H538:I538"/>
    <mergeCell ref="A532:E532"/>
    <mergeCell ref="F532:G532"/>
    <mergeCell ref="H532:I532"/>
    <mergeCell ref="A533:E533"/>
    <mergeCell ref="F533:G533"/>
    <mergeCell ref="H533:I533"/>
    <mergeCell ref="A534:E534"/>
    <mergeCell ref="F534:G534"/>
    <mergeCell ref="H534:I534"/>
    <mergeCell ref="A538:E538"/>
    <mergeCell ref="F538:G538"/>
    <mergeCell ref="A540:E540"/>
    <mergeCell ref="F540:G540"/>
    <mergeCell ref="H540:I540"/>
    <mergeCell ref="A537:E537"/>
    <mergeCell ref="F537:G537"/>
    <mergeCell ref="H537:I537"/>
    <mergeCell ref="A535:E535"/>
    <mergeCell ref="F535:G535"/>
    <mergeCell ref="H535:I535"/>
    <mergeCell ref="F369:G369"/>
    <mergeCell ref="H428:I428"/>
    <mergeCell ref="A340:E340"/>
    <mergeCell ref="F340:G340"/>
    <mergeCell ref="H340:I340"/>
    <mergeCell ref="H369:I369"/>
    <mergeCell ref="F337:G338"/>
    <mergeCell ref="H337:I338"/>
    <mergeCell ref="A339:E339"/>
    <mergeCell ref="A327:E327"/>
    <mergeCell ref="A536:E536"/>
    <mergeCell ref="F536:G536"/>
    <mergeCell ref="H536:I536"/>
    <mergeCell ref="A467:E467"/>
    <mergeCell ref="F467:G467"/>
    <mergeCell ref="H467:I467"/>
    <mergeCell ref="A466:E466"/>
    <mergeCell ref="F464:G464"/>
    <mergeCell ref="H464:I464"/>
    <mergeCell ref="F466:G466"/>
    <mergeCell ref="H466:I466"/>
    <mergeCell ref="H465:I465"/>
    <mergeCell ref="F465:G465"/>
    <mergeCell ref="A465:E465"/>
    <mergeCell ref="H484:I484"/>
    <mergeCell ref="A487:E487"/>
    <mergeCell ref="F487:G487"/>
    <mergeCell ref="H487:I487"/>
    <mergeCell ref="A530:E530"/>
    <mergeCell ref="H448:I448"/>
    <mergeCell ref="A460:I460"/>
    <mergeCell ref="A462:E463"/>
    <mergeCell ref="F530:G530"/>
    <mergeCell ref="H530:I530"/>
    <mergeCell ref="A531:E531"/>
    <mergeCell ref="F531:G531"/>
    <mergeCell ref="H531:I531"/>
    <mergeCell ref="F475:G475"/>
    <mergeCell ref="H475:I475"/>
    <mergeCell ref="A476:E476"/>
    <mergeCell ref="F476:G476"/>
    <mergeCell ref="H476:I476"/>
    <mergeCell ref="A479:E479"/>
    <mergeCell ref="F479:G479"/>
    <mergeCell ref="H479:I479"/>
    <mergeCell ref="F477:G477"/>
    <mergeCell ref="H477:I477"/>
    <mergeCell ref="A478:E478"/>
    <mergeCell ref="F478:G478"/>
    <mergeCell ref="F497:G497"/>
    <mergeCell ref="H497:I497"/>
    <mergeCell ref="A482:E482"/>
    <mergeCell ref="A496:E496"/>
    <mergeCell ref="F496:G496"/>
    <mergeCell ref="H496:I496"/>
    <mergeCell ref="A497:E497"/>
    <mergeCell ref="A490:E490"/>
    <mergeCell ref="A491:E491"/>
    <mergeCell ref="F490:G490"/>
    <mergeCell ref="A498:E498"/>
    <mergeCell ref="F498:G498"/>
    <mergeCell ref="H498:I498"/>
    <mergeCell ref="A494:E494"/>
    <mergeCell ref="F494:G494"/>
    <mergeCell ref="H306:I306"/>
    <mergeCell ref="A307:E307"/>
    <mergeCell ref="F307:G307"/>
    <mergeCell ref="H307:I307"/>
    <mergeCell ref="F315:G315"/>
    <mergeCell ref="F314:G314"/>
    <mergeCell ref="H315:I315"/>
    <mergeCell ref="F378:G378"/>
    <mergeCell ref="H378:I378"/>
    <mergeCell ref="A380:E380"/>
    <mergeCell ref="F380:G380"/>
    <mergeCell ref="A529:E529"/>
    <mergeCell ref="F529:G529"/>
    <mergeCell ref="H529:I529"/>
    <mergeCell ref="H292:I292"/>
    <mergeCell ref="A294:E294"/>
    <mergeCell ref="F294:G294"/>
    <mergeCell ref="H294:I294"/>
    <mergeCell ref="A300:I300"/>
    <mergeCell ref="A302:E303"/>
    <mergeCell ref="F302:G303"/>
    <mergeCell ref="H302:I303"/>
    <mergeCell ref="H439:I440"/>
    <mergeCell ref="A429:E429"/>
    <mergeCell ref="F429:G429"/>
    <mergeCell ref="H429:I429"/>
    <mergeCell ref="A448:E448"/>
    <mergeCell ref="F448:G448"/>
    <mergeCell ref="A474:E474"/>
    <mergeCell ref="F474:G474"/>
    <mergeCell ref="H474:I474"/>
    <mergeCell ref="A475:E475"/>
    <mergeCell ref="A249:E249"/>
    <mergeCell ref="A247:E247"/>
    <mergeCell ref="F247:G247"/>
    <mergeCell ref="H247:I247"/>
    <mergeCell ref="A245:E245"/>
    <mergeCell ref="F245:G245"/>
    <mergeCell ref="H245:I245"/>
    <mergeCell ref="H283:I283"/>
    <mergeCell ref="A430:E430"/>
    <mergeCell ref="F430:G430"/>
    <mergeCell ref="A424:I424"/>
    <mergeCell ref="A426:E427"/>
    <mergeCell ref="F426:G427"/>
    <mergeCell ref="H426:I427"/>
    <mergeCell ref="H366:I366"/>
    <mergeCell ref="A367:E367"/>
    <mergeCell ref="F367:G367"/>
    <mergeCell ref="H367:I367"/>
    <mergeCell ref="A368:E368"/>
    <mergeCell ref="A378:E378"/>
    <mergeCell ref="A260:E260"/>
    <mergeCell ref="F260:G260"/>
    <mergeCell ref="H260:I260"/>
    <mergeCell ref="A258:E258"/>
    <mergeCell ref="A259:E259"/>
    <mergeCell ref="F258:G258"/>
    <mergeCell ref="A271:E271"/>
    <mergeCell ref="F271:G271"/>
    <mergeCell ref="H314:I314"/>
    <mergeCell ref="A313:E313"/>
    <mergeCell ref="F313:G313"/>
    <mergeCell ref="H313:I313"/>
    <mergeCell ref="A239:E239"/>
    <mergeCell ref="F239:G239"/>
    <mergeCell ref="H239:I239"/>
    <mergeCell ref="A240:E240"/>
    <mergeCell ref="F240:G240"/>
    <mergeCell ref="F259:G259"/>
    <mergeCell ref="H258:I258"/>
    <mergeCell ref="H259:I259"/>
    <mergeCell ref="H240:I240"/>
    <mergeCell ref="A246:E246"/>
    <mergeCell ref="F246:G246"/>
    <mergeCell ref="H246:I246"/>
    <mergeCell ref="A244:E244"/>
    <mergeCell ref="F244:G244"/>
    <mergeCell ref="F241:G241"/>
    <mergeCell ref="F242:G242"/>
    <mergeCell ref="H241:I241"/>
    <mergeCell ref="H242:I242"/>
    <mergeCell ref="A250:E250"/>
    <mergeCell ref="F250:G250"/>
    <mergeCell ref="H250:I250"/>
    <mergeCell ref="A256:E256"/>
    <mergeCell ref="F256:G256"/>
    <mergeCell ref="H256:I256"/>
    <mergeCell ref="A257:E257"/>
    <mergeCell ref="F257:G257"/>
    <mergeCell ref="H254:I254"/>
    <mergeCell ref="A255:E255"/>
    <mergeCell ref="F255:G255"/>
    <mergeCell ref="H255:I255"/>
    <mergeCell ref="A252:E252"/>
    <mergeCell ref="F252:G252"/>
    <mergeCell ref="A231:E231"/>
    <mergeCell ref="F231:G231"/>
    <mergeCell ref="H231:I231"/>
    <mergeCell ref="A232:E232"/>
    <mergeCell ref="F232:G232"/>
    <mergeCell ref="H232:I232"/>
    <mergeCell ref="A237:E237"/>
    <mergeCell ref="F237:G237"/>
    <mergeCell ref="H237:I237"/>
    <mergeCell ref="A238:E238"/>
    <mergeCell ref="F238:G238"/>
    <mergeCell ref="H238:I238"/>
    <mergeCell ref="A233:E233"/>
    <mergeCell ref="F233:G233"/>
    <mergeCell ref="H233:I233"/>
    <mergeCell ref="A234:E234"/>
    <mergeCell ref="F234:G234"/>
    <mergeCell ref="H234:I234"/>
    <mergeCell ref="A235:E235"/>
    <mergeCell ref="A236:E236"/>
    <mergeCell ref="F235:G235"/>
    <mergeCell ref="F236:G236"/>
    <mergeCell ref="H235:I235"/>
    <mergeCell ref="H236:I236"/>
    <mergeCell ref="A229:E229"/>
    <mergeCell ref="F229:G229"/>
    <mergeCell ref="H229:I229"/>
    <mergeCell ref="A230:E230"/>
    <mergeCell ref="F230:G230"/>
    <mergeCell ref="H230:I230"/>
    <mergeCell ref="A211:E211"/>
    <mergeCell ref="F211:G211"/>
    <mergeCell ref="H211:I211"/>
    <mergeCell ref="A216:E216"/>
    <mergeCell ref="F216:G216"/>
    <mergeCell ref="H216:I216"/>
    <mergeCell ref="A222:I222"/>
    <mergeCell ref="A224:E225"/>
    <mergeCell ref="F224:G225"/>
    <mergeCell ref="H224:I225"/>
    <mergeCell ref="H228:I228"/>
    <mergeCell ref="A228:E228"/>
    <mergeCell ref="F228:G228"/>
    <mergeCell ref="A226:E226"/>
    <mergeCell ref="F226:G226"/>
    <mergeCell ref="H226:I226"/>
    <mergeCell ref="F227:G227"/>
    <mergeCell ref="H227:I227"/>
    <mergeCell ref="A227:E227"/>
    <mergeCell ref="A212:E212"/>
    <mergeCell ref="F212:G212"/>
    <mergeCell ref="H212:I212"/>
    <mergeCell ref="A213:E213"/>
    <mergeCell ref="F213:G213"/>
    <mergeCell ref="H213:I213"/>
    <mergeCell ref="A214:E214"/>
    <mergeCell ref="H207:I207"/>
    <mergeCell ref="A208:E208"/>
    <mergeCell ref="F208:G208"/>
    <mergeCell ref="H208:I208"/>
    <mergeCell ref="A114:E114"/>
    <mergeCell ref="F114:G114"/>
    <mergeCell ref="H114:I114"/>
    <mergeCell ref="A113:E113"/>
    <mergeCell ref="F113:G113"/>
    <mergeCell ref="H113:I113"/>
    <mergeCell ref="H117:I117"/>
    <mergeCell ref="A117:E117"/>
    <mergeCell ref="F117:G117"/>
    <mergeCell ref="A115:E115"/>
    <mergeCell ref="F115:G115"/>
    <mergeCell ref="H115:I115"/>
    <mergeCell ref="A116:E116"/>
    <mergeCell ref="F116:G116"/>
    <mergeCell ref="H116:I116"/>
    <mergeCell ref="A203:I203"/>
    <mergeCell ref="A205:E206"/>
    <mergeCell ref="F205:G206"/>
    <mergeCell ref="H205:I206"/>
    <mergeCell ref="F167:G167"/>
    <mergeCell ref="A132:E132"/>
    <mergeCell ref="F132:G132"/>
    <mergeCell ref="H132:I132"/>
    <mergeCell ref="A134:E134"/>
    <mergeCell ref="F134:G134"/>
    <mergeCell ref="H135:I135"/>
    <mergeCell ref="A131:E131"/>
    <mergeCell ref="F131:G131"/>
    <mergeCell ref="H131:I131"/>
    <mergeCell ref="A133:E133"/>
    <mergeCell ref="F133:G133"/>
    <mergeCell ref="A67:E67"/>
    <mergeCell ref="F67:G67"/>
    <mergeCell ref="F91:G91"/>
    <mergeCell ref="H91:I91"/>
    <mergeCell ref="A92:E92"/>
    <mergeCell ref="A93:E93"/>
    <mergeCell ref="A96:E96"/>
    <mergeCell ref="A101:E101"/>
    <mergeCell ref="F92:G92"/>
    <mergeCell ref="F93:G93"/>
    <mergeCell ref="F96:G96"/>
    <mergeCell ref="F101:G101"/>
    <mergeCell ref="H92:I92"/>
    <mergeCell ref="H93:I93"/>
    <mergeCell ref="H96:I96"/>
    <mergeCell ref="H101:I101"/>
    <mergeCell ref="A94:E94"/>
    <mergeCell ref="A95:E95"/>
    <mergeCell ref="F94:G94"/>
    <mergeCell ref="F95:G95"/>
    <mergeCell ref="A102:E102"/>
    <mergeCell ref="H94:I94"/>
    <mergeCell ref="H95:I95"/>
    <mergeCell ref="A97:E97"/>
    <mergeCell ref="A98:E98"/>
    <mergeCell ref="A99:E99"/>
    <mergeCell ref="A100:E100"/>
    <mergeCell ref="F97:G97"/>
    <mergeCell ref="F98:G98"/>
    <mergeCell ref="F99:G99"/>
    <mergeCell ref="F100:G100"/>
    <mergeCell ref="H97:I97"/>
    <mergeCell ref="H98:I98"/>
    <mergeCell ref="A177:E177"/>
    <mergeCell ref="F177:G177"/>
    <mergeCell ref="H177:I177"/>
    <mergeCell ref="A179:E179"/>
    <mergeCell ref="F179:G179"/>
    <mergeCell ref="H179:I179"/>
    <mergeCell ref="A178:E178"/>
    <mergeCell ref="F178:G178"/>
    <mergeCell ref="H178:I178"/>
    <mergeCell ref="H103:I103"/>
    <mergeCell ref="A103:E103"/>
    <mergeCell ref="F103:G103"/>
    <mergeCell ref="A171:E171"/>
    <mergeCell ref="F171:G171"/>
    <mergeCell ref="H171:I171"/>
    <mergeCell ref="A174:E174"/>
    <mergeCell ref="F174:G174"/>
    <mergeCell ref="H174:I174"/>
    <mergeCell ref="H173:I173"/>
    <mergeCell ref="A156:E156"/>
    <mergeCell ref="F156:G156"/>
    <mergeCell ref="H156:I156"/>
    <mergeCell ref="A147:E147"/>
    <mergeCell ref="F147:G147"/>
    <mergeCell ref="H147:I147"/>
    <mergeCell ref="A152:E152"/>
    <mergeCell ref="F152:G152"/>
    <mergeCell ref="H152:I152"/>
    <mergeCell ref="A86:I86"/>
    <mergeCell ref="A88:E89"/>
    <mergeCell ref="F88:G89"/>
    <mergeCell ref="H88:I89"/>
    <mergeCell ref="A90:E90"/>
    <mergeCell ref="F90:G90"/>
    <mergeCell ref="H90:I90"/>
    <mergeCell ref="A91:E91"/>
    <mergeCell ref="A109:I109"/>
    <mergeCell ref="A111:E112"/>
    <mergeCell ref="F111:G112"/>
    <mergeCell ref="H111:I112"/>
    <mergeCell ref="A55:I55"/>
    <mergeCell ref="A57:E58"/>
    <mergeCell ref="H168:I168"/>
    <mergeCell ref="A170:E170"/>
    <mergeCell ref="F170:G170"/>
    <mergeCell ref="H170:I170"/>
    <mergeCell ref="A169:E169"/>
    <mergeCell ref="F169:G169"/>
    <mergeCell ref="H169:I169"/>
    <mergeCell ref="A168:E168"/>
    <mergeCell ref="F168:G168"/>
    <mergeCell ref="A142:E142"/>
    <mergeCell ref="F142:G142"/>
    <mergeCell ref="H142:I142"/>
    <mergeCell ref="A145:E145"/>
    <mergeCell ref="F145:G145"/>
    <mergeCell ref="H145:I145"/>
    <mergeCell ref="A146:E146"/>
    <mergeCell ref="F146:G146"/>
    <mergeCell ref="H146:I146"/>
    <mergeCell ref="A153:E153"/>
    <mergeCell ref="F153:G153"/>
    <mergeCell ref="H153:I153"/>
    <mergeCell ref="F148:G148"/>
    <mergeCell ref="F149:G149"/>
    <mergeCell ref="H148:I148"/>
    <mergeCell ref="H149:I149"/>
    <mergeCell ref="F144:G144"/>
    <mergeCell ref="A144:E144"/>
    <mergeCell ref="H155:I155"/>
    <mergeCell ref="A155:E155"/>
    <mergeCell ref="F155:G155"/>
    <mergeCell ref="A143:E143"/>
    <mergeCell ref="F143:G143"/>
    <mergeCell ref="H143:I143"/>
    <mergeCell ref="A139:E139"/>
    <mergeCell ref="F139:G139"/>
    <mergeCell ref="H150:I150"/>
    <mergeCell ref="H151:I151"/>
    <mergeCell ref="A140:E140"/>
    <mergeCell ref="F140:G140"/>
    <mergeCell ref="H140:I140"/>
    <mergeCell ref="A141:E141"/>
    <mergeCell ref="F141:G141"/>
    <mergeCell ref="A4:E5"/>
    <mergeCell ref="F4:G5"/>
    <mergeCell ref="H4:I5"/>
    <mergeCell ref="H37:I37"/>
    <mergeCell ref="H39:I39"/>
    <mergeCell ref="H40:I40"/>
    <mergeCell ref="A31:E31"/>
    <mergeCell ref="F31:G31"/>
    <mergeCell ref="H31:I31"/>
    <mergeCell ref="A36:E36"/>
    <mergeCell ref="F36:G36"/>
    <mergeCell ref="H36:I36"/>
    <mergeCell ref="H22:I22"/>
    <mergeCell ref="H23:I23"/>
    <mergeCell ref="H24:I24"/>
    <mergeCell ref="H25:I25"/>
    <mergeCell ref="F57:G58"/>
    <mergeCell ref="H57:I58"/>
    <mergeCell ref="H29:I29"/>
    <mergeCell ref="F8:G8"/>
    <mergeCell ref="F9:G9"/>
    <mergeCell ref="F10:G10"/>
    <mergeCell ref="F11:G11"/>
    <mergeCell ref="F12:G12"/>
    <mergeCell ref="H10:I10"/>
    <mergeCell ref="H11:I11"/>
    <mergeCell ref="H12:I12"/>
    <mergeCell ref="H14:I14"/>
    <mergeCell ref="H15:I15"/>
    <mergeCell ref="A9:E9"/>
    <mergeCell ref="H41:I41"/>
    <mergeCell ref="H42:I42"/>
    <mergeCell ref="H6:I6"/>
    <mergeCell ref="H16:I16"/>
    <mergeCell ref="F16:G16"/>
    <mergeCell ref="F6:G6"/>
    <mergeCell ref="F7:G7"/>
    <mergeCell ref="H7:I7"/>
    <mergeCell ref="A28:E28"/>
    <mergeCell ref="A10:E10"/>
    <mergeCell ref="A11:E11"/>
    <mergeCell ref="A12:E12"/>
    <mergeCell ref="A17:E17"/>
    <mergeCell ref="A8:E8"/>
    <mergeCell ref="H32:I32"/>
    <mergeCell ref="H18:I18"/>
    <mergeCell ref="F17:G17"/>
    <mergeCell ref="H17:I17"/>
    <mergeCell ref="F24:G24"/>
    <mergeCell ref="F25:G25"/>
    <mergeCell ref="F26:G26"/>
    <mergeCell ref="F27:G27"/>
    <mergeCell ref="F28:G28"/>
    <mergeCell ref="F29:G29"/>
    <mergeCell ref="F32:G32"/>
    <mergeCell ref="F23:G23"/>
    <mergeCell ref="F21:G21"/>
    <mergeCell ref="H19:I19"/>
    <mergeCell ref="F18:G18"/>
    <mergeCell ref="H26:I26"/>
    <mergeCell ref="H27:I27"/>
    <mergeCell ref="H28:I28"/>
    <mergeCell ref="A14:E14"/>
    <mergeCell ref="F15:G15"/>
    <mergeCell ref="F40:G40"/>
    <mergeCell ref="A135:E135"/>
    <mergeCell ref="A41:E41"/>
    <mergeCell ref="A42:E42"/>
    <mergeCell ref="A149:E149"/>
    <mergeCell ref="A154:E154"/>
    <mergeCell ref="F154:G154"/>
    <mergeCell ref="H154:I154"/>
    <mergeCell ref="A34:E34"/>
    <mergeCell ref="F34:G34"/>
    <mergeCell ref="H34:I34"/>
    <mergeCell ref="F135:G135"/>
    <mergeCell ref="H134:I134"/>
    <mergeCell ref="A136:E136"/>
    <mergeCell ref="F136:G136"/>
    <mergeCell ref="A148:E148"/>
    <mergeCell ref="H136:I136"/>
    <mergeCell ref="A137:E137"/>
    <mergeCell ref="F137:G137"/>
    <mergeCell ref="F35:G35"/>
    <mergeCell ref="F37:G37"/>
    <mergeCell ref="H138:I138"/>
    <mergeCell ref="H139:I139"/>
    <mergeCell ref="H120:I120"/>
    <mergeCell ref="A121:E121"/>
    <mergeCell ref="F121:G121"/>
    <mergeCell ref="H121:I121"/>
    <mergeCell ref="A122:E122"/>
    <mergeCell ref="F122:G122"/>
    <mergeCell ref="H122:I122"/>
    <mergeCell ref="H72:I72"/>
    <mergeCell ref="A73:E73"/>
    <mergeCell ref="F33:G33"/>
    <mergeCell ref="F357:G357"/>
    <mergeCell ref="H357:I357"/>
    <mergeCell ref="A358:E358"/>
    <mergeCell ref="F358:G358"/>
    <mergeCell ref="H358:I358"/>
    <mergeCell ref="A172:E172"/>
    <mergeCell ref="A163:E163"/>
    <mergeCell ref="F163:G163"/>
    <mergeCell ref="H163:I163"/>
    <mergeCell ref="A164:E164"/>
    <mergeCell ref="F164:G164"/>
    <mergeCell ref="H164:I164"/>
    <mergeCell ref="A275:E275"/>
    <mergeCell ref="F274:G274"/>
    <mergeCell ref="F275:G275"/>
    <mergeCell ref="H274:I274"/>
    <mergeCell ref="H275:I275"/>
    <mergeCell ref="A243:E243"/>
    <mergeCell ref="F243:G243"/>
    <mergeCell ref="H243:I243"/>
    <mergeCell ref="A241:E241"/>
    <mergeCell ref="A242:E242"/>
    <mergeCell ref="A173:E173"/>
    <mergeCell ref="H167:I167"/>
    <mergeCell ref="A207:E207"/>
    <mergeCell ref="A209:E209"/>
    <mergeCell ref="F209:G209"/>
    <mergeCell ref="H209:I209"/>
    <mergeCell ref="A210:E210"/>
    <mergeCell ref="F210:G210"/>
    <mergeCell ref="H210:I210"/>
    <mergeCell ref="F207:G207"/>
    <mergeCell ref="A2:I2"/>
    <mergeCell ref="A43:E43"/>
    <mergeCell ref="F43:G43"/>
    <mergeCell ref="H43:I43"/>
    <mergeCell ref="A47:E47"/>
    <mergeCell ref="F47:G47"/>
    <mergeCell ref="H47:I47"/>
    <mergeCell ref="A6:E6"/>
    <mergeCell ref="A16:E16"/>
    <mergeCell ref="A7:E7"/>
    <mergeCell ref="A15:E15"/>
    <mergeCell ref="F48:G48"/>
    <mergeCell ref="H48:I48"/>
    <mergeCell ref="F41:G41"/>
    <mergeCell ref="H21:I21"/>
    <mergeCell ref="F42:G42"/>
    <mergeCell ref="H33:I33"/>
    <mergeCell ref="H35:I35"/>
    <mergeCell ref="A48:E48"/>
    <mergeCell ref="F19:G19"/>
    <mergeCell ref="A40:E40"/>
    <mergeCell ref="F22:G22"/>
    <mergeCell ref="A23:E23"/>
    <mergeCell ref="A24:E24"/>
    <mergeCell ref="A25:E25"/>
    <mergeCell ref="A26:E26"/>
    <mergeCell ref="F39:G39"/>
    <mergeCell ref="F38:G38"/>
    <mergeCell ref="H38:I38"/>
    <mergeCell ref="F14:G14"/>
    <mergeCell ref="H8:I8"/>
    <mergeCell ref="H9:I9"/>
    <mergeCell ref="A359:E359"/>
    <mergeCell ref="F359:G359"/>
    <mergeCell ref="H359:I359"/>
    <mergeCell ref="A27:E27"/>
    <mergeCell ref="A444:E444"/>
    <mergeCell ref="F444:G444"/>
    <mergeCell ref="H444:I444"/>
    <mergeCell ref="H430:I430"/>
    <mergeCell ref="A431:E431"/>
    <mergeCell ref="F431:G431"/>
    <mergeCell ref="H431:I431"/>
    <mergeCell ref="A441:E441"/>
    <mergeCell ref="F441:G441"/>
    <mergeCell ref="H441:I441"/>
    <mergeCell ref="A442:E442"/>
    <mergeCell ref="F442:G442"/>
    <mergeCell ref="H442:I442"/>
    <mergeCell ref="A432:E432"/>
    <mergeCell ref="F432:G432"/>
    <mergeCell ref="H141:I141"/>
    <mergeCell ref="F172:G172"/>
    <mergeCell ref="F173:G173"/>
    <mergeCell ref="H172:I172"/>
    <mergeCell ref="A166:E166"/>
    <mergeCell ref="F166:G166"/>
    <mergeCell ref="H166:I166"/>
    <mergeCell ref="H137:I137"/>
    <mergeCell ref="A138:E138"/>
    <mergeCell ref="F138:G138"/>
    <mergeCell ref="A439:E440"/>
    <mergeCell ref="F439:G440"/>
    <mergeCell ref="A18:E18"/>
    <mergeCell ref="A19:E19"/>
    <mergeCell ref="A21:E21"/>
    <mergeCell ref="A22:E22"/>
    <mergeCell ref="A29:E29"/>
    <mergeCell ref="A32:E32"/>
    <mergeCell ref="A33:E33"/>
    <mergeCell ref="A35:E35"/>
    <mergeCell ref="A37:E37"/>
    <mergeCell ref="A39:E39"/>
    <mergeCell ref="F368:G368"/>
    <mergeCell ref="H368:I368"/>
    <mergeCell ref="A38:E38"/>
    <mergeCell ref="H144:I144"/>
    <mergeCell ref="A158:E158"/>
    <mergeCell ref="F158:G158"/>
    <mergeCell ref="A443:E443"/>
    <mergeCell ref="F443:G443"/>
    <mergeCell ref="H443:I443"/>
    <mergeCell ref="H432:I432"/>
    <mergeCell ref="A433:E433"/>
    <mergeCell ref="F433:G433"/>
    <mergeCell ref="H433:I433"/>
    <mergeCell ref="A437:I437"/>
    <mergeCell ref="A118:E118"/>
    <mergeCell ref="F118:G118"/>
    <mergeCell ref="H118:I118"/>
    <mergeCell ref="A119:E119"/>
    <mergeCell ref="F119:G119"/>
    <mergeCell ref="H119:I119"/>
    <mergeCell ref="A120:E120"/>
    <mergeCell ref="F120:G120"/>
    <mergeCell ref="H494:I494"/>
    <mergeCell ref="A488:E488"/>
    <mergeCell ref="F488:G488"/>
    <mergeCell ref="H488:I488"/>
    <mergeCell ref="A489:E489"/>
    <mergeCell ref="F489:G489"/>
    <mergeCell ref="H489:I489"/>
    <mergeCell ref="A493:E493"/>
    <mergeCell ref="F493:G493"/>
    <mergeCell ref="H493:I493"/>
    <mergeCell ref="A495:E495"/>
    <mergeCell ref="F495:G495"/>
    <mergeCell ref="H495:I495"/>
    <mergeCell ref="A492:E492"/>
    <mergeCell ref="F492:G492"/>
    <mergeCell ref="H492:I492"/>
    <mergeCell ref="F491:G491"/>
    <mergeCell ref="H490:I490"/>
    <mergeCell ref="H491:I491"/>
    <mergeCell ref="F513:G514"/>
    <mergeCell ref="H513:I514"/>
    <mergeCell ref="A515:E515"/>
    <mergeCell ref="F515:G515"/>
    <mergeCell ref="H515:I515"/>
    <mergeCell ref="A516:E516"/>
    <mergeCell ref="F516:G516"/>
    <mergeCell ref="H516:I516"/>
    <mergeCell ref="A499:E499"/>
    <mergeCell ref="F499:G499"/>
    <mergeCell ref="H499:I499"/>
    <mergeCell ref="A500:E500"/>
    <mergeCell ref="F500:G500"/>
    <mergeCell ref="H500:I500"/>
    <mergeCell ref="A503:E503"/>
    <mergeCell ref="F503:G503"/>
    <mergeCell ref="H503:I503"/>
    <mergeCell ref="A501:E501"/>
    <mergeCell ref="A502:E502"/>
    <mergeCell ref="F501:G501"/>
    <mergeCell ref="F502:G502"/>
    <mergeCell ref="H501:I501"/>
    <mergeCell ref="H502:I502"/>
    <mergeCell ref="H187:I187"/>
    <mergeCell ref="A188:E188"/>
    <mergeCell ref="F188:G188"/>
    <mergeCell ref="A524:E524"/>
    <mergeCell ref="F524:G524"/>
    <mergeCell ref="H524:I524"/>
    <mergeCell ref="A517:E517"/>
    <mergeCell ref="A518:E518"/>
    <mergeCell ref="A519:E519"/>
    <mergeCell ref="A520:E520"/>
    <mergeCell ref="A521:E521"/>
    <mergeCell ref="F517:G517"/>
    <mergeCell ref="F518:G518"/>
    <mergeCell ref="F519:G519"/>
    <mergeCell ref="F520:G520"/>
    <mergeCell ref="F521:G521"/>
    <mergeCell ref="H517:I517"/>
    <mergeCell ref="H518:I518"/>
    <mergeCell ref="H519:I519"/>
    <mergeCell ref="H520:I520"/>
    <mergeCell ref="H521:I521"/>
    <mergeCell ref="F523:G523"/>
    <mergeCell ref="H523:I523"/>
    <mergeCell ref="H522:I522"/>
    <mergeCell ref="A522:E522"/>
    <mergeCell ref="F522:G522"/>
    <mergeCell ref="A523:E523"/>
    <mergeCell ref="H188:I188"/>
    <mergeCell ref="A189:E189"/>
    <mergeCell ref="F189:G189"/>
    <mergeCell ref="A511:I511"/>
    <mergeCell ref="A513:E514"/>
    <mergeCell ref="H328:I328"/>
    <mergeCell ref="A335:I335"/>
    <mergeCell ref="A337:E338"/>
    <mergeCell ref="H189:I189"/>
    <mergeCell ref="A190:E190"/>
    <mergeCell ref="F190:G190"/>
    <mergeCell ref="H190:I190"/>
    <mergeCell ref="A157:E157"/>
    <mergeCell ref="F157:G157"/>
    <mergeCell ref="H157:I157"/>
    <mergeCell ref="A176:E176"/>
    <mergeCell ref="F176:G176"/>
    <mergeCell ref="H176:I176"/>
    <mergeCell ref="A175:E175"/>
    <mergeCell ref="F175:G175"/>
    <mergeCell ref="H175:I175"/>
    <mergeCell ref="A165:E165"/>
    <mergeCell ref="F165:G165"/>
    <mergeCell ref="H165:I165"/>
    <mergeCell ref="A183:I183"/>
    <mergeCell ref="A185:E186"/>
    <mergeCell ref="F185:G186"/>
    <mergeCell ref="H185:I186"/>
    <mergeCell ref="H158:I158"/>
    <mergeCell ref="A159:E159"/>
    <mergeCell ref="F159:G159"/>
    <mergeCell ref="H159:I159"/>
    <mergeCell ref="A162:E162"/>
    <mergeCell ref="F162:G162"/>
    <mergeCell ref="H162:I162"/>
    <mergeCell ref="A187:E187"/>
    <mergeCell ref="F187:G187"/>
    <mergeCell ref="A310:E310"/>
    <mergeCell ref="F310:G310"/>
    <mergeCell ref="H310:I310"/>
    <mergeCell ref="A311:E311"/>
    <mergeCell ref="F311:G311"/>
    <mergeCell ref="H311:I311"/>
    <mergeCell ref="A312:E312"/>
    <mergeCell ref="F312:G312"/>
    <mergeCell ref="H312:I312"/>
    <mergeCell ref="A318:E318"/>
    <mergeCell ref="F318:G318"/>
    <mergeCell ref="H318:I318"/>
    <mergeCell ref="A314:E314"/>
    <mergeCell ref="A315:E315"/>
    <mergeCell ref="A317:E317"/>
    <mergeCell ref="A316:E316"/>
    <mergeCell ref="F317:G317"/>
    <mergeCell ref="F316:G316"/>
    <mergeCell ref="H317:I317"/>
    <mergeCell ref="H316:I316"/>
    <mergeCell ref="A373:I373"/>
    <mergeCell ref="A375:E376"/>
    <mergeCell ref="F375:G376"/>
    <mergeCell ref="H375:I376"/>
    <mergeCell ref="A377:E377"/>
    <mergeCell ref="F377:G377"/>
    <mergeCell ref="H377:I377"/>
    <mergeCell ref="A357:E357"/>
    <mergeCell ref="F341:G341"/>
    <mergeCell ref="H341:I341"/>
    <mergeCell ref="F325:G325"/>
    <mergeCell ref="H325:I325"/>
    <mergeCell ref="A326:E326"/>
    <mergeCell ref="F326:G326"/>
    <mergeCell ref="H326:I326"/>
    <mergeCell ref="A366:E366"/>
    <mergeCell ref="F366:G366"/>
    <mergeCell ref="A341:E341"/>
    <mergeCell ref="F339:G339"/>
    <mergeCell ref="H339:I339"/>
    <mergeCell ref="A325:E325"/>
    <mergeCell ref="F327:G327"/>
    <mergeCell ref="H327:I327"/>
    <mergeCell ref="A362:I362"/>
    <mergeCell ref="A364:E365"/>
    <mergeCell ref="F364:G365"/>
    <mergeCell ref="H364:I365"/>
    <mergeCell ref="A342:E342"/>
    <mergeCell ref="F342:G342"/>
    <mergeCell ref="H342:I342"/>
    <mergeCell ref="A328:E328"/>
    <mergeCell ref="F328:G328"/>
    <mergeCell ref="F404:G405"/>
    <mergeCell ref="H404:I405"/>
    <mergeCell ref="A387:E387"/>
    <mergeCell ref="F387:G387"/>
    <mergeCell ref="H387:I387"/>
    <mergeCell ref="A388:E388"/>
    <mergeCell ref="F388:G388"/>
    <mergeCell ref="H388:I388"/>
    <mergeCell ref="A389:E389"/>
    <mergeCell ref="F389:G389"/>
    <mergeCell ref="H389:I389"/>
    <mergeCell ref="A390:E390"/>
    <mergeCell ref="F390:G390"/>
    <mergeCell ref="H390:I390"/>
    <mergeCell ref="A391:E391"/>
    <mergeCell ref="F391:G391"/>
    <mergeCell ref="H391:I391"/>
    <mergeCell ref="A392:E392"/>
    <mergeCell ref="F392:G392"/>
    <mergeCell ref="H392:I392"/>
    <mergeCell ref="A410:E410"/>
    <mergeCell ref="F410:G410"/>
    <mergeCell ref="H410:I410"/>
    <mergeCell ref="A480:E480"/>
    <mergeCell ref="F480:G480"/>
    <mergeCell ref="H480:I480"/>
    <mergeCell ref="A481:E481"/>
    <mergeCell ref="F481:G481"/>
    <mergeCell ref="H481:I481"/>
    <mergeCell ref="A469:E469"/>
    <mergeCell ref="F469:G469"/>
    <mergeCell ref="H469:I469"/>
    <mergeCell ref="A472:E472"/>
    <mergeCell ref="F472:G472"/>
    <mergeCell ref="H472:I472"/>
    <mergeCell ref="A473:E473"/>
    <mergeCell ref="F473:G473"/>
    <mergeCell ref="H473:I473"/>
    <mergeCell ref="A470:E470"/>
    <mergeCell ref="F470:G470"/>
    <mergeCell ref="H470:I470"/>
    <mergeCell ref="A468:E468"/>
    <mergeCell ref="F468:G468"/>
    <mergeCell ref="H468:I468"/>
    <mergeCell ref="H478:I478"/>
    <mergeCell ref="F462:G463"/>
    <mergeCell ref="H462:I463"/>
    <mergeCell ref="A464:E464"/>
    <mergeCell ref="A471:E471"/>
    <mergeCell ref="F471:G471"/>
    <mergeCell ref="H471:I471"/>
    <mergeCell ref="F63:G63"/>
    <mergeCell ref="H63:I63"/>
    <mergeCell ref="A64:E64"/>
    <mergeCell ref="F64:G64"/>
    <mergeCell ref="H64:I64"/>
    <mergeCell ref="A66:E66"/>
    <mergeCell ref="F66:G66"/>
    <mergeCell ref="A71:E71"/>
    <mergeCell ref="F71:G71"/>
    <mergeCell ref="A69:E69"/>
    <mergeCell ref="F69:G69"/>
    <mergeCell ref="H69:I69"/>
    <mergeCell ref="H406:I406"/>
    <mergeCell ref="A407:E407"/>
    <mergeCell ref="F407:G407"/>
    <mergeCell ref="H407:I407"/>
    <mergeCell ref="A408:E408"/>
    <mergeCell ref="F408:G408"/>
    <mergeCell ref="H408:I408"/>
    <mergeCell ref="A395:E395"/>
    <mergeCell ref="F395:G395"/>
    <mergeCell ref="H395:I395"/>
    <mergeCell ref="A396:E396"/>
    <mergeCell ref="F396:G396"/>
    <mergeCell ref="H396:I396"/>
    <mergeCell ref="A397:E397"/>
    <mergeCell ref="F397:G397"/>
    <mergeCell ref="H397:I397"/>
    <mergeCell ref="A398:E398"/>
    <mergeCell ref="F398:G398"/>
    <mergeCell ref="H398:I398"/>
    <mergeCell ref="A399:E399"/>
    <mergeCell ref="A543:E543"/>
    <mergeCell ref="F543:G543"/>
    <mergeCell ref="H543:I543"/>
    <mergeCell ref="A539:E539"/>
    <mergeCell ref="F539:G539"/>
    <mergeCell ref="H539:I539"/>
    <mergeCell ref="A82:E82"/>
    <mergeCell ref="F82:G82"/>
    <mergeCell ref="H82:I82"/>
    <mergeCell ref="F65:G65"/>
    <mergeCell ref="H65:I65"/>
    <mergeCell ref="H78:I78"/>
    <mergeCell ref="F78:G78"/>
    <mergeCell ref="A78:E78"/>
    <mergeCell ref="H79:I79"/>
    <mergeCell ref="F79:G79"/>
    <mergeCell ref="A79:E79"/>
    <mergeCell ref="H80:I80"/>
    <mergeCell ref="F80:G80"/>
    <mergeCell ref="A80:E80"/>
    <mergeCell ref="A81:E81"/>
    <mergeCell ref="F81:G81"/>
    <mergeCell ref="H81:I81"/>
    <mergeCell ref="H67:I67"/>
    <mergeCell ref="A70:E70"/>
    <mergeCell ref="F70:G70"/>
    <mergeCell ref="H70:I70"/>
    <mergeCell ref="H71:I71"/>
    <mergeCell ref="A72:E72"/>
    <mergeCell ref="F72:G72"/>
    <mergeCell ref="F73:G73"/>
    <mergeCell ref="H73:I73"/>
    <mergeCell ref="A74:E74"/>
    <mergeCell ref="A75:E75"/>
    <mergeCell ref="A76:E76"/>
    <mergeCell ref="A77:E77"/>
    <mergeCell ref="F74:G74"/>
    <mergeCell ref="F75:G75"/>
    <mergeCell ref="F76:G76"/>
    <mergeCell ref="F77:G77"/>
    <mergeCell ref="H74:I74"/>
    <mergeCell ref="H75:I75"/>
    <mergeCell ref="H76:I76"/>
    <mergeCell ref="H77:I77"/>
    <mergeCell ref="A406:E406"/>
    <mergeCell ref="F406:G406"/>
    <mergeCell ref="A20:E20"/>
    <mergeCell ref="F20:G20"/>
    <mergeCell ref="H20:I20"/>
    <mergeCell ref="A65:E65"/>
    <mergeCell ref="H66:I66"/>
    <mergeCell ref="A59:E59"/>
    <mergeCell ref="F59:G59"/>
    <mergeCell ref="H59:I59"/>
    <mergeCell ref="A60:E60"/>
    <mergeCell ref="F60:G60"/>
    <mergeCell ref="H60:I60"/>
    <mergeCell ref="A61:E61"/>
    <mergeCell ref="F61:G61"/>
    <mergeCell ref="H61:I61"/>
    <mergeCell ref="A62:E62"/>
    <mergeCell ref="F62:G62"/>
    <mergeCell ref="H62:I62"/>
    <mergeCell ref="A63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opLeftCell="A64" workbookViewId="0">
      <selection activeCell="A2" sqref="A2:H2"/>
    </sheetView>
  </sheetViews>
  <sheetFormatPr defaultRowHeight="14.4" x14ac:dyDescent="0.3"/>
  <cols>
    <col min="1" max="1" width="64.6640625" style="1" customWidth="1"/>
    <col min="2" max="2" width="9.44140625" style="1" customWidth="1"/>
    <col min="3" max="3" width="22.44140625" style="1" customWidth="1"/>
    <col min="4" max="4" width="18.88671875" style="1" customWidth="1"/>
    <col min="5" max="5" width="18.6640625" style="1" customWidth="1"/>
    <col min="6" max="6" width="18.33203125" style="1" customWidth="1"/>
    <col min="7" max="7" width="18" style="1" customWidth="1"/>
    <col min="8" max="8" width="18.6640625" style="1" customWidth="1"/>
    <col min="9" max="256" width="9.109375" style="1"/>
    <col min="257" max="257" width="64.6640625" style="1" customWidth="1"/>
    <col min="258" max="258" width="9.44140625" style="1" customWidth="1"/>
    <col min="259" max="259" width="22.44140625" style="1" customWidth="1"/>
    <col min="260" max="260" width="18.88671875" style="1" customWidth="1"/>
    <col min="261" max="261" width="18.6640625" style="1" customWidth="1"/>
    <col min="262" max="262" width="18.33203125" style="1" customWidth="1"/>
    <col min="263" max="263" width="18" style="1" customWidth="1"/>
    <col min="264" max="264" width="18.6640625" style="1" customWidth="1"/>
    <col min="265" max="512" width="9.109375" style="1"/>
    <col min="513" max="513" width="64.6640625" style="1" customWidth="1"/>
    <col min="514" max="514" width="9.44140625" style="1" customWidth="1"/>
    <col min="515" max="515" width="22.44140625" style="1" customWidth="1"/>
    <col min="516" max="516" width="18.88671875" style="1" customWidth="1"/>
    <col min="517" max="517" width="18.6640625" style="1" customWidth="1"/>
    <col min="518" max="518" width="18.33203125" style="1" customWidth="1"/>
    <col min="519" max="519" width="18" style="1" customWidth="1"/>
    <col min="520" max="520" width="18.6640625" style="1" customWidth="1"/>
    <col min="521" max="768" width="9.109375" style="1"/>
    <col min="769" max="769" width="64.6640625" style="1" customWidth="1"/>
    <col min="770" max="770" width="9.44140625" style="1" customWidth="1"/>
    <col min="771" max="771" width="22.44140625" style="1" customWidth="1"/>
    <col min="772" max="772" width="18.88671875" style="1" customWidth="1"/>
    <col min="773" max="773" width="18.6640625" style="1" customWidth="1"/>
    <col min="774" max="774" width="18.33203125" style="1" customWidth="1"/>
    <col min="775" max="775" width="18" style="1" customWidth="1"/>
    <col min="776" max="776" width="18.6640625" style="1" customWidth="1"/>
    <col min="777" max="1024" width="9.109375" style="1"/>
    <col min="1025" max="1025" width="64.6640625" style="1" customWidth="1"/>
    <col min="1026" max="1026" width="9.44140625" style="1" customWidth="1"/>
    <col min="1027" max="1027" width="22.44140625" style="1" customWidth="1"/>
    <col min="1028" max="1028" width="18.88671875" style="1" customWidth="1"/>
    <col min="1029" max="1029" width="18.6640625" style="1" customWidth="1"/>
    <col min="1030" max="1030" width="18.33203125" style="1" customWidth="1"/>
    <col min="1031" max="1031" width="18" style="1" customWidth="1"/>
    <col min="1032" max="1032" width="18.6640625" style="1" customWidth="1"/>
    <col min="1033" max="1280" width="9.109375" style="1"/>
    <col min="1281" max="1281" width="64.6640625" style="1" customWidth="1"/>
    <col min="1282" max="1282" width="9.44140625" style="1" customWidth="1"/>
    <col min="1283" max="1283" width="22.44140625" style="1" customWidth="1"/>
    <col min="1284" max="1284" width="18.88671875" style="1" customWidth="1"/>
    <col min="1285" max="1285" width="18.6640625" style="1" customWidth="1"/>
    <col min="1286" max="1286" width="18.33203125" style="1" customWidth="1"/>
    <col min="1287" max="1287" width="18" style="1" customWidth="1"/>
    <col min="1288" max="1288" width="18.6640625" style="1" customWidth="1"/>
    <col min="1289" max="1536" width="9.109375" style="1"/>
    <col min="1537" max="1537" width="64.6640625" style="1" customWidth="1"/>
    <col min="1538" max="1538" width="9.44140625" style="1" customWidth="1"/>
    <col min="1539" max="1539" width="22.44140625" style="1" customWidth="1"/>
    <col min="1540" max="1540" width="18.88671875" style="1" customWidth="1"/>
    <col min="1541" max="1541" width="18.6640625" style="1" customWidth="1"/>
    <col min="1542" max="1542" width="18.33203125" style="1" customWidth="1"/>
    <col min="1543" max="1543" width="18" style="1" customWidth="1"/>
    <col min="1544" max="1544" width="18.6640625" style="1" customWidth="1"/>
    <col min="1545" max="1792" width="9.109375" style="1"/>
    <col min="1793" max="1793" width="64.6640625" style="1" customWidth="1"/>
    <col min="1794" max="1794" width="9.44140625" style="1" customWidth="1"/>
    <col min="1795" max="1795" width="22.44140625" style="1" customWidth="1"/>
    <col min="1796" max="1796" width="18.88671875" style="1" customWidth="1"/>
    <col min="1797" max="1797" width="18.6640625" style="1" customWidth="1"/>
    <col min="1798" max="1798" width="18.33203125" style="1" customWidth="1"/>
    <col min="1799" max="1799" width="18" style="1" customWidth="1"/>
    <col min="1800" max="1800" width="18.6640625" style="1" customWidth="1"/>
    <col min="1801" max="2048" width="9.109375" style="1"/>
    <col min="2049" max="2049" width="64.6640625" style="1" customWidth="1"/>
    <col min="2050" max="2050" width="9.44140625" style="1" customWidth="1"/>
    <col min="2051" max="2051" width="22.44140625" style="1" customWidth="1"/>
    <col min="2052" max="2052" width="18.88671875" style="1" customWidth="1"/>
    <col min="2053" max="2053" width="18.6640625" style="1" customWidth="1"/>
    <col min="2054" max="2054" width="18.33203125" style="1" customWidth="1"/>
    <col min="2055" max="2055" width="18" style="1" customWidth="1"/>
    <col min="2056" max="2056" width="18.6640625" style="1" customWidth="1"/>
    <col min="2057" max="2304" width="9.109375" style="1"/>
    <col min="2305" max="2305" width="64.6640625" style="1" customWidth="1"/>
    <col min="2306" max="2306" width="9.44140625" style="1" customWidth="1"/>
    <col min="2307" max="2307" width="22.44140625" style="1" customWidth="1"/>
    <col min="2308" max="2308" width="18.88671875" style="1" customWidth="1"/>
    <col min="2309" max="2309" width="18.6640625" style="1" customWidth="1"/>
    <col min="2310" max="2310" width="18.33203125" style="1" customWidth="1"/>
    <col min="2311" max="2311" width="18" style="1" customWidth="1"/>
    <col min="2312" max="2312" width="18.6640625" style="1" customWidth="1"/>
    <col min="2313" max="2560" width="9.109375" style="1"/>
    <col min="2561" max="2561" width="64.6640625" style="1" customWidth="1"/>
    <col min="2562" max="2562" width="9.44140625" style="1" customWidth="1"/>
    <col min="2563" max="2563" width="22.44140625" style="1" customWidth="1"/>
    <col min="2564" max="2564" width="18.88671875" style="1" customWidth="1"/>
    <col min="2565" max="2565" width="18.6640625" style="1" customWidth="1"/>
    <col min="2566" max="2566" width="18.33203125" style="1" customWidth="1"/>
    <col min="2567" max="2567" width="18" style="1" customWidth="1"/>
    <col min="2568" max="2568" width="18.6640625" style="1" customWidth="1"/>
    <col min="2569" max="2816" width="9.109375" style="1"/>
    <col min="2817" max="2817" width="64.6640625" style="1" customWidth="1"/>
    <col min="2818" max="2818" width="9.44140625" style="1" customWidth="1"/>
    <col min="2819" max="2819" width="22.44140625" style="1" customWidth="1"/>
    <col min="2820" max="2820" width="18.88671875" style="1" customWidth="1"/>
    <col min="2821" max="2821" width="18.6640625" style="1" customWidth="1"/>
    <col min="2822" max="2822" width="18.33203125" style="1" customWidth="1"/>
    <col min="2823" max="2823" width="18" style="1" customWidth="1"/>
    <col min="2824" max="2824" width="18.6640625" style="1" customWidth="1"/>
    <col min="2825" max="3072" width="9.109375" style="1"/>
    <col min="3073" max="3073" width="64.6640625" style="1" customWidth="1"/>
    <col min="3074" max="3074" width="9.44140625" style="1" customWidth="1"/>
    <col min="3075" max="3075" width="22.44140625" style="1" customWidth="1"/>
    <col min="3076" max="3076" width="18.88671875" style="1" customWidth="1"/>
    <col min="3077" max="3077" width="18.6640625" style="1" customWidth="1"/>
    <col min="3078" max="3078" width="18.33203125" style="1" customWidth="1"/>
    <col min="3079" max="3079" width="18" style="1" customWidth="1"/>
    <col min="3080" max="3080" width="18.6640625" style="1" customWidth="1"/>
    <col min="3081" max="3328" width="9.109375" style="1"/>
    <col min="3329" max="3329" width="64.6640625" style="1" customWidth="1"/>
    <col min="3330" max="3330" width="9.44140625" style="1" customWidth="1"/>
    <col min="3331" max="3331" width="22.44140625" style="1" customWidth="1"/>
    <col min="3332" max="3332" width="18.88671875" style="1" customWidth="1"/>
    <col min="3333" max="3333" width="18.6640625" style="1" customWidth="1"/>
    <col min="3334" max="3334" width="18.33203125" style="1" customWidth="1"/>
    <col min="3335" max="3335" width="18" style="1" customWidth="1"/>
    <col min="3336" max="3336" width="18.6640625" style="1" customWidth="1"/>
    <col min="3337" max="3584" width="9.109375" style="1"/>
    <col min="3585" max="3585" width="64.6640625" style="1" customWidth="1"/>
    <col min="3586" max="3586" width="9.44140625" style="1" customWidth="1"/>
    <col min="3587" max="3587" width="22.44140625" style="1" customWidth="1"/>
    <col min="3588" max="3588" width="18.88671875" style="1" customWidth="1"/>
    <col min="3589" max="3589" width="18.6640625" style="1" customWidth="1"/>
    <col min="3590" max="3590" width="18.33203125" style="1" customWidth="1"/>
    <col min="3591" max="3591" width="18" style="1" customWidth="1"/>
    <col min="3592" max="3592" width="18.6640625" style="1" customWidth="1"/>
    <col min="3593" max="3840" width="9.109375" style="1"/>
    <col min="3841" max="3841" width="64.6640625" style="1" customWidth="1"/>
    <col min="3842" max="3842" width="9.44140625" style="1" customWidth="1"/>
    <col min="3843" max="3843" width="22.44140625" style="1" customWidth="1"/>
    <col min="3844" max="3844" width="18.88671875" style="1" customWidth="1"/>
    <col min="3845" max="3845" width="18.6640625" style="1" customWidth="1"/>
    <col min="3846" max="3846" width="18.33203125" style="1" customWidth="1"/>
    <col min="3847" max="3847" width="18" style="1" customWidth="1"/>
    <col min="3848" max="3848" width="18.6640625" style="1" customWidth="1"/>
    <col min="3849" max="4096" width="9.109375" style="1"/>
    <col min="4097" max="4097" width="64.6640625" style="1" customWidth="1"/>
    <col min="4098" max="4098" width="9.44140625" style="1" customWidth="1"/>
    <col min="4099" max="4099" width="22.44140625" style="1" customWidth="1"/>
    <col min="4100" max="4100" width="18.88671875" style="1" customWidth="1"/>
    <col min="4101" max="4101" width="18.6640625" style="1" customWidth="1"/>
    <col min="4102" max="4102" width="18.33203125" style="1" customWidth="1"/>
    <col min="4103" max="4103" width="18" style="1" customWidth="1"/>
    <col min="4104" max="4104" width="18.6640625" style="1" customWidth="1"/>
    <col min="4105" max="4352" width="9.109375" style="1"/>
    <col min="4353" max="4353" width="64.6640625" style="1" customWidth="1"/>
    <col min="4354" max="4354" width="9.44140625" style="1" customWidth="1"/>
    <col min="4355" max="4355" width="22.44140625" style="1" customWidth="1"/>
    <col min="4356" max="4356" width="18.88671875" style="1" customWidth="1"/>
    <col min="4357" max="4357" width="18.6640625" style="1" customWidth="1"/>
    <col min="4358" max="4358" width="18.33203125" style="1" customWidth="1"/>
    <col min="4359" max="4359" width="18" style="1" customWidth="1"/>
    <col min="4360" max="4360" width="18.6640625" style="1" customWidth="1"/>
    <col min="4361" max="4608" width="9.109375" style="1"/>
    <col min="4609" max="4609" width="64.6640625" style="1" customWidth="1"/>
    <col min="4610" max="4610" width="9.44140625" style="1" customWidth="1"/>
    <col min="4611" max="4611" width="22.44140625" style="1" customWidth="1"/>
    <col min="4612" max="4612" width="18.88671875" style="1" customWidth="1"/>
    <col min="4613" max="4613" width="18.6640625" style="1" customWidth="1"/>
    <col min="4614" max="4614" width="18.33203125" style="1" customWidth="1"/>
    <col min="4615" max="4615" width="18" style="1" customWidth="1"/>
    <col min="4616" max="4616" width="18.6640625" style="1" customWidth="1"/>
    <col min="4617" max="4864" width="9.109375" style="1"/>
    <col min="4865" max="4865" width="64.6640625" style="1" customWidth="1"/>
    <col min="4866" max="4866" width="9.44140625" style="1" customWidth="1"/>
    <col min="4867" max="4867" width="22.44140625" style="1" customWidth="1"/>
    <col min="4868" max="4868" width="18.88671875" style="1" customWidth="1"/>
    <col min="4869" max="4869" width="18.6640625" style="1" customWidth="1"/>
    <col min="4870" max="4870" width="18.33203125" style="1" customWidth="1"/>
    <col min="4871" max="4871" width="18" style="1" customWidth="1"/>
    <col min="4872" max="4872" width="18.6640625" style="1" customWidth="1"/>
    <col min="4873" max="5120" width="9.109375" style="1"/>
    <col min="5121" max="5121" width="64.6640625" style="1" customWidth="1"/>
    <col min="5122" max="5122" width="9.44140625" style="1" customWidth="1"/>
    <col min="5123" max="5123" width="22.44140625" style="1" customWidth="1"/>
    <col min="5124" max="5124" width="18.88671875" style="1" customWidth="1"/>
    <col min="5125" max="5125" width="18.6640625" style="1" customWidth="1"/>
    <col min="5126" max="5126" width="18.33203125" style="1" customWidth="1"/>
    <col min="5127" max="5127" width="18" style="1" customWidth="1"/>
    <col min="5128" max="5128" width="18.6640625" style="1" customWidth="1"/>
    <col min="5129" max="5376" width="9.109375" style="1"/>
    <col min="5377" max="5377" width="64.6640625" style="1" customWidth="1"/>
    <col min="5378" max="5378" width="9.44140625" style="1" customWidth="1"/>
    <col min="5379" max="5379" width="22.44140625" style="1" customWidth="1"/>
    <col min="5380" max="5380" width="18.88671875" style="1" customWidth="1"/>
    <col min="5381" max="5381" width="18.6640625" style="1" customWidth="1"/>
    <col min="5382" max="5382" width="18.33203125" style="1" customWidth="1"/>
    <col min="5383" max="5383" width="18" style="1" customWidth="1"/>
    <col min="5384" max="5384" width="18.6640625" style="1" customWidth="1"/>
    <col min="5385" max="5632" width="9.109375" style="1"/>
    <col min="5633" max="5633" width="64.6640625" style="1" customWidth="1"/>
    <col min="5634" max="5634" width="9.44140625" style="1" customWidth="1"/>
    <col min="5635" max="5635" width="22.44140625" style="1" customWidth="1"/>
    <col min="5636" max="5636" width="18.88671875" style="1" customWidth="1"/>
    <col min="5637" max="5637" width="18.6640625" style="1" customWidth="1"/>
    <col min="5638" max="5638" width="18.33203125" style="1" customWidth="1"/>
    <col min="5639" max="5639" width="18" style="1" customWidth="1"/>
    <col min="5640" max="5640" width="18.6640625" style="1" customWidth="1"/>
    <col min="5641" max="5888" width="9.109375" style="1"/>
    <col min="5889" max="5889" width="64.6640625" style="1" customWidth="1"/>
    <col min="5890" max="5890" width="9.44140625" style="1" customWidth="1"/>
    <col min="5891" max="5891" width="22.44140625" style="1" customWidth="1"/>
    <col min="5892" max="5892" width="18.88671875" style="1" customWidth="1"/>
    <col min="5893" max="5893" width="18.6640625" style="1" customWidth="1"/>
    <col min="5894" max="5894" width="18.33203125" style="1" customWidth="1"/>
    <col min="5895" max="5895" width="18" style="1" customWidth="1"/>
    <col min="5896" max="5896" width="18.6640625" style="1" customWidth="1"/>
    <col min="5897" max="6144" width="9.109375" style="1"/>
    <col min="6145" max="6145" width="64.6640625" style="1" customWidth="1"/>
    <col min="6146" max="6146" width="9.44140625" style="1" customWidth="1"/>
    <col min="6147" max="6147" width="22.44140625" style="1" customWidth="1"/>
    <col min="6148" max="6148" width="18.88671875" style="1" customWidth="1"/>
    <col min="6149" max="6149" width="18.6640625" style="1" customWidth="1"/>
    <col min="6150" max="6150" width="18.33203125" style="1" customWidth="1"/>
    <col min="6151" max="6151" width="18" style="1" customWidth="1"/>
    <col min="6152" max="6152" width="18.6640625" style="1" customWidth="1"/>
    <col min="6153" max="6400" width="9.109375" style="1"/>
    <col min="6401" max="6401" width="64.6640625" style="1" customWidth="1"/>
    <col min="6402" max="6402" width="9.44140625" style="1" customWidth="1"/>
    <col min="6403" max="6403" width="22.44140625" style="1" customWidth="1"/>
    <col min="6404" max="6404" width="18.88671875" style="1" customWidth="1"/>
    <col min="6405" max="6405" width="18.6640625" style="1" customWidth="1"/>
    <col min="6406" max="6406" width="18.33203125" style="1" customWidth="1"/>
    <col min="6407" max="6407" width="18" style="1" customWidth="1"/>
    <col min="6408" max="6408" width="18.6640625" style="1" customWidth="1"/>
    <col min="6409" max="6656" width="9.109375" style="1"/>
    <col min="6657" max="6657" width="64.6640625" style="1" customWidth="1"/>
    <col min="6658" max="6658" width="9.44140625" style="1" customWidth="1"/>
    <col min="6659" max="6659" width="22.44140625" style="1" customWidth="1"/>
    <col min="6660" max="6660" width="18.88671875" style="1" customWidth="1"/>
    <col min="6661" max="6661" width="18.6640625" style="1" customWidth="1"/>
    <col min="6662" max="6662" width="18.33203125" style="1" customWidth="1"/>
    <col min="6663" max="6663" width="18" style="1" customWidth="1"/>
    <col min="6664" max="6664" width="18.6640625" style="1" customWidth="1"/>
    <col min="6665" max="6912" width="9.109375" style="1"/>
    <col min="6913" max="6913" width="64.6640625" style="1" customWidth="1"/>
    <col min="6914" max="6914" width="9.44140625" style="1" customWidth="1"/>
    <col min="6915" max="6915" width="22.44140625" style="1" customWidth="1"/>
    <col min="6916" max="6916" width="18.88671875" style="1" customWidth="1"/>
    <col min="6917" max="6917" width="18.6640625" style="1" customWidth="1"/>
    <col min="6918" max="6918" width="18.33203125" style="1" customWidth="1"/>
    <col min="6919" max="6919" width="18" style="1" customWidth="1"/>
    <col min="6920" max="6920" width="18.6640625" style="1" customWidth="1"/>
    <col min="6921" max="7168" width="9.109375" style="1"/>
    <col min="7169" max="7169" width="64.6640625" style="1" customWidth="1"/>
    <col min="7170" max="7170" width="9.44140625" style="1" customWidth="1"/>
    <col min="7171" max="7171" width="22.44140625" style="1" customWidth="1"/>
    <col min="7172" max="7172" width="18.88671875" style="1" customWidth="1"/>
    <col min="7173" max="7173" width="18.6640625" style="1" customWidth="1"/>
    <col min="7174" max="7174" width="18.33203125" style="1" customWidth="1"/>
    <col min="7175" max="7175" width="18" style="1" customWidth="1"/>
    <col min="7176" max="7176" width="18.6640625" style="1" customWidth="1"/>
    <col min="7177" max="7424" width="9.109375" style="1"/>
    <col min="7425" max="7425" width="64.6640625" style="1" customWidth="1"/>
    <col min="7426" max="7426" width="9.44140625" style="1" customWidth="1"/>
    <col min="7427" max="7427" width="22.44140625" style="1" customWidth="1"/>
    <col min="7428" max="7428" width="18.88671875" style="1" customWidth="1"/>
    <col min="7429" max="7429" width="18.6640625" style="1" customWidth="1"/>
    <col min="7430" max="7430" width="18.33203125" style="1" customWidth="1"/>
    <col min="7431" max="7431" width="18" style="1" customWidth="1"/>
    <col min="7432" max="7432" width="18.6640625" style="1" customWidth="1"/>
    <col min="7433" max="7680" width="9.109375" style="1"/>
    <col min="7681" max="7681" width="64.6640625" style="1" customWidth="1"/>
    <col min="7682" max="7682" width="9.44140625" style="1" customWidth="1"/>
    <col min="7683" max="7683" width="22.44140625" style="1" customWidth="1"/>
    <col min="7684" max="7684" width="18.88671875" style="1" customWidth="1"/>
    <col min="7685" max="7685" width="18.6640625" style="1" customWidth="1"/>
    <col min="7686" max="7686" width="18.33203125" style="1" customWidth="1"/>
    <col min="7687" max="7687" width="18" style="1" customWidth="1"/>
    <col min="7688" max="7688" width="18.6640625" style="1" customWidth="1"/>
    <col min="7689" max="7936" width="9.109375" style="1"/>
    <col min="7937" max="7937" width="64.6640625" style="1" customWidth="1"/>
    <col min="7938" max="7938" width="9.44140625" style="1" customWidth="1"/>
    <col min="7939" max="7939" width="22.44140625" style="1" customWidth="1"/>
    <col min="7940" max="7940" width="18.88671875" style="1" customWidth="1"/>
    <col min="7941" max="7941" width="18.6640625" style="1" customWidth="1"/>
    <col min="7942" max="7942" width="18.33203125" style="1" customWidth="1"/>
    <col min="7943" max="7943" width="18" style="1" customWidth="1"/>
    <col min="7944" max="7944" width="18.6640625" style="1" customWidth="1"/>
    <col min="7945" max="8192" width="9.109375" style="1"/>
    <col min="8193" max="8193" width="64.6640625" style="1" customWidth="1"/>
    <col min="8194" max="8194" width="9.44140625" style="1" customWidth="1"/>
    <col min="8195" max="8195" width="22.44140625" style="1" customWidth="1"/>
    <col min="8196" max="8196" width="18.88671875" style="1" customWidth="1"/>
    <col min="8197" max="8197" width="18.6640625" style="1" customWidth="1"/>
    <col min="8198" max="8198" width="18.33203125" style="1" customWidth="1"/>
    <col min="8199" max="8199" width="18" style="1" customWidth="1"/>
    <col min="8200" max="8200" width="18.6640625" style="1" customWidth="1"/>
    <col min="8201" max="8448" width="9.109375" style="1"/>
    <col min="8449" max="8449" width="64.6640625" style="1" customWidth="1"/>
    <col min="8450" max="8450" width="9.44140625" style="1" customWidth="1"/>
    <col min="8451" max="8451" width="22.44140625" style="1" customWidth="1"/>
    <col min="8452" max="8452" width="18.88671875" style="1" customWidth="1"/>
    <col min="8453" max="8453" width="18.6640625" style="1" customWidth="1"/>
    <col min="8454" max="8454" width="18.33203125" style="1" customWidth="1"/>
    <col min="8455" max="8455" width="18" style="1" customWidth="1"/>
    <col min="8456" max="8456" width="18.6640625" style="1" customWidth="1"/>
    <col min="8457" max="8704" width="9.109375" style="1"/>
    <col min="8705" max="8705" width="64.6640625" style="1" customWidth="1"/>
    <col min="8706" max="8706" width="9.44140625" style="1" customWidth="1"/>
    <col min="8707" max="8707" width="22.44140625" style="1" customWidth="1"/>
    <col min="8708" max="8708" width="18.88671875" style="1" customWidth="1"/>
    <col min="8709" max="8709" width="18.6640625" style="1" customWidth="1"/>
    <col min="8710" max="8710" width="18.33203125" style="1" customWidth="1"/>
    <col min="8711" max="8711" width="18" style="1" customWidth="1"/>
    <col min="8712" max="8712" width="18.6640625" style="1" customWidth="1"/>
    <col min="8713" max="8960" width="9.109375" style="1"/>
    <col min="8961" max="8961" width="64.6640625" style="1" customWidth="1"/>
    <col min="8962" max="8962" width="9.44140625" style="1" customWidth="1"/>
    <col min="8963" max="8963" width="22.44140625" style="1" customWidth="1"/>
    <col min="8964" max="8964" width="18.88671875" style="1" customWidth="1"/>
    <col min="8965" max="8965" width="18.6640625" style="1" customWidth="1"/>
    <col min="8966" max="8966" width="18.33203125" style="1" customWidth="1"/>
    <col min="8967" max="8967" width="18" style="1" customWidth="1"/>
    <col min="8968" max="8968" width="18.6640625" style="1" customWidth="1"/>
    <col min="8969" max="9216" width="9.109375" style="1"/>
    <col min="9217" max="9217" width="64.6640625" style="1" customWidth="1"/>
    <col min="9218" max="9218" width="9.44140625" style="1" customWidth="1"/>
    <col min="9219" max="9219" width="22.44140625" style="1" customWidth="1"/>
    <col min="9220" max="9220" width="18.88671875" style="1" customWidth="1"/>
    <col min="9221" max="9221" width="18.6640625" style="1" customWidth="1"/>
    <col min="9222" max="9222" width="18.33203125" style="1" customWidth="1"/>
    <col min="9223" max="9223" width="18" style="1" customWidth="1"/>
    <col min="9224" max="9224" width="18.6640625" style="1" customWidth="1"/>
    <col min="9225" max="9472" width="9.109375" style="1"/>
    <col min="9473" max="9473" width="64.6640625" style="1" customWidth="1"/>
    <col min="9474" max="9474" width="9.44140625" style="1" customWidth="1"/>
    <col min="9475" max="9475" width="22.44140625" style="1" customWidth="1"/>
    <col min="9476" max="9476" width="18.88671875" style="1" customWidth="1"/>
    <col min="9477" max="9477" width="18.6640625" style="1" customWidth="1"/>
    <col min="9478" max="9478" width="18.33203125" style="1" customWidth="1"/>
    <col min="9479" max="9479" width="18" style="1" customWidth="1"/>
    <col min="9480" max="9480" width="18.6640625" style="1" customWidth="1"/>
    <col min="9481" max="9728" width="9.109375" style="1"/>
    <col min="9729" max="9729" width="64.6640625" style="1" customWidth="1"/>
    <col min="9730" max="9730" width="9.44140625" style="1" customWidth="1"/>
    <col min="9731" max="9731" width="22.44140625" style="1" customWidth="1"/>
    <col min="9732" max="9732" width="18.88671875" style="1" customWidth="1"/>
    <col min="9733" max="9733" width="18.6640625" style="1" customWidth="1"/>
    <col min="9734" max="9734" width="18.33203125" style="1" customWidth="1"/>
    <col min="9735" max="9735" width="18" style="1" customWidth="1"/>
    <col min="9736" max="9736" width="18.6640625" style="1" customWidth="1"/>
    <col min="9737" max="9984" width="9.109375" style="1"/>
    <col min="9985" max="9985" width="64.6640625" style="1" customWidth="1"/>
    <col min="9986" max="9986" width="9.44140625" style="1" customWidth="1"/>
    <col min="9987" max="9987" width="22.44140625" style="1" customWidth="1"/>
    <col min="9988" max="9988" width="18.88671875" style="1" customWidth="1"/>
    <col min="9989" max="9989" width="18.6640625" style="1" customWidth="1"/>
    <col min="9990" max="9990" width="18.33203125" style="1" customWidth="1"/>
    <col min="9991" max="9991" width="18" style="1" customWidth="1"/>
    <col min="9992" max="9992" width="18.6640625" style="1" customWidth="1"/>
    <col min="9993" max="10240" width="9.109375" style="1"/>
    <col min="10241" max="10241" width="64.6640625" style="1" customWidth="1"/>
    <col min="10242" max="10242" width="9.44140625" style="1" customWidth="1"/>
    <col min="10243" max="10243" width="22.44140625" style="1" customWidth="1"/>
    <col min="10244" max="10244" width="18.88671875" style="1" customWidth="1"/>
    <col min="10245" max="10245" width="18.6640625" style="1" customWidth="1"/>
    <col min="10246" max="10246" width="18.33203125" style="1" customWidth="1"/>
    <col min="10247" max="10247" width="18" style="1" customWidth="1"/>
    <col min="10248" max="10248" width="18.6640625" style="1" customWidth="1"/>
    <col min="10249" max="10496" width="9.109375" style="1"/>
    <col min="10497" max="10497" width="64.6640625" style="1" customWidth="1"/>
    <col min="10498" max="10498" width="9.44140625" style="1" customWidth="1"/>
    <col min="10499" max="10499" width="22.44140625" style="1" customWidth="1"/>
    <col min="10500" max="10500" width="18.88671875" style="1" customWidth="1"/>
    <col min="10501" max="10501" width="18.6640625" style="1" customWidth="1"/>
    <col min="10502" max="10502" width="18.33203125" style="1" customWidth="1"/>
    <col min="10503" max="10503" width="18" style="1" customWidth="1"/>
    <col min="10504" max="10504" width="18.6640625" style="1" customWidth="1"/>
    <col min="10505" max="10752" width="9.109375" style="1"/>
    <col min="10753" max="10753" width="64.6640625" style="1" customWidth="1"/>
    <col min="10754" max="10754" width="9.44140625" style="1" customWidth="1"/>
    <col min="10755" max="10755" width="22.44140625" style="1" customWidth="1"/>
    <col min="10756" max="10756" width="18.88671875" style="1" customWidth="1"/>
    <col min="10757" max="10757" width="18.6640625" style="1" customWidth="1"/>
    <col min="10758" max="10758" width="18.33203125" style="1" customWidth="1"/>
    <col min="10759" max="10759" width="18" style="1" customWidth="1"/>
    <col min="10760" max="10760" width="18.6640625" style="1" customWidth="1"/>
    <col min="10761" max="11008" width="9.109375" style="1"/>
    <col min="11009" max="11009" width="64.6640625" style="1" customWidth="1"/>
    <col min="11010" max="11010" width="9.44140625" style="1" customWidth="1"/>
    <col min="11011" max="11011" width="22.44140625" style="1" customWidth="1"/>
    <col min="11012" max="11012" width="18.88671875" style="1" customWidth="1"/>
    <col min="11013" max="11013" width="18.6640625" style="1" customWidth="1"/>
    <col min="11014" max="11014" width="18.33203125" style="1" customWidth="1"/>
    <col min="11015" max="11015" width="18" style="1" customWidth="1"/>
    <col min="11016" max="11016" width="18.6640625" style="1" customWidth="1"/>
    <col min="11017" max="11264" width="9.109375" style="1"/>
    <col min="11265" max="11265" width="64.6640625" style="1" customWidth="1"/>
    <col min="11266" max="11266" width="9.44140625" style="1" customWidth="1"/>
    <col min="11267" max="11267" width="22.44140625" style="1" customWidth="1"/>
    <col min="11268" max="11268" width="18.88671875" style="1" customWidth="1"/>
    <col min="11269" max="11269" width="18.6640625" style="1" customWidth="1"/>
    <col min="11270" max="11270" width="18.33203125" style="1" customWidth="1"/>
    <col min="11271" max="11271" width="18" style="1" customWidth="1"/>
    <col min="11272" max="11272" width="18.6640625" style="1" customWidth="1"/>
    <col min="11273" max="11520" width="9.109375" style="1"/>
    <col min="11521" max="11521" width="64.6640625" style="1" customWidth="1"/>
    <col min="11522" max="11522" width="9.44140625" style="1" customWidth="1"/>
    <col min="11523" max="11523" width="22.44140625" style="1" customWidth="1"/>
    <col min="11524" max="11524" width="18.88671875" style="1" customWidth="1"/>
    <col min="11525" max="11525" width="18.6640625" style="1" customWidth="1"/>
    <col min="11526" max="11526" width="18.33203125" style="1" customWidth="1"/>
    <col min="11527" max="11527" width="18" style="1" customWidth="1"/>
    <col min="11528" max="11528" width="18.6640625" style="1" customWidth="1"/>
    <col min="11529" max="11776" width="9.109375" style="1"/>
    <col min="11777" max="11777" width="64.6640625" style="1" customWidth="1"/>
    <col min="11778" max="11778" width="9.44140625" style="1" customWidth="1"/>
    <col min="11779" max="11779" width="22.44140625" style="1" customWidth="1"/>
    <col min="11780" max="11780" width="18.88671875" style="1" customWidth="1"/>
    <col min="11781" max="11781" width="18.6640625" style="1" customWidth="1"/>
    <col min="11782" max="11782" width="18.33203125" style="1" customWidth="1"/>
    <col min="11783" max="11783" width="18" style="1" customWidth="1"/>
    <col min="11784" max="11784" width="18.6640625" style="1" customWidth="1"/>
    <col min="11785" max="12032" width="9.109375" style="1"/>
    <col min="12033" max="12033" width="64.6640625" style="1" customWidth="1"/>
    <col min="12034" max="12034" width="9.44140625" style="1" customWidth="1"/>
    <col min="12035" max="12035" width="22.44140625" style="1" customWidth="1"/>
    <col min="12036" max="12036" width="18.88671875" style="1" customWidth="1"/>
    <col min="12037" max="12037" width="18.6640625" style="1" customWidth="1"/>
    <col min="12038" max="12038" width="18.33203125" style="1" customWidth="1"/>
    <col min="12039" max="12039" width="18" style="1" customWidth="1"/>
    <col min="12040" max="12040" width="18.6640625" style="1" customWidth="1"/>
    <col min="12041" max="12288" width="9.109375" style="1"/>
    <col min="12289" max="12289" width="64.6640625" style="1" customWidth="1"/>
    <col min="12290" max="12290" width="9.44140625" style="1" customWidth="1"/>
    <col min="12291" max="12291" width="22.44140625" style="1" customWidth="1"/>
    <col min="12292" max="12292" width="18.88671875" style="1" customWidth="1"/>
    <col min="12293" max="12293" width="18.6640625" style="1" customWidth="1"/>
    <col min="12294" max="12294" width="18.33203125" style="1" customWidth="1"/>
    <col min="12295" max="12295" width="18" style="1" customWidth="1"/>
    <col min="12296" max="12296" width="18.6640625" style="1" customWidth="1"/>
    <col min="12297" max="12544" width="9.109375" style="1"/>
    <col min="12545" max="12545" width="64.6640625" style="1" customWidth="1"/>
    <col min="12546" max="12546" width="9.44140625" style="1" customWidth="1"/>
    <col min="12547" max="12547" width="22.44140625" style="1" customWidth="1"/>
    <col min="12548" max="12548" width="18.88671875" style="1" customWidth="1"/>
    <col min="12549" max="12549" width="18.6640625" style="1" customWidth="1"/>
    <col min="12550" max="12550" width="18.33203125" style="1" customWidth="1"/>
    <col min="12551" max="12551" width="18" style="1" customWidth="1"/>
    <col min="12552" max="12552" width="18.6640625" style="1" customWidth="1"/>
    <col min="12553" max="12800" width="9.109375" style="1"/>
    <col min="12801" max="12801" width="64.6640625" style="1" customWidth="1"/>
    <col min="12802" max="12802" width="9.44140625" style="1" customWidth="1"/>
    <col min="12803" max="12803" width="22.44140625" style="1" customWidth="1"/>
    <col min="12804" max="12804" width="18.88671875" style="1" customWidth="1"/>
    <col min="12805" max="12805" width="18.6640625" style="1" customWidth="1"/>
    <col min="12806" max="12806" width="18.33203125" style="1" customWidth="1"/>
    <col min="12807" max="12807" width="18" style="1" customWidth="1"/>
    <col min="12808" max="12808" width="18.6640625" style="1" customWidth="1"/>
    <col min="12809" max="13056" width="9.109375" style="1"/>
    <col min="13057" max="13057" width="64.6640625" style="1" customWidth="1"/>
    <col min="13058" max="13058" width="9.44140625" style="1" customWidth="1"/>
    <col min="13059" max="13059" width="22.44140625" style="1" customWidth="1"/>
    <col min="13060" max="13060" width="18.88671875" style="1" customWidth="1"/>
    <col min="13061" max="13061" width="18.6640625" style="1" customWidth="1"/>
    <col min="13062" max="13062" width="18.33203125" style="1" customWidth="1"/>
    <col min="13063" max="13063" width="18" style="1" customWidth="1"/>
    <col min="13064" max="13064" width="18.6640625" style="1" customWidth="1"/>
    <col min="13065" max="13312" width="9.109375" style="1"/>
    <col min="13313" max="13313" width="64.6640625" style="1" customWidth="1"/>
    <col min="13314" max="13314" width="9.44140625" style="1" customWidth="1"/>
    <col min="13315" max="13315" width="22.44140625" style="1" customWidth="1"/>
    <col min="13316" max="13316" width="18.88671875" style="1" customWidth="1"/>
    <col min="13317" max="13317" width="18.6640625" style="1" customWidth="1"/>
    <col min="13318" max="13318" width="18.33203125" style="1" customWidth="1"/>
    <col min="13319" max="13319" width="18" style="1" customWidth="1"/>
    <col min="13320" max="13320" width="18.6640625" style="1" customWidth="1"/>
    <col min="13321" max="13568" width="9.109375" style="1"/>
    <col min="13569" max="13569" width="64.6640625" style="1" customWidth="1"/>
    <col min="13570" max="13570" width="9.44140625" style="1" customWidth="1"/>
    <col min="13571" max="13571" width="22.44140625" style="1" customWidth="1"/>
    <col min="13572" max="13572" width="18.88671875" style="1" customWidth="1"/>
    <col min="13573" max="13573" width="18.6640625" style="1" customWidth="1"/>
    <col min="13574" max="13574" width="18.33203125" style="1" customWidth="1"/>
    <col min="13575" max="13575" width="18" style="1" customWidth="1"/>
    <col min="13576" max="13576" width="18.6640625" style="1" customWidth="1"/>
    <col min="13577" max="13824" width="9.109375" style="1"/>
    <col min="13825" max="13825" width="64.6640625" style="1" customWidth="1"/>
    <col min="13826" max="13826" width="9.44140625" style="1" customWidth="1"/>
    <col min="13827" max="13827" width="22.44140625" style="1" customWidth="1"/>
    <col min="13828" max="13828" width="18.88671875" style="1" customWidth="1"/>
    <col min="13829" max="13829" width="18.6640625" style="1" customWidth="1"/>
    <col min="13830" max="13830" width="18.33203125" style="1" customWidth="1"/>
    <col min="13831" max="13831" width="18" style="1" customWidth="1"/>
    <col min="13832" max="13832" width="18.6640625" style="1" customWidth="1"/>
    <col min="13833" max="14080" width="9.109375" style="1"/>
    <col min="14081" max="14081" width="64.6640625" style="1" customWidth="1"/>
    <col min="14082" max="14082" width="9.44140625" style="1" customWidth="1"/>
    <col min="14083" max="14083" width="22.44140625" style="1" customWidth="1"/>
    <col min="14084" max="14084" width="18.88671875" style="1" customWidth="1"/>
    <col min="14085" max="14085" width="18.6640625" style="1" customWidth="1"/>
    <col min="14086" max="14086" width="18.33203125" style="1" customWidth="1"/>
    <col min="14087" max="14087" width="18" style="1" customWidth="1"/>
    <col min="14088" max="14088" width="18.6640625" style="1" customWidth="1"/>
    <col min="14089" max="14336" width="9.109375" style="1"/>
    <col min="14337" max="14337" width="64.6640625" style="1" customWidth="1"/>
    <col min="14338" max="14338" width="9.44140625" style="1" customWidth="1"/>
    <col min="14339" max="14339" width="22.44140625" style="1" customWidth="1"/>
    <col min="14340" max="14340" width="18.88671875" style="1" customWidth="1"/>
    <col min="14341" max="14341" width="18.6640625" style="1" customWidth="1"/>
    <col min="14342" max="14342" width="18.33203125" style="1" customWidth="1"/>
    <col min="14343" max="14343" width="18" style="1" customWidth="1"/>
    <col min="14344" max="14344" width="18.6640625" style="1" customWidth="1"/>
    <col min="14345" max="14592" width="9.109375" style="1"/>
    <col min="14593" max="14593" width="64.6640625" style="1" customWidth="1"/>
    <col min="14594" max="14594" width="9.44140625" style="1" customWidth="1"/>
    <col min="14595" max="14595" width="22.44140625" style="1" customWidth="1"/>
    <col min="14596" max="14596" width="18.88671875" style="1" customWidth="1"/>
    <col min="14597" max="14597" width="18.6640625" style="1" customWidth="1"/>
    <col min="14598" max="14598" width="18.33203125" style="1" customWidth="1"/>
    <col min="14599" max="14599" width="18" style="1" customWidth="1"/>
    <col min="14600" max="14600" width="18.6640625" style="1" customWidth="1"/>
    <col min="14601" max="14848" width="9.109375" style="1"/>
    <col min="14849" max="14849" width="64.6640625" style="1" customWidth="1"/>
    <col min="14850" max="14850" width="9.44140625" style="1" customWidth="1"/>
    <col min="14851" max="14851" width="22.44140625" style="1" customWidth="1"/>
    <col min="14852" max="14852" width="18.88671875" style="1" customWidth="1"/>
    <col min="14853" max="14853" width="18.6640625" style="1" customWidth="1"/>
    <col min="14854" max="14854" width="18.33203125" style="1" customWidth="1"/>
    <col min="14855" max="14855" width="18" style="1" customWidth="1"/>
    <col min="14856" max="14856" width="18.6640625" style="1" customWidth="1"/>
    <col min="14857" max="15104" width="9.109375" style="1"/>
    <col min="15105" max="15105" width="64.6640625" style="1" customWidth="1"/>
    <col min="15106" max="15106" width="9.44140625" style="1" customWidth="1"/>
    <col min="15107" max="15107" width="22.44140625" style="1" customWidth="1"/>
    <col min="15108" max="15108" width="18.88671875" style="1" customWidth="1"/>
    <col min="15109" max="15109" width="18.6640625" style="1" customWidth="1"/>
    <col min="15110" max="15110" width="18.33203125" style="1" customWidth="1"/>
    <col min="15111" max="15111" width="18" style="1" customWidth="1"/>
    <col min="15112" max="15112" width="18.6640625" style="1" customWidth="1"/>
    <col min="15113" max="15360" width="9.109375" style="1"/>
    <col min="15361" max="15361" width="64.6640625" style="1" customWidth="1"/>
    <col min="15362" max="15362" width="9.44140625" style="1" customWidth="1"/>
    <col min="15363" max="15363" width="22.44140625" style="1" customWidth="1"/>
    <col min="15364" max="15364" width="18.88671875" style="1" customWidth="1"/>
    <col min="15365" max="15365" width="18.6640625" style="1" customWidth="1"/>
    <col min="15366" max="15366" width="18.33203125" style="1" customWidth="1"/>
    <col min="15367" max="15367" width="18" style="1" customWidth="1"/>
    <col min="15368" max="15368" width="18.6640625" style="1" customWidth="1"/>
    <col min="15369" max="15616" width="9.109375" style="1"/>
    <col min="15617" max="15617" width="64.6640625" style="1" customWidth="1"/>
    <col min="15618" max="15618" width="9.44140625" style="1" customWidth="1"/>
    <col min="15619" max="15619" width="22.44140625" style="1" customWidth="1"/>
    <col min="15620" max="15620" width="18.88671875" style="1" customWidth="1"/>
    <col min="15621" max="15621" width="18.6640625" style="1" customWidth="1"/>
    <col min="15622" max="15622" width="18.33203125" style="1" customWidth="1"/>
    <col min="15623" max="15623" width="18" style="1" customWidth="1"/>
    <col min="15624" max="15624" width="18.6640625" style="1" customWidth="1"/>
    <col min="15625" max="15872" width="9.109375" style="1"/>
    <col min="15873" max="15873" width="64.6640625" style="1" customWidth="1"/>
    <col min="15874" max="15874" width="9.44140625" style="1" customWidth="1"/>
    <col min="15875" max="15875" width="22.44140625" style="1" customWidth="1"/>
    <col min="15876" max="15876" width="18.88671875" style="1" customWidth="1"/>
    <col min="15877" max="15877" width="18.6640625" style="1" customWidth="1"/>
    <col min="15878" max="15878" width="18.33203125" style="1" customWidth="1"/>
    <col min="15879" max="15879" width="18" style="1" customWidth="1"/>
    <col min="15880" max="15880" width="18.6640625" style="1" customWidth="1"/>
    <col min="15881" max="16128" width="9.109375" style="1"/>
    <col min="16129" max="16129" width="64.6640625" style="1" customWidth="1"/>
    <col min="16130" max="16130" width="9.44140625" style="1" customWidth="1"/>
    <col min="16131" max="16131" width="22.44140625" style="1" customWidth="1"/>
    <col min="16132" max="16132" width="18.88671875" style="1" customWidth="1"/>
    <col min="16133" max="16133" width="18.6640625" style="1" customWidth="1"/>
    <col min="16134" max="16134" width="18.33203125" style="1" customWidth="1"/>
    <col min="16135" max="16135" width="18" style="1" customWidth="1"/>
    <col min="16136" max="16136" width="18.6640625" style="1" customWidth="1"/>
    <col min="16137" max="16384" width="9.109375" style="1"/>
  </cols>
  <sheetData>
    <row r="1" spans="1:8" ht="21.75" customHeight="1" x14ac:dyDescent="0.35">
      <c r="A1" s="334" t="s">
        <v>236</v>
      </c>
      <c r="B1" s="335"/>
      <c r="C1" s="335"/>
      <c r="D1" s="335"/>
      <c r="E1" s="335"/>
      <c r="F1" s="335"/>
      <c r="G1" s="335"/>
      <c r="H1" s="335"/>
    </row>
    <row r="2" spans="1:8" ht="26.25" customHeight="1" x14ac:dyDescent="0.35">
      <c r="A2" s="336" t="s">
        <v>198</v>
      </c>
      <c r="B2" s="337"/>
      <c r="C2" s="337"/>
      <c r="D2" s="337"/>
      <c r="E2" s="337"/>
      <c r="F2" s="337"/>
      <c r="G2" s="337"/>
      <c r="H2" s="337"/>
    </row>
    <row r="3" spans="1:8" x14ac:dyDescent="0.3">
      <c r="E3" s="15" t="s">
        <v>199</v>
      </c>
      <c r="G3" s="15"/>
    </row>
    <row r="4" spans="1:8" ht="27" x14ac:dyDescent="0.3">
      <c r="A4" s="16" t="s">
        <v>200</v>
      </c>
      <c r="B4" s="17" t="s">
        <v>201</v>
      </c>
      <c r="C4" s="18" t="s">
        <v>202</v>
      </c>
      <c r="D4" s="18"/>
      <c r="E4" s="19" t="s">
        <v>203</v>
      </c>
    </row>
    <row r="5" spans="1:8" x14ac:dyDescent="0.3">
      <c r="A5" s="20"/>
      <c r="B5" s="20"/>
      <c r="C5" s="21"/>
      <c r="D5" s="21"/>
      <c r="E5" s="21">
        <f t="shared" ref="E5:E52" si="0">SUM(C5:D5)</f>
        <v>0</v>
      </c>
    </row>
    <row r="6" spans="1:8" x14ac:dyDescent="0.3">
      <c r="A6" s="20"/>
      <c r="B6" s="20"/>
      <c r="C6" s="21"/>
      <c r="D6" s="21"/>
      <c r="E6" s="21">
        <f t="shared" si="0"/>
        <v>0</v>
      </c>
    </row>
    <row r="7" spans="1:8" x14ac:dyDescent="0.3">
      <c r="A7" s="20"/>
      <c r="B7" s="20"/>
      <c r="C7" s="21"/>
      <c r="D7" s="21"/>
      <c r="E7" s="21">
        <f t="shared" si="0"/>
        <v>0</v>
      </c>
    </row>
    <row r="8" spans="1:8" x14ac:dyDescent="0.3">
      <c r="A8" s="20"/>
      <c r="B8" s="20"/>
      <c r="C8" s="21"/>
      <c r="D8" s="21"/>
      <c r="E8" s="21">
        <f t="shared" si="0"/>
        <v>0</v>
      </c>
    </row>
    <row r="9" spans="1:8" x14ac:dyDescent="0.3">
      <c r="A9" s="22" t="s">
        <v>204</v>
      </c>
      <c r="B9" s="23" t="s">
        <v>205</v>
      </c>
      <c r="C9" s="21">
        <f>SUM(C5:C8)</f>
        <v>0</v>
      </c>
      <c r="D9" s="21"/>
      <c r="E9" s="21">
        <f t="shared" si="0"/>
        <v>0</v>
      </c>
    </row>
    <row r="10" spans="1:8" x14ac:dyDescent="0.3">
      <c r="A10" s="22" t="s">
        <v>143</v>
      </c>
      <c r="B10" s="23"/>
      <c r="C10" s="21">
        <v>1500000</v>
      </c>
      <c r="D10" s="21"/>
      <c r="E10" s="21">
        <f t="shared" si="0"/>
        <v>1500000</v>
      </c>
    </row>
    <row r="11" spans="1:8" x14ac:dyDescent="0.3">
      <c r="A11" s="22" t="s">
        <v>189</v>
      </c>
      <c r="B11" s="23"/>
      <c r="C11" s="21">
        <v>1250000</v>
      </c>
      <c r="D11" s="21"/>
      <c r="E11" s="21">
        <f t="shared" si="0"/>
        <v>1250000</v>
      </c>
    </row>
    <row r="12" spans="1:8" x14ac:dyDescent="0.3">
      <c r="A12" s="22"/>
      <c r="B12" s="23"/>
      <c r="C12" s="21"/>
      <c r="D12" s="21"/>
      <c r="E12" s="21">
        <f t="shared" si="0"/>
        <v>0</v>
      </c>
    </row>
    <row r="13" spans="1:8" x14ac:dyDescent="0.3">
      <c r="A13" s="22"/>
      <c r="B13" s="23"/>
      <c r="C13" s="21"/>
      <c r="D13" s="21"/>
      <c r="E13" s="21">
        <f t="shared" si="0"/>
        <v>0</v>
      </c>
    </row>
    <row r="14" spans="1:8" x14ac:dyDescent="0.3">
      <c r="A14" s="22" t="s">
        <v>206</v>
      </c>
      <c r="B14" s="23" t="s">
        <v>207</v>
      </c>
      <c r="C14" s="21">
        <f>SUM(C10:C13)</f>
        <v>2750000</v>
      </c>
      <c r="D14" s="21"/>
      <c r="E14" s="21">
        <f t="shared" si="0"/>
        <v>2750000</v>
      </c>
    </row>
    <row r="15" spans="1:8" x14ac:dyDescent="0.3">
      <c r="A15" s="22" t="s">
        <v>208</v>
      </c>
      <c r="B15" s="23"/>
      <c r="C15" s="21">
        <v>200000</v>
      </c>
      <c r="D15" s="21"/>
      <c r="E15" s="21">
        <f t="shared" si="0"/>
        <v>200000</v>
      </c>
    </row>
    <row r="16" spans="1:8" x14ac:dyDescent="0.3">
      <c r="A16" s="22"/>
      <c r="B16" s="23"/>
      <c r="C16" s="21"/>
      <c r="D16" s="21"/>
      <c r="E16" s="21">
        <f t="shared" si="0"/>
        <v>0</v>
      </c>
    </row>
    <row r="17" spans="1:5" x14ac:dyDescent="0.3">
      <c r="A17" s="22"/>
      <c r="B17" s="23"/>
      <c r="C17" s="21"/>
      <c r="D17" s="21"/>
      <c r="E17" s="21">
        <f t="shared" si="0"/>
        <v>0</v>
      </c>
    </row>
    <row r="18" spans="1:5" x14ac:dyDescent="0.3">
      <c r="A18" s="22"/>
      <c r="B18" s="23"/>
      <c r="C18" s="21"/>
      <c r="D18" s="21"/>
      <c r="E18" s="21">
        <f t="shared" si="0"/>
        <v>0</v>
      </c>
    </row>
    <row r="19" spans="1:5" x14ac:dyDescent="0.3">
      <c r="A19" s="24" t="s">
        <v>65</v>
      </c>
      <c r="B19" s="23" t="s">
        <v>209</v>
      </c>
      <c r="C19" s="21">
        <f>SUM(C15:C18)</f>
        <v>200000</v>
      </c>
      <c r="D19" s="21"/>
      <c r="E19" s="21">
        <f t="shared" si="0"/>
        <v>200000</v>
      </c>
    </row>
    <row r="20" spans="1:5" x14ac:dyDescent="0.3">
      <c r="A20" s="22" t="s">
        <v>231</v>
      </c>
      <c r="B20" s="23"/>
      <c r="C20" s="21">
        <v>1685039</v>
      </c>
      <c r="D20" s="21"/>
      <c r="E20" s="21">
        <f t="shared" si="0"/>
        <v>1685039</v>
      </c>
    </row>
    <row r="21" spans="1:5" x14ac:dyDescent="0.3">
      <c r="A21" s="22"/>
      <c r="B21" s="23"/>
      <c r="C21" s="21"/>
      <c r="D21" s="21"/>
      <c r="E21" s="21">
        <f t="shared" si="0"/>
        <v>0</v>
      </c>
    </row>
    <row r="22" spans="1:5" x14ac:dyDescent="0.3">
      <c r="A22" s="22"/>
      <c r="B22" s="23"/>
      <c r="C22" s="21"/>
      <c r="D22" s="21"/>
      <c r="E22" s="21">
        <f t="shared" si="0"/>
        <v>0</v>
      </c>
    </row>
    <row r="23" spans="1:5" x14ac:dyDescent="0.3">
      <c r="A23" s="22" t="s">
        <v>66</v>
      </c>
      <c r="B23" s="23" t="s">
        <v>210</v>
      </c>
      <c r="C23" s="21">
        <f>SUM(C20:C22)</f>
        <v>1685039</v>
      </c>
      <c r="D23" s="21"/>
      <c r="E23" s="21">
        <f t="shared" si="0"/>
        <v>1685039</v>
      </c>
    </row>
    <row r="24" spans="1:5" x14ac:dyDescent="0.3">
      <c r="A24" s="22"/>
      <c r="B24" s="23"/>
      <c r="C24" s="21"/>
      <c r="D24" s="21"/>
      <c r="E24" s="21">
        <f t="shared" si="0"/>
        <v>0</v>
      </c>
    </row>
    <row r="25" spans="1:5" x14ac:dyDescent="0.3">
      <c r="A25" s="22"/>
      <c r="B25" s="23"/>
      <c r="C25" s="21"/>
      <c r="D25" s="21"/>
      <c r="E25" s="21">
        <f t="shared" si="0"/>
        <v>0</v>
      </c>
    </row>
    <row r="26" spans="1:5" x14ac:dyDescent="0.3">
      <c r="A26" s="22"/>
      <c r="B26" s="23"/>
      <c r="C26" s="21"/>
      <c r="D26" s="21"/>
      <c r="E26" s="21">
        <f t="shared" si="0"/>
        <v>0</v>
      </c>
    </row>
    <row r="27" spans="1:5" x14ac:dyDescent="0.3">
      <c r="A27" s="22"/>
      <c r="B27" s="23"/>
      <c r="C27" s="21"/>
      <c r="D27" s="21"/>
      <c r="E27" s="21">
        <f t="shared" si="0"/>
        <v>0</v>
      </c>
    </row>
    <row r="28" spans="1:5" x14ac:dyDescent="0.3">
      <c r="A28" s="22"/>
      <c r="B28" s="23"/>
      <c r="C28" s="21"/>
      <c r="D28" s="21"/>
      <c r="E28" s="21">
        <f t="shared" si="0"/>
        <v>0</v>
      </c>
    </row>
    <row r="29" spans="1:5" x14ac:dyDescent="0.3">
      <c r="A29" s="22" t="s">
        <v>211</v>
      </c>
      <c r="B29" s="23" t="s">
        <v>212</v>
      </c>
      <c r="C29" s="21"/>
      <c r="D29" s="21"/>
      <c r="E29" s="21">
        <f t="shared" si="0"/>
        <v>0</v>
      </c>
    </row>
    <row r="30" spans="1:5" x14ac:dyDescent="0.3">
      <c r="A30" s="22"/>
      <c r="B30" s="23"/>
      <c r="C30" s="21"/>
      <c r="D30" s="21"/>
      <c r="E30" s="21">
        <f t="shared" si="0"/>
        <v>0</v>
      </c>
    </row>
    <row r="31" spans="1:5" x14ac:dyDescent="0.3">
      <c r="A31" s="22"/>
      <c r="B31" s="23"/>
      <c r="C31" s="21"/>
      <c r="D31" s="21"/>
      <c r="E31" s="21">
        <f t="shared" si="0"/>
        <v>0</v>
      </c>
    </row>
    <row r="32" spans="1:5" x14ac:dyDescent="0.3">
      <c r="A32" s="24" t="s">
        <v>213</v>
      </c>
      <c r="B32" s="23" t="s">
        <v>214</v>
      </c>
      <c r="C32" s="21"/>
      <c r="D32" s="21"/>
      <c r="E32" s="21">
        <f t="shared" si="0"/>
        <v>0</v>
      </c>
    </row>
    <row r="33" spans="1:5" x14ac:dyDescent="0.3">
      <c r="A33" s="24" t="s">
        <v>215</v>
      </c>
      <c r="B33" s="23" t="s">
        <v>216</v>
      </c>
      <c r="C33" s="21">
        <v>1251961</v>
      </c>
      <c r="D33" s="21"/>
      <c r="E33" s="21">
        <f t="shared" si="0"/>
        <v>1251961</v>
      </c>
    </row>
    <row r="34" spans="1:5" ht="15.6" x14ac:dyDescent="0.3">
      <c r="A34" s="25" t="s">
        <v>217</v>
      </c>
      <c r="B34" s="26" t="s">
        <v>218</v>
      </c>
      <c r="C34" s="27">
        <f>SUM(C9+C14+C19+C23+C29+C32+C33)</f>
        <v>5887000</v>
      </c>
      <c r="D34" s="27"/>
      <c r="E34" s="27">
        <f t="shared" si="0"/>
        <v>5887000</v>
      </c>
    </row>
    <row r="35" spans="1:5" x14ac:dyDescent="0.3">
      <c r="A35" s="22" t="s">
        <v>219</v>
      </c>
      <c r="B35" s="28"/>
      <c r="C35" s="21">
        <v>1000000</v>
      </c>
      <c r="D35" s="21"/>
      <c r="E35" s="21">
        <f t="shared" si="0"/>
        <v>1000000</v>
      </c>
    </row>
    <row r="36" spans="1:5" x14ac:dyDescent="0.3">
      <c r="A36" s="22" t="s">
        <v>232</v>
      </c>
      <c r="B36" s="28"/>
      <c r="C36" s="21">
        <v>3340871</v>
      </c>
      <c r="D36" s="21"/>
      <c r="E36" s="21">
        <f t="shared" si="0"/>
        <v>3340871</v>
      </c>
    </row>
    <row r="37" spans="1:5" x14ac:dyDescent="0.3">
      <c r="A37" s="22" t="s">
        <v>233</v>
      </c>
      <c r="B37" s="28"/>
      <c r="C37" s="21">
        <v>1215074</v>
      </c>
      <c r="D37" s="21"/>
      <c r="E37" s="21">
        <f t="shared" si="0"/>
        <v>1215074</v>
      </c>
    </row>
    <row r="38" spans="1:5" x14ac:dyDescent="0.3">
      <c r="A38" s="22" t="s">
        <v>234</v>
      </c>
      <c r="B38" s="28"/>
      <c r="C38" s="21">
        <v>2129003</v>
      </c>
      <c r="D38" s="21"/>
      <c r="E38" s="21">
        <f t="shared" si="0"/>
        <v>2129003</v>
      </c>
    </row>
    <row r="39" spans="1:5" x14ac:dyDescent="0.3">
      <c r="A39" s="22" t="s">
        <v>235</v>
      </c>
      <c r="B39" s="28"/>
      <c r="C39" s="21">
        <v>647244</v>
      </c>
      <c r="D39" s="21"/>
      <c r="E39" s="21">
        <f t="shared" si="0"/>
        <v>647244</v>
      </c>
    </row>
    <row r="40" spans="1:5" x14ac:dyDescent="0.3">
      <c r="A40" s="22" t="s">
        <v>35</v>
      </c>
      <c r="B40" s="23" t="s">
        <v>220</v>
      </c>
      <c r="C40" s="21">
        <f>SUM(C35:C39)</f>
        <v>8332192</v>
      </c>
      <c r="D40" s="21"/>
      <c r="E40" s="21">
        <f t="shared" si="0"/>
        <v>8332192</v>
      </c>
    </row>
    <row r="41" spans="1:5" x14ac:dyDescent="0.3">
      <c r="A41" s="22"/>
      <c r="B41" s="23"/>
      <c r="C41" s="21"/>
      <c r="D41" s="21"/>
      <c r="E41" s="21">
        <f t="shared" si="0"/>
        <v>0</v>
      </c>
    </row>
    <row r="42" spans="1:5" x14ac:dyDescent="0.3">
      <c r="A42" s="22"/>
      <c r="B42" s="23"/>
      <c r="C42" s="21"/>
      <c r="D42" s="21"/>
      <c r="E42" s="21">
        <f t="shared" si="0"/>
        <v>0</v>
      </c>
    </row>
    <row r="43" spans="1:5" x14ac:dyDescent="0.3">
      <c r="A43" s="22"/>
      <c r="B43" s="23"/>
      <c r="C43" s="21"/>
      <c r="D43" s="21"/>
      <c r="E43" s="21">
        <f t="shared" si="0"/>
        <v>0</v>
      </c>
    </row>
    <row r="44" spans="1:5" x14ac:dyDescent="0.3">
      <c r="A44" s="22"/>
      <c r="B44" s="23"/>
      <c r="C44" s="21"/>
      <c r="D44" s="21"/>
      <c r="E44" s="21">
        <f t="shared" si="0"/>
        <v>0</v>
      </c>
    </row>
    <row r="45" spans="1:5" x14ac:dyDescent="0.3">
      <c r="A45" s="22" t="s">
        <v>221</v>
      </c>
      <c r="B45" s="23" t="s">
        <v>222</v>
      </c>
      <c r="C45" s="21">
        <f>SUM(C41:C44)</f>
        <v>0</v>
      </c>
      <c r="D45" s="21"/>
      <c r="E45" s="21">
        <f t="shared" si="0"/>
        <v>0</v>
      </c>
    </row>
    <row r="46" spans="1:5" x14ac:dyDescent="0.3">
      <c r="A46" s="22"/>
      <c r="B46" s="23"/>
      <c r="C46" s="21"/>
      <c r="D46" s="21"/>
      <c r="E46" s="21">
        <f t="shared" si="0"/>
        <v>0</v>
      </c>
    </row>
    <row r="47" spans="1:5" x14ac:dyDescent="0.3">
      <c r="A47" s="22"/>
      <c r="B47" s="23"/>
      <c r="C47" s="21"/>
      <c r="D47" s="21"/>
      <c r="E47" s="21">
        <f t="shared" si="0"/>
        <v>0</v>
      </c>
    </row>
    <row r="48" spans="1:5" x14ac:dyDescent="0.3">
      <c r="A48" s="22"/>
      <c r="B48" s="23"/>
      <c r="C48" s="21"/>
      <c r="D48" s="21"/>
      <c r="E48" s="21">
        <f t="shared" si="0"/>
        <v>0</v>
      </c>
    </row>
    <row r="49" spans="1:7" x14ac:dyDescent="0.3">
      <c r="A49" s="22"/>
      <c r="B49" s="23"/>
      <c r="C49" s="21"/>
      <c r="D49" s="21"/>
      <c r="E49" s="21">
        <f t="shared" si="0"/>
        <v>0</v>
      </c>
    </row>
    <row r="50" spans="1:7" x14ac:dyDescent="0.3">
      <c r="A50" s="22" t="s">
        <v>223</v>
      </c>
      <c r="B50" s="23" t="s">
        <v>224</v>
      </c>
      <c r="C50" s="21">
        <f>SUM(C46:C49)</f>
        <v>0</v>
      </c>
      <c r="D50" s="21"/>
      <c r="E50" s="21">
        <f t="shared" si="0"/>
        <v>0</v>
      </c>
    </row>
    <row r="51" spans="1:7" x14ac:dyDescent="0.3">
      <c r="A51" s="22" t="s">
        <v>225</v>
      </c>
      <c r="B51" s="23" t="s">
        <v>226</v>
      </c>
      <c r="C51" s="21">
        <v>2249692</v>
      </c>
      <c r="D51" s="21"/>
      <c r="E51" s="21">
        <f t="shared" si="0"/>
        <v>2249692</v>
      </c>
    </row>
    <row r="52" spans="1:7" ht="15.6" x14ac:dyDescent="0.3">
      <c r="A52" s="25" t="s">
        <v>227</v>
      </c>
      <c r="B52" s="26" t="s">
        <v>228</v>
      </c>
      <c r="C52" s="27">
        <f>SUM(C40+C45+C50+C51)</f>
        <v>10581884</v>
      </c>
      <c r="D52" s="27"/>
      <c r="E52" s="27">
        <f t="shared" si="0"/>
        <v>10581884</v>
      </c>
    </row>
    <row r="55" spans="1:7" x14ac:dyDescent="0.3">
      <c r="A55" s="29" t="s">
        <v>0</v>
      </c>
      <c r="B55" s="29"/>
      <c r="C55" s="29" t="s">
        <v>229</v>
      </c>
      <c r="D55" s="29" t="s">
        <v>230</v>
      </c>
      <c r="E55" s="30"/>
      <c r="F55" s="30"/>
      <c r="G55" s="30"/>
    </row>
    <row r="56" spans="1:7" x14ac:dyDescent="0.3">
      <c r="A56" s="31"/>
      <c r="B56" s="31"/>
      <c r="C56" s="32"/>
      <c r="D56" s="32"/>
      <c r="E56" s="30"/>
      <c r="F56" s="30"/>
      <c r="G56" s="30"/>
    </row>
    <row r="57" spans="1:7" x14ac:dyDescent="0.3">
      <c r="A57" s="31"/>
      <c r="B57" s="31"/>
      <c r="C57" s="32"/>
      <c r="D57" s="32"/>
      <c r="E57" s="30"/>
      <c r="F57" s="30"/>
      <c r="G57" s="30"/>
    </row>
    <row r="58" spans="1:7" x14ac:dyDescent="0.3">
      <c r="A58" s="31"/>
      <c r="B58" s="31"/>
      <c r="C58" s="32"/>
      <c r="D58" s="32"/>
      <c r="E58" s="30"/>
      <c r="F58" s="30"/>
      <c r="G58" s="30"/>
    </row>
    <row r="59" spans="1:7" x14ac:dyDescent="0.3">
      <c r="A59" s="31"/>
      <c r="B59" s="31"/>
      <c r="C59" s="32"/>
      <c r="D59" s="32"/>
      <c r="E59" s="30"/>
      <c r="F59" s="30"/>
      <c r="G59" s="30"/>
    </row>
    <row r="60" spans="1:7" x14ac:dyDescent="0.3">
      <c r="A60" s="22" t="s">
        <v>204</v>
      </c>
      <c r="B60" s="23" t="s">
        <v>205</v>
      </c>
      <c r="C60" s="32">
        <f>SUM(C56:C59)</f>
        <v>0</v>
      </c>
      <c r="D60" s="32">
        <f>SUM(D56:D59)</f>
        <v>0</v>
      </c>
      <c r="E60" s="30"/>
      <c r="F60" s="30"/>
      <c r="G60" s="30"/>
    </row>
    <row r="61" spans="1:7" x14ac:dyDescent="0.3">
      <c r="A61" s="22" t="s">
        <v>143</v>
      </c>
      <c r="B61" s="23"/>
      <c r="C61" s="32">
        <v>1331000</v>
      </c>
      <c r="D61" s="32">
        <v>359000</v>
      </c>
      <c r="E61" s="30"/>
      <c r="F61" s="30"/>
      <c r="G61" s="30"/>
    </row>
    <row r="62" spans="1:7" x14ac:dyDescent="0.3">
      <c r="A62" s="22" t="s">
        <v>189</v>
      </c>
      <c r="B62" s="23"/>
      <c r="C62" s="32">
        <v>1250000</v>
      </c>
      <c r="D62" s="32">
        <v>337500</v>
      </c>
      <c r="E62" s="30"/>
      <c r="F62" s="30"/>
      <c r="G62" s="30"/>
    </row>
    <row r="63" spans="1:7" x14ac:dyDescent="0.3">
      <c r="A63" s="22"/>
      <c r="B63" s="23"/>
      <c r="C63" s="32"/>
      <c r="D63" s="32"/>
      <c r="E63" s="30"/>
      <c r="F63" s="30"/>
      <c r="G63" s="30"/>
    </row>
    <row r="64" spans="1:7" x14ac:dyDescent="0.3">
      <c r="A64" s="22"/>
      <c r="B64" s="23"/>
      <c r="C64" s="32"/>
      <c r="D64" s="32"/>
      <c r="E64" s="30"/>
      <c r="F64" s="30"/>
      <c r="G64" s="30"/>
    </row>
    <row r="65" spans="1:7" x14ac:dyDescent="0.3">
      <c r="A65" s="22" t="s">
        <v>206</v>
      </c>
      <c r="B65" s="23" t="s">
        <v>207</v>
      </c>
      <c r="C65" s="32">
        <f>SUM(C61:C64)</f>
        <v>2581000</v>
      </c>
      <c r="D65" s="32">
        <f>SUM(D61:D64)</f>
        <v>696500</v>
      </c>
      <c r="E65" s="30"/>
      <c r="F65" s="30"/>
      <c r="G65" s="30"/>
    </row>
    <row r="66" spans="1:7" x14ac:dyDescent="0.3">
      <c r="A66" s="22" t="s">
        <v>208</v>
      </c>
      <c r="B66" s="23"/>
      <c r="C66" s="32">
        <v>200000</v>
      </c>
      <c r="D66" s="32">
        <v>54000</v>
      </c>
      <c r="E66" s="30"/>
      <c r="F66" s="30"/>
      <c r="G66" s="30"/>
    </row>
    <row r="67" spans="1:7" x14ac:dyDescent="0.3">
      <c r="A67" s="22"/>
      <c r="B67" s="23"/>
      <c r="C67" s="32"/>
      <c r="D67" s="32"/>
      <c r="E67" s="30"/>
      <c r="F67" s="30"/>
      <c r="G67" s="30"/>
    </row>
    <row r="68" spans="1:7" x14ac:dyDescent="0.3">
      <c r="A68" s="22"/>
      <c r="B68" s="23"/>
      <c r="C68" s="32"/>
      <c r="D68" s="32"/>
      <c r="E68" s="30"/>
      <c r="F68" s="30"/>
      <c r="G68" s="30"/>
    </row>
    <row r="69" spans="1:7" x14ac:dyDescent="0.3">
      <c r="A69" s="22"/>
      <c r="B69" s="23"/>
      <c r="C69" s="32"/>
      <c r="D69" s="32"/>
      <c r="E69" s="30"/>
      <c r="F69" s="30"/>
      <c r="G69" s="30"/>
    </row>
    <row r="70" spans="1:7" x14ac:dyDescent="0.3">
      <c r="A70" s="24" t="s">
        <v>65</v>
      </c>
      <c r="B70" s="23" t="s">
        <v>209</v>
      </c>
      <c r="C70" s="32">
        <f>SUM(C66:C69)</f>
        <v>200000</v>
      </c>
      <c r="D70" s="32">
        <f>SUM(D66:D69)</f>
        <v>54000</v>
      </c>
      <c r="E70" s="30"/>
      <c r="F70" s="30"/>
      <c r="G70" s="30"/>
    </row>
    <row r="71" spans="1:7" x14ac:dyDescent="0.3">
      <c r="A71" s="22" t="s">
        <v>231</v>
      </c>
      <c r="B71" s="23"/>
      <c r="C71" s="32">
        <v>1685039</v>
      </c>
      <c r="D71" s="32">
        <v>454961</v>
      </c>
      <c r="E71" s="30"/>
      <c r="F71" s="30"/>
      <c r="G71" s="30"/>
    </row>
    <row r="72" spans="1:7" x14ac:dyDescent="0.3">
      <c r="A72" s="22"/>
      <c r="B72" s="23"/>
      <c r="C72" s="32"/>
      <c r="D72" s="32"/>
      <c r="E72" s="30"/>
      <c r="F72" s="30"/>
      <c r="G72" s="30"/>
    </row>
    <row r="73" spans="1:7" x14ac:dyDescent="0.3">
      <c r="A73" s="22"/>
      <c r="B73" s="23"/>
      <c r="C73" s="32"/>
      <c r="D73" s="32"/>
      <c r="E73" s="30"/>
      <c r="F73" s="30"/>
      <c r="G73" s="30"/>
    </row>
    <row r="74" spans="1:7" x14ac:dyDescent="0.3">
      <c r="A74" s="22" t="s">
        <v>66</v>
      </c>
      <c r="B74" s="23" t="s">
        <v>210</v>
      </c>
      <c r="C74" s="32">
        <f>SUM(C71:C73)</f>
        <v>1685039</v>
      </c>
      <c r="D74" s="32">
        <f>SUM(D71:D73)</f>
        <v>454961</v>
      </c>
      <c r="E74" s="30"/>
      <c r="F74" s="30"/>
      <c r="G74" s="30"/>
    </row>
    <row r="75" spans="1:7" ht="15.6" x14ac:dyDescent="0.3">
      <c r="A75" s="25" t="s">
        <v>217</v>
      </c>
      <c r="B75" s="26" t="s">
        <v>218</v>
      </c>
      <c r="C75" s="33">
        <f>SUM(C60+C65+C70+C74)</f>
        <v>4466039</v>
      </c>
      <c r="D75" s="33">
        <f>SUM(D60+D65+D70+D74)</f>
        <v>1205461</v>
      </c>
      <c r="E75" s="30"/>
      <c r="F75" s="30"/>
      <c r="G75" s="30"/>
    </row>
    <row r="76" spans="1:7" x14ac:dyDescent="0.3">
      <c r="A76" s="22" t="s">
        <v>219</v>
      </c>
      <c r="B76" s="28"/>
      <c r="C76" s="34">
        <v>1000000</v>
      </c>
      <c r="D76" s="32">
        <v>270000</v>
      </c>
      <c r="E76" s="30"/>
      <c r="F76" s="30"/>
      <c r="G76" s="30"/>
    </row>
    <row r="77" spans="1:7" x14ac:dyDescent="0.3">
      <c r="A77" s="22" t="s">
        <v>232</v>
      </c>
      <c r="B77" s="28"/>
      <c r="C77" s="21">
        <v>3340871</v>
      </c>
      <c r="D77" s="32">
        <v>902035</v>
      </c>
      <c r="E77" s="30"/>
      <c r="F77" s="30"/>
      <c r="G77" s="30"/>
    </row>
    <row r="78" spans="1:7" x14ac:dyDescent="0.3">
      <c r="A78" s="22" t="s">
        <v>233</v>
      </c>
      <c r="B78" s="28"/>
      <c r="C78" s="32">
        <v>1215074</v>
      </c>
      <c r="D78" s="32">
        <v>328070</v>
      </c>
      <c r="E78" s="30"/>
      <c r="F78" s="30"/>
      <c r="G78" s="30"/>
    </row>
    <row r="79" spans="1:7" x14ac:dyDescent="0.3">
      <c r="A79" s="22" t="s">
        <v>234</v>
      </c>
      <c r="B79" s="28"/>
      <c r="C79" s="32">
        <v>2129003</v>
      </c>
      <c r="D79" s="32">
        <v>574831</v>
      </c>
      <c r="E79" s="30"/>
      <c r="F79" s="30"/>
      <c r="G79" s="30"/>
    </row>
    <row r="80" spans="1:7" x14ac:dyDescent="0.3">
      <c r="A80" s="22" t="s">
        <v>235</v>
      </c>
      <c r="B80" s="28"/>
      <c r="C80" s="32">
        <v>647244</v>
      </c>
      <c r="D80" s="32">
        <v>174756</v>
      </c>
      <c r="E80" s="30"/>
      <c r="F80" s="30"/>
      <c r="G80" s="30"/>
    </row>
    <row r="81" spans="1:7" x14ac:dyDescent="0.3">
      <c r="A81" s="22" t="s">
        <v>35</v>
      </c>
      <c r="B81" s="23" t="s">
        <v>220</v>
      </c>
      <c r="C81" s="32">
        <f>SUM(C76:C80)</f>
        <v>8332192</v>
      </c>
      <c r="D81" s="32">
        <f>SUM(D76:D80)</f>
        <v>2249692</v>
      </c>
      <c r="E81" s="30"/>
      <c r="F81" s="30"/>
      <c r="G81" s="30"/>
    </row>
    <row r="82" spans="1:7" x14ac:dyDescent="0.3">
      <c r="A82" s="22"/>
      <c r="B82" s="23"/>
      <c r="C82" s="32"/>
      <c r="D82" s="32"/>
      <c r="E82" s="30"/>
      <c r="F82" s="30"/>
      <c r="G82" s="30"/>
    </row>
    <row r="83" spans="1:7" x14ac:dyDescent="0.3">
      <c r="A83" s="22"/>
      <c r="B83" s="23"/>
      <c r="C83" s="32"/>
      <c r="D83" s="32"/>
      <c r="E83" s="30"/>
      <c r="F83" s="30"/>
      <c r="G83" s="30"/>
    </row>
    <row r="84" spans="1:7" x14ac:dyDescent="0.3">
      <c r="A84" s="22"/>
      <c r="B84" s="23"/>
      <c r="C84" s="32"/>
      <c r="D84" s="32"/>
      <c r="E84" s="30"/>
      <c r="F84" s="30"/>
      <c r="G84" s="30"/>
    </row>
    <row r="85" spans="1:7" x14ac:dyDescent="0.3">
      <c r="A85" s="22"/>
      <c r="B85" s="23"/>
      <c r="C85" s="32"/>
      <c r="D85" s="32"/>
      <c r="E85" s="30"/>
      <c r="F85" s="30"/>
      <c r="G85" s="30"/>
    </row>
    <row r="86" spans="1:7" x14ac:dyDescent="0.3">
      <c r="A86" s="22" t="s">
        <v>221</v>
      </c>
      <c r="B86" s="23" t="s">
        <v>222</v>
      </c>
      <c r="C86" s="32"/>
      <c r="D86" s="32"/>
      <c r="E86" s="30"/>
      <c r="F86" s="30"/>
      <c r="G86" s="30"/>
    </row>
    <row r="87" spans="1:7" x14ac:dyDescent="0.3">
      <c r="A87" s="22"/>
      <c r="B87" s="23"/>
      <c r="C87" s="32"/>
      <c r="D87" s="32"/>
      <c r="E87" s="30"/>
      <c r="F87" s="30"/>
      <c r="G87" s="30"/>
    </row>
    <row r="88" spans="1:7" x14ac:dyDescent="0.3">
      <c r="A88" s="22"/>
      <c r="B88" s="23"/>
      <c r="C88" s="32"/>
      <c r="D88" s="32"/>
      <c r="E88" s="30"/>
      <c r="F88" s="30"/>
      <c r="G88" s="30"/>
    </row>
    <row r="89" spans="1:7" x14ac:dyDescent="0.3">
      <c r="A89" s="22"/>
      <c r="B89" s="23"/>
      <c r="C89" s="32"/>
      <c r="D89" s="32"/>
      <c r="E89" s="30"/>
      <c r="F89" s="30"/>
      <c r="G89" s="30"/>
    </row>
    <row r="90" spans="1:7" x14ac:dyDescent="0.3">
      <c r="A90" s="22"/>
      <c r="B90" s="23"/>
      <c r="C90" s="32"/>
      <c r="D90" s="32"/>
      <c r="E90" s="30"/>
      <c r="F90" s="30"/>
      <c r="G90" s="30"/>
    </row>
    <row r="91" spans="1:7" x14ac:dyDescent="0.3">
      <c r="A91" s="22" t="s">
        <v>223</v>
      </c>
      <c r="B91" s="23" t="s">
        <v>224</v>
      </c>
      <c r="C91" s="32"/>
      <c r="D91" s="32"/>
      <c r="E91" s="30"/>
      <c r="F91" s="30"/>
      <c r="G91" s="30"/>
    </row>
    <row r="92" spans="1:7" ht="15.6" x14ac:dyDescent="0.3">
      <c r="A92" s="25" t="s">
        <v>227</v>
      </c>
      <c r="B92" s="26" t="s">
        <v>228</v>
      </c>
      <c r="C92" s="33">
        <f>SUM(C81+C86+C91)</f>
        <v>8332192</v>
      </c>
      <c r="D92" s="33">
        <f>SUM(D81+D86+D91)</f>
        <v>2249692</v>
      </c>
      <c r="E92" s="30"/>
      <c r="F92" s="30"/>
      <c r="G92" s="30"/>
    </row>
    <row r="93" spans="1:7" x14ac:dyDescent="0.3">
      <c r="A93" s="30"/>
      <c r="B93" s="30"/>
      <c r="C93" s="30"/>
      <c r="D93" s="30"/>
      <c r="E93" s="30"/>
      <c r="F93" s="30"/>
      <c r="G93" s="30"/>
    </row>
    <row r="94" spans="1:7" x14ac:dyDescent="0.3">
      <c r="A94" s="30"/>
      <c r="B94" s="30"/>
      <c r="C94" s="30"/>
      <c r="D94" s="30"/>
      <c r="E94" s="30"/>
      <c r="F94" s="30"/>
      <c r="G94" s="30"/>
    </row>
    <row r="95" spans="1:7" x14ac:dyDescent="0.3">
      <c r="A95" s="30"/>
      <c r="B95" s="30"/>
      <c r="C95" s="30"/>
      <c r="D95" s="30"/>
      <c r="E95" s="30"/>
      <c r="F95" s="30"/>
      <c r="G95" s="30"/>
    </row>
    <row r="96" spans="1:7" x14ac:dyDescent="0.3">
      <c r="A96" s="30"/>
      <c r="B96" s="30"/>
      <c r="C96" s="30"/>
      <c r="D96" s="30"/>
      <c r="E96" s="30"/>
      <c r="F96" s="30"/>
      <c r="G96" s="30"/>
    </row>
    <row r="97" spans="1:7" x14ac:dyDescent="0.3">
      <c r="A97" s="30"/>
      <c r="B97" s="30"/>
      <c r="C97" s="30"/>
      <c r="D97" s="30"/>
      <c r="E97" s="30"/>
      <c r="F97" s="30"/>
      <c r="G97" s="30"/>
    </row>
    <row r="98" spans="1:7" x14ac:dyDescent="0.3">
      <c r="A98" s="30"/>
      <c r="B98" s="30"/>
      <c r="C98" s="30"/>
      <c r="D98" s="30"/>
      <c r="E98" s="30"/>
      <c r="F98" s="30"/>
      <c r="G98" s="3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2017-03-09T06:58:42Z</cp:lastPrinted>
  <dcterms:created xsi:type="dcterms:W3CDTF">2009-02-05T07:36:46Z</dcterms:created>
  <dcterms:modified xsi:type="dcterms:W3CDTF">2017-03-09T06:58:45Z</dcterms:modified>
</cp:coreProperties>
</file>