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ei.felh.ütemterv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<sst xmlns="http://schemas.openxmlformats.org/spreadsheetml/2006/main" count="63" uniqueCount="62">
  <si>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</si>
  <si>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</si>
  <si>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</si>
  <si>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</si>
  <si>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</si>
  <si>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</si>
  <si>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</si>
  <si>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</si>
  <si>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</si>
  <si>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</si>
  <si>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</si>
  <si>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</si>
  <si>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</si>
  <si>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</si>
  <si>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</si>
  <si>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</si>
  <si>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</si>
  <si>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</si>
  <si>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</si>
  <si>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</si>
  <si>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</si>
  <si>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</si>
  <si>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Megnevezés</t>
  </si>
  <si>
    <t>Személyi juttatások</t>
  </si>
  <si>
    <t>Kiadások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</si>
  <si>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</si>
  <si>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</si>
  <si>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</si>
  <si>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</si>
  <si>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</si>
  <si>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</si>
  <si>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</si>
  <si>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</si>
  <si>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</si>
  <si>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</si>
  <si>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</si>
  <si>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</si>
  <si>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</si>
  <si>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</si>
  <si>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Pénzkészlet</t>
  </si>
  <si>
    <t>Működési bevételek</t>
  </si>
  <si>
    <t>Támogatások</t>
  </si>
  <si>
    <t>Előző évi pénzmaradvány</t>
  </si>
  <si>
    <t>Egyéb bevételek</t>
  </si>
  <si>
    <t>Bevételek összesen:</t>
  </si>
  <si>
    <t>Kiadások</t>
  </si>
  <si>
    <t>Járulékok</t>
  </si>
  <si>
    <t>Dologi jellegű kiadások</t>
  </si>
  <si>
    <t>Ez a táblázat a tényleges bevételek és kiadások alakulásának megfigyelésére szolgál!</t>
  </si>
  <si>
    <t>Közhatalmi bevtelek</t>
  </si>
  <si>
    <t>Egyéb műk.célú tám. Aht-n bel.</t>
  </si>
  <si>
    <t>Műk.célú tartalékok</t>
  </si>
  <si>
    <t>Kp-i irányító szervi műk.tám.f.</t>
  </si>
  <si>
    <t>Ellátottak pénzbeli jutt.</t>
  </si>
  <si>
    <t>Egyéb működési célú támogatások</t>
  </si>
  <si>
    <t>Felhalmozási célú tám. Áh. Belülről</t>
  </si>
  <si>
    <t>22.</t>
  </si>
  <si>
    <t>Egyéb műk.célú tám. Aht-n kívül</t>
  </si>
  <si>
    <t>23.</t>
  </si>
  <si>
    <t>Áh. Belüli megelőlegezések</t>
  </si>
  <si>
    <t>Elszámolási kiadás</t>
  </si>
  <si>
    <t>Felhalmozási kiadások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</si>
</sst>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0"/>
    </font>
    <font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54" applyFont="1" applyBorder="1" applyAlignment="1" applyProtection="1">
      <alignment horizontal="center" vertical="center" wrapText="1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2" xfId="54" applyFont="1" applyBorder="1" applyAlignment="1" applyProtection="1">
      <alignment horizontal="center" vertical="center"/>
      <protection/>
    </xf>
    <xf numFmtId="0" fontId="2" fillId="0" borderId="0" xfId="54" applyProtection="1">
      <alignment/>
      <protection/>
    </xf>
    <xf numFmtId="0" fontId="4" fillId="0" borderId="13" xfId="54" applyFont="1" applyBorder="1" applyAlignment="1" applyProtection="1">
      <alignment horizontal="left" vertical="center" indent="1"/>
      <protection/>
    </xf>
    <xf numFmtId="0" fontId="5" fillId="0" borderId="14" xfId="54" applyFont="1" applyBorder="1" applyAlignment="1" applyProtection="1">
      <alignment horizontal="left" vertical="center" indent="1"/>
      <protection/>
    </xf>
    <xf numFmtId="164" fontId="6" fillId="0" borderId="14" xfId="54" applyNumberFormat="1" applyFont="1" applyBorder="1" applyAlignment="1" applyProtection="1">
      <alignment vertical="center"/>
      <protection/>
    </xf>
    <xf numFmtId="164" fontId="6" fillId="0" borderId="15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/>
    </xf>
    <xf numFmtId="0" fontId="4" fillId="0" borderId="16" xfId="54" applyFont="1" applyBorder="1" applyAlignment="1" applyProtection="1">
      <alignment horizontal="left" vertical="center" indent="1"/>
      <protection/>
    </xf>
    <xf numFmtId="0" fontId="6" fillId="0" borderId="17" xfId="54" applyFont="1" applyBorder="1" applyAlignment="1" applyProtection="1">
      <alignment horizontal="left" vertical="center" indent="1"/>
      <protection/>
    </xf>
    <xf numFmtId="164" fontId="6" fillId="0" borderId="17" xfId="54" applyNumberFormat="1" applyFont="1" applyBorder="1" applyAlignment="1" applyProtection="1">
      <alignment vertical="center"/>
      <protection locked="0"/>
    </xf>
    <xf numFmtId="164" fontId="6" fillId="32" borderId="18" xfId="54" applyNumberFormat="1" applyFont="1" applyFill="1" applyBorder="1" applyAlignment="1" applyProtection="1">
      <alignment vertical="center"/>
      <protection/>
    </xf>
    <xf numFmtId="0" fontId="4" fillId="0" borderId="19" xfId="54" applyFont="1" applyBorder="1" applyAlignment="1" applyProtection="1">
      <alignment horizontal="left" vertical="center" indent="1"/>
      <protection/>
    </xf>
    <xf numFmtId="0" fontId="6" fillId="0" borderId="20" xfId="54" applyFont="1" applyBorder="1" applyAlignment="1" applyProtection="1">
      <alignment horizontal="left" vertical="center" indent="1"/>
      <protection locked="0"/>
    </xf>
    <xf numFmtId="164" fontId="6" fillId="0" borderId="20" xfId="54" applyNumberFormat="1" applyFont="1" applyBorder="1" applyAlignment="1" applyProtection="1">
      <alignment vertical="center"/>
      <protection locked="0"/>
    </xf>
    <xf numFmtId="164" fontId="6" fillId="32" borderId="21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 locked="0"/>
    </xf>
    <xf numFmtId="0" fontId="6" fillId="0" borderId="22" xfId="54" applyFont="1" applyBorder="1" applyAlignment="1" applyProtection="1">
      <alignment horizontal="left" vertical="center" indent="1"/>
      <protection locked="0"/>
    </xf>
    <xf numFmtId="164" fontId="6" fillId="0" borderId="22" xfId="54" applyNumberFormat="1" applyFont="1" applyBorder="1" applyAlignment="1" applyProtection="1">
      <alignment vertical="center"/>
      <protection locked="0"/>
    </xf>
    <xf numFmtId="164" fontId="6" fillId="32" borderId="23" xfId="54" applyNumberFormat="1" applyFont="1" applyFill="1" applyBorder="1" applyAlignment="1" applyProtection="1">
      <alignment vertical="center"/>
      <protection/>
    </xf>
    <xf numFmtId="0" fontId="6" fillId="0" borderId="24" xfId="54" applyFont="1" applyBorder="1" applyAlignment="1" applyProtection="1">
      <alignment horizontal="left" vertical="center" indent="1"/>
      <protection locked="0"/>
    </xf>
    <xf numFmtId="164" fontId="6" fillId="0" borderId="24" xfId="54" applyNumberFormat="1" applyFont="1" applyBorder="1" applyAlignment="1" applyProtection="1">
      <alignment vertical="center"/>
      <protection locked="0"/>
    </xf>
    <xf numFmtId="164" fontId="6" fillId="32" borderId="25" xfId="54" applyNumberFormat="1" applyFont="1" applyFill="1" applyBorder="1" applyAlignment="1" applyProtection="1">
      <alignment vertical="center"/>
      <protection/>
    </xf>
    <xf numFmtId="0" fontId="7" fillId="32" borderId="14" xfId="54" applyFont="1" applyFill="1" applyBorder="1" applyAlignment="1" applyProtection="1">
      <alignment horizontal="left" vertical="center" indent="1"/>
      <protection/>
    </xf>
    <xf numFmtId="164" fontId="7" fillId="32" borderId="14" xfId="54" applyNumberFormat="1" applyFont="1" applyFill="1" applyBorder="1" applyAlignment="1" applyProtection="1">
      <alignment vertical="center"/>
      <protection/>
    </xf>
    <xf numFmtId="164" fontId="7" fillId="32" borderId="15" xfId="54" applyNumberFormat="1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left" vertical="center" indent="1"/>
      <protection/>
    </xf>
    <xf numFmtId="164" fontId="6" fillId="0" borderId="14" xfId="54" applyNumberFormat="1" applyFont="1" applyFill="1" applyBorder="1" applyAlignment="1" applyProtection="1">
      <alignment vertical="center"/>
      <protection/>
    </xf>
    <xf numFmtId="0" fontId="4" fillId="0" borderId="26" xfId="54" applyFont="1" applyBorder="1" applyAlignment="1" applyProtection="1">
      <alignment horizontal="left" vertical="center" indent="1"/>
      <protection/>
    </xf>
    <xf numFmtId="0" fontId="2" fillId="0" borderId="0" xfId="54" applyProtection="1">
      <alignment/>
      <protection locked="0"/>
    </xf>
    <xf numFmtId="0" fontId="4" fillId="0" borderId="0" xfId="54" applyFont="1" applyProtection="1">
      <alignment/>
      <protection/>
    </xf>
    <xf numFmtId="0" fontId="8" fillId="0" borderId="0" xfId="54" applyFont="1" applyProtection="1">
      <alignment/>
      <protection locked="0"/>
    </xf>
    <xf numFmtId="0" fontId="4" fillId="0" borderId="19" xfId="54" applyFont="1" applyBorder="1" applyAlignment="1" applyProtection="1">
      <alignment horizontal="left" vertical="center" indent="1"/>
      <protection/>
    </xf>
    <xf numFmtId="164" fontId="2" fillId="0" borderId="0" xfId="54" applyNumberFormat="1" applyAlignment="1" applyProtection="1">
      <alignment vertical="center"/>
      <protection locked="0"/>
    </xf>
    <xf numFmtId="0" fontId="4" fillId="0" borderId="20" xfId="54" applyFont="1" applyBorder="1" applyAlignment="1" applyProtection="1">
      <alignment horizontal="left" vertical="center" indent="1"/>
      <protection/>
    </xf>
    <xf numFmtId="164" fontId="9" fillId="0" borderId="0" xfId="54" applyNumberFormat="1" applyFont="1" applyProtection="1">
      <alignment/>
      <protection locked="0"/>
    </xf>
    <xf numFmtId="0" fontId="6" fillId="0" borderId="17" xfId="54" applyFont="1" applyBorder="1" applyAlignment="1" applyProtection="1">
      <alignment horizontal="left" vertical="center" inden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O28" sqref="O28"/>
    </sheetView>
  </sheetViews>
  <sheetFormatPr defaultColWidth="8.00390625" defaultRowHeight="12.75"/>
  <cols>
    <col min="1" max="1" width="5.421875" style="5" customWidth="1"/>
    <col min="2" max="2" width="25.8515625" style="32" customWidth="1"/>
    <col min="3" max="3" width="9.00390625" style="32" customWidth="1"/>
    <col min="4" max="5" width="8.7109375" style="32" bestFit="1" customWidth="1"/>
    <col min="6" max="6" width="7.57421875" style="32" customWidth="1"/>
    <col min="7" max="7" width="9.28125" style="32" customWidth="1"/>
    <col min="8" max="8" width="7.57421875" style="32" customWidth="1"/>
    <col min="9" max="14" width="8.140625" style="32" customWidth="1"/>
    <col min="15" max="15" width="10.8515625" style="5" customWidth="1"/>
    <col min="16" max="16" width="8.28125" style="32" bestFit="1" customWidth="1"/>
    <col min="17" max="16384" width="8.00390625" style="32" customWidth="1"/>
  </cols>
  <sheetData>
    <row r="1" spans="1:15" s="5" customFormat="1" ht="25.5" customHeight="1" thickBot="1">
      <c r="A1" s="1" t="s">
        <v>0</v>
      </c>
      <c r="B1" s="2" t="s">
        <v>22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3" t="s">
        <v>31</v>
      </c>
      <c r="J1" s="3" t="s">
        <v>32</v>
      </c>
      <c r="K1" s="3" t="s">
        <v>33</v>
      </c>
      <c r="L1" s="3" t="s">
        <v>34</v>
      </c>
      <c r="M1" s="3" t="s">
        <v>35</v>
      </c>
      <c r="N1" s="3" t="s">
        <v>36</v>
      </c>
      <c r="O1" s="4" t="s">
        <v>37</v>
      </c>
    </row>
    <row r="2" spans="1:15" s="10" customFormat="1" ht="15" customHeight="1" thickBot="1">
      <c r="A2" s="6" t="s">
        <v>1</v>
      </c>
      <c r="B2" s="7" t="s">
        <v>38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0" customFormat="1" ht="15" customHeight="1">
      <c r="A3" s="11" t="s">
        <v>2</v>
      </c>
      <c r="B3" s="12" t="s">
        <v>39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>
        <f aca="true" t="shared" si="0" ref="O3:O10">SUM(C3:N3)</f>
        <v>0</v>
      </c>
    </row>
    <row r="4" spans="1:15" s="19" customFormat="1" ht="13.5" customHeight="1">
      <c r="A4" s="15" t="s">
        <v>3</v>
      </c>
      <c r="B4" s="16" t="s">
        <v>40</v>
      </c>
      <c r="C4" s="17">
        <f>1247892/6</f>
        <v>207982</v>
      </c>
      <c r="D4" s="17">
        <f>1247892/6</f>
        <v>207982</v>
      </c>
      <c r="E4" s="17">
        <f>1247892/6</f>
        <v>207982</v>
      </c>
      <c r="F4" s="17">
        <f>1247892/6</f>
        <v>207982</v>
      </c>
      <c r="G4" s="17">
        <f>1247892/6</f>
        <v>207982</v>
      </c>
      <c r="H4" s="17">
        <f>1247892/6</f>
        <v>207982</v>
      </c>
      <c r="I4" s="17"/>
      <c r="J4" s="17"/>
      <c r="K4" s="17"/>
      <c r="L4" s="17"/>
      <c r="M4" s="17"/>
      <c r="N4" s="17"/>
      <c r="O4" s="18">
        <f t="shared" si="0"/>
        <v>1247892</v>
      </c>
    </row>
    <row r="5" spans="1:16" s="19" customFormat="1" ht="13.5" customHeight="1">
      <c r="A5" s="37" t="s">
        <v>4</v>
      </c>
      <c r="B5" s="20" t="s">
        <v>41</v>
      </c>
      <c r="C5" s="21">
        <f>48593758/12</f>
        <v>4049479.8333333335</v>
      </c>
      <c r="D5" s="21">
        <f aca="true" t="shared" si="1" ref="D5:N5">48593758/12</f>
        <v>4049479.8333333335</v>
      </c>
      <c r="E5" s="21">
        <f>48593758/12+253111</f>
        <v>4302590.833333334</v>
      </c>
      <c r="F5" s="21">
        <f t="shared" si="1"/>
        <v>4049479.8333333335</v>
      </c>
      <c r="G5" s="21">
        <f t="shared" si="1"/>
        <v>4049479.8333333335</v>
      </c>
      <c r="H5" s="21">
        <f t="shared" si="1"/>
        <v>4049479.8333333335</v>
      </c>
      <c r="I5" s="21">
        <f t="shared" si="1"/>
        <v>4049479.8333333335</v>
      </c>
      <c r="J5" s="21">
        <f t="shared" si="1"/>
        <v>4049479.8333333335</v>
      </c>
      <c r="K5" s="21">
        <f t="shared" si="1"/>
        <v>4049479.8333333335</v>
      </c>
      <c r="L5" s="21">
        <f t="shared" si="1"/>
        <v>4049479.8333333335</v>
      </c>
      <c r="M5" s="21">
        <f t="shared" si="1"/>
        <v>4049479.8333333335</v>
      </c>
      <c r="N5" s="21">
        <f t="shared" si="1"/>
        <v>4049479.8333333335</v>
      </c>
      <c r="O5" s="22">
        <f t="shared" si="0"/>
        <v>48846869.00000001</v>
      </c>
      <c r="P5" s="36"/>
    </row>
    <row r="6" spans="1:15" s="19" customFormat="1" ht="13.5" customHeight="1">
      <c r="A6" s="37" t="s">
        <v>5</v>
      </c>
      <c r="B6" s="16" t="s">
        <v>55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2">
        <f t="shared" si="0"/>
        <v>0</v>
      </c>
    </row>
    <row r="7" spans="1:15" s="19" customFormat="1" ht="13.5" customHeight="1">
      <c r="A7" s="37" t="s">
        <v>6</v>
      </c>
      <c r="B7" s="16" t="s">
        <v>54</v>
      </c>
      <c r="C7" s="17">
        <f>6952501/12</f>
        <v>579375.0833333334</v>
      </c>
      <c r="D7" s="17">
        <f aca="true" t="shared" si="2" ref="D7:N7">6952501/12</f>
        <v>579375.0833333334</v>
      </c>
      <c r="E7" s="17">
        <f t="shared" si="2"/>
        <v>579375.0833333334</v>
      </c>
      <c r="F7" s="17">
        <f t="shared" si="2"/>
        <v>579375.0833333334</v>
      </c>
      <c r="G7" s="17">
        <f t="shared" si="2"/>
        <v>579375.0833333334</v>
      </c>
      <c r="H7" s="17">
        <f t="shared" si="2"/>
        <v>579375.0833333334</v>
      </c>
      <c r="I7" s="17">
        <f t="shared" si="2"/>
        <v>579375.0833333334</v>
      </c>
      <c r="J7" s="17">
        <f t="shared" si="2"/>
        <v>579375.0833333334</v>
      </c>
      <c r="K7" s="17">
        <f t="shared" si="2"/>
        <v>579375.0833333334</v>
      </c>
      <c r="L7" s="17">
        <f t="shared" si="2"/>
        <v>579375.0833333334</v>
      </c>
      <c r="M7" s="17">
        <f t="shared" si="2"/>
        <v>579375.0833333334</v>
      </c>
      <c r="N7" s="17">
        <f t="shared" si="2"/>
        <v>579375.0833333334</v>
      </c>
      <c r="O7" s="22">
        <f t="shared" si="0"/>
        <v>6952500.999999999</v>
      </c>
    </row>
    <row r="8" spans="1:15" s="19" customFormat="1" ht="13.5" customHeight="1">
      <c r="A8" s="37" t="s">
        <v>7</v>
      </c>
      <c r="B8" s="16" t="s">
        <v>49</v>
      </c>
      <c r="C8" s="17">
        <f>3100000/12</f>
        <v>258333.33333333334</v>
      </c>
      <c r="D8" s="17">
        <f aca="true" t="shared" si="3" ref="D8:N8">3100000/12</f>
        <v>258333.33333333334</v>
      </c>
      <c r="E8" s="17">
        <f t="shared" si="3"/>
        <v>258333.33333333334</v>
      </c>
      <c r="F8" s="17">
        <f t="shared" si="3"/>
        <v>258333.33333333334</v>
      </c>
      <c r="G8" s="17">
        <f t="shared" si="3"/>
        <v>258333.33333333334</v>
      </c>
      <c r="H8" s="17">
        <f t="shared" si="3"/>
        <v>258333.33333333334</v>
      </c>
      <c r="I8" s="17">
        <f t="shared" si="3"/>
        <v>258333.33333333334</v>
      </c>
      <c r="J8" s="17">
        <f t="shared" si="3"/>
        <v>258333.33333333334</v>
      </c>
      <c r="K8" s="17">
        <f t="shared" si="3"/>
        <v>258333.33333333334</v>
      </c>
      <c r="L8" s="17">
        <f t="shared" si="3"/>
        <v>258333.33333333334</v>
      </c>
      <c r="M8" s="17">
        <f t="shared" si="3"/>
        <v>258333.33333333334</v>
      </c>
      <c r="N8" s="17">
        <f t="shared" si="3"/>
        <v>258333.33333333334</v>
      </c>
      <c r="O8" s="22">
        <f t="shared" si="0"/>
        <v>3100000.0000000005</v>
      </c>
    </row>
    <row r="9" spans="1:16" s="19" customFormat="1" ht="13.5" customHeight="1">
      <c r="A9" s="37" t="s">
        <v>8</v>
      </c>
      <c r="B9" s="16" t="s">
        <v>42</v>
      </c>
      <c r="C9" s="17">
        <v>18959680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2">
        <f t="shared" si="0"/>
        <v>18959680</v>
      </c>
      <c r="P9" s="36"/>
    </row>
    <row r="10" spans="1:15" s="19" customFormat="1" ht="13.5" customHeight="1">
      <c r="A10" s="37" t="s">
        <v>9</v>
      </c>
      <c r="B10" s="16" t="s">
        <v>59</v>
      </c>
      <c r="C10" s="17"/>
      <c r="D10" s="17">
        <v>261581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2">
        <f t="shared" si="0"/>
        <v>261581</v>
      </c>
    </row>
    <row r="11" spans="1:15" s="19" customFormat="1" ht="13.5" customHeight="1" thickBot="1">
      <c r="A11" s="11" t="s">
        <v>10</v>
      </c>
      <c r="B11" s="23" t="s">
        <v>43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1:15" s="10" customFormat="1" ht="15.75" customHeight="1" thickBot="1">
      <c r="A12" s="6" t="s">
        <v>11</v>
      </c>
      <c r="B12" s="26" t="s">
        <v>44</v>
      </c>
      <c r="C12" s="27">
        <f>SUM(C3:C11)</f>
        <v>24054850.25</v>
      </c>
      <c r="D12" s="27">
        <f>SUM(D3:D11)</f>
        <v>5356751.25</v>
      </c>
      <c r="E12" s="27">
        <f aca="true" t="shared" si="4" ref="E12:N12">SUM(E3:E11)</f>
        <v>5348281.25</v>
      </c>
      <c r="F12" s="27">
        <f t="shared" si="4"/>
        <v>5095170.25</v>
      </c>
      <c r="G12" s="27">
        <f t="shared" si="4"/>
        <v>5095170.25</v>
      </c>
      <c r="H12" s="27">
        <f t="shared" si="4"/>
        <v>5095170.25</v>
      </c>
      <c r="I12" s="27">
        <f t="shared" si="4"/>
        <v>4887188.25</v>
      </c>
      <c r="J12" s="27">
        <f t="shared" si="4"/>
        <v>4887188.25</v>
      </c>
      <c r="K12" s="27">
        <f t="shared" si="4"/>
        <v>4887188.25</v>
      </c>
      <c r="L12" s="27">
        <f t="shared" si="4"/>
        <v>4887188.25</v>
      </c>
      <c r="M12" s="27">
        <f t="shared" si="4"/>
        <v>4887188.25</v>
      </c>
      <c r="N12" s="27">
        <f t="shared" si="4"/>
        <v>4887188.25</v>
      </c>
      <c r="O12" s="28">
        <f>SUM(C12:N12)</f>
        <v>79368523</v>
      </c>
    </row>
    <row r="13" spans="1:15" s="10" customFormat="1" ht="15" customHeight="1" thickBot="1">
      <c r="A13" s="6" t="s">
        <v>12</v>
      </c>
      <c r="B13" s="29" t="s">
        <v>45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9"/>
    </row>
    <row r="14" spans="1:15" s="19" customFormat="1" ht="13.5" customHeight="1">
      <c r="A14" s="31" t="s">
        <v>13</v>
      </c>
      <c r="B14" s="20" t="s">
        <v>23</v>
      </c>
      <c r="C14" s="21">
        <f>11262907/12</f>
        <v>938575.5833333334</v>
      </c>
      <c r="D14" s="21">
        <f aca="true" t="shared" si="5" ref="D14:N14">11262907/12</f>
        <v>938575.5833333334</v>
      </c>
      <c r="E14" s="21">
        <f t="shared" si="5"/>
        <v>938575.5833333334</v>
      </c>
      <c r="F14" s="21">
        <f t="shared" si="5"/>
        <v>938575.5833333334</v>
      </c>
      <c r="G14" s="21">
        <f t="shared" si="5"/>
        <v>938575.5833333334</v>
      </c>
      <c r="H14" s="21">
        <f t="shared" si="5"/>
        <v>938575.5833333334</v>
      </c>
      <c r="I14" s="21">
        <f t="shared" si="5"/>
        <v>938575.5833333334</v>
      </c>
      <c r="J14" s="21">
        <f t="shared" si="5"/>
        <v>938575.5833333334</v>
      </c>
      <c r="K14" s="21">
        <f t="shared" si="5"/>
        <v>938575.5833333334</v>
      </c>
      <c r="L14" s="21">
        <f t="shared" si="5"/>
        <v>938575.5833333334</v>
      </c>
      <c r="M14" s="21">
        <f t="shared" si="5"/>
        <v>938575.5833333334</v>
      </c>
      <c r="N14" s="21">
        <f t="shared" si="5"/>
        <v>938575.5833333334</v>
      </c>
      <c r="O14" s="22">
        <f aca="true" t="shared" si="6" ref="O14:O21">SUM(C14:N14)</f>
        <v>11262907.000000002</v>
      </c>
    </row>
    <row r="15" spans="1:15" s="19" customFormat="1" ht="13.5" customHeight="1">
      <c r="A15" s="15" t="s">
        <v>14</v>
      </c>
      <c r="B15" s="16" t="s">
        <v>46</v>
      </c>
      <c r="C15" s="17">
        <f>1188660/12</f>
        <v>99055</v>
      </c>
      <c r="D15" s="17">
        <f aca="true" t="shared" si="7" ref="D15:N15">1188660/12</f>
        <v>99055</v>
      </c>
      <c r="E15" s="17">
        <f t="shared" si="7"/>
        <v>99055</v>
      </c>
      <c r="F15" s="17">
        <f t="shared" si="7"/>
        <v>99055</v>
      </c>
      <c r="G15" s="17">
        <f t="shared" si="7"/>
        <v>99055</v>
      </c>
      <c r="H15" s="17">
        <f t="shared" si="7"/>
        <v>99055</v>
      </c>
      <c r="I15" s="17">
        <f t="shared" si="7"/>
        <v>99055</v>
      </c>
      <c r="J15" s="17">
        <f t="shared" si="7"/>
        <v>99055</v>
      </c>
      <c r="K15" s="17">
        <f t="shared" si="7"/>
        <v>99055</v>
      </c>
      <c r="L15" s="17">
        <f t="shared" si="7"/>
        <v>99055</v>
      </c>
      <c r="M15" s="17">
        <f t="shared" si="7"/>
        <v>99055</v>
      </c>
      <c r="N15" s="17">
        <f t="shared" si="7"/>
        <v>99055</v>
      </c>
      <c r="O15" s="18">
        <f t="shared" si="6"/>
        <v>1188660</v>
      </c>
    </row>
    <row r="16" spans="1:15" s="19" customFormat="1" ht="13.5" customHeight="1">
      <c r="A16" s="15" t="s">
        <v>15</v>
      </c>
      <c r="B16" s="16" t="s">
        <v>47</v>
      </c>
      <c r="C16" s="17">
        <f>18335383/12</f>
        <v>1527948.5833333333</v>
      </c>
      <c r="D16" s="17">
        <f aca="true" t="shared" si="8" ref="D16:N16">18335383/12</f>
        <v>1527948.5833333333</v>
      </c>
      <c r="E16" s="17">
        <f t="shared" si="8"/>
        <v>1527948.5833333333</v>
      </c>
      <c r="F16" s="17">
        <f t="shared" si="8"/>
        <v>1527948.5833333333</v>
      </c>
      <c r="G16" s="17">
        <f t="shared" si="8"/>
        <v>1527948.5833333333</v>
      </c>
      <c r="H16" s="17">
        <f t="shared" si="8"/>
        <v>1527948.5833333333</v>
      </c>
      <c r="I16" s="17">
        <f t="shared" si="8"/>
        <v>1527948.5833333333</v>
      </c>
      <c r="J16" s="17">
        <f t="shared" si="8"/>
        <v>1527948.5833333333</v>
      </c>
      <c r="K16" s="17">
        <f t="shared" si="8"/>
        <v>1527948.5833333333</v>
      </c>
      <c r="L16" s="17">
        <f t="shared" si="8"/>
        <v>1527948.5833333333</v>
      </c>
      <c r="M16" s="17">
        <f t="shared" si="8"/>
        <v>1527948.5833333333</v>
      </c>
      <c r="N16" s="17">
        <f t="shared" si="8"/>
        <v>1527948.5833333333</v>
      </c>
      <c r="O16" s="18">
        <f t="shared" si="6"/>
        <v>18335383</v>
      </c>
    </row>
    <row r="17" spans="1:15" s="19" customFormat="1" ht="13.5" customHeight="1">
      <c r="A17" s="15" t="s">
        <v>16</v>
      </c>
      <c r="B17" s="16" t="s">
        <v>53</v>
      </c>
      <c r="C17" s="17">
        <f>9759218/12</f>
        <v>813268.1666666666</v>
      </c>
      <c r="D17" s="17">
        <f aca="true" t="shared" si="9" ref="D17:N17">9759218/12</f>
        <v>813268.1666666666</v>
      </c>
      <c r="E17" s="17">
        <f t="shared" si="9"/>
        <v>813268.1666666666</v>
      </c>
      <c r="F17" s="17">
        <f t="shared" si="9"/>
        <v>813268.1666666666</v>
      </c>
      <c r="G17" s="17">
        <f t="shared" si="9"/>
        <v>813268.1666666666</v>
      </c>
      <c r="H17" s="17">
        <f t="shared" si="9"/>
        <v>813268.1666666666</v>
      </c>
      <c r="I17" s="17">
        <f t="shared" si="9"/>
        <v>813268.1666666666</v>
      </c>
      <c r="J17" s="17">
        <f t="shared" si="9"/>
        <v>813268.1666666666</v>
      </c>
      <c r="K17" s="17">
        <f t="shared" si="9"/>
        <v>813268.1666666666</v>
      </c>
      <c r="L17" s="17">
        <f t="shared" si="9"/>
        <v>813268.1666666666</v>
      </c>
      <c r="M17" s="17">
        <f t="shared" si="9"/>
        <v>813268.1666666666</v>
      </c>
      <c r="N17" s="17">
        <f t="shared" si="9"/>
        <v>813268.1666666666</v>
      </c>
      <c r="O17" s="18">
        <f t="shared" si="6"/>
        <v>9759218</v>
      </c>
    </row>
    <row r="18" spans="1:15" s="19" customFormat="1" ht="13.5" customHeight="1">
      <c r="A18" s="15" t="s">
        <v>17</v>
      </c>
      <c r="B18" s="16" t="s">
        <v>60</v>
      </c>
      <c r="C18" s="17"/>
      <c r="D18" s="17"/>
      <c r="E18" s="17"/>
      <c r="F18" s="17">
        <v>780894</v>
      </c>
      <c r="G18" s="17"/>
      <c r="H18" s="17"/>
      <c r="I18" s="17"/>
      <c r="J18" s="17"/>
      <c r="K18" s="17"/>
      <c r="L18" s="17"/>
      <c r="M18" s="17"/>
      <c r="N18" s="17"/>
      <c r="O18" s="18">
        <f t="shared" si="6"/>
        <v>780894</v>
      </c>
    </row>
    <row r="19" spans="1:15" s="19" customFormat="1" ht="13.5" customHeight="1">
      <c r="A19" s="15" t="s">
        <v>18</v>
      </c>
      <c r="B19" s="16" t="s">
        <v>50</v>
      </c>
      <c r="C19" s="17"/>
      <c r="D19" s="17"/>
      <c r="E19" s="17"/>
      <c r="F19" s="17">
        <v>1293061</v>
      </c>
      <c r="G19" s="17"/>
      <c r="H19" s="17"/>
      <c r="I19" s="17"/>
      <c r="J19" s="17"/>
      <c r="K19" s="17"/>
      <c r="L19" s="17"/>
      <c r="M19" s="17"/>
      <c r="N19" s="17"/>
      <c r="O19" s="18">
        <f t="shared" si="6"/>
        <v>1293061</v>
      </c>
    </row>
    <row r="20" spans="1:15" s="19" customFormat="1" ht="13.5" customHeight="1">
      <c r="A20" s="15" t="s">
        <v>19</v>
      </c>
      <c r="B20" s="16" t="s">
        <v>57</v>
      </c>
      <c r="C20" s="17"/>
      <c r="D20" s="17"/>
      <c r="E20" s="17"/>
      <c r="F20" s="17">
        <v>100000</v>
      </c>
      <c r="G20" s="17"/>
      <c r="H20" s="17"/>
      <c r="I20" s="17"/>
      <c r="J20" s="17"/>
      <c r="K20" s="17"/>
      <c r="L20" s="17"/>
      <c r="M20" s="17"/>
      <c r="N20" s="17"/>
      <c r="O20" s="18">
        <f t="shared" si="6"/>
        <v>100000</v>
      </c>
    </row>
    <row r="21" spans="1:15" s="19" customFormat="1" ht="13.5" customHeight="1">
      <c r="A21" s="15" t="s">
        <v>20</v>
      </c>
      <c r="B21" s="16" t="s">
        <v>51</v>
      </c>
      <c r="C21" s="17">
        <v>12858393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f t="shared" si="6"/>
        <v>12858393</v>
      </c>
    </row>
    <row r="22" spans="1:15" s="19" customFormat="1" ht="13.5" customHeight="1">
      <c r="A22" s="15" t="s">
        <v>21</v>
      </c>
      <c r="B22" s="16" t="s">
        <v>52</v>
      </c>
      <c r="C22" s="17">
        <f>19666856/12</f>
        <v>1638904.6666666667</v>
      </c>
      <c r="D22" s="17">
        <f aca="true" t="shared" si="10" ref="D22:N22">19666856/12</f>
        <v>1638904.6666666667</v>
      </c>
      <c r="E22" s="17">
        <f t="shared" si="10"/>
        <v>1638904.6666666667</v>
      </c>
      <c r="F22" s="17">
        <f t="shared" si="10"/>
        <v>1638904.6666666667</v>
      </c>
      <c r="G22" s="17">
        <f t="shared" si="10"/>
        <v>1638904.6666666667</v>
      </c>
      <c r="H22" s="17">
        <f t="shared" si="10"/>
        <v>1638904.6666666667</v>
      </c>
      <c r="I22" s="17">
        <f t="shared" si="10"/>
        <v>1638904.6666666667</v>
      </c>
      <c r="J22" s="17">
        <f t="shared" si="10"/>
        <v>1638904.6666666667</v>
      </c>
      <c r="K22" s="17">
        <f t="shared" si="10"/>
        <v>1638904.6666666667</v>
      </c>
      <c r="L22" s="17">
        <f t="shared" si="10"/>
        <v>1638904.6666666667</v>
      </c>
      <c r="M22" s="17">
        <f t="shared" si="10"/>
        <v>1638904.6666666667</v>
      </c>
      <c r="N22" s="17">
        <f t="shared" si="10"/>
        <v>1638904.6666666667</v>
      </c>
      <c r="O22" s="18">
        <f>SUM(C22:N22)</f>
        <v>19666856</v>
      </c>
    </row>
    <row r="23" spans="1:15" s="19" customFormat="1" ht="13.5" customHeight="1">
      <c r="A23" s="15" t="s">
        <v>56</v>
      </c>
      <c r="B23" s="39" t="s">
        <v>59</v>
      </c>
      <c r="C23" s="13">
        <v>1952151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8">
        <f>SUM(C23:N23)</f>
        <v>1952151</v>
      </c>
    </row>
    <row r="24" spans="1:15" s="19" customFormat="1" ht="13.5" customHeight="1" thickBot="1">
      <c r="A24" s="15">
        <v>23</v>
      </c>
      <c r="B24" s="39" t="s">
        <v>61</v>
      </c>
      <c r="C24" s="13"/>
      <c r="D24" s="13">
        <v>1671000</v>
      </c>
      <c r="E24" s="13">
        <v>500000</v>
      </c>
      <c r="F24" s="13"/>
      <c r="G24" s="13"/>
      <c r="H24" s="13"/>
      <c r="I24" s="13"/>
      <c r="J24" s="13"/>
      <c r="K24" s="13"/>
      <c r="L24" s="13"/>
      <c r="M24" s="13"/>
      <c r="N24" s="13"/>
      <c r="O24" s="18">
        <f>SUM(C24:N24)</f>
        <v>2171000</v>
      </c>
    </row>
    <row r="25" spans="1:15" s="10" customFormat="1" ht="15.75" customHeight="1" thickBot="1">
      <c r="A25" s="35" t="s">
        <v>58</v>
      </c>
      <c r="B25" s="26" t="s">
        <v>24</v>
      </c>
      <c r="C25" s="27">
        <f>SUM(C14:C24)</f>
        <v>19828296</v>
      </c>
      <c r="D25" s="27">
        <f aca="true" t="shared" si="11" ref="D25:N25">SUM(D14:D24)</f>
        <v>6688752</v>
      </c>
      <c r="E25" s="27">
        <f t="shared" si="11"/>
        <v>5517752</v>
      </c>
      <c r="F25" s="27">
        <f t="shared" si="11"/>
        <v>7191707</v>
      </c>
      <c r="G25" s="27">
        <f t="shared" si="11"/>
        <v>5017752</v>
      </c>
      <c r="H25" s="27">
        <f t="shared" si="11"/>
        <v>5017752</v>
      </c>
      <c r="I25" s="27">
        <f t="shared" si="11"/>
        <v>5017752</v>
      </c>
      <c r="J25" s="27">
        <f t="shared" si="11"/>
        <v>5017752</v>
      </c>
      <c r="K25" s="27">
        <f t="shared" si="11"/>
        <v>5017752</v>
      </c>
      <c r="L25" s="27">
        <f t="shared" si="11"/>
        <v>5017752</v>
      </c>
      <c r="M25" s="27">
        <f t="shared" si="11"/>
        <v>5017752</v>
      </c>
      <c r="N25" s="27">
        <f t="shared" si="11"/>
        <v>5017752</v>
      </c>
      <c r="O25" s="28">
        <f>SUM(O14:O24)</f>
        <v>79368523</v>
      </c>
    </row>
    <row r="26" spans="1:15" ht="15.75">
      <c r="A26" s="33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f>O12-O25</f>
        <v>0</v>
      </c>
    </row>
    <row r="27" ht="15.75">
      <c r="B27" s="34" t="s">
        <v>48</v>
      </c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CE,Félkövér"&amp;11Hevesaranyos Község Önkormányzat
Előirányzat-felhasználási ütemterv  
2019. évi
&amp;R&amp;"Times New Roman CE,Félkövér dőlt"&amp;12  /2019 (.....)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Hortobágyi</dc:creator>
  <cp:keywords/>
  <dc:description/>
  <cp:lastModifiedBy>Profit Bástya</cp:lastModifiedBy>
  <cp:lastPrinted>2016-02-11T12:46:11Z</cp:lastPrinted>
  <dcterms:created xsi:type="dcterms:W3CDTF">2006-02-02T12:56:26Z</dcterms:created>
  <dcterms:modified xsi:type="dcterms:W3CDTF">2019-08-14T05:47:38Z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