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ábatöttös_2016kv\"/>
    </mc:Choice>
  </mc:AlternateContent>
  <bookViews>
    <workbookView xWindow="720" yWindow="210" windowWidth="11100" windowHeight="9120" firstSheet="4" activeTab="7"/>
  </bookViews>
  <sheets>
    <sheet name="Munka5" sheetId="5" r:id="rId1"/>
    <sheet name="Munka7" sheetId="7" r:id="rId2"/>
    <sheet name="Munka8" sheetId="8" r:id="rId3"/>
    <sheet name="Munka10" sheetId="10" r:id="rId4"/>
    <sheet name="pénzmaradvány kimutatás" sheetId="14" r:id="rId5"/>
    <sheet name="eredménykimutatás önkorm" sheetId="16" r:id="rId6"/>
    <sheet name="vagyonmérleg önkorm" sheetId="12" r:id="rId7"/>
    <sheet name="Munka9" sheetId="9" r:id="rId8"/>
  </sheets>
  <calcPr calcId="171027"/>
</workbook>
</file>

<file path=xl/calcChain.xml><?xml version="1.0" encoding="utf-8"?>
<calcChain xmlns="http://schemas.openxmlformats.org/spreadsheetml/2006/main">
  <c r="D104" i="12" l="1"/>
  <c r="B129" i="12"/>
  <c r="B122" i="12"/>
  <c r="B57" i="12"/>
  <c r="D12" i="16" l="1"/>
  <c r="B36" i="16"/>
  <c r="B28" i="16"/>
  <c r="B24" i="16"/>
  <c r="B19" i="16"/>
  <c r="B12" i="16"/>
  <c r="D191" i="5"/>
  <c r="E191" i="5"/>
  <c r="G173" i="5"/>
  <c r="H173" i="5"/>
  <c r="D180" i="5"/>
  <c r="E180" i="5"/>
  <c r="F180" i="5"/>
  <c r="G180" i="5"/>
  <c r="H180" i="5"/>
  <c r="I180" i="5"/>
  <c r="J180" i="5"/>
  <c r="K180" i="5"/>
  <c r="C180" i="5"/>
  <c r="C191" i="5" s="1"/>
  <c r="M161" i="5"/>
  <c r="N161" i="5"/>
  <c r="L161" i="5"/>
  <c r="E124" i="5"/>
  <c r="I124" i="5"/>
  <c r="K124" i="5"/>
  <c r="L124" i="5"/>
  <c r="D124" i="5"/>
  <c r="E117" i="5"/>
  <c r="F117" i="5"/>
  <c r="F124" i="5" s="1"/>
  <c r="I117" i="5"/>
  <c r="J117" i="5"/>
  <c r="J124" i="5" s="1"/>
  <c r="K117" i="5"/>
  <c r="L117" i="5"/>
  <c r="D117" i="5"/>
  <c r="G90" i="5"/>
  <c r="M89" i="5"/>
  <c r="N89" i="5"/>
  <c r="L89" i="5"/>
  <c r="L80" i="5"/>
  <c r="N40" i="5"/>
  <c r="M40" i="5"/>
  <c r="N29" i="5"/>
  <c r="M29" i="5"/>
  <c r="N24" i="5"/>
  <c r="M24" i="5"/>
  <c r="L24" i="5"/>
  <c r="M15" i="5"/>
  <c r="N207" i="5" l="1"/>
  <c r="F206" i="5"/>
  <c r="M203" i="5"/>
  <c r="M202" i="5"/>
  <c r="M188" i="5"/>
  <c r="M183" i="5"/>
  <c r="N183" i="5"/>
  <c r="M179" i="5"/>
  <c r="M175" i="5"/>
  <c r="M180" i="5" s="1"/>
  <c r="M163" i="5"/>
  <c r="M160" i="5"/>
  <c r="M154" i="5"/>
  <c r="M151" i="5"/>
  <c r="M143" i="5"/>
  <c r="M136" i="5"/>
  <c r="M135" i="5"/>
  <c r="M134" i="5"/>
  <c r="M132" i="5"/>
  <c r="M98" i="5"/>
  <c r="G99" i="5"/>
  <c r="M99" i="5" s="1"/>
  <c r="E90" i="5"/>
  <c r="E100" i="5" s="1"/>
  <c r="D90" i="5"/>
  <c r="M90" i="5" s="1"/>
  <c r="C90" i="5"/>
  <c r="G85" i="5"/>
  <c r="M85" i="5" s="1"/>
  <c r="N73" i="5"/>
  <c r="G62" i="5"/>
  <c r="D62" i="5"/>
  <c r="E62" i="5"/>
  <c r="C62" i="5"/>
  <c r="M58" i="5"/>
  <c r="M57" i="5"/>
  <c r="L57" i="5"/>
  <c r="M51" i="5"/>
  <c r="M47" i="5"/>
  <c r="M42" i="5"/>
  <c r="M41" i="5"/>
  <c r="M39" i="5"/>
  <c r="M37" i="5"/>
  <c r="M36" i="5"/>
  <c r="M34" i="5"/>
  <c r="M30" i="5"/>
  <c r="M9" i="5"/>
  <c r="D100" i="5" l="1"/>
  <c r="M62" i="5"/>
  <c r="D36" i="16" l="1"/>
  <c r="D42" i="16" s="1"/>
  <c r="D28" i="16"/>
  <c r="D24" i="16"/>
  <c r="D19" i="16"/>
  <c r="D129" i="12" l="1"/>
  <c r="D122" i="12"/>
  <c r="D114" i="12"/>
  <c r="B114" i="12"/>
  <c r="B123" i="12" s="1"/>
  <c r="B104" i="12"/>
  <c r="D94" i="12"/>
  <c r="B94" i="12"/>
  <c r="D79" i="12"/>
  <c r="B79" i="12"/>
  <c r="D66" i="12"/>
  <c r="B66" i="12"/>
  <c r="D57" i="12"/>
  <c r="D80" i="12" s="1"/>
  <c r="D48" i="12"/>
  <c r="B48" i="12"/>
  <c r="D23" i="12"/>
  <c r="B23" i="12"/>
  <c r="D19" i="12"/>
  <c r="B19" i="12"/>
  <c r="J34" i="8"/>
  <c r="I34" i="8"/>
  <c r="G34" i="8"/>
  <c r="J30" i="8"/>
  <c r="I30" i="8"/>
  <c r="G30" i="8"/>
  <c r="G35" i="8" s="1"/>
  <c r="J24" i="8"/>
  <c r="I24" i="8"/>
  <c r="G24" i="8"/>
  <c r="J19" i="8"/>
  <c r="I19" i="8"/>
  <c r="G19" i="8"/>
  <c r="B27" i="12" l="1"/>
  <c r="D27" i="12"/>
  <c r="B80" i="12"/>
  <c r="J35" i="8"/>
  <c r="I35" i="8"/>
  <c r="I25" i="8"/>
  <c r="D123" i="12"/>
  <c r="D130" i="12" s="1"/>
  <c r="D86" i="12"/>
  <c r="B130" i="12"/>
  <c r="B86" i="12"/>
  <c r="J25" i="8"/>
  <c r="G25" i="8"/>
  <c r="I22" i="10"/>
  <c r="G22" i="10"/>
  <c r="D18" i="9"/>
  <c r="M207" i="5" l="1"/>
  <c r="J220" i="5"/>
  <c r="K220" i="5"/>
  <c r="J219" i="5"/>
  <c r="K219" i="5"/>
  <c r="I212" i="5"/>
  <c r="I219" i="5" s="1"/>
  <c r="I220" i="5" s="1"/>
  <c r="J212" i="5"/>
  <c r="K212" i="5"/>
  <c r="M194" i="5"/>
  <c r="G196" i="5"/>
  <c r="M196" i="5" s="1"/>
  <c r="H186" i="5"/>
  <c r="M166" i="5"/>
  <c r="M137" i="5"/>
  <c r="N112" i="5"/>
  <c r="M112" i="5"/>
  <c r="M103" i="5"/>
  <c r="H113" i="5"/>
  <c r="H117" i="5" s="1"/>
  <c r="H124" i="5" s="1"/>
  <c r="G113" i="5"/>
  <c r="G105" i="5"/>
  <c r="N97" i="5"/>
  <c r="M97" i="5"/>
  <c r="M96" i="5"/>
  <c r="L84" i="5"/>
  <c r="M81" i="5"/>
  <c r="M75" i="5"/>
  <c r="M73" i="5"/>
  <c r="M64" i="5"/>
  <c r="M59" i="5"/>
  <c r="D46" i="5"/>
  <c r="M46" i="5" s="1"/>
  <c r="G26" i="5"/>
  <c r="G27" i="5" s="1"/>
  <c r="M113" i="5" l="1"/>
  <c r="G117" i="5"/>
  <c r="G124" i="5" s="1"/>
  <c r="M117" i="5"/>
  <c r="M124" i="5" s="1"/>
  <c r="N113" i="5"/>
  <c r="N117" i="5" s="1"/>
  <c r="N124" i="5" s="1"/>
  <c r="M105" i="5"/>
  <c r="H196" i="5"/>
  <c r="G206" i="5"/>
  <c r="M206" i="5" s="1"/>
  <c r="M212" i="5" s="1"/>
  <c r="M219" i="5" s="1"/>
  <c r="G190" i="5"/>
  <c r="M190" i="5" s="1"/>
  <c r="G186" i="5"/>
  <c r="M186" i="5" s="1"/>
  <c r="M191" i="5" s="1"/>
  <c r="G191" i="5"/>
  <c r="G169" i="5"/>
  <c r="D169" i="5"/>
  <c r="D156" i="5"/>
  <c r="D138" i="5"/>
  <c r="M138" i="5" s="1"/>
  <c r="G100" i="5"/>
  <c r="N68" i="5"/>
  <c r="M68" i="5"/>
  <c r="L68" i="5"/>
  <c r="M61" i="5"/>
  <c r="M28" i="5"/>
  <c r="M25" i="5"/>
  <c r="M23" i="5"/>
  <c r="M21" i="5"/>
  <c r="N9" i="5"/>
  <c r="G76" i="5"/>
  <c r="G77" i="5" s="1"/>
  <c r="E46" i="5"/>
  <c r="E22" i="5"/>
  <c r="E26" i="5"/>
  <c r="E32" i="5"/>
  <c r="E35" i="5"/>
  <c r="E43" i="5"/>
  <c r="E52" i="5"/>
  <c r="E76" i="5"/>
  <c r="D76" i="5"/>
  <c r="D52" i="5"/>
  <c r="M52" i="5" s="1"/>
  <c r="D43" i="5"/>
  <c r="M43" i="5" s="1"/>
  <c r="D35" i="5"/>
  <c r="M35" i="5" s="1"/>
  <c r="D32" i="5"/>
  <c r="M32" i="5" s="1"/>
  <c r="D26" i="5"/>
  <c r="M26" i="5" s="1"/>
  <c r="D22" i="5"/>
  <c r="D158" i="5" l="1"/>
  <c r="M158" i="5" s="1"/>
  <c r="M156" i="5"/>
  <c r="G174" i="5"/>
  <c r="G192" i="5" s="1"/>
  <c r="M169" i="5"/>
  <c r="D144" i="5"/>
  <c r="M144" i="5" s="1"/>
  <c r="M76" i="5"/>
  <c r="D27" i="5"/>
  <c r="M27" i="5" s="1"/>
  <c r="D174" i="5"/>
  <c r="D53" i="5"/>
  <c r="M53" i="5" s="1"/>
  <c r="E53" i="5"/>
  <c r="G101" i="5"/>
  <c r="G125" i="5" s="1"/>
  <c r="M22" i="5"/>
  <c r="M100" i="5"/>
  <c r="E27" i="5"/>
  <c r="G220" i="5" l="1"/>
  <c r="M192" i="5"/>
  <c r="M174" i="5"/>
  <c r="D77" i="5"/>
  <c r="D101" i="5" s="1"/>
  <c r="M101" i="5" s="1"/>
  <c r="D192" i="5"/>
  <c r="E77" i="5"/>
  <c r="E101" i="5" s="1"/>
  <c r="E125" i="5" s="1"/>
  <c r="L206" i="5"/>
  <c r="L212" i="5" s="1"/>
  <c r="L219" i="5" s="1"/>
  <c r="H206" i="5"/>
  <c r="H212" i="5" s="1"/>
  <c r="H219" i="5" s="1"/>
  <c r="N203" i="5"/>
  <c r="L203" i="5"/>
  <c r="N202" i="5"/>
  <c r="L202" i="5"/>
  <c r="H190" i="5"/>
  <c r="N188" i="5"/>
  <c r="L188" i="5"/>
  <c r="N186" i="5"/>
  <c r="L183" i="5"/>
  <c r="N172" i="5"/>
  <c r="N173" i="5"/>
  <c r="L172" i="5"/>
  <c r="E169" i="5"/>
  <c r="H169" i="5"/>
  <c r="N166" i="5"/>
  <c r="L166" i="5"/>
  <c r="N163" i="5"/>
  <c r="L163" i="5"/>
  <c r="N160" i="5"/>
  <c r="L160" i="5"/>
  <c r="N157" i="5"/>
  <c r="L157" i="5"/>
  <c r="E156" i="5"/>
  <c r="E158" i="5" s="1"/>
  <c r="N158" i="5" s="1"/>
  <c r="C156" i="5"/>
  <c r="C158" i="5" s="1"/>
  <c r="L158" i="5" s="1"/>
  <c r="N154" i="5"/>
  <c r="L154" i="5"/>
  <c r="N151" i="5"/>
  <c r="L151" i="5"/>
  <c r="N150" i="5"/>
  <c r="L150" i="5"/>
  <c r="N179" i="5"/>
  <c r="L179" i="5"/>
  <c r="N175" i="5"/>
  <c r="L175" i="5"/>
  <c r="N143" i="5"/>
  <c r="L143" i="5"/>
  <c r="E138" i="5"/>
  <c r="N138" i="5" s="1"/>
  <c r="N137" i="5"/>
  <c r="L137" i="5"/>
  <c r="N136" i="5"/>
  <c r="L136" i="5"/>
  <c r="N135" i="5"/>
  <c r="L135" i="5"/>
  <c r="N134" i="5"/>
  <c r="L134" i="5"/>
  <c r="N132" i="5"/>
  <c r="L132" i="5"/>
  <c r="N98" i="5"/>
  <c r="L98" i="5"/>
  <c r="N96" i="5"/>
  <c r="L96" i="5"/>
  <c r="H99" i="5"/>
  <c r="N99" i="5" s="1"/>
  <c r="H90" i="5"/>
  <c r="N90" i="5" s="1"/>
  <c r="N86" i="5"/>
  <c r="L86" i="5"/>
  <c r="H85" i="5"/>
  <c r="N85" i="5" s="1"/>
  <c r="N81" i="5"/>
  <c r="L81" i="5"/>
  <c r="H76" i="5"/>
  <c r="N64" i="5"/>
  <c r="H62" i="5"/>
  <c r="N61" i="5"/>
  <c r="L61" i="5"/>
  <c r="N59" i="5"/>
  <c r="L59" i="5"/>
  <c r="N58" i="5"/>
  <c r="L58" i="5"/>
  <c r="N57" i="5"/>
  <c r="N51" i="5"/>
  <c r="L51" i="5"/>
  <c r="L47" i="5"/>
  <c r="N47" i="5"/>
  <c r="N42" i="5"/>
  <c r="L42" i="5"/>
  <c r="N41" i="5"/>
  <c r="L41" i="5"/>
  <c r="N39" i="5"/>
  <c r="L39" i="5"/>
  <c r="N37" i="5"/>
  <c r="L37" i="5"/>
  <c r="N36" i="5"/>
  <c r="L36" i="5"/>
  <c r="N43" i="5"/>
  <c r="N34" i="5"/>
  <c r="L34" i="5"/>
  <c r="N35" i="5"/>
  <c r="N30" i="5"/>
  <c r="L29" i="5"/>
  <c r="L30" i="5"/>
  <c r="N32" i="5"/>
  <c r="N28" i="5"/>
  <c r="L28" i="5"/>
  <c r="H26" i="5"/>
  <c r="H27" i="5" s="1"/>
  <c r="F26" i="5"/>
  <c r="F27" i="5" s="1"/>
  <c r="N25" i="5"/>
  <c r="L25" i="5"/>
  <c r="N23" i="5"/>
  <c r="N21" i="5"/>
  <c r="L21" i="5"/>
  <c r="N15" i="5"/>
  <c r="L15" i="5"/>
  <c r="L23" i="5"/>
  <c r="L9" i="5"/>
  <c r="L180" i="5" l="1"/>
  <c r="N180" i="5"/>
  <c r="H174" i="5"/>
  <c r="N169" i="5"/>
  <c r="M77" i="5"/>
  <c r="H191" i="5"/>
  <c r="D220" i="5"/>
  <c r="M220" i="5"/>
  <c r="D125" i="5"/>
  <c r="M125" i="5" s="1"/>
  <c r="E144" i="5"/>
  <c r="N144" i="5" s="1"/>
  <c r="L156" i="5"/>
  <c r="N206" i="5"/>
  <c r="N212" i="5" s="1"/>
  <c r="N219" i="5" s="1"/>
  <c r="N156" i="5"/>
  <c r="N190" i="5"/>
  <c r="N191" i="5" s="1"/>
  <c r="N27" i="5"/>
  <c r="N53" i="5"/>
  <c r="N62" i="5"/>
  <c r="N76" i="5"/>
  <c r="H100" i="5"/>
  <c r="N100" i="5" s="1"/>
  <c r="H77" i="5"/>
  <c r="N26" i="5"/>
  <c r="N52" i="5"/>
  <c r="N22" i="5"/>
  <c r="F186" i="5"/>
  <c r="L186" i="5" s="1"/>
  <c r="C52" i="5"/>
  <c r="L52" i="5" s="1"/>
  <c r="H192" i="5" l="1"/>
  <c r="H101" i="5"/>
  <c r="H125" i="5" s="1"/>
  <c r="E174" i="5"/>
  <c r="N174" i="5" s="1"/>
  <c r="N77" i="5"/>
  <c r="E22" i="10"/>
  <c r="H220" i="5" l="1"/>
  <c r="E192" i="5"/>
  <c r="E220" i="5" s="1"/>
  <c r="N101" i="5"/>
  <c r="N125" i="5"/>
  <c r="C18" i="9"/>
  <c r="N192" i="5" l="1"/>
  <c r="N220" i="5"/>
  <c r="F190" i="5" l="1"/>
  <c r="L190" i="5" s="1"/>
  <c r="F173" i="5"/>
  <c r="L173" i="5" s="1"/>
  <c r="L171" i="5"/>
  <c r="F169" i="5"/>
  <c r="C169" i="5"/>
  <c r="L155" i="5"/>
  <c r="F144" i="5"/>
  <c r="C138" i="5"/>
  <c r="F174" i="5" l="1"/>
  <c r="C144" i="5"/>
  <c r="L144" i="5" s="1"/>
  <c r="L138" i="5"/>
  <c r="L169" i="5"/>
  <c r="F191" i="5"/>
  <c r="L191" i="5" s="1"/>
  <c r="C100" i="5"/>
  <c r="F99" i="5"/>
  <c r="L99" i="5" s="1"/>
  <c r="F90" i="5"/>
  <c r="L90" i="5" s="1"/>
  <c r="F85" i="5"/>
  <c r="L85" i="5" s="1"/>
  <c r="C76" i="5"/>
  <c r="F76" i="5"/>
  <c r="L74" i="5"/>
  <c r="F62" i="5"/>
  <c r="C46" i="5"/>
  <c r="C43" i="5"/>
  <c r="L43" i="5" s="1"/>
  <c r="C35" i="5"/>
  <c r="L35" i="5" s="1"/>
  <c r="C32" i="5"/>
  <c r="L32" i="5" s="1"/>
  <c r="C26" i="5"/>
  <c r="L26" i="5" s="1"/>
  <c r="C22" i="5"/>
  <c r="L22" i="5" s="1"/>
  <c r="F77" i="5" l="1"/>
  <c r="F192" i="5"/>
  <c r="F220" i="5" s="1"/>
  <c r="L62" i="5"/>
  <c r="L76" i="5"/>
  <c r="C27" i="5"/>
  <c r="L27" i="5" s="1"/>
  <c r="C174" i="5"/>
  <c r="L174" i="5" s="1"/>
  <c r="C53" i="5"/>
  <c r="L53" i="5" s="1"/>
  <c r="F100" i="5"/>
  <c r="L100" i="5" s="1"/>
  <c r="F101" i="5" l="1"/>
  <c r="F125" i="5" s="1"/>
  <c r="C77" i="5"/>
  <c r="C192" i="5"/>
  <c r="L192" i="5" l="1"/>
  <c r="L220" i="5" s="1"/>
  <c r="C101" i="5"/>
  <c r="L101" i="5" s="1"/>
  <c r="L77" i="5"/>
  <c r="C220" i="5"/>
  <c r="C125" i="5" l="1"/>
  <c r="L125" i="5" s="1"/>
</calcChain>
</file>

<file path=xl/sharedStrings.xml><?xml version="1.0" encoding="utf-8"?>
<sst xmlns="http://schemas.openxmlformats.org/spreadsheetml/2006/main" count="744" uniqueCount="675">
  <si>
    <t>Megnevezés</t>
  </si>
  <si>
    <t>B1</t>
  </si>
  <si>
    <t>Működési célú támogatások államháztartáson belülről</t>
  </si>
  <si>
    <t>B2</t>
  </si>
  <si>
    <t>B3</t>
  </si>
  <si>
    <t>Közhatalmi bevételek</t>
  </si>
  <si>
    <t>B4</t>
  </si>
  <si>
    <t>Működési bevételek</t>
  </si>
  <si>
    <t>B5</t>
  </si>
  <si>
    <t>Felhalmozási bevételek</t>
  </si>
  <si>
    <t>B6</t>
  </si>
  <si>
    <t>B7</t>
  </si>
  <si>
    <t>B8</t>
  </si>
  <si>
    <t>K1</t>
  </si>
  <si>
    <t>Személyi juttatások</t>
  </si>
  <si>
    <t>K2</t>
  </si>
  <si>
    <t>K3</t>
  </si>
  <si>
    <t>Dologi kiadások</t>
  </si>
  <si>
    <t>K4</t>
  </si>
  <si>
    <t>Ellátottak pénzbeli juttatásai</t>
  </si>
  <si>
    <t>K5</t>
  </si>
  <si>
    <t>Egyéb működési célú kiadások</t>
  </si>
  <si>
    <t>K6</t>
  </si>
  <si>
    <t>Beruházások</t>
  </si>
  <si>
    <t>K7</t>
  </si>
  <si>
    <t>Felújítások</t>
  </si>
  <si>
    <t>K8</t>
  </si>
  <si>
    <t>K9</t>
  </si>
  <si>
    <t>Ft-ban</t>
  </si>
  <si>
    <t>ÖNKORMÁNYZATI ELŐIRÁNYZATOK</t>
  </si>
  <si>
    <t>MINDÖSSZESEN:</t>
  </si>
  <si>
    <t>Rovat megnevezése</t>
  </si>
  <si>
    <t>Rovat-szám</t>
  </si>
  <si>
    <t>Likviditási célú hitelek, kölcsönök felvétele pénzügyi vállalkozástól</t>
  </si>
  <si>
    <t>Forgatási célú belföldi értékpapírok kibocsátása</t>
  </si>
  <si>
    <t>Befektetési célú belföldi értékpapírok kibocsátása</t>
  </si>
  <si>
    <t>ÖSSZESEN:</t>
  </si>
  <si>
    <t>Forgatási célú belföldi értékpapírok beváltása, értékesítése</t>
  </si>
  <si>
    <t>kötelező feladatok</t>
  </si>
  <si>
    <t>önként vállalt feladatok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</si>
  <si>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</si>
  <si>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</si>
  <si>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</si>
  <si>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</si>
  <si>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</si>
  <si>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</si>
  <si>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</si>
  <si>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</si>
  <si>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</si>
  <si>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</si>
  <si>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</si>
  <si>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</si>
  <si>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</si>
  <si>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</si>
  <si>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</si>
  <si>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</si>
  <si>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</si>
  <si>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</si>
  <si>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</si>
  <si>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</si>
  <si>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</si>
  <si>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</si>
  <si>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</si>
  <si>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</si>
  <si>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</si>
  <si>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</si>
  <si>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</si>
  <si>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</si>
  <si>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</si>
  <si>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</si>
  <si>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</si>
  <si>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</si>
  <si>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</si>
  <si>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</si>
  <si>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</si>
  <si>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</si>
  <si>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</si>
  <si>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 xml:space="preserve">Munkaadókat terhelő járulékok és szociális hozzájárulási adó                                                                            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</si>
  <si>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</si>
  <si>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</si>
  <si>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</si>
  <si>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</si>
  <si>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</si>
  <si>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</si>
  <si>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</si>
  <si>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</si>
  <si>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</si>
  <si>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</si>
  <si>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</si>
  <si>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</si>
  <si>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</si>
  <si>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</si>
  <si>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</si>
  <si>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</si>
  <si>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</si>
  <si>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</si>
  <si>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</si>
  <si>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</si>
  <si>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</si>
  <si>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</si>
  <si>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</si>
  <si>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</si>
  <si>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</si>
  <si>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</si>
  <si>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</si>
  <si>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</si>
  <si>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</si>
  <si>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</si>
  <si>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</si>
  <si>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</si>
  <si>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</si>
  <si>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</si>
  <si>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</si>
  <si>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</si>
  <si>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</si>
  <si>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</si>
  <si>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</si>
  <si>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</si>
  <si>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</si>
  <si>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</si>
  <si>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</si>
  <si>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</si>
  <si>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</si>
  <si>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</si>
  <si>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</si>
  <si>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</si>
  <si>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</si>
  <si>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</si>
  <si>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</si>
  <si>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</si>
  <si>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</si>
  <si>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</si>
  <si>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</si>
  <si>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</si>
  <si>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</si>
  <si>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</si>
  <si>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</si>
  <si>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</si>
  <si>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</si>
  <si>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</si>
  <si>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</si>
  <si>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</si>
  <si>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</si>
  <si>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</si>
  <si>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</si>
  <si>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</si>
  <si>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</si>
  <si>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</si>
  <si>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</si>
  <si>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</si>
  <si>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</si>
  <si>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</si>
  <si>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</si>
  <si>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</si>
  <si>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</si>
  <si>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</si>
  <si>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</si>
  <si>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</si>
  <si>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</si>
  <si>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</si>
  <si>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</si>
  <si>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</si>
  <si>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</si>
  <si>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</si>
  <si>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Egyéb működési célú támogatások államháztartáson kívülre</t>
  </si>
  <si>
    <t>K511</t>
  </si>
  <si>
    <t>Tartalékok-általános</t>
  </si>
  <si>
    <t>K512</t>
  </si>
  <si>
    <t>Tartalékok-cél</t>
  </si>
  <si>
    <t xml:space="preserve">Egyéb működési célú kiadások 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</si>
  <si>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</si>
  <si>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</si>
  <si>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</si>
  <si>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</si>
  <si>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</si>
  <si>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</si>
  <si>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</si>
  <si>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</si>
  <si>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</si>
  <si>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</si>
  <si>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</si>
  <si>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</si>
  <si>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</si>
  <si>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</si>
  <si>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</si>
  <si>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</si>
  <si>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</si>
  <si>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</si>
  <si>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</si>
  <si>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</si>
  <si>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</si>
  <si>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</si>
  <si>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</si>
  <si>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</si>
  <si>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</si>
  <si>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</si>
  <si>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</si>
  <si>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</si>
  <si>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</si>
  <si>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</si>
  <si>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</si>
  <si>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</si>
  <si>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</si>
  <si>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</si>
  <si>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</si>
  <si>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</si>
  <si>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</si>
  <si>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</si>
  <si>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</si>
  <si>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</si>
  <si>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</si>
  <si>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 xml:space="preserve">Egyéb felhalmozási célú kiadások 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</si>
  <si>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</si>
  <si>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</si>
  <si>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</si>
  <si>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</si>
  <si>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</si>
  <si>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</si>
  <si>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</si>
  <si>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</si>
  <si>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</si>
  <si>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</si>
  <si>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</si>
  <si>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</si>
  <si>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</si>
  <si>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</si>
  <si>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</si>
  <si>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</si>
  <si>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</si>
  <si>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</si>
  <si>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</si>
  <si>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</si>
  <si>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</si>
  <si>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</si>
  <si>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</si>
  <si>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</si>
  <si>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</si>
  <si>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</si>
  <si>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</si>
  <si>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</si>
  <si>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</si>
  <si>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</si>
  <si>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</si>
  <si>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</si>
  <si>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</si>
  <si>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</si>
  <si>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</si>
  <si>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</si>
  <si>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</si>
  <si>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</si>
  <si>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</si>
  <si>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</si>
  <si>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</si>
  <si>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</si>
  <si>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</si>
  <si>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</si>
  <si>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</si>
  <si>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</si>
  <si>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</si>
  <si>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Finanszírozási kiadások </t>
  </si>
  <si>
    <t>KIADÁSOK ÖSSZESEN (K1-9)</t>
  </si>
  <si>
    <t>Bevételek (E Ft)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</si>
  <si>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</si>
  <si>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</si>
  <si>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</si>
  <si>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</si>
  <si>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</si>
  <si>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</si>
  <si>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</si>
  <si>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</si>
  <si>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</si>
  <si>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B115</t>
  </si>
  <si>
    <t>Helyi önkormányzatok kiegészítő támogatásai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</si>
  <si>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</si>
  <si>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</si>
  <si>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</si>
  <si>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</si>
  <si>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</si>
  <si>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</si>
  <si>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</si>
  <si>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</si>
  <si>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</si>
  <si>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</si>
  <si>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</si>
  <si>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</si>
  <si>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</si>
  <si>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</si>
  <si>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</si>
  <si>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</si>
  <si>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</si>
  <si>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</si>
  <si>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</si>
  <si>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</si>
  <si>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</si>
  <si>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</si>
  <si>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</si>
  <si>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</si>
  <si>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</si>
  <si>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</si>
  <si>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</si>
  <si>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</si>
  <si>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</si>
  <si>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</si>
  <si>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</si>
  <si>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</si>
  <si>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</si>
  <si>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</si>
  <si>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</si>
  <si>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</si>
  <si>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</si>
  <si>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</si>
  <si>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</si>
  <si>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</si>
  <si>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Áru- és 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</si>
  <si>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</si>
  <si>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</si>
  <si>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</si>
  <si>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</si>
  <si>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</si>
  <si>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</si>
  <si>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</si>
  <si>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</si>
  <si>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</si>
  <si>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</si>
  <si>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</si>
  <si>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</si>
  <si>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</si>
  <si>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</si>
  <si>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</si>
  <si>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</si>
  <si>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</si>
  <si>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Egyéb működési bevételek</t>
  </si>
  <si>
    <t>B410</t>
  </si>
  <si>
    <t xml:space="preserve">Működési bevételek 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</si>
  <si>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</si>
  <si>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</si>
  <si>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</si>
  <si>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</si>
  <si>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</si>
  <si>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</si>
  <si>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 xml:space="preserve">Működési célú átvett pénzeszközök 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</si>
  <si>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</si>
  <si>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</si>
  <si>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</si>
  <si>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</si>
  <si>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</si>
  <si>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</si>
  <si>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</si>
  <si>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</si>
  <si>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</si>
  <si>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</si>
  <si>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</si>
  <si>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</si>
  <si>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</si>
  <si>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</si>
  <si>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</si>
  <si>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</si>
  <si>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</si>
  <si>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</si>
  <si>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</si>
  <si>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</si>
  <si>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</si>
  <si>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</si>
  <si>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</si>
  <si>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</si>
  <si>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</si>
  <si>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</si>
  <si>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</si>
  <si>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</si>
  <si>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 xml:space="preserve">Felhalmozási célú átvett pénzeszközök </t>
  </si>
  <si>
    <t xml:space="preserve">Költségvetési bevételek </t>
  </si>
  <si>
    <t>B1-B7</t>
  </si>
  <si>
    <t xml:space="preserve">Hosszú lejáratú hitelek, kölcsönök felvétele </t>
  </si>
  <si>
    <t>B8111</t>
  </si>
  <si>
    <t>B8112</t>
  </si>
  <si>
    <t xml:space="preserve">Rövid lejáratú hitelek, kölcsönök felvétele  </t>
  </si>
  <si>
    <t>B8113</t>
  </si>
  <si>
    <t xml:space="preserve">Hitel-, kölcsönfelvétel államháztartáson kívülről </t>
  </si>
  <si>
    <t>B811</t>
  </si>
  <si>
    <t>B8121</t>
  </si>
  <si>
    <t>B8122</t>
  </si>
  <si>
    <t>Befektetési célú belföldi értékpapírok beváltása,  értékesítése</t>
  </si>
  <si>
    <t>B8123</t>
  </si>
  <si>
    <t>B8124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</si>
  <si>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</si>
  <si>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</si>
  <si>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</si>
  <si>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</si>
  <si>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</si>
  <si>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</si>
  <si>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</si>
  <si>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</si>
  <si>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</si>
  <si>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</si>
  <si>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</si>
  <si>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</si>
  <si>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</si>
  <si>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</si>
  <si>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</si>
  <si>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</si>
  <si>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</si>
  <si>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</si>
  <si>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</si>
  <si>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</si>
  <si>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</si>
  <si>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</si>
  <si>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</si>
  <si>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</si>
  <si>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</si>
  <si>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</si>
  <si>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</si>
  <si>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</si>
  <si>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</si>
  <si>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</si>
  <si>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</si>
  <si>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</si>
  <si>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</si>
  <si>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</si>
  <si>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</si>
  <si>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BEVÉTELEK ÖSSZESEN (B1-8)</t>
  </si>
  <si>
    <t>Költségvetési engedélyezett létszámkeret:</t>
  </si>
  <si>
    <t>1 fő</t>
  </si>
  <si>
    <t>Kommunális dolgozó - 8 órás:</t>
  </si>
  <si>
    <t>Munkaadót terhelő járulékok és szoc.hjár adó</t>
  </si>
  <si>
    <t>Rovatszám</t>
  </si>
  <si>
    <t>Működési költségvetési kiadások</t>
  </si>
  <si>
    <t>Működési c.támogatások államháztart.belülről</t>
  </si>
  <si>
    <t>Működési c. átvett pénzeszközök</t>
  </si>
  <si>
    <t>Működési költségvetési bevételek</t>
  </si>
  <si>
    <t>Működési bevételek és kiadások egyenlege</t>
  </si>
  <si>
    <t>Egyéb felhalmozási c.kiadások</t>
  </si>
  <si>
    <t>Felhalmozási költségvetési kiadások</t>
  </si>
  <si>
    <t>Felhalmozási c.támogatások államházt.belülről</t>
  </si>
  <si>
    <t>Felhalmozási c.átvett pénzeszközök</t>
  </si>
  <si>
    <t>Felhalmozási költségvetési bevételek</t>
  </si>
  <si>
    <t>Felhalmozási bevételek és kiadások egyenlege</t>
  </si>
  <si>
    <t>Általános tartalékok</t>
  </si>
  <si>
    <t>Céltartalékok-</t>
  </si>
  <si>
    <t xml:space="preserve">     stabilitási törvényből eredő saját bevételei</t>
  </si>
  <si>
    <t>Eredeti előirányzat</t>
  </si>
  <si>
    <t>Helyi adók</t>
  </si>
  <si>
    <t>Bérleti díj</t>
  </si>
  <si>
    <t>Kamatbevétel</t>
  </si>
  <si>
    <t>Saját bevételek:</t>
  </si>
  <si>
    <t xml:space="preserve">   RÁBATÖTTÖS KÖZSÉG ÖNKORMÁNYZATA</t>
  </si>
  <si>
    <t>Rábatöttös község Önkormányzata</t>
  </si>
  <si>
    <t>Város- és községgazdálk.m.n.s.szolgáltatások:</t>
  </si>
  <si>
    <t>Falugondnoki, tanyagondnoki szolgálat:</t>
  </si>
  <si>
    <t>Falugondnok - 8 órás:</t>
  </si>
  <si>
    <t>Összesen:</t>
  </si>
  <si>
    <t>2 fő</t>
  </si>
  <si>
    <t>eredeti előirányz.</t>
  </si>
  <si>
    <t xml:space="preserve">államigazg.feladatok </t>
  </si>
  <si>
    <t>eredeti előirányz</t>
  </si>
  <si>
    <t xml:space="preserve">          ÖSSZESEN</t>
  </si>
  <si>
    <t xml:space="preserve">      ÖSSZESEN</t>
  </si>
  <si>
    <t>eredeti előirányzat</t>
  </si>
  <si>
    <t>módosí- tott előirányz.</t>
  </si>
  <si>
    <t>módosított előirányzat</t>
  </si>
  <si>
    <t>teljesítés</t>
  </si>
  <si>
    <t>Módosított előirányzat</t>
  </si>
  <si>
    <t>Teljesítés</t>
  </si>
  <si>
    <t>Foglalkoztatottak létszáma</t>
  </si>
  <si>
    <t xml:space="preserve">         Költségvetési egyenleg működési és felhalmozási cél</t>
  </si>
  <si>
    <t xml:space="preserve">              szerinti bontásban</t>
  </si>
  <si>
    <t>A/I/1        Vagyoni értékű jogok</t>
  </si>
  <si>
    <t>A/I/2        Szellemi termékek</t>
  </si>
  <si>
    <t>A/I/3        Immateriális javak értékhelyesbítése</t>
  </si>
  <si>
    <t xml:space="preserve">A/I        Immateriális javak 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</si>
  <si>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</si>
  <si>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</si>
  <si>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</si>
  <si>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</si>
  <si>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</si>
  <si>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 xml:space="preserve">A/II        Tárgyi eszközök </t>
  </si>
  <si>
    <t xml:space="preserve">A/III/1        Tartós részesedések </t>
  </si>
  <si>
    <t xml:space="preserve">A/III/2        Tartós hitelviszonyt megtestesítő értékpapírok </t>
  </si>
  <si>
    <t>A/III/3        Befektetett pénzügyi eszközök értékhelyesbítése</t>
  </si>
  <si>
    <t xml:space="preserve">A/III        Befektetett pénzügyi eszközök </t>
  </si>
  <si>
    <t>A/IV/1        Koncesszióba, vagyonkezelésbe adott eszközök</t>
  </si>
  <si>
    <t>A/IV/2        Koncesszióba, vagyonkezelésbe adott eszközök értékhelyesbítése</t>
  </si>
  <si>
    <t xml:space="preserve">A)        NEMZETI VAGYONBA TARTOZÓ BEFEKTETETT ESZKÖZÖK </t>
  </si>
  <si>
    <t xml:space="preserve">B/II        Értékpapírok 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</si>
  <si>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</si>
  <si>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</si>
  <si>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</si>
  <si>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</si>
  <si>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</si>
  <si>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 xml:space="preserve">C)        PÉNZESZKÖZÖK </t>
  </si>
  <si>
    <t xml:space="preserve">D/II        Költségvetési évet követően esedékes követelések </t>
  </si>
  <si>
    <t xml:space="preserve">D/III/1        Adott előlegek 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</si>
  <si>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</si>
  <si>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</si>
  <si>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</si>
  <si>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</si>
  <si>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</si>
  <si>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</si>
  <si>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 xml:space="preserve">D/III        Követelés jellegű sajátos elszámolások </t>
  </si>
  <si>
    <t>E)        EGYÉB SAJÁTOS ESZKÖZOLDALI ELSZÁMOLÁSOK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</si>
  <si>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</si>
  <si>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</si>
  <si>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</si>
  <si>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 xml:space="preserve">ESZKÖZÖK ÖSSZESEN </t>
  </si>
  <si>
    <t>FORRÁSOK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</si>
  <si>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</si>
  <si>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</si>
  <si>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</si>
  <si>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</si>
  <si>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</si>
  <si>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</si>
  <si>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 xml:space="preserve">H/I        Költségvetési évben esedékes kötelezettségek </t>
  </si>
  <si>
    <t xml:space="preserve">H/II        Költségvetési évet követően esedékes kötelezettségek </t>
  </si>
  <si>
    <t>H/III/1        Kapott előlegek</t>
  </si>
  <si>
    <t>H/III/2        Továbbadási célból folyósított támogatások, ellátások elszámolása</t>
  </si>
  <si>
    <t>H/III/3        Más szervezetet megillető bevételek elszámolása</t>
  </si>
  <si>
    <t>H/III/4        Forgótőke elszámolása (Kincstár)</t>
  </si>
  <si>
    <t>H/III/5        Vagyonkezelésbe vett eszközökkel kapcsolatos visszapótlási kötelezettség elszámolása</t>
  </si>
  <si>
    <t>H/III/6        Nem társadalombiztosítás pénzügyi alapjait terhelő kifizetett ellátások megtérítésének elszámolása</t>
  </si>
  <si>
    <t>H/III/7        Munkáltató által korengedményes nyugdíjhoz megfizetett hozzájárulás elszámolása</t>
  </si>
  <si>
    <t xml:space="preserve">H)        KÖTELEZETTSÉGEK </t>
  </si>
  <si>
    <t>I)        EGYÉB SAJÁTOS FORRÁSOLDALI ELSZÁMOLÁSOK</t>
  </si>
  <si>
    <t>J)        KINCSTÁRI SZÁMLAVEZETÉSSEL KAPCSOLATOS ELSZÁMOLÁSOK</t>
  </si>
  <si>
    <t>K/1        Eredményszemléletű bevételek passzív időbeli elhatárolása</t>
  </si>
  <si>
    <t>K/2        Költségek, ráfordítások passzív időbeli elhatárolása</t>
  </si>
  <si>
    <t>K/3        Halasztott eredményszemléletű bevételek</t>
  </si>
  <si>
    <t xml:space="preserve">FORRÁSOK ÖSSZESEN </t>
  </si>
  <si>
    <t>K)        PASSZÍV IDŐBELI ELHATÁROLÁSOK</t>
  </si>
  <si>
    <t xml:space="preserve">H/III        Kötelezettség jellegű sajátos elszámolások </t>
  </si>
  <si>
    <t xml:space="preserve">H/II/9        Költségvetési évet követően esedékes kötelezettségek finanszírozási kiadásokra </t>
  </si>
  <si>
    <t xml:space="preserve">H/II/8        Költségvetési évet követően esedékes kötelezettségek egyéb felhalmozási célú kiadásokra </t>
  </si>
  <si>
    <t>H/II/7        Költségvetési évet követően esedékes kötelezettségek felújításokra</t>
  </si>
  <si>
    <t>H/II/6        Költségvetési évet követően esedékes kötelezettségek beruházásokra</t>
  </si>
  <si>
    <t xml:space="preserve">H/II/5        Költségvetési évet követően esedékes kötelezettségek egyéb működési célú kiadásokra </t>
  </si>
  <si>
    <t>H/II/4        Költségvetési évet követően esedékes kötelezettségek ellátottak pénzbeli juttatásaira</t>
  </si>
  <si>
    <t>H/II/3        Költségvetési évet követően esedékes kötelezettségek dologi kiadásokra</t>
  </si>
  <si>
    <t>H/II/2        Költségvetési évet követően esedékes kötelezettségek munkaadókat terhelő járulékokra és szociális hozzájárulási adóra</t>
  </si>
  <si>
    <t>H/II/1        Költségvetési évet követően esedékes kötelezettségek személyi juttatásokra</t>
  </si>
  <si>
    <t xml:space="preserve">H/I/9        Költségvetési évben esedékes kötelezettségek finanszírozási kiadásokra </t>
  </si>
  <si>
    <t xml:space="preserve">H/I/8        Költségvetési évben esedékes kötelezettségek egyéb felhalmozási célú kiadásokra </t>
  </si>
  <si>
    <t>H/I/7        Költségvetési évben esedékes kötelezettségek felújításokra</t>
  </si>
  <si>
    <t>H/I/6        Költségvetési évben esedékes kötelezettségek beruházásokra</t>
  </si>
  <si>
    <t xml:space="preserve">H/I/5        Költségvetési évben esedékes kötelezettségek egyéb működési célú kiadásokra </t>
  </si>
  <si>
    <t>H/I/4        Költségvetési évben esedékes kötelezettségek ellátottak pénzbeli juttatásaira</t>
  </si>
  <si>
    <t>H/I/3        Költségvetési évben esedékes kötelezettségek dologi kiadásokra</t>
  </si>
  <si>
    <t>H/I/2        Költségvetési évben esedékes kötelezettségek munkaadókat terhelő járulékokra és szociális hozzájárulási adóra</t>
  </si>
  <si>
    <t>H/I/1        Költségvetési évben esedékes kötelezettségek személyi juttatásokra</t>
  </si>
  <si>
    <t xml:space="preserve">G)        SAJÁT TŐKE </t>
  </si>
  <si>
    <t>F)        AKTÍV IDŐBELI ELHATÁROLÁSOK</t>
  </si>
  <si>
    <t xml:space="preserve">D)        KÖVETELÉSEK </t>
  </si>
  <si>
    <t>D/III/1e        - ebből: egyéb adott előlegek</t>
  </si>
  <si>
    <t>D/III/1d        - ebből: foglalkoztatottaknak adott előlegek</t>
  </si>
  <si>
    <t>D/III/1c        - ebből: készletekre adott előlegek</t>
  </si>
  <si>
    <t>D/III/1b        - ebből: beruházásokra adott előlegek</t>
  </si>
  <si>
    <t>D/III/1a        - ebből: immateriális javakra adott előlegek</t>
  </si>
  <si>
    <t xml:space="preserve">D/II/8        Költségvetési évet követően esedékes követelések finanszírozási bevételekre </t>
  </si>
  <si>
    <t xml:space="preserve">D/II/7        Költségvetési évet követően esedékes követelések felhalmozási célú átvett pénzeszközre </t>
  </si>
  <si>
    <t xml:space="preserve">D/II/6        Költségvetési évet követően esedékes követelések működési célú átvett pénzeszközre </t>
  </si>
  <si>
    <t>D/II/5        Költségvetési évet követően esedékes követelések felhalmozási bevételre</t>
  </si>
  <si>
    <t>D/II/4        Költségvetési évet követően esedékes követelések működési bevételre</t>
  </si>
  <si>
    <t>D/II/3        Költségvetési évet követően esedékes követelések közhatalmi bevételre</t>
  </si>
  <si>
    <t xml:space="preserve">D/II/2        Költségvetési évet követően esedékes követelések felhalmozási célú támogatások bevételeire államháztartáson belülről </t>
  </si>
  <si>
    <t xml:space="preserve">D/II/1        Költségvetési évet követően esedékes követelések működési célú támogatások bevételeire államháztartáson belülről </t>
  </si>
  <si>
    <t xml:space="preserve">D/I        Költségvetési évben esedékes követelések </t>
  </si>
  <si>
    <t xml:space="preserve">D/I/8        Költségvetési évben esedékes követelések finanszírozási bevételekre </t>
  </si>
  <si>
    <t xml:space="preserve">D/I/7        Költségvetési évben esedékes követelések felhalmozási célú átvett pénzeszközre </t>
  </si>
  <si>
    <t xml:space="preserve">D/I/6        Költségvetési évben esedékes követelések működési célú átvett pénzeszközre </t>
  </si>
  <si>
    <t>D/I/5        Költségvetési évben esedékes követelések felhalmozási bevételre</t>
  </si>
  <si>
    <t>D/I/4        Költségvetési évben esedékes követelések működési bevételre</t>
  </si>
  <si>
    <t>D/I/3        Költségvetési évben esedékes követelések közhatalmi bevételre</t>
  </si>
  <si>
    <t xml:space="preserve">D/I/2        Költségvetési évben esedékes követelések felhalmozási célú támogatások bevételeire államháztartáson belülről </t>
  </si>
  <si>
    <t xml:space="preserve">D/I/1        Költségvetési évben esedékes követelések működési célú támogatások bevételeire államháztartáson belülről </t>
  </si>
  <si>
    <t>B)        NEMZETI VAGYONBA TARTOZÓ FORGÓESZKÖZÖK</t>
  </si>
  <si>
    <t>B/II/2e        - ebből: befektetési jegyek</t>
  </si>
  <si>
    <t>B/II/2d        - ebből: helyi önkormányzatok kötvényei</t>
  </si>
  <si>
    <t>B/II/2c        - ebből: államkötvények</t>
  </si>
  <si>
    <t>B/II/2b        - ebből: kincstárjegyek</t>
  </si>
  <si>
    <t>B/II/2a        - ebből: kárpótlási jegyek</t>
  </si>
  <si>
    <t xml:space="preserve">B/II/2        Forgatási célú hitelviszonyt megtestesítő értékpapírok </t>
  </si>
  <si>
    <t>B/II/1        Nem tartós részesedések</t>
  </si>
  <si>
    <t>B/I        Készletek</t>
  </si>
  <si>
    <t>B/I/5        Növendék-, hízó és egyéb állatok</t>
  </si>
  <si>
    <t>B/I/4        Befejezetlen termelés, félkész termékek, késztermékek</t>
  </si>
  <si>
    <t>B/I/3        Egyéb készletek</t>
  </si>
  <si>
    <t>B/I/2        Átsorolt, követelés fejében átvett készletek</t>
  </si>
  <si>
    <t>B/I/1        Vásárolt készletek</t>
  </si>
  <si>
    <t>A/IV        Koncesszióba, vagyonkezelésbe adott eszközök</t>
  </si>
  <si>
    <t>ESZKÖZÖK</t>
  </si>
  <si>
    <t>Módosítások</t>
  </si>
  <si>
    <t>ÖNKORMÁNYZAT</t>
  </si>
  <si>
    <t>Ebből irányító szerv által elvonásra kerül</t>
  </si>
  <si>
    <t>G)        Vállalkozási tevékenység felhasználható maradványa (=B-F)</t>
  </si>
  <si>
    <t>F)        Vállalkozási tevékenységet terhelő befizetési kötelezettség (=B*0,1)</t>
  </si>
  <si>
    <t>E)        Alaptevékenység szabad maradványa (=A-D)</t>
  </si>
  <si>
    <t>D)        Alaptevékenység kötelezettségvállalással terhelt maradványa</t>
  </si>
  <si>
    <t>C)        Összes maradvány (=A+B)</t>
  </si>
  <si>
    <t>B)        Vállalkozási tevékenység maradványa (=±III±IV)</t>
  </si>
  <si>
    <t>IV        Vállalkozási tevékenység finanszírozási egyenlege (=07-08)</t>
  </si>
  <si>
    <t>08        Vállalkozási tevékenység finanszírozási kiadásai</t>
  </si>
  <si>
    <t>07        Vállalkozási tevékenység finanszírozási bevételei</t>
  </si>
  <si>
    <t>III        Vállalkozási tevékenység költségvetési egyenlege (=05-06)</t>
  </si>
  <si>
    <t>06        Vállalkozási tevékenység költségvetési kiadásai</t>
  </si>
  <si>
    <t>05        Vállalkozási tevékenység költségvetési bevételei</t>
  </si>
  <si>
    <t>A)        Alaptevékenység maradványa (=±I±II)</t>
  </si>
  <si>
    <t>II         Alaptevékenység finanszírozási egyenlege (=03-04)</t>
  </si>
  <si>
    <t>04        Alaptevékenység finanszírozási kiadásai</t>
  </si>
  <si>
    <t>03        Alaptevékenység finanszírozási bevételei</t>
  </si>
  <si>
    <t>I          Alaptevékenység költségvetési egyenlege (=01-02)</t>
  </si>
  <si>
    <t>02        Alaptevékenység költségvetési kiadásai</t>
  </si>
  <si>
    <t>01        Alaptevékenység költségvetési bevételei</t>
  </si>
  <si>
    <t>Önkormányzat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</si>
  <si>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</si>
  <si>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</si>
  <si>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</si>
  <si>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</si>
  <si>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</si>
  <si>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</si>
  <si>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</si>
  <si>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</si>
  <si>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</si>
  <si>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</si>
  <si>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</si>
  <si>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</si>
  <si>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</si>
  <si>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</si>
  <si>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</si>
  <si>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>IV        Anyagjellegű ráfordítások (=09+10+11+12) (16=12+...+15)</t>
  </si>
  <si>
    <t>13        Bérköltség</t>
  </si>
  <si>
    <t>14        Személyi jellegű egyéb kifizetések</t>
  </si>
  <si>
    <t>15        Bérjárulékok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</si>
  <si>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</si>
  <si>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</si>
  <si>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</si>
  <si>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</si>
  <si>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16        Kapott (járó) osztalék és részesedés</t>
  </si>
  <si>
    <t>17        Kapott (járó) kamatok és kamatjellegű eredményszemléletű bevételek</t>
  </si>
  <si>
    <t>18        Pénzügyi műveletek egyéb eredményszemléletű bevételei (&gt;=18a) (26&gt;=27)</t>
  </si>
  <si>
    <t>18a        - ebből: árfolyamnyereség</t>
  </si>
  <si>
    <t>VIII        Pénzügyi műveletek eredményszemléletű bevételei (=16+17+18) (28=24+...+26)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</si>
  <si>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</si>
  <si>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</si>
  <si>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 (31&gt;=32)</t>
  </si>
  <si>
    <t>21a        - ebből: árfolyamveszteség</t>
  </si>
  <si>
    <t>IX        Pénzügyi műveletek ráfordításai (=19+20+21) (33=29+...+31)</t>
  </si>
  <si>
    <t>B)        PÉNZÜGYI MŰVELETEK EREDMÉNYE (=VIII-IX) (34=28-33)</t>
  </si>
  <si>
    <t>1.melléklet</t>
  </si>
  <si>
    <t>5.melléklet</t>
  </si>
  <si>
    <t>6.melléklet</t>
  </si>
  <si>
    <t>2.melléklet</t>
  </si>
  <si>
    <t>3.melléklet</t>
  </si>
  <si>
    <t>4. melléklet</t>
  </si>
  <si>
    <t>7.melléklet</t>
  </si>
  <si>
    <t xml:space="preserve">                                      8.melléklet</t>
  </si>
  <si>
    <t>Működési célú költségvetési támogatások és kieg.támog.</t>
  </si>
  <si>
    <t>4 fő</t>
  </si>
  <si>
    <t>Rábatöttös község Önkormányzata kötelező, önként vállalt és államigazgatási feladatai 2016.évben</t>
  </si>
  <si>
    <t>Kiadások (Ft)</t>
  </si>
  <si>
    <t xml:space="preserve">        2016. évi zárszámadása</t>
  </si>
  <si>
    <t>Közfoglalkozottak 2016. évi átlagos statisztikai állományi létszáma:</t>
  </si>
  <si>
    <t>Rábatöttös község Önkormányzata 2016. évi zárszámadása</t>
  </si>
  <si>
    <t>2016. évi zárszámadása</t>
  </si>
  <si>
    <r>
      <t xml:space="preserve">             </t>
    </r>
    <r>
      <rPr>
        <b/>
        <sz val="10"/>
        <rFont val="Arial"/>
        <family val="2"/>
        <charset val="238"/>
      </rPr>
      <t>2016. évben</t>
    </r>
  </si>
  <si>
    <t xml:space="preserve"> Ft-ban</t>
  </si>
  <si>
    <t>A helyi önkormányzat maradvány kimutatása (Ft)</t>
  </si>
  <si>
    <t>A helyi önkormányzat eredménykimutatása (Ft)</t>
  </si>
  <si>
    <t>Előző időszak (2015. év)</t>
  </si>
  <si>
    <t>Tárgyi időszak (2016. év)</t>
  </si>
  <si>
    <t>C)        MÉRLEG SZERINTI EREDMÉNY (=±C±D) (41=±35±40)</t>
  </si>
  <si>
    <t>A helyi önkormányzat mérlege (Ft)</t>
  </si>
  <si>
    <t>Általános- és céltartalékok (Ft)</t>
  </si>
  <si>
    <r>
      <t xml:space="preserve">                                                          </t>
    </r>
    <r>
      <rPr>
        <b/>
        <sz val="10"/>
        <rFont val="Arial"/>
        <family val="2"/>
        <charset val="238"/>
      </rPr>
      <t>a 3/2017.(V. 26.) önkormányzati rendelethez</t>
    </r>
  </si>
  <si>
    <t xml:space="preserve"> a 3/2017.(V. 26.)  önkormányzati rendelethez</t>
  </si>
  <si>
    <t>a 3/2017.(V. 26.) önkormányzati rendelethez</t>
  </si>
  <si>
    <r>
      <t xml:space="preserve">                                                   a </t>
    </r>
    <r>
      <rPr>
        <b/>
        <sz val="10"/>
        <rFont val="Arial"/>
        <family val="2"/>
        <charset val="238"/>
      </rPr>
      <t>3/2017. (V. 26.) önkormányzati rendelethez</t>
    </r>
  </si>
  <si>
    <r>
      <t xml:space="preserve">                                                   a </t>
    </r>
    <r>
      <rPr>
        <b/>
        <sz val="10"/>
        <rFont val="Arial"/>
        <family val="2"/>
        <charset val="238"/>
      </rPr>
      <t>3/2017.(V. 26.) önkormányzati rendelethez</t>
    </r>
  </si>
  <si>
    <r>
      <t xml:space="preserve">             a </t>
    </r>
    <r>
      <rPr>
        <b/>
        <sz val="10"/>
        <rFont val="Arial"/>
        <family val="2"/>
        <charset val="238"/>
      </rPr>
      <t>3/2017. (V. 26.) önkormányzati rendelethez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</si>
</sst>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##########"/>
    <numFmt numFmtId="165" formatCode="0__"/>
  </numFmts>
  <fonts count="3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4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sz val="10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sz val="12"/>
      <name val="Arial"/>
      <family val="2"/>
      <charset val="238"/>
    </font>
    <font>
      <b/>
      <i/>
      <sz val="14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4" fillId="0" borderId="0"/>
    <xf numFmtId="0" fontId="1" fillId="0" borderId="0"/>
  </cellStyleXfs>
  <cellXfs count="22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0" xfId="0" applyFont="1"/>
    <xf numFmtId="0" fontId="5" fillId="0" borderId="0" xfId="0" applyFont="1"/>
    <xf numFmtId="0" fontId="0" fillId="0" borderId="20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21" xfId="0" applyBorder="1"/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0" borderId="0" xfId="0" applyFont="1"/>
    <xf numFmtId="0" fontId="8" fillId="0" borderId="0" xfId="0" applyFont="1"/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left" vertical="center" wrapText="1"/>
    </xf>
    <xf numFmtId="0" fontId="8" fillId="0" borderId="10" xfId="0" applyFont="1" applyBorder="1"/>
    <xf numFmtId="0" fontId="0" fillId="0" borderId="10" xfId="0" applyBorder="1"/>
    <xf numFmtId="0" fontId="9" fillId="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0" fillId="0" borderId="28" xfId="0" applyBorder="1"/>
    <xf numFmtId="0" fontId="0" fillId="0" borderId="7" xfId="0" applyBorder="1"/>
    <xf numFmtId="0" fontId="0" fillId="0" borderId="32" xfId="0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5" xfId="0" applyFont="1" applyBorder="1"/>
    <xf numFmtId="0" fontId="12" fillId="0" borderId="0" xfId="0" applyFont="1"/>
    <xf numFmtId="0" fontId="14" fillId="0" borderId="10" xfId="0" applyFont="1" applyFill="1" applyBorder="1" applyAlignment="1">
      <alignment vertical="center"/>
    </xf>
    <xf numFmtId="0" fontId="14" fillId="0" borderId="10" xfId="0" applyNumberFormat="1" applyFont="1" applyFill="1" applyBorder="1" applyAlignment="1">
      <alignment vertical="center"/>
    </xf>
    <xf numFmtId="164" fontId="14" fillId="0" borderId="10" xfId="0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164" fontId="13" fillId="0" borderId="10" xfId="0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vertical="center" wrapText="1"/>
    </xf>
    <xf numFmtId="164" fontId="18" fillId="0" borderId="10" xfId="0" applyNumberFormat="1" applyFont="1" applyFill="1" applyBorder="1" applyAlignment="1">
      <alignment vertical="center"/>
    </xf>
    <xf numFmtId="0" fontId="14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20" fillId="3" borderId="10" xfId="0" applyFont="1" applyFill="1" applyBorder="1"/>
    <xf numFmtId="165" fontId="14" fillId="0" borderId="10" xfId="0" applyNumberFormat="1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164" fontId="19" fillId="4" borderId="10" xfId="0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 wrapText="1"/>
    </xf>
    <xf numFmtId="0" fontId="19" fillId="5" borderId="10" xfId="0" applyFont="1" applyFill="1" applyBorder="1"/>
    <xf numFmtId="0" fontId="22" fillId="5" borderId="10" xfId="0" applyFont="1" applyFill="1" applyBorder="1"/>
    <xf numFmtId="0" fontId="15" fillId="0" borderId="10" xfId="0" applyFont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4" fillId="0" borderId="10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left" vertical="center"/>
    </xf>
    <xf numFmtId="0" fontId="18" fillId="3" borderId="10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 wrapText="1"/>
    </xf>
    <xf numFmtId="0" fontId="5" fillId="0" borderId="0" xfId="0" applyFont="1" applyBorder="1"/>
    <xf numFmtId="0" fontId="5" fillId="0" borderId="1" xfId="0" applyFont="1" applyBorder="1"/>
    <xf numFmtId="0" fontId="4" fillId="0" borderId="30" xfId="0" applyFont="1" applyBorder="1"/>
    <xf numFmtId="0" fontId="5" fillId="0" borderId="30" xfId="0" applyFont="1" applyBorder="1"/>
    <xf numFmtId="0" fontId="5" fillId="0" borderId="31" xfId="0" applyFont="1" applyBorder="1"/>
    <xf numFmtId="0" fontId="4" fillId="0" borderId="18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13" fillId="0" borderId="34" xfId="0" applyFont="1" applyFill="1" applyBorder="1" applyAlignment="1">
      <alignment horizontal="center" vertical="center"/>
    </xf>
    <xf numFmtId="0" fontId="0" fillId="0" borderId="34" xfId="0" applyBorder="1"/>
    <xf numFmtId="0" fontId="16" fillId="0" borderId="18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23" fillId="0" borderId="0" xfId="0" applyFont="1"/>
    <xf numFmtId="0" fontId="23" fillId="0" borderId="5" xfId="0" applyFont="1" applyBorder="1"/>
    <xf numFmtId="0" fontId="23" fillId="0" borderId="36" xfId="0" applyFont="1" applyBorder="1"/>
    <xf numFmtId="0" fontId="0" fillId="0" borderId="3" xfId="0" applyBorder="1"/>
    <xf numFmtId="0" fontId="0" fillId="0" borderId="37" xfId="0" applyBorder="1"/>
    <xf numFmtId="0" fontId="0" fillId="0" borderId="11" xfId="0" applyBorder="1"/>
    <xf numFmtId="0" fontId="0" fillId="0" borderId="38" xfId="0" applyBorder="1"/>
    <xf numFmtId="0" fontId="23" fillId="0" borderId="10" xfId="0" applyFont="1" applyBorder="1"/>
    <xf numFmtId="0" fontId="0" fillId="0" borderId="6" xfId="0" applyBorder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35" xfId="0" applyBorder="1"/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4" fillId="0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9" fillId="5" borderId="0" xfId="0" applyFont="1" applyFill="1" applyBorder="1"/>
    <xf numFmtId="0" fontId="22" fillId="5" borderId="0" xfId="0" applyFont="1" applyFill="1" applyBorder="1"/>
    <xf numFmtId="0" fontId="18" fillId="0" borderId="0" xfId="0" applyFont="1" applyBorder="1"/>
    <xf numFmtId="0" fontId="24" fillId="0" borderId="0" xfId="0" applyFont="1" applyBorder="1"/>
    <xf numFmtId="0" fontId="5" fillId="0" borderId="2" xfId="0" applyFont="1" applyBorder="1"/>
    <xf numFmtId="0" fontId="0" fillId="0" borderId="9" xfId="0" applyBorder="1"/>
    <xf numFmtId="0" fontId="3" fillId="0" borderId="0" xfId="1"/>
    <xf numFmtId="0" fontId="3" fillId="0" borderId="0" xfId="1" applyAlignment="1">
      <alignment horizontal="center" wrapText="1"/>
    </xf>
    <xf numFmtId="0" fontId="8" fillId="0" borderId="0" xfId="1" applyFont="1"/>
    <xf numFmtId="0" fontId="18" fillId="0" borderId="10" xfId="1" applyFont="1" applyBorder="1"/>
    <xf numFmtId="0" fontId="9" fillId="0" borderId="10" xfId="1" applyFont="1" applyBorder="1" applyAlignment="1">
      <alignment horizontal="left" vertical="top" wrapText="1"/>
    </xf>
    <xf numFmtId="3" fontId="9" fillId="0" borderId="10" xfId="1" applyNumberFormat="1" applyFont="1" applyBorder="1" applyAlignment="1">
      <alignment horizontal="right" vertical="top" wrapText="1"/>
    </xf>
    <xf numFmtId="0" fontId="16" fillId="0" borderId="10" xfId="1" applyFont="1" applyBorder="1" applyAlignment="1">
      <alignment horizontal="left" vertical="top" wrapText="1"/>
    </xf>
    <xf numFmtId="3" fontId="16" fillId="0" borderId="10" xfId="1" applyNumberFormat="1" applyFont="1" applyBorder="1" applyAlignment="1">
      <alignment horizontal="right" vertical="top" wrapText="1"/>
    </xf>
    <xf numFmtId="3" fontId="16" fillId="6" borderId="10" xfId="1" applyNumberFormat="1" applyFont="1" applyFill="1" applyBorder="1" applyAlignment="1">
      <alignment horizontal="right" vertical="top" wrapText="1"/>
    </xf>
    <xf numFmtId="0" fontId="16" fillId="6" borderId="10" xfId="1" applyFont="1" applyFill="1" applyBorder="1" applyAlignment="1">
      <alignment horizontal="left" vertical="top" wrapText="1"/>
    </xf>
    <xf numFmtId="0" fontId="8" fillId="0" borderId="10" xfId="1" applyFont="1" applyBorder="1"/>
    <xf numFmtId="0" fontId="16" fillId="0" borderId="10" xfId="1" applyFont="1" applyFill="1" applyBorder="1" applyAlignment="1">
      <alignment horizontal="center" vertical="top" wrapText="1"/>
    </xf>
    <xf numFmtId="0" fontId="3" fillId="0" borderId="0" xfId="1" applyAlignment="1">
      <alignment wrapText="1"/>
    </xf>
    <xf numFmtId="0" fontId="3" fillId="0" borderId="0" xfId="1" applyFont="1" applyFill="1" applyAlignment="1">
      <alignment horizontal="center" wrapText="1"/>
    </xf>
    <xf numFmtId="0" fontId="8" fillId="6" borderId="10" xfId="1" applyFont="1" applyFill="1" applyBorder="1"/>
    <xf numFmtId="0" fontId="17" fillId="6" borderId="10" xfId="1" applyFont="1" applyFill="1" applyBorder="1" applyAlignment="1">
      <alignment horizontal="left" vertical="top" wrapText="1"/>
    </xf>
    <xf numFmtId="3" fontId="16" fillId="7" borderId="10" xfId="1" applyNumberFormat="1" applyFont="1" applyFill="1" applyBorder="1" applyAlignment="1">
      <alignment horizontal="right" vertical="top" wrapText="1"/>
    </xf>
    <xf numFmtId="0" fontId="16" fillId="7" borderId="10" xfId="1" applyFont="1" applyFill="1" applyBorder="1" applyAlignment="1">
      <alignment horizontal="left" vertical="top" wrapText="1"/>
    </xf>
    <xf numFmtId="0" fontId="13" fillId="0" borderId="10" xfId="1" applyFont="1" applyBorder="1"/>
    <xf numFmtId="0" fontId="2" fillId="0" borderId="0" xfId="2"/>
    <xf numFmtId="3" fontId="9" fillId="0" borderId="10" xfId="2" applyNumberFormat="1" applyFont="1" applyBorder="1" applyAlignment="1">
      <alignment horizontal="right" vertical="top" wrapText="1"/>
    </xf>
    <xf numFmtId="0" fontId="8" fillId="0" borderId="0" xfId="2" applyFont="1"/>
    <xf numFmtId="3" fontId="16" fillId="0" borderId="10" xfId="2" applyNumberFormat="1" applyFont="1" applyBorder="1" applyAlignment="1">
      <alignment horizontal="right" vertical="top" wrapText="1"/>
    </xf>
    <xf numFmtId="0" fontId="16" fillId="0" borderId="10" xfId="2" applyFont="1" applyBorder="1" applyAlignment="1">
      <alignment horizontal="left" vertical="top" wrapText="1"/>
    </xf>
    <xf numFmtId="0" fontId="9" fillId="0" borderId="10" xfId="2" applyFont="1" applyBorder="1" applyAlignment="1">
      <alignment horizontal="left" vertical="top" wrapText="1"/>
    </xf>
    <xf numFmtId="0" fontId="18" fillId="0" borderId="10" xfId="2" applyFont="1" applyBorder="1"/>
    <xf numFmtId="0" fontId="4" fillId="0" borderId="0" xfId="3" applyFont="1"/>
    <xf numFmtId="0" fontId="8" fillId="0" borderId="0" xfId="2" applyFont="1" applyAlignment="1">
      <alignment horizontal="center" wrapText="1"/>
    </xf>
    <xf numFmtId="0" fontId="16" fillId="0" borderId="10" xfId="2" applyFont="1" applyFill="1" applyBorder="1" applyAlignment="1">
      <alignment horizontal="center" vertical="top" wrapText="1"/>
    </xf>
    <xf numFmtId="0" fontId="16" fillId="0" borderId="10" xfId="2" applyNumberFormat="1" applyFont="1" applyBorder="1" applyAlignment="1">
      <alignment horizontal="right" vertical="top" wrapText="1"/>
    </xf>
    <xf numFmtId="0" fontId="4" fillId="0" borderId="0" xfId="0" applyFont="1" applyProtection="1">
      <protection locked="0"/>
    </xf>
    <xf numFmtId="0" fontId="1" fillId="0" borderId="0" xfId="2" applyFont="1"/>
    <xf numFmtId="0" fontId="1" fillId="0" borderId="0" xfId="1" applyFont="1" applyProtection="1">
      <protection locked="0"/>
    </xf>
    <xf numFmtId="0" fontId="1" fillId="0" borderId="0" xfId="1" applyFont="1"/>
    <xf numFmtId="3" fontId="25" fillId="0" borderId="10" xfId="0" applyNumberFormat="1" applyFont="1" applyBorder="1"/>
    <xf numFmtId="3" fontId="4" fillId="0" borderId="10" xfId="0" applyNumberFormat="1" applyFont="1" applyBorder="1"/>
    <xf numFmtId="3" fontId="30" fillId="0" borderId="10" xfId="0" applyNumberFormat="1" applyFont="1" applyBorder="1"/>
    <xf numFmtId="3" fontId="5" fillId="0" borderId="10" xfId="0" applyNumberFormat="1" applyFont="1" applyBorder="1"/>
    <xf numFmtId="3" fontId="4" fillId="0" borderId="10" xfId="0" applyNumberFormat="1" applyFont="1" applyFill="1" applyBorder="1" applyAlignment="1">
      <alignment horizontal="left" vertical="center" wrapText="1"/>
    </xf>
    <xf numFmtId="3" fontId="4" fillId="0" borderId="10" xfId="0" applyNumberFormat="1" applyFont="1" applyFill="1" applyBorder="1" applyAlignment="1">
      <alignment horizontal="right" vertical="center" wrapText="1"/>
    </xf>
    <xf numFmtId="3" fontId="5" fillId="0" borderId="10" xfId="0" applyNumberFormat="1" applyFont="1" applyFill="1" applyBorder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lef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0" fillId="0" borderId="10" xfId="0" applyNumberFormat="1" applyBorder="1"/>
    <xf numFmtId="3" fontId="26" fillId="0" borderId="17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2" xfId="0" applyNumberFormat="1" applyFont="1" applyBorder="1" applyAlignment="1">
      <alignment horizontal="center"/>
    </xf>
    <xf numFmtId="3" fontId="26" fillId="0" borderId="0" xfId="0" applyNumberFormat="1" applyFont="1" applyBorder="1"/>
    <xf numFmtId="3" fontId="26" fillId="0" borderId="16" xfId="0" applyNumberFormat="1" applyFont="1" applyBorder="1"/>
    <xf numFmtId="3" fontId="32" fillId="0" borderId="18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2" xfId="0" applyNumberFormat="1" applyFont="1" applyBorder="1" applyAlignment="1">
      <alignment horizontal="center"/>
    </xf>
    <xf numFmtId="3" fontId="0" fillId="0" borderId="11" xfId="0" applyNumberFormat="1" applyBorder="1"/>
    <xf numFmtId="3" fontId="0" fillId="0" borderId="38" xfId="0" applyNumberFormat="1" applyBorder="1"/>
    <xf numFmtId="3" fontId="0" fillId="0" borderId="3" xfId="0" applyNumberFormat="1" applyBorder="1"/>
    <xf numFmtId="3" fontId="0" fillId="0" borderId="37" xfId="0" applyNumberFormat="1" applyBorder="1"/>
    <xf numFmtId="3" fontId="0" fillId="0" borderId="6" xfId="0" applyNumberFormat="1" applyBorder="1"/>
    <xf numFmtId="3" fontId="23" fillId="0" borderId="35" xfId="0" applyNumberFormat="1" applyFont="1" applyBorder="1"/>
    <xf numFmtId="0" fontId="4" fillId="0" borderId="2" xfId="0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6" xfId="0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3" fontId="26" fillId="0" borderId="15" xfId="0" applyNumberFormat="1" applyFont="1" applyBorder="1" applyAlignment="1">
      <alignment horizontal="center"/>
    </xf>
    <xf numFmtId="3" fontId="27" fillId="0" borderId="7" xfId="0" applyNumberFormat="1" applyFont="1" applyBorder="1" applyAlignment="1">
      <alignment horizontal="center"/>
    </xf>
    <xf numFmtId="3" fontId="27" fillId="0" borderId="15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4" xfId="0" applyFont="1" applyBorder="1" applyAlignment="1">
      <alignment wrapText="1"/>
    </xf>
    <xf numFmtId="3" fontId="27" fillId="0" borderId="32" xfId="0" applyNumberFormat="1" applyFont="1" applyBorder="1" applyAlignment="1">
      <alignment horizontal="center"/>
    </xf>
    <xf numFmtId="3" fontId="27" fillId="0" borderId="33" xfId="0" applyNumberFormat="1" applyFont="1" applyBorder="1" applyAlignment="1">
      <alignment horizontal="center"/>
    </xf>
    <xf numFmtId="3" fontId="31" fillId="0" borderId="9" xfId="0" applyNumberFormat="1" applyFont="1" applyBorder="1" applyAlignment="1">
      <alignment horizontal="center"/>
    </xf>
    <xf numFmtId="3" fontId="31" fillId="0" borderId="26" xfId="0" applyNumberFormat="1" applyFont="1" applyBorder="1" applyAlignment="1">
      <alignment horizontal="center"/>
    </xf>
    <xf numFmtId="0" fontId="5" fillId="0" borderId="2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0" xfId="0" applyFont="1" applyAlignment="1"/>
    <xf numFmtId="0" fontId="0" fillId="0" borderId="0" xfId="0" applyAlignment="1"/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3" fontId="26" fillId="0" borderId="28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7" fillId="0" borderId="0" xfId="1" applyFont="1" applyFill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8" fillId="0" borderId="0" xfId="2" applyFont="1" applyAlignment="1">
      <alignment horizontal="center" wrapText="1"/>
    </xf>
    <xf numFmtId="0" fontId="12" fillId="0" borderId="0" xfId="2" applyFont="1" applyAlignment="1">
      <alignment horizontal="center" wrapText="1"/>
    </xf>
    <xf numFmtId="0" fontId="3" fillId="0" borderId="0" xfId="1" applyAlignment="1">
      <alignment horizontal="center" wrapText="1"/>
    </xf>
  </cellXfs>
  <cellStyles count="5">
    <cellStyle name="Normál" xfId="0" builtinId="0"/>
    <cellStyle name="Normál 2" xfId="1"/>
    <cellStyle name="Normál 2 2" xfId="2"/>
    <cellStyle name="Normál 3" xfId="3"/>
    <cellStyle name="Normá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0"/>
  <sheetViews>
    <sheetView workbookViewId="0">
      <selection activeCell="A2" sqref="A2:D2"/>
    </sheetView>
  </sheetViews>
  <sheetFormatPr defaultRowHeight="12.75" x14ac:dyDescent="0.2"/>
  <cols>
    <col min="1" max="1" width="59.140625" customWidth="1"/>
    <col min="2" max="2" width="8" customWidth="1"/>
    <col min="3" max="3" width="9.85546875" customWidth="1"/>
    <col min="4" max="4" width="10.42578125" customWidth="1"/>
    <col min="5" max="5" width="10.28515625" customWidth="1"/>
    <col min="6" max="7" width="9.7109375" customWidth="1"/>
    <col min="8" max="8" width="10" customWidth="1"/>
    <col min="9" max="9" width="8.85546875" customWidth="1"/>
    <col min="10" max="10" width="9.7109375" customWidth="1"/>
    <col min="11" max="11" width="9.5703125" customWidth="1"/>
    <col min="12" max="13" width="9.85546875" customWidth="1"/>
    <col min="14" max="14" width="10" customWidth="1"/>
  </cols>
  <sheetData>
    <row r="1" spans="1:14" x14ac:dyDescent="0.2">
      <c r="I1" s="18" t="s">
        <v>644</v>
      </c>
      <c r="J1" s="18"/>
      <c r="K1" s="18"/>
    </row>
    <row r="2" spans="1:14" x14ac:dyDescent="0.2">
      <c r="A2" s="18" t="s">
        <v>669</v>
      </c>
      <c r="I2" s="18"/>
      <c r="J2" s="18"/>
      <c r="K2" s="18"/>
    </row>
    <row r="3" spans="1:14" ht="20.100000000000001" customHeight="1" x14ac:dyDescent="0.25">
      <c r="A3" s="179" t="s">
        <v>654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6"/>
      <c r="M3" s="107"/>
      <c r="N3" s="97"/>
    </row>
    <row r="4" spans="1:14" ht="20.100000000000001" customHeight="1" x14ac:dyDescent="0.25">
      <c r="A4" s="187" t="s">
        <v>655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6"/>
      <c r="M4" s="107"/>
      <c r="N4" s="97"/>
    </row>
    <row r="5" spans="1:14" ht="15" customHeight="1" x14ac:dyDescent="0.25">
      <c r="A5" s="38"/>
    </row>
    <row r="6" spans="1:14" ht="18.75" customHeight="1" x14ac:dyDescent="0.25">
      <c r="A6" s="19" t="s">
        <v>29</v>
      </c>
    </row>
    <row r="7" spans="1:14" ht="18.75" customHeight="1" x14ac:dyDescent="0.25">
      <c r="A7" s="24"/>
      <c r="B7" s="32"/>
      <c r="C7" s="182" t="s">
        <v>38</v>
      </c>
      <c r="D7" s="183"/>
      <c r="E7" s="184"/>
      <c r="F7" s="189" t="s">
        <v>39</v>
      </c>
      <c r="G7" s="183"/>
      <c r="H7" s="184"/>
      <c r="I7" s="189" t="s">
        <v>452</v>
      </c>
      <c r="J7" s="183"/>
      <c r="K7" s="184"/>
      <c r="L7" s="95" t="s">
        <v>454</v>
      </c>
      <c r="M7" s="32"/>
      <c r="N7" s="99"/>
    </row>
    <row r="8" spans="1:14" ht="39.75" customHeight="1" x14ac:dyDescent="0.25">
      <c r="A8" s="20" t="s">
        <v>31</v>
      </c>
      <c r="B8" s="21" t="s">
        <v>32</v>
      </c>
      <c r="C8" s="64" t="s">
        <v>451</v>
      </c>
      <c r="D8" s="64" t="s">
        <v>457</v>
      </c>
      <c r="E8" s="64" t="s">
        <v>459</v>
      </c>
      <c r="F8" s="64" t="s">
        <v>451</v>
      </c>
      <c r="G8" s="64" t="s">
        <v>457</v>
      </c>
      <c r="H8" s="64" t="s">
        <v>459</v>
      </c>
      <c r="I8" s="64" t="s">
        <v>453</v>
      </c>
      <c r="J8" s="64" t="s">
        <v>457</v>
      </c>
      <c r="K8" s="64" t="s">
        <v>459</v>
      </c>
      <c r="L8" s="65" t="s">
        <v>451</v>
      </c>
      <c r="M8" s="64" t="s">
        <v>457</v>
      </c>
      <c r="N8" s="65" t="s">
        <v>459</v>
      </c>
    </row>
    <row r="9" spans="1:14" ht="20.100000000000001" customHeight="1" x14ac:dyDescent="0.2">
      <c r="A9" s="39" t="s">
        <v>40</v>
      </c>
      <c r="B9" s="40" t="s">
        <v>41</v>
      </c>
      <c r="C9" s="149">
        <v>4822000</v>
      </c>
      <c r="D9" s="149">
        <v>5373093</v>
      </c>
      <c r="E9" s="149">
        <v>5372831</v>
      </c>
      <c r="F9" s="149"/>
      <c r="G9" s="149"/>
      <c r="H9" s="149"/>
      <c r="I9" s="149"/>
      <c r="J9" s="149"/>
      <c r="K9" s="149"/>
      <c r="L9" s="150">
        <f>SUM(C9,F9,I9)</f>
        <v>4822000</v>
      </c>
      <c r="M9" s="150">
        <f>SUM(D9,G9,J9)</f>
        <v>5373093</v>
      </c>
      <c r="N9" s="150">
        <f>SUM(E9,H9,K9)</f>
        <v>5372831</v>
      </c>
    </row>
    <row r="10" spans="1:14" ht="20.100000000000001" customHeight="1" x14ac:dyDescent="0.2">
      <c r="A10" s="39" t="s">
        <v>42</v>
      </c>
      <c r="B10" s="41" t="s">
        <v>43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50"/>
      <c r="M10" s="150"/>
      <c r="N10" s="150"/>
    </row>
    <row r="11" spans="1:14" ht="20.100000000000001" customHeight="1" x14ac:dyDescent="0.2">
      <c r="A11" s="39" t="s">
        <v>44</v>
      </c>
      <c r="B11" s="41" t="s">
        <v>45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50"/>
      <c r="M11" s="150"/>
      <c r="N11" s="150"/>
    </row>
    <row r="12" spans="1:14" ht="20.100000000000001" customHeight="1" x14ac:dyDescent="0.2">
      <c r="A12" s="42" t="s">
        <v>46</v>
      </c>
      <c r="B12" s="41" t="s">
        <v>47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50"/>
      <c r="M12" s="150"/>
      <c r="N12" s="150"/>
    </row>
    <row r="13" spans="1:14" ht="20.100000000000001" customHeight="1" x14ac:dyDescent="0.2">
      <c r="A13" s="42" t="s">
        <v>48</v>
      </c>
      <c r="B13" s="41" t="s">
        <v>49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50"/>
      <c r="M13" s="150"/>
      <c r="N13" s="150"/>
    </row>
    <row r="14" spans="1:14" ht="20.100000000000001" customHeight="1" x14ac:dyDescent="0.2">
      <c r="A14" s="42" t="s">
        <v>50</v>
      </c>
      <c r="B14" s="41" t="s">
        <v>51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50"/>
      <c r="M14" s="150"/>
      <c r="N14" s="150"/>
    </row>
    <row r="15" spans="1:14" ht="20.100000000000001" customHeight="1" x14ac:dyDescent="0.2">
      <c r="A15" s="42" t="s">
        <v>52</v>
      </c>
      <c r="B15" s="41" t="s">
        <v>53</v>
      </c>
      <c r="C15" s="149">
        <v>200000</v>
      </c>
      <c r="D15" s="149">
        <v>119000</v>
      </c>
      <c r="E15" s="149">
        <v>93000</v>
      </c>
      <c r="F15" s="149"/>
      <c r="G15" s="149"/>
      <c r="H15" s="149"/>
      <c r="I15" s="149"/>
      <c r="J15" s="149"/>
      <c r="K15" s="149"/>
      <c r="L15" s="150">
        <f>SUM(C15,F15,I15)</f>
        <v>200000</v>
      </c>
      <c r="M15" s="150">
        <f>SUM(D15,G15,J15)</f>
        <v>119000</v>
      </c>
      <c r="N15" s="150">
        <f>SUM(E15,H15,K15)</f>
        <v>93000</v>
      </c>
    </row>
    <row r="16" spans="1:14" ht="20.100000000000001" customHeight="1" x14ac:dyDescent="0.2">
      <c r="A16" s="42" t="s">
        <v>54</v>
      </c>
      <c r="B16" s="41" t="s">
        <v>55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50"/>
      <c r="M16" s="150"/>
      <c r="N16" s="150"/>
    </row>
    <row r="17" spans="1:14" ht="20.100000000000001" customHeight="1" x14ac:dyDescent="0.2">
      <c r="A17" s="23" t="s">
        <v>56</v>
      </c>
      <c r="B17" s="41" t="s">
        <v>57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50"/>
      <c r="M17" s="150"/>
      <c r="N17" s="150"/>
    </row>
    <row r="18" spans="1:14" ht="20.100000000000001" customHeight="1" x14ac:dyDescent="0.2">
      <c r="A18" s="23" t="s">
        <v>58</v>
      </c>
      <c r="B18" s="41" t="s">
        <v>59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50"/>
      <c r="M18" s="150"/>
      <c r="N18" s="150"/>
    </row>
    <row r="19" spans="1:14" ht="20.100000000000001" customHeight="1" x14ac:dyDescent="0.2">
      <c r="A19" s="23" t="s">
        <v>60</v>
      </c>
      <c r="B19" s="41" t="s">
        <v>61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50"/>
      <c r="M19" s="150"/>
      <c r="N19" s="150"/>
    </row>
    <row r="20" spans="1:14" ht="20.100000000000001" customHeight="1" x14ac:dyDescent="0.2">
      <c r="A20" s="23" t="s">
        <v>62</v>
      </c>
      <c r="B20" s="41" t="s">
        <v>63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50"/>
      <c r="M20" s="150"/>
      <c r="N20" s="150"/>
    </row>
    <row r="21" spans="1:14" ht="20.100000000000001" customHeight="1" x14ac:dyDescent="0.2">
      <c r="A21" s="23" t="s">
        <v>64</v>
      </c>
      <c r="B21" s="41" t="s">
        <v>65</v>
      </c>
      <c r="C21" s="149">
        <v>25000</v>
      </c>
      <c r="D21" s="149">
        <v>25000</v>
      </c>
      <c r="E21" s="149">
        <v>17675</v>
      </c>
      <c r="F21" s="149"/>
      <c r="G21" s="149"/>
      <c r="H21" s="149"/>
      <c r="I21" s="149"/>
      <c r="J21" s="149"/>
      <c r="K21" s="149"/>
      <c r="L21" s="150">
        <f>SUM(C21,F21,I21)</f>
        <v>25000</v>
      </c>
      <c r="M21" s="150">
        <f>SUM(D21,G21,J21)</f>
        <v>25000</v>
      </c>
      <c r="N21" s="150">
        <f>SUM(E21,H21,K21)</f>
        <v>17675</v>
      </c>
    </row>
    <row r="22" spans="1:14" ht="20.100000000000001" customHeight="1" x14ac:dyDescent="0.2">
      <c r="A22" s="43" t="s">
        <v>66</v>
      </c>
      <c r="B22" s="44" t="s">
        <v>67</v>
      </c>
      <c r="C22" s="149">
        <f>SUM(C9:C21)</f>
        <v>5047000</v>
      </c>
      <c r="D22" s="149">
        <f>SUM(D9:D21)</f>
        <v>5517093</v>
      </c>
      <c r="E22" s="149">
        <f>SUM(E9:E21)</f>
        <v>5483506</v>
      </c>
      <c r="F22" s="149"/>
      <c r="G22" s="149"/>
      <c r="H22" s="149"/>
      <c r="I22" s="149"/>
      <c r="J22" s="149"/>
      <c r="K22" s="149"/>
      <c r="L22" s="150">
        <f t="shared" ref="L22:M24" si="0">SUM(C22,F22,I22)</f>
        <v>5047000</v>
      </c>
      <c r="M22" s="150">
        <f t="shared" si="0"/>
        <v>5517093</v>
      </c>
      <c r="N22" s="150">
        <f>SUM(N9:N21)</f>
        <v>5483506</v>
      </c>
    </row>
    <row r="23" spans="1:14" ht="20.100000000000001" customHeight="1" x14ac:dyDescent="0.2">
      <c r="A23" s="23" t="s">
        <v>68</v>
      </c>
      <c r="B23" s="41" t="s">
        <v>69</v>
      </c>
      <c r="C23" s="149">
        <v>2504000</v>
      </c>
      <c r="D23" s="149">
        <v>2504000</v>
      </c>
      <c r="E23" s="149">
        <v>2251160</v>
      </c>
      <c r="F23" s="149"/>
      <c r="G23" s="149"/>
      <c r="H23" s="149"/>
      <c r="I23" s="149"/>
      <c r="J23" s="149"/>
      <c r="K23" s="149"/>
      <c r="L23" s="150">
        <f t="shared" si="0"/>
        <v>2504000</v>
      </c>
      <c r="M23" s="150">
        <f t="shared" si="0"/>
        <v>2504000</v>
      </c>
      <c r="N23" s="150">
        <f>SUM(E23,H23,K23)</f>
        <v>2251160</v>
      </c>
    </row>
    <row r="24" spans="1:14" ht="24.75" customHeight="1" x14ac:dyDescent="0.2">
      <c r="A24" s="23" t="s">
        <v>70</v>
      </c>
      <c r="B24" s="41" t="s">
        <v>71</v>
      </c>
      <c r="C24" s="149"/>
      <c r="D24" s="149">
        <v>65000</v>
      </c>
      <c r="E24" s="149">
        <v>65000</v>
      </c>
      <c r="F24" s="149"/>
      <c r="G24" s="149"/>
      <c r="H24" s="149"/>
      <c r="I24" s="149"/>
      <c r="J24" s="149"/>
      <c r="K24" s="149"/>
      <c r="L24" s="150">
        <f t="shared" si="0"/>
        <v>0</v>
      </c>
      <c r="M24" s="150">
        <f t="shared" si="0"/>
        <v>65000</v>
      </c>
      <c r="N24" s="150">
        <f>SUM(E24,H24,K24)</f>
        <v>65000</v>
      </c>
    </row>
    <row r="25" spans="1:14" ht="20.100000000000001" customHeight="1" x14ac:dyDescent="0.2">
      <c r="A25" s="45" t="s">
        <v>72</v>
      </c>
      <c r="B25" s="41" t="s">
        <v>73</v>
      </c>
      <c r="C25" s="149"/>
      <c r="D25" s="149"/>
      <c r="E25" s="149"/>
      <c r="F25" s="149">
        <v>450000</v>
      </c>
      <c r="G25" s="149">
        <v>654000</v>
      </c>
      <c r="H25" s="149">
        <v>653937</v>
      </c>
      <c r="I25" s="149"/>
      <c r="J25" s="149"/>
      <c r="K25" s="149"/>
      <c r="L25" s="150">
        <f t="shared" ref="L25:M28" si="1">SUM(C25,F25,I25)</f>
        <v>450000</v>
      </c>
      <c r="M25" s="150">
        <f t="shared" si="1"/>
        <v>654000</v>
      </c>
      <c r="N25" s="150">
        <f t="shared" ref="N25:N30" si="2">SUM(E25,H25,K25)</f>
        <v>653937</v>
      </c>
    </row>
    <row r="26" spans="1:14" ht="20.100000000000001" customHeight="1" x14ac:dyDescent="0.2">
      <c r="A26" s="27" t="s">
        <v>74</v>
      </c>
      <c r="B26" s="44" t="s">
        <v>75</v>
      </c>
      <c r="C26" s="149">
        <f t="shared" ref="C26:H26" si="3">SUM(C23:C25)</f>
        <v>2504000</v>
      </c>
      <c r="D26" s="149">
        <f t="shared" si="3"/>
        <v>2569000</v>
      </c>
      <c r="E26" s="149">
        <f t="shared" si="3"/>
        <v>2316160</v>
      </c>
      <c r="F26" s="149">
        <f t="shared" si="3"/>
        <v>450000</v>
      </c>
      <c r="G26" s="149">
        <f t="shared" si="3"/>
        <v>654000</v>
      </c>
      <c r="H26" s="149">
        <f t="shared" si="3"/>
        <v>653937</v>
      </c>
      <c r="I26" s="149"/>
      <c r="J26" s="149"/>
      <c r="K26" s="149"/>
      <c r="L26" s="150">
        <f t="shared" si="1"/>
        <v>2954000</v>
      </c>
      <c r="M26" s="150">
        <f t="shared" si="1"/>
        <v>3223000</v>
      </c>
      <c r="N26" s="150">
        <f t="shared" si="2"/>
        <v>2970097</v>
      </c>
    </row>
    <row r="27" spans="1:14" ht="20.100000000000001" customHeight="1" x14ac:dyDescent="0.2">
      <c r="A27" s="46" t="s">
        <v>76</v>
      </c>
      <c r="B27" s="47" t="s">
        <v>13</v>
      </c>
      <c r="C27" s="151">
        <f>SUM(C26,C22)</f>
        <v>7551000</v>
      </c>
      <c r="D27" s="151">
        <f>SUM(D26,D22)</f>
        <v>8086093</v>
      </c>
      <c r="E27" s="151">
        <f>SUM(E26,E22)</f>
        <v>7799666</v>
      </c>
      <c r="F27" s="151">
        <f t="shared" ref="F27:H27" si="4">SUM(F26,F22)</f>
        <v>450000</v>
      </c>
      <c r="G27" s="151">
        <f t="shared" si="4"/>
        <v>654000</v>
      </c>
      <c r="H27" s="151">
        <f t="shared" si="4"/>
        <v>653937</v>
      </c>
      <c r="I27" s="151"/>
      <c r="J27" s="151"/>
      <c r="K27" s="151"/>
      <c r="L27" s="152">
        <f t="shared" si="1"/>
        <v>8001000</v>
      </c>
      <c r="M27" s="152">
        <f t="shared" si="1"/>
        <v>8740093</v>
      </c>
      <c r="N27" s="152">
        <f t="shared" si="2"/>
        <v>8453603</v>
      </c>
    </row>
    <row r="28" spans="1:14" ht="25.5" customHeight="1" x14ac:dyDescent="0.2">
      <c r="A28" s="29" t="s">
        <v>77</v>
      </c>
      <c r="B28" s="47" t="s">
        <v>15</v>
      </c>
      <c r="C28" s="151">
        <v>1759000</v>
      </c>
      <c r="D28" s="151">
        <v>1906250</v>
      </c>
      <c r="E28" s="151">
        <v>1816037</v>
      </c>
      <c r="F28" s="151">
        <v>30000</v>
      </c>
      <c r="G28" s="151">
        <v>30000</v>
      </c>
      <c r="H28" s="151">
        <v>30000</v>
      </c>
      <c r="I28" s="151"/>
      <c r="J28" s="151"/>
      <c r="K28" s="151"/>
      <c r="L28" s="152">
        <f t="shared" si="1"/>
        <v>1789000</v>
      </c>
      <c r="M28" s="152">
        <f t="shared" si="1"/>
        <v>1936250</v>
      </c>
      <c r="N28" s="152">
        <f t="shared" si="2"/>
        <v>1846037</v>
      </c>
    </row>
    <row r="29" spans="1:14" ht="20.100000000000001" customHeight="1" x14ac:dyDescent="0.2">
      <c r="A29" s="23" t="s">
        <v>78</v>
      </c>
      <c r="B29" s="41" t="s">
        <v>79</v>
      </c>
      <c r="C29" s="149">
        <v>135000</v>
      </c>
      <c r="D29" s="149">
        <v>135000</v>
      </c>
      <c r="E29" s="149">
        <v>51290</v>
      </c>
      <c r="F29" s="149"/>
      <c r="G29" s="149"/>
      <c r="H29" s="149"/>
      <c r="I29" s="149"/>
      <c r="J29" s="149"/>
      <c r="K29" s="149"/>
      <c r="L29" s="150">
        <f>SUM(C29,F29,I29)</f>
        <v>135000</v>
      </c>
      <c r="M29" s="150">
        <f>SUM(D29,G29,J29)</f>
        <v>135000</v>
      </c>
      <c r="N29" s="150">
        <f>SUM(E29,H29,K29)</f>
        <v>51290</v>
      </c>
    </row>
    <row r="30" spans="1:14" ht="20.100000000000001" customHeight="1" x14ac:dyDescent="0.2">
      <c r="A30" s="23" t="s">
        <v>80</v>
      </c>
      <c r="B30" s="41" t="s">
        <v>81</v>
      </c>
      <c r="C30" s="149">
        <v>892000</v>
      </c>
      <c r="D30" s="149">
        <v>892000</v>
      </c>
      <c r="E30" s="149">
        <v>453444</v>
      </c>
      <c r="F30" s="149"/>
      <c r="G30" s="149"/>
      <c r="H30" s="149"/>
      <c r="I30" s="149"/>
      <c r="J30" s="149"/>
      <c r="K30" s="149"/>
      <c r="L30" s="150">
        <f>SUM(C30,F30,I30)</f>
        <v>892000</v>
      </c>
      <c r="M30" s="150">
        <f>SUM(D30,G30,J30)</f>
        <v>892000</v>
      </c>
      <c r="N30" s="150">
        <f t="shared" si="2"/>
        <v>453444</v>
      </c>
    </row>
    <row r="31" spans="1:14" ht="20.100000000000001" customHeight="1" x14ac:dyDescent="0.2">
      <c r="A31" s="23" t="s">
        <v>82</v>
      </c>
      <c r="B31" s="41" t="s">
        <v>83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50"/>
      <c r="M31" s="150"/>
      <c r="N31" s="150"/>
    </row>
    <row r="32" spans="1:14" ht="20.100000000000001" customHeight="1" x14ac:dyDescent="0.2">
      <c r="A32" s="27" t="s">
        <v>84</v>
      </c>
      <c r="B32" s="44" t="s">
        <v>85</v>
      </c>
      <c r="C32" s="149">
        <f>SUM(C29:C31)</f>
        <v>1027000</v>
      </c>
      <c r="D32" s="149">
        <f>SUM(D29:D31)</f>
        <v>1027000</v>
      </c>
      <c r="E32" s="149">
        <f>SUM(E29:E31)</f>
        <v>504734</v>
      </c>
      <c r="F32" s="149"/>
      <c r="G32" s="149"/>
      <c r="H32" s="149"/>
      <c r="I32" s="149"/>
      <c r="J32" s="149"/>
      <c r="K32" s="149"/>
      <c r="L32" s="150">
        <f>SUM(C32,F32,I32)</f>
        <v>1027000</v>
      </c>
      <c r="M32" s="150">
        <f>SUM(D32,G32,J32)</f>
        <v>1027000</v>
      </c>
      <c r="N32" s="150">
        <f>SUM(E32,H32,K32)</f>
        <v>504734</v>
      </c>
    </row>
    <row r="33" spans="1:14" ht="20.100000000000001" customHeight="1" x14ac:dyDescent="0.2">
      <c r="A33" s="23" t="s">
        <v>86</v>
      </c>
      <c r="B33" s="41" t="s">
        <v>87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50"/>
      <c r="M33" s="150"/>
      <c r="N33" s="150"/>
    </row>
    <row r="34" spans="1:14" ht="20.100000000000001" customHeight="1" x14ac:dyDescent="0.2">
      <c r="A34" s="23" t="s">
        <v>88</v>
      </c>
      <c r="B34" s="41" t="s">
        <v>89</v>
      </c>
      <c r="C34" s="149">
        <v>242000</v>
      </c>
      <c r="D34" s="149">
        <v>242000</v>
      </c>
      <c r="E34" s="149">
        <v>196158</v>
      </c>
      <c r="F34" s="149"/>
      <c r="G34" s="149"/>
      <c r="H34" s="149"/>
      <c r="I34" s="149"/>
      <c r="J34" s="149"/>
      <c r="K34" s="149"/>
      <c r="L34" s="150">
        <f t="shared" ref="L34:M37" si="5">SUM(C34,F34,I34)</f>
        <v>242000</v>
      </c>
      <c r="M34" s="150">
        <f t="shared" si="5"/>
        <v>242000</v>
      </c>
      <c r="N34" s="150">
        <f t="shared" ref="N34:N37" si="6">SUM(E34,H34,K34)</f>
        <v>196158</v>
      </c>
    </row>
    <row r="35" spans="1:14" ht="20.100000000000001" customHeight="1" x14ac:dyDescent="0.2">
      <c r="A35" s="27" t="s">
        <v>90</v>
      </c>
      <c r="B35" s="44" t="s">
        <v>91</v>
      </c>
      <c r="C35" s="149">
        <f>SUM(C33:C34)</f>
        <v>242000</v>
      </c>
      <c r="D35" s="149">
        <f>SUM(D33:D34)</f>
        <v>242000</v>
      </c>
      <c r="E35" s="149">
        <f>SUM(E33:E34)</f>
        <v>196158</v>
      </c>
      <c r="F35" s="149"/>
      <c r="G35" s="149"/>
      <c r="H35" s="149"/>
      <c r="I35" s="149"/>
      <c r="J35" s="149"/>
      <c r="K35" s="149"/>
      <c r="L35" s="150">
        <f t="shared" si="5"/>
        <v>242000</v>
      </c>
      <c r="M35" s="150">
        <f t="shared" si="5"/>
        <v>242000</v>
      </c>
      <c r="N35" s="150">
        <f t="shared" si="6"/>
        <v>196158</v>
      </c>
    </row>
    <row r="36" spans="1:14" ht="20.100000000000001" customHeight="1" x14ac:dyDescent="0.2">
      <c r="A36" s="23" t="s">
        <v>92</v>
      </c>
      <c r="B36" s="41" t="s">
        <v>93</v>
      </c>
      <c r="C36" s="149">
        <v>1158000</v>
      </c>
      <c r="D36" s="149">
        <v>1158000</v>
      </c>
      <c r="E36" s="149">
        <v>679721</v>
      </c>
      <c r="F36" s="149"/>
      <c r="G36" s="149"/>
      <c r="H36" s="149"/>
      <c r="I36" s="149"/>
      <c r="J36" s="149"/>
      <c r="K36" s="149"/>
      <c r="L36" s="150">
        <f t="shared" si="5"/>
        <v>1158000</v>
      </c>
      <c r="M36" s="150">
        <f t="shared" si="5"/>
        <v>1158000</v>
      </c>
      <c r="N36" s="150">
        <f t="shared" si="6"/>
        <v>679721</v>
      </c>
    </row>
    <row r="37" spans="1:14" ht="20.100000000000001" customHeight="1" x14ac:dyDescent="0.2">
      <c r="A37" s="23" t="s">
        <v>94</v>
      </c>
      <c r="B37" s="41" t="s">
        <v>95</v>
      </c>
      <c r="C37" s="149">
        <v>480000</v>
      </c>
      <c r="D37" s="149">
        <v>480000</v>
      </c>
      <c r="E37" s="149">
        <v>464099</v>
      </c>
      <c r="F37" s="149"/>
      <c r="G37" s="149"/>
      <c r="H37" s="149"/>
      <c r="I37" s="149"/>
      <c r="J37" s="149"/>
      <c r="K37" s="149"/>
      <c r="L37" s="150">
        <f t="shared" si="5"/>
        <v>480000</v>
      </c>
      <c r="M37" s="150">
        <f t="shared" si="5"/>
        <v>480000</v>
      </c>
      <c r="N37" s="150">
        <f t="shared" si="6"/>
        <v>464099</v>
      </c>
    </row>
    <row r="38" spans="1:14" ht="20.100000000000001" customHeight="1" x14ac:dyDescent="0.2">
      <c r="A38" s="23" t="s">
        <v>96</v>
      </c>
      <c r="B38" s="41" t="s">
        <v>97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50"/>
      <c r="M38" s="150"/>
      <c r="N38" s="150"/>
    </row>
    <row r="39" spans="1:14" ht="20.100000000000001" customHeight="1" x14ac:dyDescent="0.2">
      <c r="A39" s="23" t="s">
        <v>98</v>
      </c>
      <c r="B39" s="41" t="s">
        <v>99</v>
      </c>
      <c r="C39" s="149">
        <v>2804000</v>
      </c>
      <c r="D39" s="149">
        <v>1847302</v>
      </c>
      <c r="E39" s="149">
        <v>325713</v>
      </c>
      <c r="F39" s="149"/>
      <c r="G39" s="149"/>
      <c r="H39" s="149"/>
      <c r="I39" s="149"/>
      <c r="J39" s="149"/>
      <c r="K39" s="149"/>
      <c r="L39" s="150">
        <f>SUM(C39,F39,I39)</f>
        <v>2804000</v>
      </c>
      <c r="M39" s="150">
        <f>SUM(D39,G39,J39)</f>
        <v>1847302</v>
      </c>
      <c r="N39" s="150">
        <f>SUM(E39,H39,K39)</f>
        <v>325713</v>
      </c>
    </row>
    <row r="40" spans="1:14" ht="20.100000000000001" customHeight="1" x14ac:dyDescent="0.2">
      <c r="A40" s="48" t="s">
        <v>100</v>
      </c>
      <c r="B40" s="41" t="s">
        <v>101</v>
      </c>
      <c r="C40" s="149"/>
      <c r="D40" s="149">
        <v>200135</v>
      </c>
      <c r="E40" s="149">
        <v>180422</v>
      </c>
      <c r="F40" s="149"/>
      <c r="G40" s="149"/>
      <c r="H40" s="149"/>
      <c r="I40" s="149"/>
      <c r="J40" s="149"/>
      <c r="K40" s="149"/>
      <c r="L40" s="150"/>
      <c r="M40" s="150">
        <f>SUM(D40,G40,J40)</f>
        <v>200135</v>
      </c>
      <c r="N40" s="150">
        <f>SUM(E40,H40,K40)</f>
        <v>180422</v>
      </c>
    </row>
    <row r="41" spans="1:14" ht="20.100000000000001" customHeight="1" x14ac:dyDescent="0.2">
      <c r="A41" s="45" t="s">
        <v>102</v>
      </c>
      <c r="B41" s="41" t="s">
        <v>103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50">
        <f t="shared" ref="L41:M43" si="7">SUM(C41,F41,I41)</f>
        <v>0</v>
      </c>
      <c r="M41" s="150">
        <f t="shared" si="7"/>
        <v>0</v>
      </c>
      <c r="N41" s="150">
        <f t="shared" ref="N41:N43" si="8">SUM(E41,H41,K41)</f>
        <v>0</v>
      </c>
    </row>
    <row r="42" spans="1:14" ht="20.100000000000001" customHeight="1" x14ac:dyDescent="0.2">
      <c r="A42" s="23" t="s">
        <v>104</v>
      </c>
      <c r="B42" s="41" t="s">
        <v>105</v>
      </c>
      <c r="C42" s="149">
        <v>667000</v>
      </c>
      <c r="D42" s="149">
        <v>1033804</v>
      </c>
      <c r="E42" s="149">
        <v>1005135</v>
      </c>
      <c r="F42" s="149"/>
      <c r="G42" s="149"/>
      <c r="H42" s="149"/>
      <c r="I42" s="149"/>
      <c r="J42" s="149"/>
      <c r="K42" s="149"/>
      <c r="L42" s="150">
        <f t="shared" si="7"/>
        <v>667000</v>
      </c>
      <c r="M42" s="150">
        <f t="shared" si="7"/>
        <v>1033804</v>
      </c>
      <c r="N42" s="150">
        <f t="shared" si="8"/>
        <v>1005135</v>
      </c>
    </row>
    <row r="43" spans="1:14" ht="20.100000000000001" customHeight="1" x14ac:dyDescent="0.2">
      <c r="A43" s="27" t="s">
        <v>106</v>
      </c>
      <c r="B43" s="44" t="s">
        <v>107</v>
      </c>
      <c r="C43" s="149">
        <f>SUM(C36:C42)</f>
        <v>5109000</v>
      </c>
      <c r="D43" s="149">
        <f>SUM(D36:D42)</f>
        <v>4719241</v>
      </c>
      <c r="E43" s="149">
        <f>SUM(E36:E42)</f>
        <v>2655090</v>
      </c>
      <c r="F43" s="149"/>
      <c r="G43" s="149"/>
      <c r="H43" s="149"/>
      <c r="I43" s="149"/>
      <c r="J43" s="149"/>
      <c r="K43" s="149"/>
      <c r="L43" s="150">
        <f t="shared" si="7"/>
        <v>5109000</v>
      </c>
      <c r="M43" s="150">
        <f t="shared" si="7"/>
        <v>4719241</v>
      </c>
      <c r="N43" s="150">
        <f t="shared" si="8"/>
        <v>2655090</v>
      </c>
    </row>
    <row r="44" spans="1:14" ht="20.100000000000001" customHeight="1" x14ac:dyDescent="0.2">
      <c r="A44" s="23" t="s">
        <v>108</v>
      </c>
      <c r="B44" s="41" t="s">
        <v>109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50"/>
      <c r="M44" s="150"/>
      <c r="N44" s="150">
        <v>9</v>
      </c>
    </row>
    <row r="45" spans="1:14" ht="20.100000000000001" customHeight="1" x14ac:dyDescent="0.2">
      <c r="A45" s="23" t="s">
        <v>110</v>
      </c>
      <c r="B45" s="41" t="s">
        <v>111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50"/>
      <c r="M45" s="150"/>
      <c r="N45" s="150"/>
    </row>
    <row r="46" spans="1:14" ht="20.100000000000001" customHeight="1" x14ac:dyDescent="0.2">
      <c r="A46" s="27" t="s">
        <v>112</v>
      </c>
      <c r="B46" s="44" t="s">
        <v>113</v>
      </c>
      <c r="C46" s="149">
        <f>SUM(C44:C45)</f>
        <v>0</v>
      </c>
      <c r="D46" s="149">
        <f>SUM(D44:D45)</f>
        <v>0</v>
      </c>
      <c r="E46" s="149">
        <f>SUM(E44:E45)</f>
        <v>0</v>
      </c>
      <c r="F46" s="149"/>
      <c r="G46" s="149"/>
      <c r="H46" s="149"/>
      <c r="I46" s="149"/>
      <c r="J46" s="149"/>
      <c r="K46" s="149"/>
      <c r="L46" s="150"/>
      <c r="M46" s="150">
        <f>SUM(D46,G46,J46)</f>
        <v>0</v>
      </c>
      <c r="N46" s="150">
        <v>9</v>
      </c>
    </row>
    <row r="47" spans="1:14" ht="24" customHeight="1" x14ac:dyDescent="0.2">
      <c r="A47" s="23" t="s">
        <v>114</v>
      </c>
      <c r="B47" s="41" t="s">
        <v>115</v>
      </c>
      <c r="C47" s="149">
        <v>1595378</v>
      </c>
      <c r="D47" s="149">
        <v>1335378</v>
      </c>
      <c r="E47" s="149">
        <v>774010</v>
      </c>
      <c r="F47" s="149"/>
      <c r="G47" s="149"/>
      <c r="H47" s="149"/>
      <c r="I47" s="149"/>
      <c r="J47" s="149"/>
      <c r="K47" s="149"/>
      <c r="L47" s="150">
        <f>SUM(C47,F47,I47)</f>
        <v>1595378</v>
      </c>
      <c r="M47" s="150">
        <f>SUM(D47,G47,J47)</f>
        <v>1335378</v>
      </c>
      <c r="N47" s="150">
        <f>SUM(E47,H47,K47)</f>
        <v>774010</v>
      </c>
    </row>
    <row r="48" spans="1:14" ht="20.100000000000001" customHeight="1" x14ac:dyDescent="0.2">
      <c r="A48" s="23" t="s">
        <v>116</v>
      </c>
      <c r="B48" s="41" t="s">
        <v>117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50"/>
      <c r="M48" s="150"/>
      <c r="N48" s="150"/>
    </row>
    <row r="49" spans="1:14" ht="20.100000000000001" customHeight="1" x14ac:dyDescent="0.2">
      <c r="A49" s="23" t="s">
        <v>118</v>
      </c>
      <c r="B49" s="41" t="s">
        <v>119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50"/>
      <c r="M49" s="150"/>
      <c r="N49" s="150"/>
    </row>
    <row r="50" spans="1:14" ht="20.100000000000001" customHeight="1" x14ac:dyDescent="0.2">
      <c r="A50" s="23" t="s">
        <v>120</v>
      </c>
      <c r="B50" s="41" t="s">
        <v>121</v>
      </c>
      <c r="C50" s="149"/>
      <c r="D50" s="149"/>
      <c r="E50" s="149"/>
      <c r="F50" s="149"/>
      <c r="G50" s="149"/>
      <c r="H50" s="149"/>
      <c r="I50" s="149"/>
      <c r="J50" s="149"/>
      <c r="K50" s="149"/>
      <c r="L50" s="150"/>
      <c r="M50" s="150"/>
      <c r="N50" s="150"/>
    </row>
    <row r="51" spans="1:14" ht="20.100000000000001" customHeight="1" x14ac:dyDescent="0.2">
      <c r="A51" s="23" t="s">
        <v>122</v>
      </c>
      <c r="B51" s="41" t="s">
        <v>123</v>
      </c>
      <c r="C51" s="149"/>
      <c r="D51" s="149">
        <v>1206</v>
      </c>
      <c r="E51" s="149">
        <v>208</v>
      </c>
      <c r="F51" s="149"/>
      <c r="G51" s="149"/>
      <c r="H51" s="149"/>
      <c r="I51" s="149"/>
      <c r="J51" s="149"/>
      <c r="K51" s="149"/>
      <c r="L51" s="150">
        <f t="shared" ref="L51:M53" si="9">SUM(C51,F51,I51)</f>
        <v>0</v>
      </c>
      <c r="M51" s="150">
        <f t="shared" si="9"/>
        <v>1206</v>
      </c>
      <c r="N51" s="150">
        <f t="shared" ref="N51:N53" si="10">SUM(E51,H51,K51)</f>
        <v>208</v>
      </c>
    </row>
    <row r="52" spans="1:14" ht="20.100000000000001" customHeight="1" x14ac:dyDescent="0.2">
      <c r="A52" s="27" t="s">
        <v>124</v>
      </c>
      <c r="B52" s="44" t="s">
        <v>125</v>
      </c>
      <c r="C52" s="149">
        <f>SUM(C47:C51)</f>
        <v>1595378</v>
      </c>
      <c r="D52" s="149">
        <f>SUM(D47:D51)</f>
        <v>1336584</v>
      </c>
      <c r="E52" s="149">
        <f>SUM(E47:E51)</f>
        <v>774218</v>
      </c>
      <c r="F52" s="149"/>
      <c r="G52" s="149"/>
      <c r="H52" s="149"/>
      <c r="I52" s="149"/>
      <c r="J52" s="149"/>
      <c r="K52" s="149"/>
      <c r="L52" s="150">
        <f t="shared" si="9"/>
        <v>1595378</v>
      </c>
      <c r="M52" s="150">
        <f t="shared" si="9"/>
        <v>1336584</v>
      </c>
      <c r="N52" s="150">
        <f t="shared" si="10"/>
        <v>774218</v>
      </c>
    </row>
    <row r="53" spans="1:14" ht="20.100000000000001" customHeight="1" x14ac:dyDescent="0.2">
      <c r="A53" s="29" t="s">
        <v>126</v>
      </c>
      <c r="B53" s="47" t="s">
        <v>16</v>
      </c>
      <c r="C53" s="151">
        <f>SUM(C52,C46,C43,C35,C32)</f>
        <v>7973378</v>
      </c>
      <c r="D53" s="151">
        <f>SUM(D52,D46,D43,D35,D32)</f>
        <v>7324825</v>
      </c>
      <c r="E53" s="151">
        <f>SUM(E52,E46,E43,E35,E32)</f>
        <v>4130200</v>
      </c>
      <c r="F53" s="151"/>
      <c r="G53" s="151"/>
      <c r="H53" s="151"/>
      <c r="I53" s="151"/>
      <c r="J53" s="151"/>
      <c r="K53" s="151"/>
      <c r="L53" s="152">
        <f t="shared" si="9"/>
        <v>7973378</v>
      </c>
      <c r="M53" s="152">
        <f t="shared" si="9"/>
        <v>7324825</v>
      </c>
      <c r="N53" s="152">
        <f t="shared" si="10"/>
        <v>4130200</v>
      </c>
    </row>
    <row r="54" spans="1:14" ht="20.100000000000001" customHeight="1" x14ac:dyDescent="0.2">
      <c r="A54" s="28" t="s">
        <v>127</v>
      </c>
      <c r="B54" s="41" t="s">
        <v>128</v>
      </c>
      <c r="C54" s="149"/>
      <c r="D54" s="149"/>
      <c r="E54" s="149"/>
      <c r="F54" s="149"/>
      <c r="G54" s="149"/>
      <c r="H54" s="149"/>
      <c r="I54" s="149"/>
      <c r="J54" s="149"/>
      <c r="K54" s="149"/>
      <c r="L54" s="150"/>
      <c r="M54" s="150"/>
      <c r="N54" s="150"/>
    </row>
    <row r="55" spans="1:14" ht="20.100000000000001" customHeight="1" x14ac:dyDescent="0.2">
      <c r="A55" s="28" t="s">
        <v>129</v>
      </c>
      <c r="B55" s="41" t="s">
        <v>130</v>
      </c>
      <c r="C55" s="149"/>
      <c r="D55" s="149"/>
      <c r="E55" s="149"/>
      <c r="F55" s="149"/>
      <c r="G55" s="149"/>
      <c r="H55" s="149"/>
      <c r="I55" s="149"/>
      <c r="J55" s="149"/>
      <c r="K55" s="149"/>
      <c r="L55" s="150"/>
      <c r="M55" s="150"/>
      <c r="N55" s="150"/>
    </row>
    <row r="56" spans="1:14" ht="20.100000000000001" customHeight="1" x14ac:dyDescent="0.2">
      <c r="A56" s="49" t="s">
        <v>131</v>
      </c>
      <c r="B56" s="41" t="s">
        <v>132</v>
      </c>
      <c r="C56" s="149"/>
      <c r="D56" s="149"/>
      <c r="E56" s="149"/>
      <c r="F56" s="149"/>
      <c r="G56" s="149"/>
      <c r="H56" s="149"/>
      <c r="I56" s="149"/>
      <c r="J56" s="149"/>
      <c r="K56" s="149"/>
      <c r="L56" s="150"/>
      <c r="M56" s="150"/>
      <c r="N56" s="150"/>
    </row>
    <row r="57" spans="1:14" ht="26.25" customHeight="1" x14ac:dyDescent="0.2">
      <c r="A57" s="49" t="s">
        <v>133</v>
      </c>
      <c r="B57" s="41" t="s">
        <v>134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50">
        <f t="shared" ref="L57:N59" si="11">SUM(C57,F57,I57)</f>
        <v>0</v>
      </c>
      <c r="M57" s="150">
        <f t="shared" si="11"/>
        <v>0</v>
      </c>
      <c r="N57" s="150">
        <f t="shared" si="11"/>
        <v>0</v>
      </c>
    </row>
    <row r="58" spans="1:14" ht="27.75" customHeight="1" x14ac:dyDescent="0.2">
      <c r="A58" s="49" t="s">
        <v>135</v>
      </c>
      <c r="B58" s="41" t="s">
        <v>136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50">
        <f t="shared" si="11"/>
        <v>0</v>
      </c>
      <c r="M58" s="150">
        <f t="shared" si="11"/>
        <v>0</v>
      </c>
      <c r="N58" s="150">
        <f t="shared" si="11"/>
        <v>0</v>
      </c>
    </row>
    <row r="59" spans="1:14" ht="20.100000000000001" customHeight="1" x14ac:dyDescent="0.2">
      <c r="A59" s="28" t="s">
        <v>137</v>
      </c>
      <c r="B59" s="41" t="s">
        <v>138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50">
        <f t="shared" si="11"/>
        <v>0</v>
      </c>
      <c r="M59" s="150">
        <f t="shared" si="11"/>
        <v>0</v>
      </c>
      <c r="N59" s="150">
        <f t="shared" si="11"/>
        <v>0</v>
      </c>
    </row>
    <row r="60" spans="1:14" ht="20.100000000000001" customHeight="1" x14ac:dyDescent="0.2">
      <c r="A60" s="28" t="s">
        <v>139</v>
      </c>
      <c r="B60" s="41" t="s">
        <v>140</v>
      </c>
      <c r="C60" s="149"/>
      <c r="D60" s="149"/>
      <c r="E60" s="149"/>
      <c r="F60" s="149"/>
      <c r="G60" s="149"/>
      <c r="H60" s="149"/>
      <c r="I60" s="149"/>
      <c r="J60" s="149"/>
      <c r="K60" s="149"/>
      <c r="L60" s="150"/>
      <c r="M60" s="150"/>
      <c r="N60" s="150"/>
    </row>
    <row r="61" spans="1:14" ht="20.100000000000001" customHeight="1" x14ac:dyDescent="0.2">
      <c r="A61" s="28" t="s">
        <v>141</v>
      </c>
      <c r="B61" s="41" t="s">
        <v>142</v>
      </c>
      <c r="C61" s="149">
        <v>2045000</v>
      </c>
      <c r="D61" s="149">
        <v>2471720</v>
      </c>
      <c r="E61" s="149">
        <v>2354720</v>
      </c>
      <c r="F61" s="149"/>
      <c r="G61" s="149"/>
      <c r="H61" s="149"/>
      <c r="I61" s="149"/>
      <c r="J61" s="149"/>
      <c r="K61" s="149"/>
      <c r="L61" s="150">
        <f t="shared" ref="L61:N62" si="12">SUM(C61,F61,I61)</f>
        <v>2045000</v>
      </c>
      <c r="M61" s="150">
        <f t="shared" si="12"/>
        <v>2471720</v>
      </c>
      <c r="N61" s="150">
        <f t="shared" si="12"/>
        <v>2354720</v>
      </c>
    </row>
    <row r="62" spans="1:14" ht="20.100000000000001" customHeight="1" x14ac:dyDescent="0.2">
      <c r="A62" s="50" t="s">
        <v>143</v>
      </c>
      <c r="B62" s="47" t="s">
        <v>18</v>
      </c>
      <c r="C62" s="151">
        <f>SUM(C54:C61)</f>
        <v>2045000</v>
      </c>
      <c r="D62" s="151">
        <f>SUM(D54:D61)</f>
        <v>2471720</v>
      </c>
      <c r="E62" s="151">
        <f t="shared" ref="E62" si="13">SUM(E54:E61)</f>
        <v>2354720</v>
      </c>
      <c r="F62" s="151">
        <f>SUM(F54:F61)</f>
        <v>0</v>
      </c>
      <c r="G62" s="151">
        <f>SUM(G54:G61)</f>
        <v>0</v>
      </c>
      <c r="H62" s="151">
        <f>SUM(H57:H61)</f>
        <v>0</v>
      </c>
      <c r="I62" s="151"/>
      <c r="J62" s="151"/>
      <c r="K62" s="151"/>
      <c r="L62" s="152">
        <f t="shared" si="12"/>
        <v>2045000</v>
      </c>
      <c r="M62" s="152">
        <f t="shared" si="12"/>
        <v>2471720</v>
      </c>
      <c r="N62" s="152">
        <f t="shared" si="12"/>
        <v>2354720</v>
      </c>
    </row>
    <row r="63" spans="1:14" ht="20.100000000000001" customHeight="1" x14ac:dyDescent="0.2">
      <c r="A63" s="26" t="s">
        <v>144</v>
      </c>
      <c r="B63" s="41" t="s">
        <v>145</v>
      </c>
      <c r="C63" s="149"/>
      <c r="D63" s="149"/>
      <c r="E63" s="149"/>
      <c r="F63" s="149"/>
      <c r="G63" s="149"/>
      <c r="H63" s="149"/>
      <c r="I63" s="149"/>
      <c r="J63" s="149"/>
      <c r="K63" s="149"/>
      <c r="L63" s="150"/>
      <c r="M63" s="150"/>
      <c r="N63" s="150"/>
    </row>
    <row r="64" spans="1:14" ht="20.100000000000001" customHeight="1" x14ac:dyDescent="0.2">
      <c r="A64" s="26" t="s">
        <v>146</v>
      </c>
      <c r="B64" s="41" t="s">
        <v>147</v>
      </c>
      <c r="C64" s="149"/>
      <c r="D64" s="149">
        <v>990</v>
      </c>
      <c r="E64" s="149">
        <v>990</v>
      </c>
      <c r="F64" s="149"/>
      <c r="G64" s="149"/>
      <c r="H64" s="149"/>
      <c r="I64" s="149"/>
      <c r="J64" s="149"/>
      <c r="K64" s="149"/>
      <c r="L64" s="150"/>
      <c r="M64" s="150">
        <f>SUM(D64,G64,J64)</f>
        <v>990</v>
      </c>
      <c r="N64" s="150">
        <f>SUM(E64,H64,K64)</f>
        <v>990</v>
      </c>
    </row>
    <row r="65" spans="1:14" ht="24.95" customHeight="1" x14ac:dyDescent="0.2">
      <c r="A65" s="26" t="s">
        <v>148</v>
      </c>
      <c r="B65" s="41" t="s">
        <v>149</v>
      </c>
      <c r="C65" s="149"/>
      <c r="D65" s="149"/>
      <c r="E65" s="149"/>
      <c r="F65" s="149"/>
      <c r="G65" s="149"/>
      <c r="H65" s="149"/>
      <c r="I65" s="149"/>
      <c r="J65" s="149"/>
      <c r="K65" s="149"/>
      <c r="L65" s="150"/>
      <c r="M65" s="150"/>
      <c r="N65" s="150"/>
    </row>
    <row r="66" spans="1:14" ht="24.95" customHeight="1" x14ac:dyDescent="0.2">
      <c r="A66" s="26" t="s">
        <v>150</v>
      </c>
      <c r="B66" s="41" t="s">
        <v>151</v>
      </c>
      <c r="C66" s="149"/>
      <c r="D66" s="149"/>
      <c r="E66" s="149"/>
      <c r="F66" s="149"/>
      <c r="G66" s="149"/>
      <c r="H66" s="149"/>
      <c r="I66" s="149"/>
      <c r="J66" s="149"/>
      <c r="K66" s="149"/>
      <c r="L66" s="150"/>
      <c r="M66" s="150"/>
      <c r="N66" s="150"/>
    </row>
    <row r="67" spans="1:14" ht="24.95" customHeight="1" x14ac:dyDescent="0.2">
      <c r="A67" s="26" t="s">
        <v>152</v>
      </c>
      <c r="B67" s="41" t="s">
        <v>153</v>
      </c>
      <c r="C67" s="149"/>
      <c r="D67" s="149"/>
      <c r="E67" s="149"/>
      <c r="F67" s="149"/>
      <c r="G67" s="149"/>
      <c r="H67" s="149"/>
      <c r="I67" s="149"/>
      <c r="J67" s="149"/>
      <c r="K67" s="149"/>
      <c r="L67" s="150"/>
      <c r="M67" s="150"/>
      <c r="N67" s="150"/>
    </row>
    <row r="68" spans="1:14" ht="24.95" customHeight="1" x14ac:dyDescent="0.2">
      <c r="A68" s="26" t="s">
        <v>154</v>
      </c>
      <c r="B68" s="41" t="s">
        <v>155</v>
      </c>
      <c r="C68" s="149">
        <v>263000</v>
      </c>
      <c r="D68" s="149">
        <v>263000</v>
      </c>
      <c r="E68" s="149">
        <v>182596</v>
      </c>
      <c r="F68" s="149">
        <v>38000</v>
      </c>
      <c r="G68" s="149">
        <v>38000</v>
      </c>
      <c r="H68" s="149">
        <v>38000</v>
      </c>
      <c r="I68" s="149"/>
      <c r="J68" s="149"/>
      <c r="K68" s="149"/>
      <c r="L68" s="150">
        <f>SUM(C68,F68,I68)</f>
        <v>301000</v>
      </c>
      <c r="M68" s="150">
        <f>SUM(D68,G68,J68)</f>
        <v>301000</v>
      </c>
      <c r="N68" s="150">
        <f>SUM(E68,H68,K68)</f>
        <v>220596</v>
      </c>
    </row>
    <row r="69" spans="1:14" ht="24.95" customHeight="1" x14ac:dyDescent="0.2">
      <c r="A69" s="26" t="s">
        <v>156</v>
      </c>
      <c r="B69" s="41" t="s">
        <v>157</v>
      </c>
      <c r="C69" s="149"/>
      <c r="D69" s="149"/>
      <c r="E69" s="149"/>
      <c r="F69" s="149"/>
      <c r="G69" s="149"/>
      <c r="H69" s="149"/>
      <c r="I69" s="149"/>
      <c r="J69" s="149"/>
      <c r="K69" s="149"/>
      <c r="L69" s="150"/>
      <c r="M69" s="150"/>
      <c r="N69" s="150"/>
    </row>
    <row r="70" spans="1:14" ht="24.95" customHeight="1" x14ac:dyDescent="0.2">
      <c r="A70" s="26" t="s">
        <v>158</v>
      </c>
      <c r="B70" s="41" t="s">
        <v>159</v>
      </c>
      <c r="C70" s="149"/>
      <c r="D70" s="149"/>
      <c r="E70" s="149"/>
      <c r="F70" s="149"/>
      <c r="G70" s="149"/>
      <c r="H70" s="149"/>
      <c r="I70" s="149"/>
      <c r="J70" s="149"/>
      <c r="K70" s="149"/>
      <c r="L70" s="150"/>
      <c r="M70" s="150"/>
      <c r="N70" s="150"/>
    </row>
    <row r="71" spans="1:14" ht="24.95" customHeight="1" x14ac:dyDescent="0.2">
      <c r="A71" s="26" t="s">
        <v>160</v>
      </c>
      <c r="B71" s="41" t="s">
        <v>161</v>
      </c>
      <c r="C71" s="149"/>
      <c r="D71" s="149"/>
      <c r="E71" s="149"/>
      <c r="F71" s="149"/>
      <c r="G71" s="149"/>
      <c r="H71" s="149"/>
      <c r="I71" s="149"/>
      <c r="J71" s="149"/>
      <c r="K71" s="149"/>
      <c r="L71" s="150"/>
      <c r="M71" s="150"/>
      <c r="N71" s="150"/>
    </row>
    <row r="72" spans="1:14" ht="24.95" customHeight="1" x14ac:dyDescent="0.2">
      <c r="A72" s="22" t="s">
        <v>162</v>
      </c>
      <c r="B72" s="41" t="s">
        <v>163</v>
      </c>
      <c r="C72" s="149"/>
      <c r="D72" s="149"/>
      <c r="E72" s="149"/>
      <c r="F72" s="149"/>
      <c r="G72" s="149"/>
      <c r="H72" s="149"/>
      <c r="I72" s="149"/>
      <c r="J72" s="149"/>
      <c r="K72" s="149"/>
      <c r="L72" s="150"/>
      <c r="M72" s="150"/>
      <c r="N72" s="150"/>
    </row>
    <row r="73" spans="1:14" ht="24.95" customHeight="1" x14ac:dyDescent="0.2">
      <c r="A73" s="26" t="s">
        <v>164</v>
      </c>
      <c r="B73" s="41" t="s">
        <v>165</v>
      </c>
      <c r="C73" s="149"/>
      <c r="D73" s="149"/>
      <c r="E73" s="149"/>
      <c r="F73" s="149">
        <v>1022000</v>
      </c>
      <c r="G73" s="149">
        <v>1022000</v>
      </c>
      <c r="H73" s="149">
        <v>422100</v>
      </c>
      <c r="I73" s="149"/>
      <c r="J73" s="149"/>
      <c r="K73" s="149"/>
      <c r="L73" s="150">
        <v>1022</v>
      </c>
      <c r="M73" s="150">
        <f>SUM(D73,G73,J73)</f>
        <v>1022000</v>
      </c>
      <c r="N73" s="150">
        <f>SUM(E73,H73,K73)</f>
        <v>422100</v>
      </c>
    </row>
    <row r="74" spans="1:14" ht="20.100000000000001" customHeight="1" x14ac:dyDescent="0.2">
      <c r="A74" s="22" t="s">
        <v>166</v>
      </c>
      <c r="B74" s="41" t="s">
        <v>167</v>
      </c>
      <c r="C74" s="149"/>
      <c r="D74" s="149"/>
      <c r="E74" s="149"/>
      <c r="F74" s="149"/>
      <c r="G74" s="149"/>
      <c r="H74" s="149"/>
      <c r="I74" s="149"/>
      <c r="J74" s="149"/>
      <c r="K74" s="149"/>
      <c r="L74" s="150">
        <f>SUM(C74:I74)</f>
        <v>0</v>
      </c>
      <c r="M74" s="150"/>
      <c r="N74" s="150"/>
    </row>
    <row r="75" spans="1:14" ht="20.100000000000001" customHeight="1" x14ac:dyDescent="0.2">
      <c r="A75" s="22" t="s">
        <v>168</v>
      </c>
      <c r="B75" s="41" t="s">
        <v>167</v>
      </c>
      <c r="C75" s="149"/>
      <c r="D75" s="149"/>
      <c r="E75" s="149"/>
      <c r="F75" s="149"/>
      <c r="G75" s="149"/>
      <c r="H75" s="149"/>
      <c r="I75" s="149"/>
      <c r="J75" s="149"/>
      <c r="K75" s="149"/>
      <c r="L75" s="150"/>
      <c r="M75" s="150">
        <f>SUM(D75,G75,J75)</f>
        <v>0</v>
      </c>
      <c r="N75" s="150"/>
    </row>
    <row r="76" spans="1:14" ht="20.100000000000001" customHeight="1" x14ac:dyDescent="0.2">
      <c r="A76" s="50" t="s">
        <v>169</v>
      </c>
      <c r="B76" s="47" t="s">
        <v>20</v>
      </c>
      <c r="C76" s="151">
        <f t="shared" ref="C76:H76" si="14">SUM(C63:C75)</f>
        <v>263000</v>
      </c>
      <c r="D76" s="151">
        <f t="shared" si="14"/>
        <v>263990</v>
      </c>
      <c r="E76" s="151">
        <f t="shared" si="14"/>
        <v>183586</v>
      </c>
      <c r="F76" s="151">
        <f t="shared" si="14"/>
        <v>1060000</v>
      </c>
      <c r="G76" s="151">
        <f t="shared" si="14"/>
        <v>1060000</v>
      </c>
      <c r="H76" s="151">
        <f t="shared" si="14"/>
        <v>460100</v>
      </c>
      <c r="I76" s="151"/>
      <c r="J76" s="151"/>
      <c r="K76" s="151"/>
      <c r="L76" s="152">
        <f t="shared" ref="L76:N77" si="15">SUM(C76,F76,I76)</f>
        <v>1323000</v>
      </c>
      <c r="M76" s="152">
        <f t="shared" si="15"/>
        <v>1323990</v>
      </c>
      <c r="N76" s="152">
        <f t="shared" si="15"/>
        <v>643686</v>
      </c>
    </row>
    <row r="77" spans="1:14" ht="20.100000000000001" customHeight="1" x14ac:dyDescent="0.25">
      <c r="A77" s="51" t="s">
        <v>170</v>
      </c>
      <c r="B77" s="47"/>
      <c r="C77" s="151">
        <f>SUM(C76,C62,C53,C28,C27)</f>
        <v>19591378</v>
      </c>
      <c r="D77" s="151">
        <f>SUM(D76,D62,D53,D28,D27)</f>
        <v>20052878</v>
      </c>
      <c r="E77" s="151">
        <f>SUM(E76,E62,E53,E28,E27)</f>
        <v>16284209</v>
      </c>
      <c r="F77" s="151">
        <f>SUM(F76,F62,F53,F28,F27)</f>
        <v>1540000</v>
      </c>
      <c r="G77" s="151">
        <f>SUM(G76,G62,G28,G27,G53)</f>
        <v>1744000</v>
      </c>
      <c r="H77" s="151">
        <f>SUM(H76,H62,H53,H28,H27)</f>
        <v>1144037</v>
      </c>
      <c r="I77" s="149"/>
      <c r="J77" s="149"/>
      <c r="K77" s="149"/>
      <c r="L77" s="152">
        <f t="shared" si="15"/>
        <v>21131378</v>
      </c>
      <c r="M77" s="152">
        <f t="shared" si="15"/>
        <v>21796878</v>
      </c>
      <c r="N77" s="152">
        <f t="shared" si="15"/>
        <v>17428246</v>
      </c>
    </row>
    <row r="78" spans="1:14" ht="16.5" customHeight="1" x14ac:dyDescent="0.2">
      <c r="A78" s="52" t="s">
        <v>171</v>
      </c>
      <c r="B78" s="41" t="s">
        <v>172</v>
      </c>
      <c r="C78" s="149"/>
      <c r="D78" s="149"/>
      <c r="E78" s="149"/>
      <c r="F78" s="149"/>
      <c r="G78" s="149"/>
      <c r="H78" s="149"/>
      <c r="I78" s="149"/>
      <c r="J78" s="149"/>
      <c r="K78" s="149"/>
      <c r="L78" s="150"/>
      <c r="M78" s="150"/>
      <c r="N78" s="150"/>
    </row>
    <row r="79" spans="1:14" ht="15.75" customHeight="1" x14ac:dyDescent="0.2">
      <c r="A79" s="52" t="s">
        <v>173</v>
      </c>
      <c r="B79" s="41" t="s">
        <v>174</v>
      </c>
      <c r="C79" s="149"/>
      <c r="D79" s="149"/>
      <c r="E79" s="149"/>
      <c r="F79" s="149"/>
      <c r="G79" s="149"/>
      <c r="H79" s="149"/>
      <c r="I79" s="149"/>
      <c r="J79" s="149"/>
      <c r="K79" s="149"/>
      <c r="L79" s="150"/>
      <c r="M79" s="150"/>
      <c r="N79" s="150"/>
    </row>
    <row r="80" spans="1:14" ht="16.5" customHeight="1" x14ac:dyDescent="0.2">
      <c r="A80" s="52" t="s">
        <v>175</v>
      </c>
      <c r="B80" s="41" t="s">
        <v>176</v>
      </c>
      <c r="C80" s="149"/>
      <c r="D80" s="149"/>
      <c r="E80" s="149"/>
      <c r="F80" s="149">
        <v>400000</v>
      </c>
      <c r="G80" s="149"/>
      <c r="H80" s="149"/>
      <c r="I80" s="149"/>
      <c r="J80" s="149"/>
      <c r="K80" s="149"/>
      <c r="L80" s="150">
        <f>SUM(C80,F80,I80)</f>
        <v>400000</v>
      </c>
      <c r="M80" s="150"/>
      <c r="N80" s="150"/>
    </row>
    <row r="81" spans="1:14" ht="17.25" customHeight="1" x14ac:dyDescent="0.2">
      <c r="A81" s="52" t="s">
        <v>177</v>
      </c>
      <c r="B81" s="41" t="s">
        <v>178</v>
      </c>
      <c r="C81" s="149"/>
      <c r="D81" s="149"/>
      <c r="E81" s="149"/>
      <c r="F81" s="149">
        <v>200000</v>
      </c>
      <c r="G81" s="149">
        <v>741000</v>
      </c>
      <c r="H81" s="149">
        <v>740688</v>
      </c>
      <c r="I81" s="149"/>
      <c r="J81" s="149"/>
      <c r="K81" s="149"/>
      <c r="L81" s="150">
        <f>SUM(C81,F81,I81)</f>
        <v>200000</v>
      </c>
      <c r="M81" s="150">
        <f>SUM(D81,G81,J81)</f>
        <v>741000</v>
      </c>
      <c r="N81" s="150">
        <f>SUM(E81,H81,K81)</f>
        <v>740688</v>
      </c>
    </row>
    <row r="82" spans="1:14" ht="16.5" customHeight="1" x14ac:dyDescent="0.2">
      <c r="A82" s="45" t="s">
        <v>179</v>
      </c>
      <c r="B82" s="41" t="s">
        <v>180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50"/>
      <c r="M82" s="150"/>
      <c r="N82" s="150"/>
    </row>
    <row r="83" spans="1:14" ht="20.100000000000001" customHeight="1" x14ac:dyDescent="0.2">
      <c r="A83" s="45" t="s">
        <v>181</v>
      </c>
      <c r="B83" s="41" t="s">
        <v>182</v>
      </c>
      <c r="C83" s="149"/>
      <c r="D83" s="149"/>
      <c r="E83" s="149"/>
      <c r="F83" s="149"/>
      <c r="G83" s="149"/>
      <c r="H83" s="149"/>
      <c r="I83" s="149"/>
      <c r="J83" s="149"/>
      <c r="K83" s="149"/>
      <c r="L83" s="150"/>
      <c r="M83" s="150"/>
      <c r="N83" s="150"/>
    </row>
    <row r="84" spans="1:14" ht="20.100000000000001" customHeight="1" x14ac:dyDescent="0.2">
      <c r="A84" s="45" t="s">
        <v>183</v>
      </c>
      <c r="B84" s="41" t="s">
        <v>184</v>
      </c>
      <c r="C84" s="149"/>
      <c r="D84" s="149"/>
      <c r="E84" s="149"/>
      <c r="F84" s="149">
        <v>162000</v>
      </c>
      <c r="G84" s="149">
        <v>139000</v>
      </c>
      <c r="H84" s="149">
        <v>138425</v>
      </c>
      <c r="I84" s="149"/>
      <c r="J84" s="149"/>
      <c r="K84" s="149"/>
      <c r="L84" s="150">
        <f>SUM(D84,G84,J84)</f>
        <v>139000</v>
      </c>
      <c r="M84" s="150">
        <v>181</v>
      </c>
      <c r="N84" s="150">
        <v>87</v>
      </c>
    </row>
    <row r="85" spans="1:14" ht="20.100000000000001" customHeight="1" x14ac:dyDescent="0.2">
      <c r="A85" s="53" t="s">
        <v>185</v>
      </c>
      <c r="B85" s="47" t="s">
        <v>22</v>
      </c>
      <c r="C85" s="151"/>
      <c r="D85" s="151"/>
      <c r="E85" s="151"/>
      <c r="F85" s="151">
        <f>SUM(F78:F84)</f>
        <v>762000</v>
      </c>
      <c r="G85" s="151">
        <f>SUM(G78:G84)</f>
        <v>880000</v>
      </c>
      <c r="H85" s="151">
        <f>SUM(H78:H84)</f>
        <v>879113</v>
      </c>
      <c r="I85" s="151"/>
      <c r="J85" s="151"/>
      <c r="K85" s="151"/>
      <c r="L85" s="152">
        <f>SUM(C85,F85,I85)</f>
        <v>762000</v>
      </c>
      <c r="M85" s="152">
        <f>SUM(D85,G85,J85)</f>
        <v>880000</v>
      </c>
      <c r="N85" s="152">
        <f>SUM(E85,H85,K85)</f>
        <v>879113</v>
      </c>
    </row>
    <row r="86" spans="1:14" ht="20.100000000000001" customHeight="1" x14ac:dyDescent="0.2">
      <c r="A86" s="28" t="s">
        <v>186</v>
      </c>
      <c r="B86" s="41" t="s">
        <v>187</v>
      </c>
      <c r="C86" s="149"/>
      <c r="D86" s="149">
        <v>2831785</v>
      </c>
      <c r="E86" s="149"/>
      <c r="F86" s="149"/>
      <c r="G86" s="149">
        <v>265000</v>
      </c>
      <c r="H86" s="149">
        <v>265000</v>
      </c>
      <c r="I86" s="149"/>
      <c r="J86" s="149"/>
      <c r="K86" s="149"/>
      <c r="L86" s="150">
        <f>SUM(C86,F86,I86)</f>
        <v>0</v>
      </c>
      <c r="M86" s="150">
        <v>2441</v>
      </c>
      <c r="N86" s="150">
        <f>SUM(E86,H86,K86)</f>
        <v>265000</v>
      </c>
    </row>
    <row r="87" spans="1:14" ht="20.100000000000001" customHeight="1" x14ac:dyDescent="0.2">
      <c r="A87" s="28" t="s">
        <v>188</v>
      </c>
      <c r="B87" s="41" t="s">
        <v>189</v>
      </c>
      <c r="C87" s="149"/>
      <c r="D87" s="149"/>
      <c r="E87" s="149"/>
      <c r="F87" s="149"/>
      <c r="G87" s="149"/>
      <c r="H87" s="149"/>
      <c r="I87" s="149"/>
      <c r="J87" s="149"/>
      <c r="K87" s="149"/>
      <c r="L87" s="150"/>
      <c r="M87" s="150"/>
      <c r="N87" s="150"/>
    </row>
    <row r="88" spans="1:14" ht="20.100000000000001" customHeight="1" x14ac:dyDescent="0.2">
      <c r="A88" s="28" t="s">
        <v>190</v>
      </c>
      <c r="B88" s="41" t="s">
        <v>191</v>
      </c>
      <c r="C88" s="149"/>
      <c r="D88" s="149"/>
      <c r="E88" s="149"/>
      <c r="F88" s="149"/>
      <c r="G88" s="149"/>
      <c r="H88" s="149"/>
      <c r="I88" s="149"/>
      <c r="J88" s="149"/>
      <c r="K88" s="149"/>
      <c r="L88" s="150"/>
      <c r="M88" s="150"/>
      <c r="N88" s="150"/>
    </row>
    <row r="89" spans="1:14" ht="24" customHeight="1" x14ac:dyDescent="0.2">
      <c r="A89" s="28" t="s">
        <v>192</v>
      </c>
      <c r="B89" s="41" t="s">
        <v>193</v>
      </c>
      <c r="C89" s="149"/>
      <c r="D89" s="149"/>
      <c r="E89" s="149"/>
      <c r="F89" s="149"/>
      <c r="G89" s="149">
        <v>71550</v>
      </c>
      <c r="H89" s="149">
        <v>71550</v>
      </c>
      <c r="I89" s="149"/>
      <c r="J89" s="149"/>
      <c r="K89" s="149"/>
      <c r="L89" s="150">
        <f>SUM(C89,F89,I89)</f>
        <v>0</v>
      </c>
      <c r="M89" s="150">
        <f t="shared" ref="M89:N89" si="16">SUM(D89,G89,J89)</f>
        <v>71550</v>
      </c>
      <c r="N89" s="150">
        <f t="shared" si="16"/>
        <v>71550</v>
      </c>
    </row>
    <row r="90" spans="1:14" ht="20.100000000000001" customHeight="1" x14ac:dyDescent="0.2">
      <c r="A90" s="50" t="s">
        <v>194</v>
      </c>
      <c r="B90" s="47" t="s">
        <v>24</v>
      </c>
      <c r="C90" s="151">
        <f t="shared" ref="C90:H90" si="17">SUM(C86:C89)</f>
        <v>0</v>
      </c>
      <c r="D90" s="151">
        <f t="shared" si="17"/>
        <v>2831785</v>
      </c>
      <c r="E90" s="151">
        <f t="shared" si="17"/>
        <v>0</v>
      </c>
      <c r="F90" s="151">
        <f t="shared" si="17"/>
        <v>0</v>
      </c>
      <c r="G90" s="151">
        <f t="shared" si="17"/>
        <v>336550</v>
      </c>
      <c r="H90" s="151">
        <f t="shared" si="17"/>
        <v>336550</v>
      </c>
      <c r="I90" s="151"/>
      <c r="J90" s="151"/>
      <c r="K90" s="151"/>
      <c r="L90" s="152">
        <f>SUM(C90,F90,I90)</f>
        <v>0</v>
      </c>
      <c r="M90" s="152">
        <f>SUM(D90,G90,J90)</f>
        <v>3168335</v>
      </c>
      <c r="N90" s="152">
        <f>SUM(E90,H90,K90)</f>
        <v>336550</v>
      </c>
    </row>
    <row r="91" spans="1:14" ht="24.95" customHeight="1" x14ac:dyDescent="0.2">
      <c r="A91" s="28" t="s">
        <v>195</v>
      </c>
      <c r="B91" s="41" t="s">
        <v>196</v>
      </c>
      <c r="C91" s="149"/>
      <c r="D91" s="149"/>
      <c r="E91" s="149"/>
      <c r="F91" s="149"/>
      <c r="G91" s="149"/>
      <c r="H91" s="149"/>
      <c r="I91" s="149"/>
      <c r="J91" s="149"/>
      <c r="K91" s="149"/>
      <c r="L91" s="150"/>
      <c r="M91" s="150"/>
      <c r="N91" s="150"/>
    </row>
    <row r="92" spans="1:14" ht="24.95" customHeight="1" x14ac:dyDescent="0.2">
      <c r="A92" s="28" t="s">
        <v>197</v>
      </c>
      <c r="B92" s="41" t="s">
        <v>198</v>
      </c>
      <c r="C92" s="149"/>
      <c r="D92" s="149"/>
      <c r="E92" s="149"/>
      <c r="F92" s="149"/>
      <c r="G92" s="149"/>
      <c r="H92" s="149"/>
      <c r="I92" s="149"/>
      <c r="J92" s="149"/>
      <c r="K92" s="149"/>
      <c r="L92" s="150"/>
      <c r="M92" s="150"/>
      <c r="N92" s="150"/>
    </row>
    <row r="93" spans="1:14" ht="24.95" customHeight="1" x14ac:dyDescent="0.2">
      <c r="A93" s="28" t="s">
        <v>199</v>
      </c>
      <c r="B93" s="41" t="s">
        <v>200</v>
      </c>
      <c r="C93" s="149"/>
      <c r="D93" s="149"/>
      <c r="E93" s="149"/>
      <c r="F93" s="149"/>
      <c r="G93" s="149"/>
      <c r="H93" s="149"/>
      <c r="I93" s="149"/>
      <c r="J93" s="149"/>
      <c r="K93" s="149"/>
      <c r="L93" s="150"/>
      <c r="M93" s="150"/>
      <c r="N93" s="150"/>
    </row>
    <row r="94" spans="1:14" ht="24.95" customHeight="1" x14ac:dyDescent="0.2">
      <c r="A94" s="28" t="s">
        <v>201</v>
      </c>
      <c r="B94" s="41" t="s">
        <v>202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50"/>
      <c r="M94" s="150"/>
      <c r="N94" s="150"/>
    </row>
    <row r="95" spans="1:14" ht="24.95" customHeight="1" x14ac:dyDescent="0.2">
      <c r="A95" s="28" t="s">
        <v>203</v>
      </c>
      <c r="B95" s="41" t="s">
        <v>204</v>
      </c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150"/>
      <c r="N95" s="150"/>
    </row>
    <row r="96" spans="1:14" ht="24.95" customHeight="1" x14ac:dyDescent="0.2">
      <c r="A96" s="28" t="s">
        <v>205</v>
      </c>
      <c r="B96" s="41" t="s">
        <v>206</v>
      </c>
      <c r="C96" s="149"/>
      <c r="D96" s="149"/>
      <c r="E96" s="149"/>
      <c r="F96" s="149">
        <v>300000</v>
      </c>
      <c r="G96" s="149">
        <v>300000</v>
      </c>
      <c r="H96" s="149">
        <v>0</v>
      </c>
      <c r="I96" s="149"/>
      <c r="J96" s="149"/>
      <c r="K96" s="149"/>
      <c r="L96" s="150">
        <f>SUM(C96,F96,I96)</f>
        <v>300000</v>
      </c>
      <c r="M96" s="150">
        <f>SUM(D96,G96,J96)</f>
        <v>300000</v>
      </c>
      <c r="N96" s="150">
        <f>SUM(E96,H96,K96)</f>
        <v>0</v>
      </c>
    </row>
    <row r="97" spans="1:14" ht="24.95" customHeight="1" x14ac:dyDescent="0.2">
      <c r="A97" s="28" t="s">
        <v>207</v>
      </c>
      <c r="B97" s="41" t="s">
        <v>208</v>
      </c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150">
        <f>SUM(D97,G97,J97)</f>
        <v>0</v>
      </c>
      <c r="N97" s="150">
        <f>SUM(E97,H97,K97)</f>
        <v>0</v>
      </c>
    </row>
    <row r="98" spans="1:14" ht="24.95" customHeight="1" x14ac:dyDescent="0.2">
      <c r="A98" s="28" t="s">
        <v>209</v>
      </c>
      <c r="B98" s="41" t="s">
        <v>210</v>
      </c>
      <c r="C98" s="149"/>
      <c r="D98" s="149"/>
      <c r="E98" s="149"/>
      <c r="F98" s="149">
        <v>111000</v>
      </c>
      <c r="G98" s="149">
        <v>111000</v>
      </c>
      <c r="H98" s="149">
        <v>110500</v>
      </c>
      <c r="I98" s="149"/>
      <c r="J98" s="149"/>
      <c r="K98" s="149"/>
      <c r="L98" s="150">
        <f>SUM(C98,F98,I98)</f>
        <v>111000</v>
      </c>
      <c r="M98" s="150">
        <f>SUM(D98,G98,J98)</f>
        <v>111000</v>
      </c>
      <c r="N98" s="150">
        <f t="shared" ref="N98:N101" si="18">SUM(E98,H98,K98)</f>
        <v>110500</v>
      </c>
    </row>
    <row r="99" spans="1:14" ht="20.100000000000001" customHeight="1" x14ac:dyDescent="0.2">
      <c r="A99" s="50" t="s">
        <v>211</v>
      </c>
      <c r="B99" s="47" t="s">
        <v>26</v>
      </c>
      <c r="C99" s="151"/>
      <c r="D99" s="151"/>
      <c r="E99" s="151"/>
      <c r="F99" s="151">
        <f>SUM(F91:F98)</f>
        <v>411000</v>
      </c>
      <c r="G99" s="151">
        <f>SUM(G91:G98)</f>
        <v>411000</v>
      </c>
      <c r="H99" s="151">
        <f>SUM(H91:H98)</f>
        <v>110500</v>
      </c>
      <c r="I99" s="151"/>
      <c r="J99" s="151"/>
      <c r="K99" s="151"/>
      <c r="L99" s="152">
        <f>SUM(C99,F99,I99)</f>
        <v>411000</v>
      </c>
      <c r="M99" s="152">
        <f t="shared" ref="M99" si="19">SUM(D99,G99,J99)</f>
        <v>411000</v>
      </c>
      <c r="N99" s="152">
        <f t="shared" si="18"/>
        <v>110500</v>
      </c>
    </row>
    <row r="100" spans="1:14" ht="20.100000000000001" customHeight="1" x14ac:dyDescent="0.25">
      <c r="A100" s="51" t="s">
        <v>212</v>
      </c>
      <c r="B100" s="47"/>
      <c r="C100" s="151">
        <f t="shared" ref="C100:H100" si="20">SUM(C99,C90,C85)</f>
        <v>0</v>
      </c>
      <c r="D100" s="151">
        <f t="shared" si="20"/>
        <v>2831785</v>
      </c>
      <c r="E100" s="151">
        <f t="shared" si="20"/>
        <v>0</v>
      </c>
      <c r="F100" s="151">
        <f t="shared" si="20"/>
        <v>1173000</v>
      </c>
      <c r="G100" s="151">
        <f t="shared" si="20"/>
        <v>1627550</v>
      </c>
      <c r="H100" s="151">
        <f t="shared" si="20"/>
        <v>1326163</v>
      </c>
      <c r="I100" s="149"/>
      <c r="J100" s="149"/>
      <c r="K100" s="149"/>
      <c r="L100" s="152">
        <f>SUM(C100,F100,I100)</f>
        <v>1173000</v>
      </c>
      <c r="M100" s="152">
        <f>SUM(D100,G100,J100)</f>
        <v>4459335</v>
      </c>
      <c r="N100" s="152">
        <f t="shared" si="18"/>
        <v>1326163</v>
      </c>
    </row>
    <row r="101" spans="1:14" ht="20.100000000000001" customHeight="1" x14ac:dyDescent="0.2">
      <c r="A101" s="54" t="s">
        <v>213</v>
      </c>
      <c r="B101" s="55" t="s">
        <v>214</v>
      </c>
      <c r="C101" s="151">
        <f t="shared" ref="C101:H101" si="21">SUM(C100,C77)</f>
        <v>19591378</v>
      </c>
      <c r="D101" s="151">
        <f t="shared" si="21"/>
        <v>22884663</v>
      </c>
      <c r="E101" s="151">
        <f t="shared" si="21"/>
        <v>16284209</v>
      </c>
      <c r="F101" s="151">
        <f t="shared" si="21"/>
        <v>2713000</v>
      </c>
      <c r="G101" s="151">
        <f t="shared" si="21"/>
        <v>3371550</v>
      </c>
      <c r="H101" s="151">
        <f t="shared" si="21"/>
        <v>2470200</v>
      </c>
      <c r="I101" s="151"/>
      <c r="J101" s="151"/>
      <c r="K101" s="151"/>
      <c r="L101" s="152">
        <f>SUM(C101,F101,I101)</f>
        <v>22304378</v>
      </c>
      <c r="M101" s="152">
        <f>SUM(D101,G101,J101)</f>
        <v>26256213</v>
      </c>
      <c r="N101" s="152">
        <f t="shared" si="18"/>
        <v>18754409</v>
      </c>
    </row>
    <row r="102" spans="1:14" ht="16.5" customHeight="1" x14ac:dyDescent="0.2">
      <c r="A102" s="28" t="s">
        <v>215</v>
      </c>
      <c r="B102" s="23" t="s">
        <v>216</v>
      </c>
      <c r="C102" s="153"/>
      <c r="D102" s="153"/>
      <c r="E102" s="153"/>
      <c r="F102" s="153"/>
      <c r="G102" s="154"/>
      <c r="H102" s="153"/>
      <c r="I102" s="153"/>
      <c r="J102" s="153"/>
      <c r="K102" s="153"/>
      <c r="L102" s="153"/>
      <c r="M102" s="153"/>
      <c r="N102" s="153"/>
    </row>
    <row r="103" spans="1:14" ht="24.75" customHeight="1" x14ac:dyDescent="0.2">
      <c r="A103" s="28" t="s">
        <v>217</v>
      </c>
      <c r="B103" s="23" t="s">
        <v>218</v>
      </c>
      <c r="C103" s="153"/>
      <c r="D103" s="153"/>
      <c r="E103" s="153"/>
      <c r="F103" s="153"/>
      <c r="G103" s="154"/>
      <c r="H103" s="154"/>
      <c r="I103" s="153"/>
      <c r="J103" s="153"/>
      <c r="K103" s="153"/>
      <c r="L103" s="153"/>
      <c r="M103" s="154">
        <f>SUM(D103,G103,J103)</f>
        <v>0</v>
      </c>
      <c r="N103" s="154"/>
    </row>
    <row r="104" spans="1:14" ht="15" customHeight="1" x14ac:dyDescent="0.2">
      <c r="A104" s="28" t="s">
        <v>219</v>
      </c>
      <c r="B104" s="23" t="s">
        <v>220</v>
      </c>
      <c r="C104" s="153"/>
      <c r="D104" s="153"/>
      <c r="E104" s="153"/>
      <c r="F104" s="153"/>
      <c r="G104" s="154"/>
      <c r="H104" s="154"/>
      <c r="I104" s="153"/>
      <c r="J104" s="153"/>
      <c r="K104" s="153"/>
      <c r="L104" s="153"/>
      <c r="M104" s="154"/>
      <c r="N104" s="154"/>
    </row>
    <row r="105" spans="1:14" ht="16.5" customHeight="1" x14ac:dyDescent="0.2">
      <c r="A105" s="56" t="s">
        <v>221</v>
      </c>
      <c r="B105" s="27" t="s">
        <v>222</v>
      </c>
      <c r="C105" s="155"/>
      <c r="D105" s="155"/>
      <c r="E105" s="155"/>
      <c r="F105" s="155"/>
      <c r="G105" s="156">
        <f>SUM(G102:G104)</f>
        <v>0</v>
      </c>
      <c r="H105" s="156"/>
      <c r="I105" s="155"/>
      <c r="J105" s="155"/>
      <c r="K105" s="155"/>
      <c r="L105" s="155"/>
      <c r="M105" s="156">
        <f>SUM(D105,G105,J105)</f>
        <v>0</v>
      </c>
      <c r="N105" s="156"/>
    </row>
    <row r="106" spans="1:14" ht="15.75" customHeight="1" x14ac:dyDescent="0.2">
      <c r="A106" s="57" t="s">
        <v>223</v>
      </c>
      <c r="B106" s="23" t="s">
        <v>224</v>
      </c>
      <c r="C106" s="157"/>
      <c r="D106" s="157"/>
      <c r="E106" s="157"/>
      <c r="F106" s="157"/>
      <c r="G106" s="158"/>
      <c r="H106" s="158"/>
      <c r="I106" s="157"/>
      <c r="J106" s="157"/>
      <c r="K106" s="157"/>
      <c r="L106" s="157"/>
      <c r="M106" s="158"/>
      <c r="N106" s="158"/>
    </row>
    <row r="107" spans="1:14" ht="17.25" customHeight="1" x14ac:dyDescent="0.2">
      <c r="A107" s="57" t="s">
        <v>225</v>
      </c>
      <c r="B107" s="23" t="s">
        <v>226</v>
      </c>
      <c r="C107" s="157"/>
      <c r="D107" s="157"/>
      <c r="E107" s="157"/>
      <c r="F107" s="157"/>
      <c r="G107" s="158"/>
      <c r="H107" s="158"/>
      <c r="I107" s="157"/>
      <c r="J107" s="157"/>
      <c r="K107" s="157"/>
      <c r="L107" s="157"/>
      <c r="M107" s="158"/>
      <c r="N107" s="158"/>
    </row>
    <row r="108" spans="1:14" ht="15.75" customHeight="1" x14ac:dyDescent="0.2">
      <c r="A108" s="28" t="s">
        <v>227</v>
      </c>
      <c r="B108" s="23" t="s">
        <v>228</v>
      </c>
      <c r="C108" s="153"/>
      <c r="D108" s="153"/>
      <c r="E108" s="153"/>
      <c r="F108" s="153"/>
      <c r="G108" s="154"/>
      <c r="H108" s="154"/>
      <c r="I108" s="153"/>
      <c r="J108" s="153"/>
      <c r="K108" s="153"/>
      <c r="L108" s="153"/>
      <c r="M108" s="154"/>
      <c r="N108" s="154"/>
    </row>
    <row r="109" spans="1:14" ht="14.25" customHeight="1" x14ac:dyDescent="0.2">
      <c r="A109" s="28" t="s">
        <v>229</v>
      </c>
      <c r="B109" s="23" t="s">
        <v>230</v>
      </c>
      <c r="C109" s="153"/>
      <c r="D109" s="153"/>
      <c r="E109" s="153"/>
      <c r="F109" s="153"/>
      <c r="G109" s="154"/>
      <c r="H109" s="154"/>
      <c r="I109" s="153"/>
      <c r="J109" s="153"/>
      <c r="K109" s="153"/>
      <c r="L109" s="153"/>
      <c r="M109" s="154"/>
      <c r="N109" s="154"/>
    </row>
    <row r="110" spans="1:14" ht="14.25" customHeight="1" x14ac:dyDescent="0.2">
      <c r="A110" s="58" t="s">
        <v>231</v>
      </c>
      <c r="B110" s="27" t="s">
        <v>232</v>
      </c>
      <c r="C110" s="159"/>
      <c r="D110" s="159"/>
      <c r="E110" s="159"/>
      <c r="F110" s="159"/>
      <c r="G110" s="160"/>
      <c r="H110" s="160"/>
      <c r="I110" s="159"/>
      <c r="J110" s="159"/>
      <c r="K110" s="159"/>
      <c r="L110" s="159"/>
      <c r="M110" s="160"/>
      <c r="N110" s="160"/>
    </row>
    <row r="111" spans="1:14" ht="15" customHeight="1" x14ac:dyDescent="0.2">
      <c r="A111" s="57" t="s">
        <v>233</v>
      </c>
      <c r="B111" s="23" t="s">
        <v>234</v>
      </c>
      <c r="C111" s="157"/>
      <c r="D111" s="157"/>
      <c r="E111" s="157"/>
      <c r="F111" s="157"/>
      <c r="G111" s="158"/>
      <c r="H111" s="158"/>
      <c r="I111" s="157"/>
      <c r="J111" s="157"/>
      <c r="K111" s="157"/>
      <c r="L111" s="157"/>
      <c r="M111" s="158"/>
      <c r="N111" s="158"/>
    </row>
    <row r="112" spans="1:14" ht="15.75" customHeight="1" x14ac:dyDescent="0.2">
      <c r="A112" s="57" t="s">
        <v>235</v>
      </c>
      <c r="B112" s="23" t="s">
        <v>236</v>
      </c>
      <c r="C112" s="157"/>
      <c r="D112" s="158">
        <v>540148</v>
      </c>
      <c r="E112" s="158">
        <v>540148</v>
      </c>
      <c r="F112" s="158"/>
      <c r="G112" s="158"/>
      <c r="H112" s="158"/>
      <c r="I112" s="158"/>
      <c r="J112" s="158"/>
      <c r="K112" s="158"/>
      <c r="L112" s="158"/>
      <c r="M112" s="158">
        <f>SUM(D112,G112,J112)</f>
        <v>540148</v>
      </c>
      <c r="N112" s="158">
        <f>SUM(E112,H112,K112)</f>
        <v>540148</v>
      </c>
    </row>
    <row r="113" spans="1:14" ht="15.75" customHeight="1" x14ac:dyDescent="0.2">
      <c r="A113" s="58" t="s">
        <v>237</v>
      </c>
      <c r="B113" s="27" t="s">
        <v>238</v>
      </c>
      <c r="C113" s="157"/>
      <c r="D113" s="158"/>
      <c r="E113" s="158"/>
      <c r="F113" s="158"/>
      <c r="G113" s="160">
        <f>SUM(G111:G112)</f>
        <v>0</v>
      </c>
      <c r="H113" s="160">
        <f>SUM(H111:H112)</f>
        <v>0</v>
      </c>
      <c r="I113" s="158"/>
      <c r="J113" s="158"/>
      <c r="K113" s="158"/>
      <c r="L113" s="158"/>
      <c r="M113" s="160">
        <f>SUM(D113,G113,J113)</f>
        <v>0</v>
      </c>
      <c r="N113" s="160">
        <f>SUM(E113,H113,K113)</f>
        <v>0</v>
      </c>
    </row>
    <row r="114" spans="1:14" ht="15" customHeight="1" x14ac:dyDescent="0.2">
      <c r="A114" s="57" t="s">
        <v>239</v>
      </c>
      <c r="B114" s="23" t="s">
        <v>240</v>
      </c>
      <c r="C114" s="157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</row>
    <row r="115" spans="1:14" ht="15.75" customHeight="1" x14ac:dyDescent="0.2">
      <c r="A115" s="57" t="s">
        <v>241</v>
      </c>
      <c r="B115" s="23" t="s">
        <v>242</v>
      </c>
      <c r="C115" s="157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</row>
    <row r="116" spans="1:14" ht="15" customHeight="1" x14ac:dyDescent="0.2">
      <c r="A116" s="57" t="s">
        <v>243</v>
      </c>
      <c r="B116" s="23" t="s">
        <v>244</v>
      </c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</row>
    <row r="117" spans="1:14" ht="15.75" customHeight="1" x14ac:dyDescent="0.2">
      <c r="A117" s="59" t="s">
        <v>245</v>
      </c>
      <c r="B117" s="29" t="s">
        <v>246</v>
      </c>
      <c r="C117" s="159"/>
      <c r="D117" s="160">
        <f>SUM(D110:D116,D105)</f>
        <v>540148</v>
      </c>
      <c r="E117" s="160">
        <f t="shared" ref="E117:N117" si="22">SUM(E110:E116,E105)</f>
        <v>540148</v>
      </c>
      <c r="F117" s="160">
        <f t="shared" si="22"/>
        <v>0</v>
      </c>
      <c r="G117" s="160">
        <f t="shared" si="22"/>
        <v>0</v>
      </c>
      <c r="H117" s="160">
        <f t="shared" si="22"/>
        <v>0</v>
      </c>
      <c r="I117" s="160">
        <f t="shared" si="22"/>
        <v>0</v>
      </c>
      <c r="J117" s="160">
        <f t="shared" si="22"/>
        <v>0</v>
      </c>
      <c r="K117" s="160">
        <f t="shared" si="22"/>
        <v>0</v>
      </c>
      <c r="L117" s="160">
        <f t="shared" si="22"/>
        <v>0</v>
      </c>
      <c r="M117" s="160">
        <f t="shared" si="22"/>
        <v>540148</v>
      </c>
      <c r="N117" s="160">
        <f t="shared" si="22"/>
        <v>540148</v>
      </c>
    </row>
    <row r="118" spans="1:14" ht="15" customHeight="1" x14ac:dyDescent="0.2">
      <c r="A118" s="57" t="s">
        <v>247</v>
      </c>
      <c r="B118" s="23" t="s">
        <v>248</v>
      </c>
      <c r="C118" s="157"/>
      <c r="D118" s="157"/>
      <c r="E118" s="157"/>
      <c r="F118" s="157"/>
      <c r="G118" s="158"/>
      <c r="H118" s="158"/>
      <c r="I118" s="157"/>
      <c r="J118" s="157"/>
      <c r="K118" s="157"/>
      <c r="L118" s="157"/>
      <c r="M118" s="157"/>
      <c r="N118" s="158"/>
    </row>
    <row r="119" spans="1:14" ht="16.5" customHeight="1" x14ac:dyDescent="0.2">
      <c r="A119" s="28" t="s">
        <v>249</v>
      </c>
      <c r="B119" s="23" t="s">
        <v>250</v>
      </c>
      <c r="C119" s="153"/>
      <c r="D119" s="153"/>
      <c r="E119" s="153"/>
      <c r="F119" s="153"/>
      <c r="G119" s="154"/>
      <c r="H119" s="154"/>
      <c r="I119" s="153"/>
      <c r="J119" s="153"/>
      <c r="K119" s="153"/>
      <c r="L119" s="153"/>
      <c r="M119" s="153"/>
      <c r="N119" s="154"/>
    </row>
    <row r="120" spans="1:14" ht="15" customHeight="1" x14ac:dyDescent="0.2">
      <c r="A120" s="57" t="s">
        <v>251</v>
      </c>
      <c r="B120" s="23" t="s">
        <v>252</v>
      </c>
      <c r="C120" s="157"/>
      <c r="D120" s="157"/>
      <c r="E120" s="157"/>
      <c r="F120" s="157"/>
      <c r="G120" s="158"/>
      <c r="H120" s="158"/>
      <c r="I120" s="157"/>
      <c r="J120" s="157"/>
      <c r="K120" s="157"/>
      <c r="L120" s="157"/>
      <c r="M120" s="157"/>
      <c r="N120" s="158"/>
    </row>
    <row r="121" spans="1:14" ht="14.25" customHeight="1" x14ac:dyDescent="0.2">
      <c r="A121" s="57" t="s">
        <v>253</v>
      </c>
      <c r="B121" s="23" t="s">
        <v>254</v>
      </c>
      <c r="C121" s="157"/>
      <c r="D121" s="157"/>
      <c r="E121" s="157"/>
      <c r="F121" s="157"/>
      <c r="G121" s="158"/>
      <c r="H121" s="158"/>
      <c r="I121" s="157"/>
      <c r="J121" s="157"/>
      <c r="K121" s="157"/>
      <c r="L121" s="157"/>
      <c r="M121" s="157"/>
      <c r="N121" s="158"/>
    </row>
    <row r="122" spans="1:14" ht="14.25" customHeight="1" x14ac:dyDescent="0.2">
      <c r="A122" s="59" t="s">
        <v>255</v>
      </c>
      <c r="B122" s="29" t="s">
        <v>256</v>
      </c>
      <c r="C122" s="159"/>
      <c r="D122" s="159"/>
      <c r="E122" s="159"/>
      <c r="F122" s="159"/>
      <c r="G122" s="160"/>
      <c r="H122" s="160"/>
      <c r="I122" s="159"/>
      <c r="J122" s="159"/>
      <c r="K122" s="159"/>
      <c r="L122" s="159"/>
      <c r="M122" s="159"/>
      <c r="N122" s="160"/>
    </row>
    <row r="123" spans="1:14" ht="25.5" customHeight="1" x14ac:dyDescent="0.2">
      <c r="A123" s="28" t="s">
        <v>257</v>
      </c>
      <c r="B123" s="23" t="s">
        <v>258</v>
      </c>
      <c r="C123" s="153"/>
      <c r="D123" s="153"/>
      <c r="E123" s="153"/>
      <c r="F123" s="153"/>
      <c r="G123" s="154"/>
      <c r="H123" s="154"/>
      <c r="I123" s="153"/>
      <c r="J123" s="153"/>
      <c r="K123" s="153"/>
      <c r="L123" s="153"/>
      <c r="M123" s="153"/>
      <c r="N123" s="154"/>
    </row>
    <row r="124" spans="1:14" ht="20.100000000000001" customHeight="1" x14ac:dyDescent="0.2">
      <c r="A124" s="60" t="s">
        <v>259</v>
      </c>
      <c r="B124" s="61" t="s">
        <v>27</v>
      </c>
      <c r="C124" s="159"/>
      <c r="D124" s="160">
        <f>SUM(D117:D123)</f>
        <v>540148</v>
      </c>
      <c r="E124" s="160">
        <f t="shared" ref="E124:N124" si="23">SUM(E117:E123)</f>
        <v>540148</v>
      </c>
      <c r="F124" s="160">
        <f t="shared" si="23"/>
        <v>0</v>
      </c>
      <c r="G124" s="160">
        <f t="shared" si="23"/>
        <v>0</v>
      </c>
      <c r="H124" s="160">
        <f t="shared" si="23"/>
        <v>0</v>
      </c>
      <c r="I124" s="160">
        <f t="shared" si="23"/>
        <v>0</v>
      </c>
      <c r="J124" s="160">
        <f t="shared" si="23"/>
        <v>0</v>
      </c>
      <c r="K124" s="160">
        <f t="shared" si="23"/>
        <v>0</v>
      </c>
      <c r="L124" s="160">
        <f t="shared" si="23"/>
        <v>0</v>
      </c>
      <c r="M124" s="160">
        <f t="shared" si="23"/>
        <v>540148</v>
      </c>
      <c r="N124" s="160">
        <f t="shared" si="23"/>
        <v>540148</v>
      </c>
    </row>
    <row r="125" spans="1:14" ht="20.100000000000001" customHeight="1" x14ac:dyDescent="0.25">
      <c r="A125" s="62" t="s">
        <v>260</v>
      </c>
      <c r="B125" s="63"/>
      <c r="C125" s="151">
        <f>SUM(C124,C101)</f>
        <v>19591378</v>
      </c>
      <c r="D125" s="151">
        <f>SUM(D101,D124)</f>
        <v>23424811</v>
      </c>
      <c r="E125" s="151">
        <f>SUM(E101,E124)</f>
        <v>16824357</v>
      </c>
      <c r="F125" s="151">
        <f>SUM(F124,F101)</f>
        <v>2713000</v>
      </c>
      <c r="G125" s="151">
        <f>SUM(G124,G101)</f>
        <v>3371550</v>
      </c>
      <c r="H125" s="151">
        <f>SUM(H101,H124)</f>
        <v>2470200</v>
      </c>
      <c r="I125" s="151"/>
      <c r="J125" s="151"/>
      <c r="K125" s="151"/>
      <c r="L125" s="152">
        <f>SUM(C125,F125,I125)</f>
        <v>22304378</v>
      </c>
      <c r="M125" s="152">
        <f>SUM(D125,G125,J125)</f>
        <v>26796361</v>
      </c>
      <c r="N125" s="152">
        <f>SUM(E125,H125,K125)</f>
        <v>19294557</v>
      </c>
    </row>
    <row r="126" spans="1:14" ht="20.100000000000001" customHeight="1" x14ac:dyDescent="0.25">
      <c r="A126" s="109"/>
      <c r="B126" s="110"/>
      <c r="C126" s="111"/>
      <c r="D126" s="111"/>
      <c r="E126" s="111"/>
      <c r="F126" s="111"/>
      <c r="G126" s="111"/>
      <c r="H126" s="111"/>
      <c r="I126" s="111"/>
      <c r="J126" s="111"/>
      <c r="K126" s="111"/>
      <c r="L126" s="112"/>
      <c r="M126" s="112"/>
      <c r="N126" s="112"/>
    </row>
    <row r="127" spans="1:14" ht="18" customHeight="1" x14ac:dyDescent="0.25">
      <c r="A127" s="180" t="s">
        <v>261</v>
      </c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1"/>
      <c r="M127" s="106"/>
      <c r="N127" s="96"/>
    </row>
    <row r="128" spans="1:14" ht="10.5" customHeight="1" x14ac:dyDescent="0.25">
      <c r="A128" s="66"/>
      <c r="B128" s="68"/>
      <c r="C128" s="68"/>
      <c r="D128" s="108"/>
      <c r="E128" s="98"/>
      <c r="F128" s="68"/>
      <c r="G128" s="108"/>
      <c r="H128" s="98"/>
      <c r="I128" s="68"/>
      <c r="J128" s="108"/>
      <c r="K128" s="98"/>
      <c r="L128" s="67"/>
      <c r="M128" s="106"/>
      <c r="N128" s="96"/>
    </row>
    <row r="129" spans="1:14" ht="24.75" customHeight="1" x14ac:dyDescent="0.25">
      <c r="A129" s="19" t="s">
        <v>29</v>
      </c>
    </row>
    <row r="130" spans="1:14" ht="16.5" customHeight="1" x14ac:dyDescent="0.25">
      <c r="A130" s="24"/>
      <c r="B130" s="25"/>
      <c r="C130" s="182" t="s">
        <v>38</v>
      </c>
      <c r="D130" s="183"/>
      <c r="E130" s="184"/>
      <c r="F130" s="182" t="s">
        <v>39</v>
      </c>
      <c r="G130" s="183"/>
      <c r="H130" s="184"/>
      <c r="I130" s="182" t="s">
        <v>452</v>
      </c>
      <c r="J130" s="183"/>
      <c r="K130" s="184"/>
      <c r="L130" s="95" t="s">
        <v>455</v>
      </c>
      <c r="M130" s="32"/>
      <c r="N130" s="99"/>
    </row>
    <row r="131" spans="1:14" ht="41.25" customHeight="1" x14ac:dyDescent="0.3">
      <c r="A131" s="100" t="s">
        <v>31</v>
      </c>
      <c r="B131" s="101" t="s">
        <v>262</v>
      </c>
      <c r="C131" s="102" t="s">
        <v>451</v>
      </c>
      <c r="D131" s="64" t="s">
        <v>457</v>
      </c>
      <c r="E131" s="102" t="s">
        <v>459</v>
      </c>
      <c r="F131" s="102" t="s">
        <v>451</v>
      </c>
      <c r="G131" s="64" t="s">
        <v>457</v>
      </c>
      <c r="H131" s="102" t="s">
        <v>459</v>
      </c>
      <c r="I131" s="102" t="s">
        <v>453</v>
      </c>
      <c r="J131" s="64" t="s">
        <v>457</v>
      </c>
      <c r="K131" s="102" t="s">
        <v>459</v>
      </c>
      <c r="L131" s="103" t="s">
        <v>451</v>
      </c>
      <c r="M131" s="64" t="s">
        <v>457</v>
      </c>
      <c r="N131" s="69" t="s">
        <v>459</v>
      </c>
    </row>
    <row r="132" spans="1:14" ht="15" x14ac:dyDescent="0.2">
      <c r="A132" s="42" t="s">
        <v>263</v>
      </c>
      <c r="B132" s="45" t="s">
        <v>264</v>
      </c>
      <c r="C132" s="161">
        <v>7809576</v>
      </c>
      <c r="D132" s="161">
        <v>7809576</v>
      </c>
      <c r="E132" s="161">
        <v>7809576</v>
      </c>
      <c r="F132" s="161"/>
      <c r="G132" s="161"/>
      <c r="H132" s="161"/>
      <c r="I132" s="161"/>
      <c r="J132" s="161"/>
      <c r="K132" s="161"/>
      <c r="L132" s="161">
        <f>SUM(C132,F132,I132)</f>
        <v>7809576</v>
      </c>
      <c r="M132" s="161">
        <f>SUM(D132,G132,J132)</f>
        <v>7809576</v>
      </c>
      <c r="N132" s="161">
        <f>SUM(E132,H132,K132)</f>
        <v>7809576</v>
      </c>
    </row>
    <row r="133" spans="1:14" ht="30" x14ac:dyDescent="0.2">
      <c r="A133" s="23" t="s">
        <v>265</v>
      </c>
      <c r="B133" s="45" t="s">
        <v>266</v>
      </c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</row>
    <row r="134" spans="1:14" ht="30" x14ac:dyDescent="0.2">
      <c r="A134" s="23" t="s">
        <v>267</v>
      </c>
      <c r="B134" s="45" t="s">
        <v>268</v>
      </c>
      <c r="C134" s="161">
        <v>4528802</v>
      </c>
      <c r="D134" s="161">
        <v>4729839</v>
      </c>
      <c r="E134" s="161">
        <v>4729839</v>
      </c>
      <c r="F134" s="161"/>
      <c r="G134" s="161"/>
      <c r="H134" s="161"/>
      <c r="I134" s="161"/>
      <c r="J134" s="161"/>
      <c r="K134" s="161"/>
      <c r="L134" s="161">
        <f t="shared" ref="L134:M137" si="24">SUM(C134,F134,I134)</f>
        <v>4528802</v>
      </c>
      <c r="M134" s="161">
        <f t="shared" si="24"/>
        <v>4729839</v>
      </c>
      <c r="N134" s="161">
        <f t="shared" ref="N134:N138" si="25">SUM(E134,H134,K134)</f>
        <v>4729839</v>
      </c>
    </row>
    <row r="135" spans="1:14" ht="30" x14ac:dyDescent="0.2">
      <c r="A135" s="23" t="s">
        <v>269</v>
      </c>
      <c r="B135" s="45" t="s">
        <v>270</v>
      </c>
      <c r="C135" s="161">
        <v>1200000</v>
      </c>
      <c r="D135" s="161">
        <v>1200000</v>
      </c>
      <c r="E135" s="161">
        <v>1200000</v>
      </c>
      <c r="F135" s="161"/>
      <c r="G135" s="161"/>
      <c r="H135" s="161"/>
      <c r="I135" s="161"/>
      <c r="J135" s="161"/>
      <c r="K135" s="161"/>
      <c r="L135" s="161">
        <f t="shared" si="24"/>
        <v>1200000</v>
      </c>
      <c r="M135" s="161">
        <f t="shared" si="24"/>
        <v>1200000</v>
      </c>
      <c r="N135" s="161">
        <f t="shared" si="25"/>
        <v>1200000</v>
      </c>
    </row>
    <row r="136" spans="1:14" ht="15" x14ac:dyDescent="0.2">
      <c r="A136" s="23" t="s">
        <v>652</v>
      </c>
      <c r="B136" s="45" t="s">
        <v>271</v>
      </c>
      <c r="C136" s="161"/>
      <c r="D136" s="161">
        <v>843026</v>
      </c>
      <c r="E136" s="161">
        <v>843026</v>
      </c>
      <c r="F136" s="161"/>
      <c r="G136" s="161"/>
      <c r="H136" s="161"/>
      <c r="I136" s="161"/>
      <c r="J136" s="161"/>
      <c r="K136" s="161"/>
      <c r="L136" s="161">
        <f t="shared" si="24"/>
        <v>0</v>
      </c>
      <c r="M136" s="161">
        <f t="shared" si="24"/>
        <v>843026</v>
      </c>
      <c r="N136" s="161">
        <f t="shared" si="25"/>
        <v>843026</v>
      </c>
    </row>
    <row r="137" spans="1:14" ht="15" x14ac:dyDescent="0.2">
      <c r="A137" s="23" t="s">
        <v>272</v>
      </c>
      <c r="B137" s="45" t="s">
        <v>273</v>
      </c>
      <c r="C137" s="161"/>
      <c r="D137" s="161"/>
      <c r="E137" s="161"/>
      <c r="F137" s="161"/>
      <c r="G137" s="161"/>
      <c r="H137" s="161"/>
      <c r="I137" s="161"/>
      <c r="J137" s="161"/>
      <c r="K137" s="161"/>
      <c r="L137" s="161">
        <f t="shared" si="24"/>
        <v>0</v>
      </c>
      <c r="M137" s="161">
        <f t="shared" si="24"/>
        <v>0</v>
      </c>
      <c r="N137" s="161">
        <f t="shared" si="25"/>
        <v>0</v>
      </c>
    </row>
    <row r="138" spans="1:14" x14ac:dyDescent="0.2">
      <c r="A138" s="27" t="s">
        <v>274</v>
      </c>
      <c r="B138" s="70" t="s">
        <v>275</v>
      </c>
      <c r="C138" s="152">
        <f>SUM(C132:C137)</f>
        <v>13538378</v>
      </c>
      <c r="D138" s="152">
        <f>SUM(D132:D137)</f>
        <v>14582441</v>
      </c>
      <c r="E138" s="152">
        <f>SUM(E132:E137)</f>
        <v>14582441</v>
      </c>
      <c r="F138" s="152"/>
      <c r="G138" s="152"/>
      <c r="H138" s="152"/>
      <c r="I138" s="152"/>
      <c r="J138" s="152"/>
      <c r="K138" s="152"/>
      <c r="L138" s="152">
        <f>SUM(C138,F138,I138)</f>
        <v>13538378</v>
      </c>
      <c r="M138" s="152">
        <f t="shared" ref="M138" si="26">SUM(D138,G138,J138)</f>
        <v>14582441</v>
      </c>
      <c r="N138" s="152">
        <f t="shared" si="25"/>
        <v>14582441</v>
      </c>
    </row>
    <row r="139" spans="1:14" ht="15" x14ac:dyDescent="0.2">
      <c r="A139" s="23" t="s">
        <v>276</v>
      </c>
      <c r="B139" s="45" t="s">
        <v>277</v>
      </c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</row>
    <row r="140" spans="1:14" ht="30" x14ac:dyDescent="0.2">
      <c r="A140" s="23" t="s">
        <v>278</v>
      </c>
      <c r="B140" s="45" t="s">
        <v>279</v>
      </c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</row>
    <row r="141" spans="1:14" ht="30" x14ac:dyDescent="0.2">
      <c r="A141" s="23" t="s">
        <v>280</v>
      </c>
      <c r="B141" s="45" t="s">
        <v>281</v>
      </c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</row>
    <row r="142" spans="1:14" ht="30" x14ac:dyDescent="0.2">
      <c r="A142" s="23" t="s">
        <v>282</v>
      </c>
      <c r="B142" s="45" t="s">
        <v>283</v>
      </c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</row>
    <row r="143" spans="1:14" ht="30" x14ac:dyDescent="0.2">
      <c r="A143" s="23" t="s">
        <v>284</v>
      </c>
      <c r="B143" s="45" t="s">
        <v>285</v>
      </c>
      <c r="C143" s="161">
        <v>2493000</v>
      </c>
      <c r="D143" s="161">
        <v>2558000</v>
      </c>
      <c r="E143" s="161">
        <v>2718612</v>
      </c>
      <c r="F143" s="161"/>
      <c r="G143" s="161"/>
      <c r="H143" s="161"/>
      <c r="I143" s="161"/>
      <c r="J143" s="161"/>
      <c r="K143" s="161"/>
      <c r="L143" s="161">
        <f t="shared" ref="L143:N144" si="27">SUM(C143,F143,I143)</f>
        <v>2493000</v>
      </c>
      <c r="M143" s="161">
        <f t="shared" si="27"/>
        <v>2558000</v>
      </c>
      <c r="N143" s="161">
        <f t="shared" si="27"/>
        <v>2718612</v>
      </c>
    </row>
    <row r="144" spans="1:14" ht="30" x14ac:dyDescent="0.2">
      <c r="A144" s="29" t="s">
        <v>2</v>
      </c>
      <c r="B144" s="53" t="s">
        <v>1</v>
      </c>
      <c r="C144" s="152">
        <f>SUM(C138:C143)</f>
        <v>16031378</v>
      </c>
      <c r="D144" s="152">
        <f>SUM(D138:D143)</f>
        <v>17140441</v>
      </c>
      <c r="E144" s="152">
        <f>SUM(E138:E143)</f>
        <v>17301053</v>
      </c>
      <c r="F144" s="152">
        <f>SUM(F138:F143)</f>
        <v>0</v>
      </c>
      <c r="G144" s="152"/>
      <c r="H144" s="152"/>
      <c r="I144" s="152"/>
      <c r="J144" s="152"/>
      <c r="K144" s="152"/>
      <c r="L144" s="152">
        <f t="shared" si="27"/>
        <v>16031378</v>
      </c>
      <c r="M144" s="152">
        <f t="shared" si="27"/>
        <v>17140441</v>
      </c>
      <c r="N144" s="152">
        <f t="shared" si="27"/>
        <v>17301053</v>
      </c>
    </row>
    <row r="145" spans="1:14" ht="15" x14ac:dyDescent="0.2">
      <c r="A145" s="23" t="s">
        <v>286</v>
      </c>
      <c r="B145" s="45" t="s">
        <v>287</v>
      </c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</row>
    <row r="146" spans="1:14" ht="15" x14ac:dyDescent="0.2">
      <c r="A146" s="23" t="s">
        <v>288</v>
      </c>
      <c r="B146" s="45" t="s">
        <v>289</v>
      </c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</row>
    <row r="147" spans="1:14" x14ac:dyDescent="0.2">
      <c r="A147" s="27" t="s">
        <v>290</v>
      </c>
      <c r="B147" s="70" t="s">
        <v>291</v>
      </c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</row>
    <row r="148" spans="1:14" ht="15" x14ac:dyDescent="0.2">
      <c r="A148" s="23" t="s">
        <v>292</v>
      </c>
      <c r="B148" s="45" t="s">
        <v>293</v>
      </c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</row>
    <row r="149" spans="1:14" ht="15" x14ac:dyDescent="0.2">
      <c r="A149" s="23" t="s">
        <v>294</v>
      </c>
      <c r="B149" s="45" t="s">
        <v>295</v>
      </c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</row>
    <row r="150" spans="1:14" ht="15" x14ac:dyDescent="0.2">
      <c r="A150" s="23" t="s">
        <v>296</v>
      </c>
      <c r="B150" s="45" t="s">
        <v>297</v>
      </c>
      <c r="C150" s="161">
        <v>351000</v>
      </c>
      <c r="D150" s="161">
        <v>351000</v>
      </c>
      <c r="E150" s="161">
        <v>308298</v>
      </c>
      <c r="F150" s="161"/>
      <c r="G150" s="161"/>
      <c r="H150" s="161"/>
      <c r="I150" s="161"/>
      <c r="J150" s="161"/>
      <c r="K150" s="161"/>
      <c r="L150" s="161">
        <f>SUM(C150,F150,I150)</f>
        <v>351000</v>
      </c>
      <c r="M150" s="161">
        <v>395</v>
      </c>
      <c r="N150" s="161">
        <f>SUM(E150,H150,K150)</f>
        <v>308298</v>
      </c>
    </row>
    <row r="151" spans="1:14" ht="15" x14ac:dyDescent="0.2">
      <c r="A151" s="23" t="s">
        <v>298</v>
      </c>
      <c r="B151" s="45" t="s">
        <v>299</v>
      </c>
      <c r="C151" s="161">
        <v>1300000</v>
      </c>
      <c r="D151" s="161">
        <v>1300000</v>
      </c>
      <c r="E151" s="161">
        <v>2527700</v>
      </c>
      <c r="F151" s="161"/>
      <c r="G151" s="161"/>
      <c r="H151" s="161"/>
      <c r="I151" s="161"/>
      <c r="J151" s="161"/>
      <c r="K151" s="161"/>
      <c r="L151" s="161">
        <f>SUM(C151,F151,I151)</f>
        <v>1300000</v>
      </c>
      <c r="M151" s="161">
        <f>SUM(D151,G151,J151)</f>
        <v>1300000</v>
      </c>
      <c r="N151" s="161">
        <f>SUM(E151,H151,K151)</f>
        <v>2527700</v>
      </c>
    </row>
    <row r="152" spans="1:14" ht="15" x14ac:dyDescent="0.2">
      <c r="A152" s="23" t="s">
        <v>300</v>
      </c>
      <c r="B152" s="45" t="s">
        <v>301</v>
      </c>
      <c r="C152" s="161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</row>
    <row r="153" spans="1:14" ht="15" x14ac:dyDescent="0.2">
      <c r="A153" s="23" t="s">
        <v>302</v>
      </c>
      <c r="B153" s="45" t="s">
        <v>303</v>
      </c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</row>
    <row r="154" spans="1:14" ht="15" x14ac:dyDescent="0.2">
      <c r="A154" s="23" t="s">
        <v>304</v>
      </c>
      <c r="B154" s="45" t="s">
        <v>305</v>
      </c>
      <c r="C154" s="161">
        <v>430000</v>
      </c>
      <c r="D154" s="161">
        <v>430000</v>
      </c>
      <c r="E154" s="161">
        <v>447285</v>
      </c>
      <c r="F154" s="161"/>
      <c r="G154" s="161"/>
      <c r="H154" s="161"/>
      <c r="I154" s="161"/>
      <c r="J154" s="161"/>
      <c r="K154" s="161"/>
      <c r="L154" s="161">
        <f>SUM(C154,F154,I154)</f>
        <v>430000</v>
      </c>
      <c r="M154" s="161">
        <f>SUM(D154,G154,J154)</f>
        <v>430000</v>
      </c>
      <c r="N154" s="161">
        <f>SUM(E154,H154,K154)</f>
        <v>447285</v>
      </c>
    </row>
    <row r="155" spans="1:14" ht="15" x14ac:dyDescent="0.2">
      <c r="A155" s="23" t="s">
        <v>306</v>
      </c>
      <c r="B155" s="45" t="s">
        <v>307</v>
      </c>
      <c r="C155" s="161"/>
      <c r="D155" s="161"/>
      <c r="E155" s="161"/>
      <c r="F155" s="161"/>
      <c r="G155" s="161"/>
      <c r="H155" s="161"/>
      <c r="I155" s="161"/>
      <c r="J155" s="161"/>
      <c r="K155" s="161"/>
      <c r="L155" s="161">
        <f>SUM(C155:I155)</f>
        <v>0</v>
      </c>
      <c r="M155" s="161"/>
      <c r="N155" s="161"/>
    </row>
    <row r="156" spans="1:14" x14ac:dyDescent="0.2">
      <c r="A156" s="27" t="s">
        <v>308</v>
      </c>
      <c r="B156" s="70" t="s">
        <v>309</v>
      </c>
      <c r="C156" s="161">
        <f>SUM(C151:C155)</f>
        <v>1730000</v>
      </c>
      <c r="D156" s="161">
        <f>SUM(D151:D155)</f>
        <v>1730000</v>
      </c>
      <c r="E156" s="161">
        <f>SUM(E151:E155)</f>
        <v>2974985</v>
      </c>
      <c r="F156" s="161"/>
      <c r="G156" s="161"/>
      <c r="H156" s="161"/>
      <c r="I156" s="161"/>
      <c r="J156" s="161"/>
      <c r="K156" s="161"/>
      <c r="L156" s="161">
        <f>SUM(C156,F156,I156)</f>
        <v>1730000</v>
      </c>
      <c r="M156" s="161">
        <f>SUM(D156,G156,J156)</f>
        <v>1730000</v>
      </c>
      <c r="N156" s="161">
        <f t="shared" ref="N156:N158" si="28">SUM(E156,H156,K156)</f>
        <v>2974985</v>
      </c>
    </row>
    <row r="157" spans="1:14" ht="15" x14ac:dyDescent="0.2">
      <c r="A157" s="23" t="s">
        <v>310</v>
      </c>
      <c r="B157" s="45" t="s">
        <v>311</v>
      </c>
      <c r="C157" s="161"/>
      <c r="D157" s="161"/>
      <c r="E157" s="161">
        <v>19225</v>
      </c>
      <c r="F157" s="161"/>
      <c r="G157" s="161"/>
      <c r="H157" s="161"/>
      <c r="I157" s="161"/>
      <c r="J157" s="161"/>
      <c r="K157" s="161"/>
      <c r="L157" s="161">
        <f>SUM(C157,F157,I157)</f>
        <v>0</v>
      </c>
      <c r="M157" s="161">
        <v>0</v>
      </c>
      <c r="N157" s="161">
        <f t="shared" si="28"/>
        <v>19225</v>
      </c>
    </row>
    <row r="158" spans="1:14" ht="15" x14ac:dyDescent="0.2">
      <c r="A158" s="29" t="s">
        <v>312</v>
      </c>
      <c r="B158" s="53" t="s">
        <v>4</v>
      </c>
      <c r="C158" s="152">
        <f>SUM(C156,C150)</f>
        <v>2081000</v>
      </c>
      <c r="D158" s="152">
        <f>SUM(D157,D156,D150)</f>
        <v>2081000</v>
      </c>
      <c r="E158" s="152">
        <f>SUM(E157,E156,E150)</f>
        <v>3302508</v>
      </c>
      <c r="F158" s="152"/>
      <c r="G158" s="152"/>
      <c r="H158" s="152"/>
      <c r="I158" s="152"/>
      <c r="J158" s="152"/>
      <c r="K158" s="152"/>
      <c r="L158" s="152">
        <f>SUM(C158,F158,I158)</f>
        <v>2081000</v>
      </c>
      <c r="M158" s="152">
        <f>SUM(D158,G158,J158)</f>
        <v>2081000</v>
      </c>
      <c r="N158" s="152">
        <f t="shared" si="28"/>
        <v>3302508</v>
      </c>
    </row>
    <row r="159" spans="1:14" ht="15" x14ac:dyDescent="0.2">
      <c r="A159" s="28" t="s">
        <v>313</v>
      </c>
      <c r="B159" s="45" t="s">
        <v>314</v>
      </c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</row>
    <row r="160" spans="1:14" ht="15" x14ac:dyDescent="0.2">
      <c r="A160" s="28" t="s">
        <v>315</v>
      </c>
      <c r="B160" s="45" t="s">
        <v>316</v>
      </c>
      <c r="C160" s="161"/>
      <c r="D160" s="161"/>
      <c r="E160" s="161"/>
      <c r="F160" s="161">
        <v>316000</v>
      </c>
      <c r="G160" s="161">
        <v>520000</v>
      </c>
      <c r="H160" s="161">
        <v>734065</v>
      </c>
      <c r="I160" s="161"/>
      <c r="J160" s="161"/>
      <c r="K160" s="161"/>
      <c r="L160" s="161">
        <f>SUM(C160,F160,I160)</f>
        <v>316000</v>
      </c>
      <c r="M160" s="161">
        <f>SUM(D160,G160,J160)</f>
        <v>520000</v>
      </c>
      <c r="N160" s="161">
        <f>SUM(E160,H160,K160)</f>
        <v>734065</v>
      </c>
    </row>
    <row r="161" spans="1:14" ht="15" x14ac:dyDescent="0.2">
      <c r="A161" s="28" t="s">
        <v>317</v>
      </c>
      <c r="B161" s="45" t="s">
        <v>318</v>
      </c>
      <c r="C161" s="161"/>
      <c r="D161" s="161"/>
      <c r="E161" s="161"/>
      <c r="F161" s="161"/>
      <c r="G161" s="161">
        <v>229135</v>
      </c>
      <c r="H161" s="161">
        <v>229135</v>
      </c>
      <c r="I161" s="161"/>
      <c r="J161" s="161"/>
      <c r="K161" s="161"/>
      <c r="L161" s="161">
        <f>SUM(C161,F161,I161)</f>
        <v>0</v>
      </c>
      <c r="M161" s="161">
        <f t="shared" ref="M161:N161" si="29">SUM(D161,G161,J161)</f>
        <v>229135</v>
      </c>
      <c r="N161" s="161">
        <f t="shared" si="29"/>
        <v>229135</v>
      </c>
    </row>
    <row r="162" spans="1:14" ht="15" x14ac:dyDescent="0.2">
      <c r="A162" s="28" t="s">
        <v>319</v>
      </c>
      <c r="B162" s="45" t="s">
        <v>320</v>
      </c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</row>
    <row r="163" spans="1:14" ht="15" x14ac:dyDescent="0.2">
      <c r="A163" s="28" t="s">
        <v>321</v>
      </c>
      <c r="B163" s="45" t="s">
        <v>322</v>
      </c>
      <c r="C163" s="161">
        <v>610000</v>
      </c>
      <c r="D163" s="161">
        <v>610000</v>
      </c>
      <c r="E163" s="161">
        <v>589405</v>
      </c>
      <c r="F163" s="161"/>
      <c r="G163" s="161"/>
      <c r="H163" s="161"/>
      <c r="I163" s="161"/>
      <c r="J163" s="161"/>
      <c r="K163" s="161"/>
      <c r="L163" s="161">
        <f>SUM(C163,F163,I163)</f>
        <v>610000</v>
      </c>
      <c r="M163" s="161">
        <f>SUM(D163,G163,J163)</f>
        <v>610000</v>
      </c>
      <c r="N163" s="161">
        <f>SUM(E163,H163,K163)</f>
        <v>589405</v>
      </c>
    </row>
    <row r="164" spans="1:14" ht="15" x14ac:dyDescent="0.2">
      <c r="A164" s="28" t="s">
        <v>323</v>
      </c>
      <c r="B164" s="45" t="s">
        <v>324</v>
      </c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</row>
    <row r="165" spans="1:14" ht="15" x14ac:dyDescent="0.2">
      <c r="A165" s="28" t="s">
        <v>325</v>
      </c>
      <c r="B165" s="45" t="s">
        <v>326</v>
      </c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</row>
    <row r="166" spans="1:14" ht="15" x14ac:dyDescent="0.2">
      <c r="A166" s="28" t="s">
        <v>327</v>
      </c>
      <c r="B166" s="45" t="s">
        <v>328</v>
      </c>
      <c r="C166" s="161"/>
      <c r="D166" s="161"/>
      <c r="E166" s="161"/>
      <c r="F166" s="161">
        <v>30000</v>
      </c>
      <c r="G166" s="161">
        <v>30000</v>
      </c>
      <c r="H166" s="161">
        <v>16864</v>
      </c>
      <c r="I166" s="161"/>
      <c r="J166" s="161"/>
      <c r="K166" s="161"/>
      <c r="L166" s="161">
        <f>SUM(C166,F166,I166)</f>
        <v>30000</v>
      </c>
      <c r="M166" s="161">
        <f>SUM(D166,G166,J166)</f>
        <v>30000</v>
      </c>
      <c r="N166" s="161">
        <f>SUM(E166,H166,K166)</f>
        <v>16864</v>
      </c>
    </row>
    <row r="167" spans="1:14" ht="15" x14ac:dyDescent="0.2">
      <c r="A167" s="28" t="s">
        <v>329</v>
      </c>
      <c r="B167" s="45" t="s">
        <v>330</v>
      </c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</row>
    <row r="168" spans="1:14" ht="15" x14ac:dyDescent="0.2">
      <c r="A168" s="28" t="s">
        <v>331</v>
      </c>
      <c r="B168" s="45" t="s">
        <v>332</v>
      </c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</row>
    <row r="169" spans="1:14" ht="15" x14ac:dyDescent="0.2">
      <c r="A169" s="50" t="s">
        <v>333</v>
      </c>
      <c r="B169" s="53" t="s">
        <v>6</v>
      </c>
      <c r="C169" s="152">
        <f>SUM(C159:C168)</f>
        <v>610000</v>
      </c>
      <c r="D169" s="152">
        <f>SUM(D159:D168)</f>
        <v>610000</v>
      </c>
      <c r="E169" s="152">
        <f>SUM(E159:E168)</f>
        <v>589405</v>
      </c>
      <c r="F169" s="152">
        <f>SUM(F159:F168)</f>
        <v>346000</v>
      </c>
      <c r="G169" s="152">
        <f>SUM(G159:G168)</f>
        <v>779135</v>
      </c>
      <c r="H169" s="152">
        <f>SUM(H160:H168)</f>
        <v>980064</v>
      </c>
      <c r="I169" s="152"/>
      <c r="J169" s="152"/>
      <c r="K169" s="152"/>
      <c r="L169" s="152">
        <f>SUM(C169,F169,I169)</f>
        <v>956000</v>
      </c>
      <c r="M169" s="152">
        <f t="shared" ref="M169:N169" si="30">SUM(D169,G169,J169)</f>
        <v>1389135</v>
      </c>
      <c r="N169" s="152">
        <f t="shared" si="30"/>
        <v>1569469</v>
      </c>
    </row>
    <row r="170" spans="1:14" ht="30" x14ac:dyDescent="0.2">
      <c r="A170" s="28" t="s">
        <v>334</v>
      </c>
      <c r="B170" s="45" t="s">
        <v>335</v>
      </c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</row>
    <row r="171" spans="1:14" ht="30" x14ac:dyDescent="0.2">
      <c r="A171" s="23" t="s">
        <v>336</v>
      </c>
      <c r="B171" s="45" t="s">
        <v>337</v>
      </c>
      <c r="C171" s="161"/>
      <c r="D171" s="161"/>
      <c r="E171" s="161"/>
      <c r="F171" s="161"/>
      <c r="G171" s="161"/>
      <c r="H171" s="161"/>
      <c r="I171" s="161"/>
      <c r="J171" s="161"/>
      <c r="K171" s="161"/>
      <c r="L171" s="161">
        <f>SUM(C171:I171)</f>
        <v>0</v>
      </c>
      <c r="M171" s="161"/>
      <c r="N171" s="161"/>
    </row>
    <row r="172" spans="1:14" ht="15" x14ac:dyDescent="0.2">
      <c r="A172" s="28" t="s">
        <v>338</v>
      </c>
      <c r="B172" s="45" t="s">
        <v>339</v>
      </c>
      <c r="C172" s="161"/>
      <c r="D172" s="161"/>
      <c r="E172" s="161"/>
      <c r="F172" s="161">
        <v>30000</v>
      </c>
      <c r="G172" s="161">
        <v>30000</v>
      </c>
      <c r="H172" s="161">
        <v>59380</v>
      </c>
      <c r="I172" s="161"/>
      <c r="J172" s="161"/>
      <c r="K172" s="161"/>
      <c r="L172" s="161">
        <f>SUM(C172,F172,I172)</f>
        <v>30000</v>
      </c>
      <c r="M172" s="161">
        <v>30000</v>
      </c>
      <c r="N172" s="161">
        <f>SUM(E172,H172,K172)</f>
        <v>59380</v>
      </c>
    </row>
    <row r="173" spans="1:14" ht="15" x14ac:dyDescent="0.2">
      <c r="A173" s="29" t="s">
        <v>340</v>
      </c>
      <c r="B173" s="53" t="s">
        <v>10</v>
      </c>
      <c r="C173" s="152"/>
      <c r="D173" s="152"/>
      <c r="E173" s="152"/>
      <c r="F173" s="152">
        <f>SUM(F170:F172)</f>
        <v>30000</v>
      </c>
      <c r="G173" s="152">
        <f t="shared" ref="G173:H173" si="31">SUM(G170:G172)</f>
        <v>30000</v>
      </c>
      <c r="H173" s="152">
        <f t="shared" si="31"/>
        <v>59380</v>
      </c>
      <c r="I173" s="152"/>
      <c r="J173" s="152"/>
      <c r="K173" s="152"/>
      <c r="L173" s="152">
        <f>SUM(C173,F173,I173)</f>
        <v>30000</v>
      </c>
      <c r="M173" s="152">
        <v>30000</v>
      </c>
      <c r="N173" s="152">
        <f>SUM(E173,H173,K173)</f>
        <v>59380</v>
      </c>
    </row>
    <row r="174" spans="1:14" ht="15.75" x14ac:dyDescent="0.25">
      <c r="A174" s="51" t="s">
        <v>170</v>
      </c>
      <c r="B174" s="71"/>
      <c r="C174" s="152">
        <f>SUM(C173,C169,C158,C144)</f>
        <v>18722378</v>
      </c>
      <c r="D174" s="152">
        <f>SUM(D173,D169,D158,D144)</f>
        <v>19831441</v>
      </c>
      <c r="E174" s="152">
        <f>SUM(E173,E169,E158,E144)</f>
        <v>21192966</v>
      </c>
      <c r="F174" s="152">
        <f>SUM(F173,F169,F158,F144)</f>
        <v>376000</v>
      </c>
      <c r="G174" s="152">
        <f>SUM(G173,G169,G158,G144,G138)</f>
        <v>809135</v>
      </c>
      <c r="H174" s="152">
        <f>SUM(H173,H169,H158,H144)</f>
        <v>1039444</v>
      </c>
      <c r="I174" s="152"/>
      <c r="J174" s="152"/>
      <c r="K174" s="152"/>
      <c r="L174" s="152">
        <f>SUM(C174,F174)</f>
        <v>19098378</v>
      </c>
      <c r="M174" s="152">
        <f>SUM(D174,G174)</f>
        <v>20640576</v>
      </c>
      <c r="N174" s="152">
        <f>SUM(E174,H174)</f>
        <v>22232410</v>
      </c>
    </row>
    <row r="175" spans="1:14" ht="15" x14ac:dyDescent="0.2">
      <c r="A175" s="23" t="s">
        <v>341</v>
      </c>
      <c r="B175" s="45" t="s">
        <v>342</v>
      </c>
      <c r="C175" s="161"/>
      <c r="D175" s="161">
        <v>2949785</v>
      </c>
      <c r="E175" s="161">
        <v>2949785</v>
      </c>
      <c r="F175" s="161"/>
      <c r="G175" s="161"/>
      <c r="H175" s="161"/>
      <c r="I175" s="161"/>
      <c r="J175" s="161"/>
      <c r="K175" s="161"/>
      <c r="L175" s="161">
        <f>SUM(C175,F175,I175)</f>
        <v>0</v>
      </c>
      <c r="M175" s="161">
        <f>SUM(D175,G175,J175)</f>
        <v>2949785</v>
      </c>
      <c r="N175" s="161">
        <f>SUM(E175,H175,K175)</f>
        <v>2949785</v>
      </c>
    </row>
    <row r="176" spans="1:14" ht="24.75" customHeight="1" x14ac:dyDescent="0.2">
      <c r="A176" s="23" t="s">
        <v>343</v>
      </c>
      <c r="B176" s="45" t="s">
        <v>344</v>
      </c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</row>
    <row r="177" spans="1:14" ht="27" customHeight="1" x14ac:dyDescent="0.2">
      <c r="A177" s="23" t="s">
        <v>345</v>
      </c>
      <c r="B177" s="45" t="s">
        <v>346</v>
      </c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</row>
    <row r="178" spans="1:14" ht="27" customHeight="1" x14ac:dyDescent="0.2">
      <c r="A178" s="23" t="s">
        <v>347</v>
      </c>
      <c r="B178" s="45" t="s">
        <v>348</v>
      </c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</row>
    <row r="179" spans="1:14" ht="25.5" customHeight="1" x14ac:dyDescent="0.2">
      <c r="A179" s="23" t="s">
        <v>349</v>
      </c>
      <c r="B179" s="45" t="s">
        <v>350</v>
      </c>
      <c r="C179" s="161"/>
      <c r="D179" s="161"/>
      <c r="E179" s="161"/>
      <c r="F179" s="161"/>
      <c r="G179" s="161"/>
      <c r="H179" s="161"/>
      <c r="I179" s="161"/>
      <c r="J179" s="161"/>
      <c r="K179" s="161"/>
      <c r="L179" s="161">
        <f t="shared" ref="L179:N179" si="32">SUM(C179,F179,I179)</f>
        <v>0</v>
      </c>
      <c r="M179" s="161">
        <f t="shared" si="32"/>
        <v>0</v>
      </c>
      <c r="N179" s="161">
        <f t="shared" si="32"/>
        <v>0</v>
      </c>
    </row>
    <row r="180" spans="1:14" ht="30" x14ac:dyDescent="0.2">
      <c r="A180" s="29" t="s">
        <v>351</v>
      </c>
      <c r="B180" s="53" t="s">
        <v>3</v>
      </c>
      <c r="C180" s="152">
        <f>SUM(C175:C179)</f>
        <v>0</v>
      </c>
      <c r="D180" s="152">
        <f t="shared" ref="D180:N180" si="33">SUM(D175:D179)</f>
        <v>2949785</v>
      </c>
      <c r="E180" s="152">
        <f t="shared" si="33"/>
        <v>2949785</v>
      </c>
      <c r="F180" s="152">
        <f t="shared" si="33"/>
        <v>0</v>
      </c>
      <c r="G180" s="152">
        <f t="shared" si="33"/>
        <v>0</v>
      </c>
      <c r="H180" s="152">
        <f t="shared" si="33"/>
        <v>0</v>
      </c>
      <c r="I180" s="152">
        <f t="shared" si="33"/>
        <v>0</v>
      </c>
      <c r="J180" s="152">
        <f t="shared" si="33"/>
        <v>0</v>
      </c>
      <c r="K180" s="152">
        <f t="shared" si="33"/>
        <v>0</v>
      </c>
      <c r="L180" s="152">
        <f t="shared" si="33"/>
        <v>0</v>
      </c>
      <c r="M180" s="152">
        <f t="shared" si="33"/>
        <v>2949785</v>
      </c>
      <c r="N180" s="152">
        <f t="shared" si="33"/>
        <v>2949785</v>
      </c>
    </row>
    <row r="181" spans="1:14" ht="15" x14ac:dyDescent="0.2">
      <c r="A181" s="28" t="s">
        <v>352</v>
      </c>
      <c r="B181" s="45" t="s">
        <v>353</v>
      </c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</row>
    <row r="182" spans="1:14" ht="15" x14ac:dyDescent="0.2">
      <c r="A182" s="28" t="s">
        <v>354</v>
      </c>
      <c r="B182" s="45" t="s">
        <v>355</v>
      </c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</row>
    <row r="183" spans="1:14" ht="15" x14ac:dyDescent="0.2">
      <c r="A183" s="28" t="s">
        <v>356</v>
      </c>
      <c r="B183" s="45" t="s">
        <v>357</v>
      </c>
      <c r="C183" s="161"/>
      <c r="D183" s="161"/>
      <c r="E183" s="161"/>
      <c r="F183" s="161"/>
      <c r="G183" s="161"/>
      <c r="H183" s="161"/>
      <c r="I183" s="161"/>
      <c r="J183" s="161"/>
      <c r="K183" s="161"/>
      <c r="L183" s="161">
        <f>SUM(C183,F183,I183)</f>
        <v>0</v>
      </c>
      <c r="M183" s="161">
        <f t="shared" ref="M183:N183" si="34">SUM(D183,G183,J183)</f>
        <v>0</v>
      </c>
      <c r="N183" s="161">
        <f t="shared" si="34"/>
        <v>0</v>
      </c>
    </row>
    <row r="184" spans="1:14" ht="15" x14ac:dyDescent="0.2">
      <c r="A184" s="28" t="s">
        <v>358</v>
      </c>
      <c r="B184" s="45" t="s">
        <v>359</v>
      </c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</row>
    <row r="185" spans="1:14" ht="15" x14ac:dyDescent="0.2">
      <c r="A185" s="28" t="s">
        <v>360</v>
      </c>
      <c r="B185" s="45" t="s">
        <v>361</v>
      </c>
      <c r="C185" s="161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</row>
    <row r="186" spans="1:14" ht="15" x14ac:dyDescent="0.2">
      <c r="A186" s="29" t="s">
        <v>362</v>
      </c>
      <c r="B186" s="53" t="s">
        <v>8</v>
      </c>
      <c r="C186" s="161"/>
      <c r="D186" s="161"/>
      <c r="E186" s="161"/>
      <c r="F186" s="152">
        <f>SUM(F181:F185)</f>
        <v>0</v>
      </c>
      <c r="G186" s="152">
        <f>SUM(G181:G185)</f>
        <v>0</v>
      </c>
      <c r="H186" s="152">
        <f>SUM(H181:H185)</f>
        <v>0</v>
      </c>
      <c r="I186" s="152"/>
      <c r="J186" s="152"/>
      <c r="K186" s="152"/>
      <c r="L186" s="152">
        <f>SUM(C186,F186,I186)</f>
        <v>0</v>
      </c>
      <c r="M186" s="152">
        <f>SUM(D186,G186,J186)</f>
        <v>0</v>
      </c>
      <c r="N186" s="152">
        <f>SUM(E186,H186,K186)</f>
        <v>0</v>
      </c>
    </row>
    <row r="187" spans="1:14" ht="27.75" customHeight="1" x14ac:dyDescent="0.2">
      <c r="A187" s="28" t="s">
        <v>363</v>
      </c>
      <c r="B187" s="45" t="s">
        <v>364</v>
      </c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</row>
    <row r="188" spans="1:14" ht="30" x14ac:dyDescent="0.2">
      <c r="A188" s="23" t="s">
        <v>365</v>
      </c>
      <c r="B188" s="45" t="s">
        <v>366</v>
      </c>
      <c r="C188" s="161"/>
      <c r="D188" s="161"/>
      <c r="E188" s="161"/>
      <c r="F188" s="161">
        <v>80000</v>
      </c>
      <c r="G188" s="161">
        <v>80000</v>
      </c>
      <c r="H188" s="161">
        <v>68964</v>
      </c>
      <c r="I188" s="161"/>
      <c r="J188" s="161"/>
      <c r="K188" s="161"/>
      <c r="L188" s="161">
        <f>SUM(C188,F188,I188)</f>
        <v>80000</v>
      </c>
      <c r="M188" s="161">
        <f>SUM(D188,G188,J188)</f>
        <v>80000</v>
      </c>
      <c r="N188" s="161">
        <f>SUM(E188,H188,K188)</f>
        <v>68964</v>
      </c>
    </row>
    <row r="189" spans="1:14" ht="15" x14ac:dyDescent="0.2">
      <c r="A189" s="28" t="s">
        <v>367</v>
      </c>
      <c r="B189" s="45" t="s">
        <v>368</v>
      </c>
      <c r="C189" s="161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</row>
    <row r="190" spans="1:14" ht="15" x14ac:dyDescent="0.2">
      <c r="A190" s="29" t="s">
        <v>369</v>
      </c>
      <c r="B190" s="53" t="s">
        <v>11</v>
      </c>
      <c r="C190" s="152"/>
      <c r="D190" s="152"/>
      <c r="E190" s="152"/>
      <c r="F190" s="152">
        <f>SUM(F187:F189)</f>
        <v>80000</v>
      </c>
      <c r="G190" s="152">
        <f>SUM(G187:G189)</f>
        <v>80000</v>
      </c>
      <c r="H190" s="152">
        <f>SUM(H187:H189)</f>
        <v>68964</v>
      </c>
      <c r="I190" s="152"/>
      <c r="J190" s="152"/>
      <c r="K190" s="152"/>
      <c r="L190" s="152">
        <f>SUM(C190,F190,I190)</f>
        <v>80000</v>
      </c>
      <c r="M190" s="152">
        <f>SUM(D190,G190,J190)</f>
        <v>80000</v>
      </c>
      <c r="N190" s="152">
        <f t="shared" ref="N190" si="35">SUM(E190,H190,K190)</f>
        <v>68964</v>
      </c>
    </row>
    <row r="191" spans="1:14" ht="15.75" x14ac:dyDescent="0.25">
      <c r="A191" s="51" t="s">
        <v>212</v>
      </c>
      <c r="B191" s="71"/>
      <c r="C191" s="152">
        <f>SUM(C190,C186,C180)</f>
        <v>0</v>
      </c>
      <c r="D191" s="152">
        <f t="shared" ref="D191:E191" si="36">SUM(D190,D186,D180)</f>
        <v>2949785</v>
      </c>
      <c r="E191" s="152">
        <f t="shared" si="36"/>
        <v>2949785</v>
      </c>
      <c r="F191" s="152">
        <f>SUM(F190,F186:F187,F180)</f>
        <v>80000</v>
      </c>
      <c r="G191" s="152">
        <f>SUM(G190,G186,G180)</f>
        <v>80000</v>
      </c>
      <c r="H191" s="152">
        <f>SUM(H190,H186,H180)</f>
        <v>68964</v>
      </c>
      <c r="I191" s="152"/>
      <c r="J191" s="152"/>
      <c r="K191" s="152"/>
      <c r="L191" s="152">
        <f>SUM(C191,F191,I191)</f>
        <v>80000</v>
      </c>
      <c r="M191" s="152">
        <f>SUM(M190,M186,M180)</f>
        <v>3029785</v>
      </c>
      <c r="N191" s="152">
        <f>SUM(N190,N186,N180)</f>
        <v>3018749</v>
      </c>
    </row>
    <row r="192" spans="1:14" ht="15.75" x14ac:dyDescent="0.2">
      <c r="A192" s="72" t="s">
        <v>370</v>
      </c>
      <c r="B192" s="54" t="s">
        <v>371</v>
      </c>
      <c r="C192" s="152">
        <f t="shared" ref="C192:H192" si="37">SUM(C191,C174)</f>
        <v>18722378</v>
      </c>
      <c r="D192" s="152">
        <f t="shared" si="37"/>
        <v>22781226</v>
      </c>
      <c r="E192" s="152">
        <f t="shared" si="37"/>
        <v>24142751</v>
      </c>
      <c r="F192" s="152">
        <f t="shared" si="37"/>
        <v>456000</v>
      </c>
      <c r="G192" s="152">
        <f t="shared" si="37"/>
        <v>889135</v>
      </c>
      <c r="H192" s="152">
        <f t="shared" si="37"/>
        <v>1108408</v>
      </c>
      <c r="I192" s="152"/>
      <c r="J192" s="152"/>
      <c r="K192" s="152"/>
      <c r="L192" s="152">
        <f>SUM(C192,F192,I192)</f>
        <v>19178378</v>
      </c>
      <c r="M192" s="152">
        <f t="shared" ref="M192:N192" si="38">SUM(D192,G192,J192)</f>
        <v>23670361</v>
      </c>
      <c r="N192" s="152">
        <f t="shared" si="38"/>
        <v>25251159</v>
      </c>
    </row>
    <row r="193" spans="1:14" ht="15" x14ac:dyDescent="0.2">
      <c r="A193" s="57" t="s">
        <v>372</v>
      </c>
      <c r="B193" s="23" t="s">
        <v>373</v>
      </c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</row>
    <row r="194" spans="1:14" ht="30" x14ac:dyDescent="0.2">
      <c r="A194" s="28" t="s">
        <v>33</v>
      </c>
      <c r="B194" s="23" t="s">
        <v>374</v>
      </c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>
        <f>SUM(D194,G194,J194)</f>
        <v>0</v>
      </c>
      <c r="N194" s="161"/>
    </row>
    <row r="195" spans="1:14" ht="15" x14ac:dyDescent="0.2">
      <c r="A195" s="57" t="s">
        <v>375</v>
      </c>
      <c r="B195" s="23" t="s">
        <v>376</v>
      </c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</row>
    <row r="196" spans="1:14" x14ac:dyDescent="0.2">
      <c r="A196" s="56" t="s">
        <v>377</v>
      </c>
      <c r="B196" s="27" t="s">
        <v>378</v>
      </c>
      <c r="C196" s="161"/>
      <c r="D196" s="161"/>
      <c r="E196" s="161"/>
      <c r="F196" s="161"/>
      <c r="G196" s="152">
        <f>SUM(G193:G195)</f>
        <v>0</v>
      </c>
      <c r="H196" s="152">
        <f>SUM(H193:H195)</f>
        <v>0</v>
      </c>
      <c r="I196" s="152"/>
      <c r="J196" s="152"/>
      <c r="K196" s="152"/>
      <c r="L196" s="152"/>
      <c r="M196" s="152">
        <f>SUM(D196,G196,J196)</f>
        <v>0</v>
      </c>
      <c r="N196" s="152"/>
    </row>
    <row r="197" spans="1:14" ht="15" x14ac:dyDescent="0.2">
      <c r="A197" s="28" t="s">
        <v>37</v>
      </c>
      <c r="B197" s="23" t="s">
        <v>379</v>
      </c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</row>
    <row r="198" spans="1:14" ht="15" x14ac:dyDescent="0.2">
      <c r="A198" s="57" t="s">
        <v>34</v>
      </c>
      <c r="B198" s="23" t="s">
        <v>380</v>
      </c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</row>
    <row r="199" spans="1:14" ht="19.5" customHeight="1" x14ac:dyDescent="0.2">
      <c r="A199" s="28" t="s">
        <v>381</v>
      </c>
      <c r="B199" s="23" t="s">
        <v>382</v>
      </c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</row>
    <row r="200" spans="1:14" ht="15" x14ac:dyDescent="0.2">
      <c r="A200" s="57" t="s">
        <v>35</v>
      </c>
      <c r="B200" s="23" t="s">
        <v>383</v>
      </c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</row>
    <row r="201" spans="1:14" x14ac:dyDescent="0.2">
      <c r="A201" s="58" t="s">
        <v>384</v>
      </c>
      <c r="B201" s="27" t="s">
        <v>385</v>
      </c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</row>
    <row r="202" spans="1:14" ht="30" x14ac:dyDescent="0.2">
      <c r="A202" s="23" t="s">
        <v>386</v>
      </c>
      <c r="B202" s="23" t="s">
        <v>387</v>
      </c>
      <c r="C202" s="161"/>
      <c r="D202" s="161"/>
      <c r="E202" s="161"/>
      <c r="F202" s="161">
        <v>3126000</v>
      </c>
      <c r="G202" s="161">
        <v>3126000</v>
      </c>
      <c r="H202" s="161">
        <v>3126000</v>
      </c>
      <c r="I202" s="161"/>
      <c r="J202" s="161"/>
      <c r="K202" s="161"/>
      <c r="L202" s="161">
        <f t="shared" ref="L202:N203" si="39">SUM(C202,F202,I202)</f>
        <v>3126000</v>
      </c>
      <c r="M202" s="161">
        <f t="shared" si="39"/>
        <v>3126000</v>
      </c>
      <c r="N202" s="161">
        <f t="shared" si="39"/>
        <v>3126000</v>
      </c>
    </row>
    <row r="203" spans="1:14" ht="25.5" customHeight="1" x14ac:dyDescent="0.2">
      <c r="A203" s="23" t="s">
        <v>388</v>
      </c>
      <c r="B203" s="23" t="s">
        <v>387</v>
      </c>
      <c r="C203" s="161"/>
      <c r="D203" s="161"/>
      <c r="E203" s="161"/>
      <c r="F203" s="161"/>
      <c r="G203" s="161"/>
      <c r="H203" s="161"/>
      <c r="I203" s="161"/>
      <c r="J203" s="161"/>
      <c r="K203" s="161"/>
      <c r="L203" s="161">
        <f t="shared" si="39"/>
        <v>0</v>
      </c>
      <c r="M203" s="161">
        <f t="shared" si="39"/>
        <v>0</v>
      </c>
      <c r="N203" s="161">
        <f t="shared" si="39"/>
        <v>0</v>
      </c>
    </row>
    <row r="204" spans="1:14" ht="25.5" customHeight="1" x14ac:dyDescent="0.2">
      <c r="A204" s="23" t="s">
        <v>389</v>
      </c>
      <c r="B204" s="23" t="s">
        <v>390</v>
      </c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</row>
    <row r="205" spans="1:14" ht="22.5" customHeight="1" x14ac:dyDescent="0.2">
      <c r="A205" s="23" t="s">
        <v>391</v>
      </c>
      <c r="B205" s="23" t="s">
        <v>390</v>
      </c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</row>
    <row r="206" spans="1:14" x14ac:dyDescent="0.2">
      <c r="A206" s="27" t="s">
        <v>392</v>
      </c>
      <c r="B206" s="27" t="s">
        <v>393</v>
      </c>
      <c r="C206" s="161"/>
      <c r="D206" s="161"/>
      <c r="E206" s="161"/>
      <c r="F206" s="152">
        <f>SUM(F202:F205)</f>
        <v>3126000</v>
      </c>
      <c r="G206" s="152">
        <f>SUM(G202:G205)</f>
        <v>3126000</v>
      </c>
      <c r="H206" s="152">
        <f>SUM(H202:H205)</f>
        <v>3126000</v>
      </c>
      <c r="I206" s="152"/>
      <c r="J206" s="152"/>
      <c r="K206" s="152"/>
      <c r="L206" s="152">
        <f>SUM(C206,F206,I206)</f>
        <v>3126000</v>
      </c>
      <c r="M206" s="152">
        <f>SUM(D206,G206,J206)</f>
        <v>3126000</v>
      </c>
      <c r="N206" s="152">
        <f>SUM(E206,H206,K206)</f>
        <v>3126000</v>
      </c>
    </row>
    <row r="207" spans="1:14" ht="15" x14ac:dyDescent="0.2">
      <c r="A207" s="57" t="s">
        <v>394</v>
      </c>
      <c r="B207" s="23" t="s">
        <v>395</v>
      </c>
      <c r="C207" s="161"/>
      <c r="D207" s="161"/>
      <c r="E207" s="161"/>
      <c r="F207" s="161"/>
      <c r="G207" s="161"/>
      <c r="H207" s="161">
        <v>548005</v>
      </c>
      <c r="I207" s="161"/>
      <c r="J207" s="161"/>
      <c r="K207" s="161"/>
      <c r="L207" s="161"/>
      <c r="M207" s="161">
        <f>SUM(D207,G207,J207)</f>
        <v>0</v>
      </c>
      <c r="N207" s="161">
        <f>SUM(E207,H207,K207)</f>
        <v>548005</v>
      </c>
    </row>
    <row r="208" spans="1:14" ht="15" x14ac:dyDescent="0.2">
      <c r="A208" s="57" t="s">
        <v>396</v>
      </c>
      <c r="B208" s="23" t="s">
        <v>397</v>
      </c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</row>
    <row r="209" spans="1:14" ht="15" x14ac:dyDescent="0.2">
      <c r="A209" s="57" t="s">
        <v>398</v>
      </c>
      <c r="B209" s="23" t="s">
        <v>399</v>
      </c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</row>
    <row r="210" spans="1:14" ht="15" x14ac:dyDescent="0.2">
      <c r="A210" s="57" t="s">
        <v>400</v>
      </c>
      <c r="B210" s="23" t="s">
        <v>401</v>
      </c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</row>
    <row r="211" spans="1:14" ht="15" x14ac:dyDescent="0.2">
      <c r="A211" s="28" t="s">
        <v>402</v>
      </c>
      <c r="B211" s="23" t="s">
        <v>403</v>
      </c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</row>
    <row r="212" spans="1:14" x14ac:dyDescent="0.2">
      <c r="A212" s="56" t="s">
        <v>404</v>
      </c>
      <c r="B212" s="27" t="s">
        <v>405</v>
      </c>
      <c r="C212" s="152"/>
      <c r="D212" s="152"/>
      <c r="E212" s="152"/>
      <c r="F212" s="152">
        <v>6882</v>
      </c>
      <c r="G212" s="152">
        <v>6882</v>
      </c>
      <c r="H212" s="152">
        <f>SUM(H206:H211,H201,H196)</f>
        <v>3674005</v>
      </c>
      <c r="I212" s="152">
        <f t="shared" ref="I212:N212" si="40">SUM(I206:I211,I201,I196)</f>
        <v>0</v>
      </c>
      <c r="J212" s="152">
        <f t="shared" si="40"/>
        <v>0</v>
      </c>
      <c r="K212" s="152">
        <f t="shared" si="40"/>
        <v>0</v>
      </c>
      <c r="L212" s="152">
        <f t="shared" si="40"/>
        <v>3126000</v>
      </c>
      <c r="M212" s="152">
        <f t="shared" si="40"/>
        <v>3126000</v>
      </c>
      <c r="N212" s="152">
        <f t="shared" si="40"/>
        <v>3674005</v>
      </c>
    </row>
    <row r="213" spans="1:14" ht="15" x14ac:dyDescent="0.2">
      <c r="A213" s="28" t="s">
        <v>406</v>
      </c>
      <c r="B213" s="23" t="s">
        <v>407</v>
      </c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</row>
    <row r="214" spans="1:14" ht="18.75" customHeight="1" x14ac:dyDescent="0.2">
      <c r="A214" s="28" t="s">
        <v>408</v>
      </c>
      <c r="B214" s="23" t="s">
        <v>409</v>
      </c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</row>
    <row r="215" spans="1:14" ht="15" x14ac:dyDescent="0.2">
      <c r="A215" s="57" t="s">
        <v>410</v>
      </c>
      <c r="B215" s="23" t="s">
        <v>411</v>
      </c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</row>
    <row r="216" spans="1:14" ht="15" x14ac:dyDescent="0.2">
      <c r="A216" s="57" t="s">
        <v>412</v>
      </c>
      <c r="B216" s="23" t="s">
        <v>413</v>
      </c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</row>
    <row r="217" spans="1:14" x14ac:dyDescent="0.2">
      <c r="A217" s="58" t="s">
        <v>414</v>
      </c>
      <c r="B217" s="27" t="s">
        <v>415</v>
      </c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  <c r="N217" s="161"/>
    </row>
    <row r="218" spans="1:14" ht="25.5" x14ac:dyDescent="0.2">
      <c r="A218" s="56" t="s">
        <v>416</v>
      </c>
      <c r="B218" s="27" t="s">
        <v>417</v>
      </c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  <c r="N218" s="161"/>
    </row>
    <row r="219" spans="1:14" ht="15.75" x14ac:dyDescent="0.2">
      <c r="A219" s="60" t="s">
        <v>418</v>
      </c>
      <c r="B219" s="61" t="s">
        <v>12</v>
      </c>
      <c r="C219" s="152"/>
      <c r="D219" s="152"/>
      <c r="E219" s="152"/>
      <c r="F219" s="152">
        <v>6882</v>
      </c>
      <c r="G219" s="152">
        <v>6882</v>
      </c>
      <c r="H219" s="152">
        <f>SUM(H217:H218,H212)</f>
        <v>3674005</v>
      </c>
      <c r="I219" s="152">
        <f t="shared" ref="I219:N219" si="41">SUM(I217:I218,I212)</f>
        <v>0</v>
      </c>
      <c r="J219" s="152">
        <f t="shared" si="41"/>
        <v>0</v>
      </c>
      <c r="K219" s="152">
        <f t="shared" si="41"/>
        <v>0</v>
      </c>
      <c r="L219" s="152">
        <f t="shared" si="41"/>
        <v>3126000</v>
      </c>
      <c r="M219" s="152">
        <f t="shared" si="41"/>
        <v>3126000</v>
      </c>
      <c r="N219" s="152">
        <f t="shared" si="41"/>
        <v>3674005</v>
      </c>
    </row>
    <row r="220" spans="1:14" ht="15.75" x14ac:dyDescent="0.25">
      <c r="A220" s="62" t="s">
        <v>419</v>
      </c>
      <c r="B220" s="63"/>
      <c r="C220" s="152">
        <f t="shared" ref="C220:N220" si="42">SUM(C219,C192)</f>
        <v>18722378</v>
      </c>
      <c r="D220" s="152">
        <f t="shared" si="42"/>
        <v>22781226</v>
      </c>
      <c r="E220" s="152">
        <f t="shared" si="42"/>
        <v>24142751</v>
      </c>
      <c r="F220" s="152">
        <f t="shared" si="42"/>
        <v>462882</v>
      </c>
      <c r="G220" s="152">
        <f t="shared" si="42"/>
        <v>896017</v>
      </c>
      <c r="H220" s="152">
        <f t="shared" si="42"/>
        <v>4782413</v>
      </c>
      <c r="I220" s="152">
        <f t="shared" si="42"/>
        <v>0</v>
      </c>
      <c r="J220" s="152">
        <f t="shared" si="42"/>
        <v>0</v>
      </c>
      <c r="K220" s="152">
        <f t="shared" si="42"/>
        <v>0</v>
      </c>
      <c r="L220" s="152">
        <f t="shared" si="42"/>
        <v>22304378</v>
      </c>
      <c r="M220" s="152">
        <f t="shared" si="42"/>
        <v>26796361</v>
      </c>
      <c r="N220" s="152">
        <f t="shared" si="42"/>
        <v>28925164</v>
      </c>
    </row>
  </sheetData>
  <mergeCells count="9">
    <mergeCell ref="C130:E130"/>
    <mergeCell ref="F130:H130"/>
    <mergeCell ref="I130:K130"/>
    <mergeCell ref="A3:L3"/>
    <mergeCell ref="A4:L4"/>
    <mergeCell ref="A127:L127"/>
    <mergeCell ref="C7:E7"/>
    <mergeCell ref="F7:H7"/>
    <mergeCell ref="I7:K7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workbookViewId="0">
      <selection activeCell="K7" sqref="K7"/>
    </sheetView>
  </sheetViews>
  <sheetFormatPr defaultRowHeight="12.75" x14ac:dyDescent="0.2"/>
  <sheetData>
    <row r="3" spans="1:7" x14ac:dyDescent="0.2">
      <c r="G3" s="18" t="s">
        <v>647</v>
      </c>
    </row>
    <row r="5" spans="1:7" x14ac:dyDescent="0.2">
      <c r="B5" s="7" t="s">
        <v>670</v>
      </c>
    </row>
    <row r="6" spans="1:7" x14ac:dyDescent="0.2">
      <c r="C6" s="7" t="s">
        <v>445</v>
      </c>
    </row>
    <row r="7" spans="1:7" x14ac:dyDescent="0.2">
      <c r="C7" s="8" t="s">
        <v>656</v>
      </c>
    </row>
    <row r="9" spans="1:7" x14ac:dyDescent="0.2">
      <c r="C9" s="7" t="s">
        <v>462</v>
      </c>
    </row>
    <row r="12" spans="1:7" x14ac:dyDescent="0.2">
      <c r="A12" s="7" t="s">
        <v>420</v>
      </c>
    </row>
    <row r="14" spans="1:7" x14ac:dyDescent="0.2">
      <c r="B14" t="s">
        <v>446</v>
      </c>
    </row>
    <row r="15" spans="1:7" x14ac:dyDescent="0.2">
      <c r="B15" t="s">
        <v>422</v>
      </c>
      <c r="G15" t="s">
        <v>421</v>
      </c>
    </row>
    <row r="17" spans="1:7" x14ac:dyDescent="0.2">
      <c r="B17" t="s">
        <v>447</v>
      </c>
    </row>
    <row r="18" spans="1:7" x14ac:dyDescent="0.2">
      <c r="B18" t="s">
        <v>448</v>
      </c>
      <c r="G18" s="18" t="s">
        <v>421</v>
      </c>
    </row>
    <row r="20" spans="1:7" x14ac:dyDescent="0.2">
      <c r="E20" s="7" t="s">
        <v>449</v>
      </c>
      <c r="G20" s="7" t="s">
        <v>450</v>
      </c>
    </row>
    <row r="24" spans="1:7" x14ac:dyDescent="0.2">
      <c r="A24" s="7" t="s">
        <v>657</v>
      </c>
    </row>
    <row r="25" spans="1:7" x14ac:dyDescent="0.2">
      <c r="G25" s="18"/>
    </row>
    <row r="26" spans="1:7" x14ac:dyDescent="0.2">
      <c r="B26" s="18"/>
      <c r="G26" s="18" t="s">
        <v>450</v>
      </c>
    </row>
    <row r="28" spans="1:7" x14ac:dyDescent="0.2">
      <c r="E28" s="8"/>
      <c r="G28" s="8"/>
    </row>
    <row r="30" spans="1:7" x14ac:dyDescent="0.2">
      <c r="D30" s="7" t="s">
        <v>30</v>
      </c>
      <c r="E30" s="7"/>
      <c r="G30" s="7" t="s">
        <v>653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2" sqref="J2"/>
    </sheetView>
  </sheetViews>
  <sheetFormatPr defaultRowHeight="12.75" x14ac:dyDescent="0.2"/>
  <cols>
    <col min="5" max="6" width="7.42578125" customWidth="1"/>
    <col min="8" max="8" width="10" customWidth="1"/>
    <col min="9" max="9" width="12.42578125" customWidth="1"/>
    <col min="10" max="10" width="11.7109375" customWidth="1"/>
  </cols>
  <sheetData>
    <row r="1" spans="1:10" x14ac:dyDescent="0.2">
      <c r="I1" s="18" t="s">
        <v>648</v>
      </c>
    </row>
    <row r="2" spans="1:10" x14ac:dyDescent="0.2">
      <c r="G2" s="18"/>
    </row>
    <row r="3" spans="1:10" x14ac:dyDescent="0.2">
      <c r="C3" s="8" t="s">
        <v>671</v>
      </c>
    </row>
    <row r="4" spans="1:10" x14ac:dyDescent="0.2">
      <c r="C4" s="8"/>
    </row>
    <row r="5" spans="1:10" x14ac:dyDescent="0.2">
      <c r="B5" s="8" t="s">
        <v>658</v>
      </c>
    </row>
    <row r="6" spans="1:10" x14ac:dyDescent="0.2">
      <c r="B6" s="8"/>
    </row>
    <row r="7" spans="1:10" x14ac:dyDescent="0.2">
      <c r="B7" s="206" t="s">
        <v>463</v>
      </c>
      <c r="C7" s="207"/>
      <c r="D7" s="207"/>
      <c r="E7" s="207"/>
      <c r="F7" s="207"/>
      <c r="G7" s="207"/>
      <c r="H7" s="207"/>
    </row>
    <row r="8" spans="1:10" x14ac:dyDescent="0.2">
      <c r="C8" s="8" t="s">
        <v>464</v>
      </c>
      <c r="J8" s="18" t="s">
        <v>28</v>
      </c>
    </row>
    <row r="9" spans="1:10" x14ac:dyDescent="0.2">
      <c r="C9" s="18"/>
    </row>
    <row r="10" spans="1:10" ht="13.5" thickBot="1" x14ac:dyDescent="0.25"/>
    <row r="11" spans="1:10" ht="12.75" customHeight="1" x14ac:dyDescent="0.2">
      <c r="A11" s="9"/>
      <c r="B11" s="10"/>
      <c r="C11" s="10"/>
      <c r="D11" s="10"/>
      <c r="E11" s="11"/>
      <c r="F11" s="12"/>
      <c r="G11" s="194" t="s">
        <v>456</v>
      </c>
      <c r="H11" s="195"/>
      <c r="I11" s="208" t="s">
        <v>458</v>
      </c>
      <c r="J11" s="211" t="s">
        <v>459</v>
      </c>
    </row>
    <row r="12" spans="1:10" ht="12.75" customHeight="1" x14ac:dyDescent="0.2">
      <c r="A12" s="13"/>
      <c r="B12" s="73" t="s">
        <v>31</v>
      </c>
      <c r="C12" s="1"/>
      <c r="D12" s="1"/>
      <c r="E12" s="14"/>
      <c r="F12" s="74" t="s">
        <v>424</v>
      </c>
      <c r="G12" s="196"/>
      <c r="H12" s="197"/>
      <c r="I12" s="209"/>
      <c r="J12" s="212"/>
    </row>
    <row r="13" spans="1:10" ht="13.5" customHeight="1" thickBot="1" x14ac:dyDescent="0.25">
      <c r="A13" s="15"/>
      <c r="B13" s="16"/>
      <c r="C13" s="16"/>
      <c r="D13" s="16"/>
      <c r="E13" s="17"/>
      <c r="F13" s="3"/>
      <c r="G13" s="198"/>
      <c r="H13" s="199"/>
      <c r="I13" s="210"/>
      <c r="J13" s="213"/>
    </row>
    <row r="14" spans="1:10" ht="14.25" x14ac:dyDescent="0.2">
      <c r="A14" s="30" t="s">
        <v>14</v>
      </c>
      <c r="B14" s="31"/>
      <c r="C14" s="31"/>
      <c r="D14" s="31"/>
      <c r="E14" s="31"/>
      <c r="F14" s="34" t="s">
        <v>13</v>
      </c>
      <c r="G14" s="214">
        <v>8001000</v>
      </c>
      <c r="H14" s="215"/>
      <c r="I14" s="162">
        <v>8740093</v>
      </c>
      <c r="J14" s="162">
        <v>8453603</v>
      </c>
    </row>
    <row r="15" spans="1:10" ht="14.25" x14ac:dyDescent="0.2">
      <c r="A15" s="75" t="s">
        <v>423</v>
      </c>
      <c r="B15" s="32"/>
      <c r="C15" s="32"/>
      <c r="D15" s="32"/>
      <c r="E15" s="32"/>
      <c r="F15" s="35" t="s">
        <v>15</v>
      </c>
      <c r="G15" s="190">
        <v>1789000</v>
      </c>
      <c r="H15" s="191"/>
      <c r="I15" s="163">
        <v>1936250</v>
      </c>
      <c r="J15" s="163">
        <v>1846037</v>
      </c>
    </row>
    <row r="16" spans="1:10" ht="14.25" x14ac:dyDescent="0.2">
      <c r="A16" s="75" t="s">
        <v>17</v>
      </c>
      <c r="B16" s="32"/>
      <c r="C16" s="32"/>
      <c r="D16" s="32"/>
      <c r="E16" s="32"/>
      <c r="F16" s="78" t="s">
        <v>16</v>
      </c>
      <c r="G16" s="190">
        <v>7973378</v>
      </c>
      <c r="H16" s="191"/>
      <c r="I16" s="163">
        <v>7324825</v>
      </c>
      <c r="J16" s="163">
        <v>4130200</v>
      </c>
    </row>
    <row r="17" spans="1:10" ht="14.25" x14ac:dyDescent="0.2">
      <c r="A17" s="75" t="s">
        <v>19</v>
      </c>
      <c r="B17" s="32"/>
      <c r="C17" s="32"/>
      <c r="D17" s="32"/>
      <c r="E17" s="32"/>
      <c r="F17" s="78" t="s">
        <v>18</v>
      </c>
      <c r="G17" s="190">
        <v>2045000</v>
      </c>
      <c r="H17" s="191"/>
      <c r="I17" s="163">
        <v>2471720</v>
      </c>
      <c r="J17" s="163">
        <v>2354720</v>
      </c>
    </row>
    <row r="18" spans="1:10" ht="14.25" x14ac:dyDescent="0.2">
      <c r="A18" s="75" t="s">
        <v>21</v>
      </c>
      <c r="B18" s="32"/>
      <c r="C18" s="32"/>
      <c r="D18" s="32"/>
      <c r="E18" s="32"/>
      <c r="F18" s="78" t="s">
        <v>20</v>
      </c>
      <c r="G18" s="190">
        <v>1323000</v>
      </c>
      <c r="H18" s="191"/>
      <c r="I18" s="163">
        <v>1323990</v>
      </c>
      <c r="J18" s="163">
        <v>643686</v>
      </c>
    </row>
    <row r="19" spans="1:10" ht="15" x14ac:dyDescent="0.25">
      <c r="A19" s="76" t="s">
        <v>425</v>
      </c>
      <c r="B19" s="32"/>
      <c r="C19" s="32"/>
      <c r="D19" s="32"/>
      <c r="E19" s="32"/>
      <c r="F19" s="5"/>
      <c r="G19" s="192">
        <f>SUM(G14:H18)</f>
        <v>21131378</v>
      </c>
      <c r="H19" s="193"/>
      <c r="I19" s="164">
        <f>SUM(I14:I18)</f>
        <v>21796878</v>
      </c>
      <c r="J19" s="169">
        <f>SUM(J14:J18)</f>
        <v>17428246</v>
      </c>
    </row>
    <row r="20" spans="1:10" ht="14.25" x14ac:dyDescent="0.2">
      <c r="A20" s="75" t="s">
        <v>426</v>
      </c>
      <c r="B20" s="32"/>
      <c r="C20" s="32"/>
      <c r="D20" s="32"/>
      <c r="E20" s="32"/>
      <c r="F20" s="78" t="s">
        <v>1</v>
      </c>
      <c r="G20" s="190">
        <v>16031378</v>
      </c>
      <c r="H20" s="191"/>
      <c r="I20" s="163">
        <v>17140441</v>
      </c>
      <c r="J20" s="163">
        <v>17301053</v>
      </c>
    </row>
    <row r="21" spans="1:10" ht="14.25" x14ac:dyDescent="0.2">
      <c r="A21" s="75" t="s">
        <v>5</v>
      </c>
      <c r="B21" s="32"/>
      <c r="C21" s="32"/>
      <c r="D21" s="32"/>
      <c r="E21" s="32"/>
      <c r="F21" s="78" t="s">
        <v>4</v>
      </c>
      <c r="G21" s="190">
        <v>2081000</v>
      </c>
      <c r="H21" s="191"/>
      <c r="I21" s="163">
        <v>2081000</v>
      </c>
      <c r="J21" s="163">
        <v>3302508</v>
      </c>
    </row>
    <row r="22" spans="1:10" ht="14.25" x14ac:dyDescent="0.2">
      <c r="A22" s="75" t="s">
        <v>7</v>
      </c>
      <c r="B22" s="32"/>
      <c r="C22" s="32"/>
      <c r="D22" s="32"/>
      <c r="E22" s="32"/>
      <c r="F22" s="78" t="s">
        <v>6</v>
      </c>
      <c r="G22" s="190">
        <v>956000</v>
      </c>
      <c r="H22" s="191"/>
      <c r="I22" s="163">
        <v>1389135</v>
      </c>
      <c r="J22" s="163">
        <v>1569469</v>
      </c>
    </row>
    <row r="23" spans="1:10" ht="14.25" x14ac:dyDescent="0.2">
      <c r="A23" s="75" t="s">
        <v>427</v>
      </c>
      <c r="B23" s="32"/>
      <c r="C23" s="32"/>
      <c r="D23" s="32"/>
      <c r="E23" s="32"/>
      <c r="F23" s="78" t="s">
        <v>10</v>
      </c>
      <c r="G23" s="190">
        <v>30000</v>
      </c>
      <c r="H23" s="191"/>
      <c r="I23" s="163">
        <v>30000</v>
      </c>
      <c r="J23" s="163">
        <v>59380</v>
      </c>
    </row>
    <row r="24" spans="1:10" ht="15.75" thickBot="1" x14ac:dyDescent="0.3">
      <c r="A24" s="77" t="s">
        <v>428</v>
      </c>
      <c r="B24" s="33"/>
      <c r="C24" s="33"/>
      <c r="D24" s="33"/>
      <c r="E24" s="33"/>
      <c r="F24" s="6"/>
      <c r="G24" s="200">
        <f>SUM(G20:H23)</f>
        <v>19098378</v>
      </c>
      <c r="H24" s="201"/>
      <c r="I24" s="165">
        <f>SUM(I20:I23)</f>
        <v>20640576</v>
      </c>
      <c r="J24" s="170">
        <f>SUM(J20:J23)</f>
        <v>22232410</v>
      </c>
    </row>
    <row r="25" spans="1:10" ht="15.75" thickBot="1" x14ac:dyDescent="0.3">
      <c r="A25" s="204" t="s">
        <v>429</v>
      </c>
      <c r="B25" s="205"/>
      <c r="C25" s="205"/>
      <c r="D25" s="205"/>
      <c r="E25" s="205"/>
      <c r="F25" s="2"/>
      <c r="G25" s="202">
        <f>G24-G19</f>
        <v>-2033000</v>
      </c>
      <c r="H25" s="203"/>
      <c r="I25" s="166">
        <f>I24-I19</f>
        <v>-1156302</v>
      </c>
      <c r="J25" s="171">
        <f>J24-J19</f>
        <v>4804164</v>
      </c>
    </row>
    <row r="26" spans="1:10" ht="14.25" x14ac:dyDescent="0.2">
      <c r="A26" s="13"/>
      <c r="B26" s="1"/>
      <c r="C26" s="1"/>
      <c r="D26" s="1"/>
      <c r="E26" s="1"/>
      <c r="F26" s="12"/>
      <c r="G26" s="167"/>
      <c r="H26" s="168"/>
      <c r="I26" s="162"/>
      <c r="J26" s="162"/>
    </row>
    <row r="27" spans="1:10" ht="14.25" x14ac:dyDescent="0.2">
      <c r="A27" s="75" t="s">
        <v>23</v>
      </c>
      <c r="B27" s="32"/>
      <c r="C27" s="32"/>
      <c r="D27" s="32"/>
      <c r="E27" s="32"/>
      <c r="F27" s="35" t="s">
        <v>22</v>
      </c>
      <c r="G27" s="190">
        <v>762000</v>
      </c>
      <c r="H27" s="191"/>
      <c r="I27" s="163">
        <v>880000</v>
      </c>
      <c r="J27" s="163">
        <v>879113</v>
      </c>
    </row>
    <row r="28" spans="1:10" ht="14.25" x14ac:dyDescent="0.2">
      <c r="A28" s="75" t="s">
        <v>25</v>
      </c>
      <c r="B28" s="32"/>
      <c r="C28" s="32"/>
      <c r="D28" s="32"/>
      <c r="E28" s="32"/>
      <c r="F28" s="35" t="s">
        <v>24</v>
      </c>
      <c r="G28" s="190">
        <v>0</v>
      </c>
      <c r="H28" s="191"/>
      <c r="I28" s="163">
        <v>3168335</v>
      </c>
      <c r="J28" s="163">
        <v>336550</v>
      </c>
    </row>
    <row r="29" spans="1:10" ht="14.25" x14ac:dyDescent="0.2">
      <c r="A29" s="75" t="s">
        <v>430</v>
      </c>
      <c r="B29" s="32"/>
      <c r="C29" s="32"/>
      <c r="D29" s="32"/>
      <c r="E29" s="32"/>
      <c r="F29" s="35" t="s">
        <v>26</v>
      </c>
      <c r="G29" s="190">
        <v>411000</v>
      </c>
      <c r="H29" s="191"/>
      <c r="I29" s="163">
        <v>411000</v>
      </c>
      <c r="J29" s="163">
        <v>110500</v>
      </c>
    </row>
    <row r="30" spans="1:10" ht="15" x14ac:dyDescent="0.25">
      <c r="A30" s="76" t="s">
        <v>431</v>
      </c>
      <c r="B30" s="32"/>
      <c r="C30" s="32"/>
      <c r="D30" s="32"/>
      <c r="E30" s="32"/>
      <c r="F30" s="5"/>
      <c r="G30" s="192">
        <f>SUM(G27:H29)</f>
        <v>1173000</v>
      </c>
      <c r="H30" s="193"/>
      <c r="I30" s="164">
        <f>SUM(I27:I29)</f>
        <v>4459335</v>
      </c>
      <c r="J30" s="169">
        <f>SUM(J27:J29)</f>
        <v>1326163</v>
      </c>
    </row>
    <row r="31" spans="1:10" ht="14.25" x14ac:dyDescent="0.2">
      <c r="A31" s="75" t="s">
        <v>432</v>
      </c>
      <c r="B31" s="32"/>
      <c r="C31" s="32"/>
      <c r="D31" s="32"/>
      <c r="E31" s="32"/>
      <c r="F31" s="35" t="s">
        <v>3</v>
      </c>
      <c r="G31" s="190"/>
      <c r="H31" s="191"/>
      <c r="I31" s="163">
        <v>2949785</v>
      </c>
      <c r="J31" s="163">
        <v>2949785</v>
      </c>
    </row>
    <row r="32" spans="1:10" ht="14.25" x14ac:dyDescent="0.2">
      <c r="A32" s="75" t="s">
        <v>9</v>
      </c>
      <c r="B32" s="32"/>
      <c r="C32" s="32"/>
      <c r="D32" s="32"/>
      <c r="E32" s="32"/>
      <c r="F32" s="35" t="s">
        <v>8</v>
      </c>
      <c r="G32" s="190"/>
      <c r="H32" s="191"/>
      <c r="I32" s="163"/>
      <c r="J32" s="163"/>
    </row>
    <row r="33" spans="1:10" ht="14.25" x14ac:dyDescent="0.2">
      <c r="A33" s="75" t="s">
        <v>433</v>
      </c>
      <c r="B33" s="32"/>
      <c r="C33" s="32"/>
      <c r="D33" s="32"/>
      <c r="E33" s="32"/>
      <c r="F33" s="35" t="s">
        <v>11</v>
      </c>
      <c r="G33" s="190">
        <v>80000</v>
      </c>
      <c r="H33" s="191"/>
      <c r="I33" s="163">
        <v>80000</v>
      </c>
      <c r="J33" s="163">
        <v>68964</v>
      </c>
    </row>
    <row r="34" spans="1:10" ht="15.75" thickBot="1" x14ac:dyDescent="0.3">
      <c r="A34" s="77" t="s">
        <v>434</v>
      </c>
      <c r="B34" s="33"/>
      <c r="C34" s="33"/>
      <c r="D34" s="33"/>
      <c r="E34" s="33"/>
      <c r="F34" s="6"/>
      <c r="G34" s="200">
        <f>SUM(G31:H33)</f>
        <v>80000</v>
      </c>
      <c r="H34" s="201"/>
      <c r="I34" s="165">
        <f>SUM(I31:I33)</f>
        <v>3029785</v>
      </c>
      <c r="J34" s="170">
        <f>SUM(J31:J33)</f>
        <v>3018749</v>
      </c>
    </row>
    <row r="35" spans="1:10" ht="15.75" thickBot="1" x14ac:dyDescent="0.3">
      <c r="A35" s="37" t="s">
        <v>435</v>
      </c>
      <c r="B35" s="114"/>
      <c r="C35" s="114"/>
      <c r="D35" s="114"/>
      <c r="E35" s="114"/>
      <c r="F35" s="2"/>
      <c r="G35" s="202">
        <f>G34-G30</f>
        <v>-1093000</v>
      </c>
      <c r="H35" s="203"/>
      <c r="I35" s="166">
        <f>I34-I30</f>
        <v>-1429550</v>
      </c>
      <c r="J35" s="171">
        <f>J34-J30</f>
        <v>1692586</v>
      </c>
    </row>
  </sheetData>
  <mergeCells count="26">
    <mergeCell ref="B7:H7"/>
    <mergeCell ref="I11:I13"/>
    <mergeCell ref="J11:J13"/>
    <mergeCell ref="G14:H14"/>
    <mergeCell ref="G15:H15"/>
    <mergeCell ref="A25:E25"/>
    <mergeCell ref="G30:H30"/>
    <mergeCell ref="G31:H31"/>
    <mergeCell ref="G32:H32"/>
    <mergeCell ref="G33:H33"/>
    <mergeCell ref="G34:H34"/>
    <mergeCell ref="G35:H35"/>
    <mergeCell ref="G29:H29"/>
    <mergeCell ref="G28:H28"/>
    <mergeCell ref="G20:H20"/>
    <mergeCell ref="G27:H27"/>
    <mergeCell ref="G21:H21"/>
    <mergeCell ref="G22:H22"/>
    <mergeCell ref="G23:H23"/>
    <mergeCell ref="G24:H24"/>
    <mergeCell ref="G25:H25"/>
    <mergeCell ref="G16:H16"/>
    <mergeCell ref="G17:H17"/>
    <mergeCell ref="G18:H18"/>
    <mergeCell ref="G19:H19"/>
    <mergeCell ref="G11:H1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22"/>
  <sheetViews>
    <sheetView workbookViewId="0">
      <selection activeCell="O18" sqref="O18"/>
    </sheetView>
  </sheetViews>
  <sheetFormatPr defaultRowHeight="12.75" x14ac:dyDescent="0.2"/>
  <cols>
    <col min="5" max="5" width="9.5703125" customWidth="1"/>
    <col min="6" max="6" width="5.7109375" customWidth="1"/>
    <col min="7" max="7" width="12.28515625" customWidth="1"/>
    <col min="9" max="9" width="11.5703125" customWidth="1"/>
  </cols>
  <sheetData>
    <row r="2" spans="3:8" ht="15" x14ac:dyDescent="0.25">
      <c r="G2" s="18" t="s">
        <v>649</v>
      </c>
      <c r="H2" s="87"/>
    </row>
    <row r="3" spans="3:8" ht="15" x14ac:dyDescent="0.25">
      <c r="H3" s="87"/>
    </row>
    <row r="4" spans="3:8" ht="15" x14ac:dyDescent="0.25">
      <c r="D4" s="87"/>
    </row>
    <row r="5" spans="3:8" x14ac:dyDescent="0.2">
      <c r="C5" s="8" t="s">
        <v>671</v>
      </c>
    </row>
    <row r="6" spans="3:8" ht="15" x14ac:dyDescent="0.25">
      <c r="D6" s="87"/>
    </row>
    <row r="7" spans="3:8" ht="15" x14ac:dyDescent="0.25">
      <c r="C7" s="87" t="s">
        <v>444</v>
      </c>
    </row>
    <row r="8" spans="3:8" ht="15" x14ac:dyDescent="0.25">
      <c r="C8" s="87"/>
      <c r="D8" s="8" t="s">
        <v>659</v>
      </c>
    </row>
    <row r="9" spans="3:8" ht="15" x14ac:dyDescent="0.25">
      <c r="C9" s="87"/>
    </row>
    <row r="10" spans="3:8" ht="15" x14ac:dyDescent="0.25">
      <c r="C10" s="87" t="s">
        <v>438</v>
      </c>
    </row>
    <row r="11" spans="3:8" x14ac:dyDescent="0.2">
      <c r="D11" s="18" t="s">
        <v>660</v>
      </c>
    </row>
    <row r="13" spans="3:8" x14ac:dyDescent="0.2">
      <c r="G13" s="18" t="s">
        <v>661</v>
      </c>
    </row>
    <row r="17" spans="2:9" ht="15" x14ac:dyDescent="0.25">
      <c r="B17" s="88" t="s">
        <v>0</v>
      </c>
      <c r="C17" s="89"/>
      <c r="D17" s="216" t="s">
        <v>439</v>
      </c>
      <c r="E17" s="217"/>
      <c r="F17" s="216" t="s">
        <v>460</v>
      </c>
      <c r="G17" s="217"/>
      <c r="H17" s="216" t="s">
        <v>461</v>
      </c>
      <c r="I17" s="217"/>
    </row>
    <row r="18" spans="2:9" x14ac:dyDescent="0.2">
      <c r="B18" s="90"/>
      <c r="C18" s="91"/>
      <c r="D18" s="218"/>
      <c r="E18" s="219"/>
      <c r="F18" s="218"/>
      <c r="G18" s="219"/>
      <c r="H18" s="218"/>
      <c r="I18" s="219"/>
    </row>
    <row r="19" spans="2:9" x14ac:dyDescent="0.2">
      <c r="B19" s="92" t="s">
        <v>440</v>
      </c>
      <c r="C19" s="93"/>
      <c r="D19" s="172"/>
      <c r="E19" s="173">
        <v>2081000</v>
      </c>
      <c r="F19" s="172"/>
      <c r="G19" s="173">
        <v>2081000</v>
      </c>
      <c r="H19" s="172"/>
      <c r="I19" s="173">
        <v>3302508</v>
      </c>
    </row>
    <row r="20" spans="2:9" x14ac:dyDescent="0.2">
      <c r="B20" s="92" t="s">
        <v>441</v>
      </c>
      <c r="C20" s="93"/>
      <c r="D20" s="172"/>
      <c r="E20" s="173">
        <v>316000</v>
      </c>
      <c r="F20" s="172"/>
      <c r="G20" s="173">
        <v>520000</v>
      </c>
      <c r="H20" s="172"/>
      <c r="I20" s="173">
        <v>734065</v>
      </c>
    </row>
    <row r="21" spans="2:9" x14ac:dyDescent="0.2">
      <c r="B21" s="90" t="s">
        <v>442</v>
      </c>
      <c r="C21" s="91"/>
      <c r="D21" s="174"/>
      <c r="E21" s="175">
        <v>30000</v>
      </c>
      <c r="F21" s="174"/>
      <c r="G21" s="175">
        <v>30000</v>
      </c>
      <c r="H21" s="174"/>
      <c r="I21" s="175">
        <v>16864</v>
      </c>
    </row>
    <row r="22" spans="2:9" ht="15" x14ac:dyDescent="0.25">
      <c r="B22" s="94" t="s">
        <v>443</v>
      </c>
      <c r="C22" s="25"/>
      <c r="D22" s="176"/>
      <c r="E22" s="177">
        <f>SUM(E19:E21)</f>
        <v>2427000</v>
      </c>
      <c r="F22" s="176"/>
      <c r="G22" s="177">
        <f>SUM(G19:G21)</f>
        <v>2631000</v>
      </c>
      <c r="H22" s="176"/>
      <c r="I22" s="177">
        <f>SUM(I19:I21)</f>
        <v>4053437</v>
      </c>
    </row>
  </sheetData>
  <mergeCells count="3">
    <mergeCell ref="F17:G18"/>
    <mergeCell ref="D17:E18"/>
    <mergeCell ref="H17:I1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C83"/>
  <sheetViews>
    <sheetView workbookViewId="0">
      <selection activeCell="H7" sqref="H7"/>
    </sheetView>
  </sheetViews>
  <sheetFormatPr defaultRowHeight="15" x14ac:dyDescent="0.25"/>
  <cols>
    <col min="1" max="1" width="67.140625" style="115" customWidth="1"/>
    <col min="2" max="2" width="18.7109375" style="115" customWidth="1"/>
    <col min="3" max="16384" width="9.140625" style="115"/>
  </cols>
  <sheetData>
    <row r="1" spans="1:3" x14ac:dyDescent="0.25">
      <c r="B1" s="147" t="s">
        <v>645</v>
      </c>
    </row>
    <row r="3" spans="1:3" x14ac:dyDescent="0.25">
      <c r="A3" s="145" t="s">
        <v>672</v>
      </c>
    </row>
    <row r="4" spans="1:3" ht="27.75" customHeight="1" x14ac:dyDescent="0.25">
      <c r="A4" s="222" t="s">
        <v>658</v>
      </c>
      <c r="B4" s="221"/>
    </row>
    <row r="5" spans="1:3" ht="23.25" customHeight="1" x14ac:dyDescent="0.25">
      <c r="A5" s="220" t="s">
        <v>662</v>
      </c>
      <c r="B5" s="221"/>
    </row>
    <row r="8" spans="1:3" x14ac:dyDescent="0.25">
      <c r="A8" s="133" t="s">
        <v>0</v>
      </c>
      <c r="B8" s="133" t="s">
        <v>609</v>
      </c>
      <c r="C8" s="117"/>
    </row>
    <row r="9" spans="1:3" x14ac:dyDescent="0.25">
      <c r="A9" s="119" t="s">
        <v>608</v>
      </c>
      <c r="B9" s="120">
        <v>25251159</v>
      </c>
      <c r="C9" s="117"/>
    </row>
    <row r="10" spans="1:3" x14ac:dyDescent="0.25">
      <c r="A10" s="119" t="s">
        <v>607</v>
      </c>
      <c r="B10" s="120">
        <v>18754409</v>
      </c>
      <c r="C10" s="117"/>
    </row>
    <row r="11" spans="1:3" x14ac:dyDescent="0.25">
      <c r="A11" s="121" t="s">
        <v>606</v>
      </c>
      <c r="B11" s="122">
        <v>6496750</v>
      </c>
      <c r="C11" s="117"/>
    </row>
    <row r="12" spans="1:3" x14ac:dyDescent="0.25">
      <c r="A12" s="119" t="s">
        <v>605</v>
      </c>
      <c r="B12" s="120">
        <v>3674005</v>
      </c>
      <c r="C12" s="117"/>
    </row>
    <row r="13" spans="1:3" x14ac:dyDescent="0.25">
      <c r="A13" s="119" t="s">
        <v>604</v>
      </c>
      <c r="B13" s="120">
        <v>540148</v>
      </c>
      <c r="C13" s="117"/>
    </row>
    <row r="14" spans="1:3" x14ac:dyDescent="0.25">
      <c r="A14" s="121" t="s">
        <v>603</v>
      </c>
      <c r="B14" s="122">
        <v>3133857</v>
      </c>
      <c r="C14" s="117"/>
    </row>
    <row r="15" spans="1:3" x14ac:dyDescent="0.25">
      <c r="A15" s="124" t="s">
        <v>602</v>
      </c>
      <c r="B15" s="123">
        <v>9630607</v>
      </c>
      <c r="C15" s="117"/>
    </row>
    <row r="16" spans="1:3" x14ac:dyDescent="0.25">
      <c r="A16" s="119" t="s">
        <v>601</v>
      </c>
      <c r="B16" s="120"/>
      <c r="C16" s="117"/>
    </row>
    <row r="17" spans="1:3" x14ac:dyDescent="0.25">
      <c r="A17" s="119" t="s">
        <v>600</v>
      </c>
      <c r="B17" s="120"/>
      <c r="C17" s="117"/>
    </row>
    <row r="18" spans="1:3" ht="25.5" x14ac:dyDescent="0.25">
      <c r="A18" s="121" t="s">
        <v>599</v>
      </c>
      <c r="B18" s="122"/>
      <c r="C18" s="117"/>
    </row>
    <row r="19" spans="1:3" x14ac:dyDescent="0.25">
      <c r="A19" s="119" t="s">
        <v>598</v>
      </c>
      <c r="B19" s="120"/>
      <c r="C19" s="117"/>
    </row>
    <row r="20" spans="1:3" x14ac:dyDescent="0.25">
      <c r="A20" s="119" t="s">
        <v>597</v>
      </c>
      <c r="B20" s="120"/>
      <c r="C20" s="117"/>
    </row>
    <row r="21" spans="1:3" ht="25.5" x14ac:dyDescent="0.25">
      <c r="A21" s="121" t="s">
        <v>596</v>
      </c>
      <c r="B21" s="122"/>
      <c r="C21" s="117"/>
    </row>
    <row r="22" spans="1:3" x14ac:dyDescent="0.25">
      <c r="A22" s="132" t="s">
        <v>595</v>
      </c>
      <c r="B22" s="131"/>
      <c r="C22" s="117"/>
    </row>
    <row r="23" spans="1:3" x14ac:dyDescent="0.25">
      <c r="A23" s="121" t="s">
        <v>594</v>
      </c>
      <c r="B23" s="122">
        <v>9630607</v>
      </c>
      <c r="C23" s="117"/>
    </row>
    <row r="24" spans="1:3" ht="25.5" x14ac:dyDescent="0.25">
      <c r="A24" s="124" t="s">
        <v>593</v>
      </c>
      <c r="B24" s="123"/>
      <c r="C24" s="117"/>
    </row>
    <row r="25" spans="1:3" x14ac:dyDescent="0.25">
      <c r="A25" s="124" t="s">
        <v>592</v>
      </c>
      <c r="B25" s="123">
        <v>9630607</v>
      </c>
      <c r="C25" s="117"/>
    </row>
    <row r="26" spans="1:3" ht="25.5" x14ac:dyDescent="0.25">
      <c r="A26" s="132" t="s">
        <v>591</v>
      </c>
      <c r="B26" s="131"/>
      <c r="C26" s="117"/>
    </row>
    <row r="27" spans="1:3" ht="25.5" x14ac:dyDescent="0.25">
      <c r="A27" s="132" t="s">
        <v>590</v>
      </c>
      <c r="B27" s="131"/>
      <c r="C27" s="117"/>
    </row>
    <row r="28" spans="1:3" ht="27" customHeight="1" x14ac:dyDescent="0.25">
      <c r="A28" s="130" t="s">
        <v>589</v>
      </c>
      <c r="B28" s="129"/>
      <c r="C28" s="117"/>
    </row>
    <row r="29" spans="1:3" x14ac:dyDescent="0.25">
      <c r="A29" s="117"/>
      <c r="B29" s="117"/>
      <c r="C29" s="117"/>
    </row>
    <row r="30" spans="1:3" x14ac:dyDescent="0.25">
      <c r="A30" s="117"/>
      <c r="B30" s="117"/>
      <c r="C30" s="117"/>
    </row>
    <row r="31" spans="1:3" x14ac:dyDescent="0.25">
      <c r="A31" s="117"/>
      <c r="B31" s="117"/>
      <c r="C31" s="117"/>
    </row>
    <row r="32" spans="1:3" x14ac:dyDescent="0.25">
      <c r="A32" s="117"/>
      <c r="B32" s="117"/>
      <c r="C32" s="117"/>
    </row>
    <row r="33" spans="1:3" x14ac:dyDescent="0.25">
      <c r="A33" s="117"/>
      <c r="B33" s="117"/>
      <c r="C33" s="117"/>
    </row>
    <row r="34" spans="1:3" x14ac:dyDescent="0.25">
      <c r="A34" s="117"/>
      <c r="B34" s="117"/>
      <c r="C34" s="117"/>
    </row>
    <row r="35" spans="1:3" x14ac:dyDescent="0.25">
      <c r="A35" s="117"/>
      <c r="B35" s="117"/>
      <c r="C35" s="117"/>
    </row>
    <row r="36" spans="1:3" x14ac:dyDescent="0.25">
      <c r="A36" s="117"/>
      <c r="B36" s="117"/>
      <c r="C36" s="117"/>
    </row>
    <row r="37" spans="1:3" x14ac:dyDescent="0.25">
      <c r="A37" s="117"/>
      <c r="B37" s="117"/>
      <c r="C37" s="117"/>
    </row>
    <row r="38" spans="1:3" x14ac:dyDescent="0.25">
      <c r="A38" s="117"/>
      <c r="B38" s="117"/>
      <c r="C38" s="117"/>
    </row>
    <row r="39" spans="1:3" x14ac:dyDescent="0.25">
      <c r="A39" s="117"/>
      <c r="B39" s="117"/>
      <c r="C39" s="117"/>
    </row>
    <row r="40" spans="1:3" x14ac:dyDescent="0.25">
      <c r="A40" s="117"/>
      <c r="B40" s="117"/>
      <c r="C40" s="117"/>
    </row>
    <row r="41" spans="1:3" x14ac:dyDescent="0.25">
      <c r="A41" s="117"/>
      <c r="B41" s="117"/>
      <c r="C41" s="117"/>
    </row>
    <row r="42" spans="1:3" x14ac:dyDescent="0.25">
      <c r="A42" s="117"/>
      <c r="B42" s="117"/>
      <c r="C42" s="117"/>
    </row>
    <row r="43" spans="1:3" x14ac:dyDescent="0.25">
      <c r="A43" s="117"/>
      <c r="B43" s="117"/>
      <c r="C43" s="117"/>
    </row>
    <row r="44" spans="1:3" x14ac:dyDescent="0.25">
      <c r="A44" s="117"/>
      <c r="B44" s="117"/>
      <c r="C44" s="117"/>
    </row>
    <row r="45" spans="1:3" x14ac:dyDescent="0.25">
      <c r="A45" s="117"/>
      <c r="B45" s="117"/>
      <c r="C45" s="117"/>
    </row>
    <row r="46" spans="1:3" x14ac:dyDescent="0.25">
      <c r="A46" s="117"/>
      <c r="B46" s="117"/>
      <c r="C46" s="117"/>
    </row>
    <row r="47" spans="1:3" x14ac:dyDescent="0.25">
      <c r="A47" s="117"/>
      <c r="B47" s="117"/>
      <c r="C47" s="117"/>
    </row>
    <row r="48" spans="1:3" x14ac:dyDescent="0.25">
      <c r="A48" s="117"/>
      <c r="B48" s="117"/>
      <c r="C48" s="117"/>
    </row>
    <row r="49" spans="1:3" x14ac:dyDescent="0.25">
      <c r="A49" s="117"/>
      <c r="B49" s="117"/>
      <c r="C49" s="117"/>
    </row>
    <row r="50" spans="1:3" x14ac:dyDescent="0.25">
      <c r="A50" s="117"/>
      <c r="B50" s="117"/>
      <c r="C50" s="117"/>
    </row>
    <row r="51" spans="1:3" x14ac:dyDescent="0.25">
      <c r="A51" s="117"/>
      <c r="B51" s="117"/>
      <c r="C51" s="117"/>
    </row>
    <row r="52" spans="1:3" x14ac:dyDescent="0.25">
      <c r="A52" s="117"/>
      <c r="B52" s="117"/>
      <c r="C52" s="117"/>
    </row>
    <row r="53" spans="1:3" x14ac:dyDescent="0.25">
      <c r="A53" s="117"/>
      <c r="B53" s="117"/>
      <c r="C53" s="117"/>
    </row>
    <row r="54" spans="1:3" x14ac:dyDescent="0.25">
      <c r="A54" s="117"/>
      <c r="B54" s="117"/>
      <c r="C54" s="117"/>
    </row>
    <row r="55" spans="1:3" x14ac:dyDescent="0.25">
      <c r="A55" s="117"/>
      <c r="B55" s="117"/>
      <c r="C55" s="117"/>
    </row>
    <row r="56" spans="1:3" x14ac:dyDescent="0.25">
      <c r="A56" s="117"/>
      <c r="B56" s="117"/>
      <c r="C56" s="117"/>
    </row>
    <row r="57" spans="1:3" x14ac:dyDescent="0.25">
      <c r="A57" s="117"/>
      <c r="B57" s="117"/>
      <c r="C57" s="117"/>
    </row>
    <row r="58" spans="1:3" x14ac:dyDescent="0.25">
      <c r="A58" s="117"/>
      <c r="B58" s="117"/>
      <c r="C58" s="117"/>
    </row>
    <row r="59" spans="1:3" x14ac:dyDescent="0.25">
      <c r="A59" s="117"/>
      <c r="B59" s="117"/>
      <c r="C59" s="117"/>
    </row>
    <row r="60" spans="1:3" x14ac:dyDescent="0.25">
      <c r="A60" s="117"/>
      <c r="B60" s="117"/>
      <c r="C60" s="117"/>
    </row>
    <row r="61" spans="1:3" x14ac:dyDescent="0.25">
      <c r="A61" s="117"/>
      <c r="B61" s="117"/>
      <c r="C61" s="117"/>
    </row>
    <row r="62" spans="1:3" x14ac:dyDescent="0.25">
      <c r="A62" s="117"/>
      <c r="B62" s="117"/>
      <c r="C62" s="117"/>
    </row>
    <row r="63" spans="1:3" x14ac:dyDescent="0.25">
      <c r="A63" s="117"/>
      <c r="B63" s="117"/>
      <c r="C63" s="117"/>
    </row>
    <row r="64" spans="1:3" x14ac:dyDescent="0.25">
      <c r="A64" s="117"/>
      <c r="B64" s="117"/>
      <c r="C64" s="117"/>
    </row>
    <row r="65" spans="1:3" x14ac:dyDescent="0.25">
      <c r="A65" s="117"/>
      <c r="B65" s="117"/>
      <c r="C65" s="117"/>
    </row>
    <row r="66" spans="1:3" x14ac:dyDescent="0.25">
      <c r="A66" s="117"/>
      <c r="B66" s="117"/>
      <c r="C66" s="117"/>
    </row>
    <row r="67" spans="1:3" x14ac:dyDescent="0.25">
      <c r="A67" s="117"/>
      <c r="B67" s="117"/>
      <c r="C67" s="117"/>
    </row>
    <row r="68" spans="1:3" x14ac:dyDescent="0.25">
      <c r="A68" s="117"/>
      <c r="B68" s="117"/>
      <c r="C68" s="117"/>
    </row>
    <row r="69" spans="1:3" x14ac:dyDescent="0.25">
      <c r="A69" s="117"/>
      <c r="B69" s="117"/>
      <c r="C69" s="117"/>
    </row>
    <row r="70" spans="1:3" x14ac:dyDescent="0.25">
      <c r="A70" s="117"/>
      <c r="B70" s="117"/>
      <c r="C70" s="117"/>
    </row>
    <row r="71" spans="1:3" x14ac:dyDescent="0.25">
      <c r="A71" s="117"/>
      <c r="B71" s="117"/>
      <c r="C71" s="117"/>
    </row>
    <row r="72" spans="1:3" x14ac:dyDescent="0.25">
      <c r="A72" s="117"/>
      <c r="B72" s="117"/>
      <c r="C72" s="117"/>
    </row>
    <row r="73" spans="1:3" x14ac:dyDescent="0.25">
      <c r="A73" s="117"/>
      <c r="B73" s="117"/>
      <c r="C73" s="117"/>
    </row>
    <row r="74" spans="1:3" x14ac:dyDescent="0.25">
      <c r="A74" s="117"/>
      <c r="B74" s="117"/>
      <c r="C74" s="117"/>
    </row>
    <row r="75" spans="1:3" x14ac:dyDescent="0.25">
      <c r="A75" s="117"/>
      <c r="B75" s="117"/>
      <c r="C75" s="117"/>
    </row>
    <row r="76" spans="1:3" x14ac:dyDescent="0.25">
      <c r="A76" s="117"/>
      <c r="B76" s="117"/>
      <c r="C76" s="117"/>
    </row>
    <row r="77" spans="1:3" x14ac:dyDescent="0.25">
      <c r="A77" s="117"/>
      <c r="B77" s="117"/>
      <c r="C77" s="117"/>
    </row>
    <row r="78" spans="1:3" x14ac:dyDescent="0.25">
      <c r="A78" s="117"/>
      <c r="B78" s="117"/>
      <c r="C78" s="117"/>
    </row>
    <row r="79" spans="1:3" x14ac:dyDescent="0.25">
      <c r="A79" s="117"/>
      <c r="B79" s="117"/>
      <c r="C79" s="117"/>
    </row>
    <row r="80" spans="1:3" x14ac:dyDescent="0.25">
      <c r="A80" s="117"/>
      <c r="B80" s="117"/>
      <c r="C80" s="117"/>
    </row>
    <row r="81" spans="1:3" x14ac:dyDescent="0.25">
      <c r="A81" s="117"/>
      <c r="B81" s="117"/>
      <c r="C81" s="117"/>
    </row>
    <row r="82" spans="1:3" x14ac:dyDescent="0.25">
      <c r="A82" s="117"/>
      <c r="B82" s="117"/>
      <c r="C82" s="117"/>
    </row>
    <row r="83" spans="1:3" x14ac:dyDescent="0.25">
      <c r="A83" s="117"/>
      <c r="B83" s="117"/>
      <c r="C83" s="117"/>
    </row>
  </sheetData>
  <mergeCells count="2">
    <mergeCell ref="A5:B5"/>
    <mergeCell ref="A4:B4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2:D44"/>
  <sheetViews>
    <sheetView workbookViewId="0">
      <selection activeCell="F6" sqref="F6"/>
    </sheetView>
  </sheetViews>
  <sheetFormatPr defaultRowHeight="15" x14ac:dyDescent="0.25"/>
  <cols>
    <col min="1" max="1" width="65" style="134" customWidth="1"/>
    <col min="2" max="2" width="14.140625" style="134" customWidth="1"/>
    <col min="3" max="3" width="14.42578125" style="134" customWidth="1"/>
    <col min="4" max="4" width="14.28515625" style="134" customWidth="1"/>
    <col min="5" max="16384" width="9.140625" style="134"/>
  </cols>
  <sheetData>
    <row r="2" spans="1:4" x14ac:dyDescent="0.25">
      <c r="D2" s="146" t="s">
        <v>646</v>
      </c>
    </row>
    <row r="3" spans="1:4" x14ac:dyDescent="0.25">
      <c r="A3" s="141" t="s">
        <v>672</v>
      </c>
      <c r="B3" s="142"/>
      <c r="C3" s="142"/>
      <c r="D3" s="142"/>
    </row>
    <row r="4" spans="1:4" x14ac:dyDescent="0.25">
      <c r="A4" s="141"/>
      <c r="B4" s="142"/>
      <c r="C4" s="142"/>
      <c r="D4" s="142"/>
    </row>
    <row r="5" spans="1:4" ht="21" customHeight="1" x14ac:dyDescent="0.25">
      <c r="A5" s="223" t="s">
        <v>658</v>
      </c>
      <c r="B5" s="224"/>
      <c r="C5" s="224"/>
      <c r="D5" s="224"/>
    </row>
    <row r="6" spans="1:4" ht="21" customHeight="1" x14ac:dyDescent="0.25">
      <c r="A6" s="225" t="s">
        <v>663</v>
      </c>
      <c r="B6" s="224"/>
      <c r="C6" s="224"/>
      <c r="D6" s="224"/>
    </row>
    <row r="7" spans="1:4" x14ac:dyDescent="0.25">
      <c r="A7" s="141"/>
      <c r="B7" s="142"/>
      <c r="C7" s="142"/>
      <c r="D7" s="142"/>
    </row>
    <row r="8" spans="1:4" ht="38.25" x14ac:dyDescent="0.25">
      <c r="A8" s="140" t="s">
        <v>0</v>
      </c>
      <c r="B8" s="143" t="s">
        <v>664</v>
      </c>
      <c r="C8" s="143" t="s">
        <v>587</v>
      </c>
      <c r="D8" s="143" t="s">
        <v>665</v>
      </c>
    </row>
    <row r="9" spans="1:4" x14ac:dyDescent="0.25">
      <c r="A9" s="139" t="s">
        <v>610</v>
      </c>
      <c r="B9" s="135">
        <v>8281836</v>
      </c>
      <c r="C9" s="135"/>
      <c r="D9" s="135">
        <v>8850565</v>
      </c>
    </row>
    <row r="10" spans="1:4" ht="30" x14ac:dyDescent="0.25">
      <c r="A10" s="139" t="s">
        <v>611</v>
      </c>
      <c r="B10" s="135">
        <v>1101240</v>
      </c>
      <c r="C10" s="135"/>
      <c r="D10" s="135">
        <v>1552605</v>
      </c>
    </row>
    <row r="11" spans="1:4" x14ac:dyDescent="0.25">
      <c r="A11" s="139" t="s">
        <v>612</v>
      </c>
      <c r="B11" s="135">
        <v>490901</v>
      </c>
      <c r="C11" s="135"/>
      <c r="D11" s="135">
        <v>130880</v>
      </c>
    </row>
    <row r="12" spans="1:4" ht="25.5" x14ac:dyDescent="0.25">
      <c r="A12" s="138" t="s">
        <v>613</v>
      </c>
      <c r="B12" s="137">
        <f>SUM(B9:B11)</f>
        <v>9873977</v>
      </c>
      <c r="C12" s="137"/>
      <c r="D12" s="137">
        <f>SUM(D9:D11)</f>
        <v>10534050</v>
      </c>
    </row>
    <row r="13" spans="1:4" x14ac:dyDescent="0.25">
      <c r="A13" s="139" t="s">
        <v>614</v>
      </c>
      <c r="B13" s="135"/>
      <c r="C13" s="135"/>
      <c r="D13" s="135"/>
    </row>
    <row r="14" spans="1:4" x14ac:dyDescent="0.25">
      <c r="A14" s="139" t="s">
        <v>615</v>
      </c>
      <c r="B14" s="135"/>
      <c r="C14" s="135"/>
      <c r="D14" s="135"/>
    </row>
    <row r="15" spans="1:4" ht="25.5" x14ac:dyDescent="0.25">
      <c r="A15" s="138" t="s">
        <v>616</v>
      </c>
      <c r="B15" s="137"/>
      <c r="C15" s="137"/>
      <c r="D15" s="137"/>
    </row>
    <row r="16" spans="1:4" ht="30" x14ac:dyDescent="0.25">
      <c r="A16" s="139" t="s">
        <v>617</v>
      </c>
      <c r="B16" s="135">
        <v>13052559</v>
      </c>
      <c r="C16" s="135"/>
      <c r="D16" s="135">
        <v>14582441</v>
      </c>
    </row>
    <row r="17" spans="1:4" ht="30" x14ac:dyDescent="0.25">
      <c r="A17" s="139" t="s">
        <v>618</v>
      </c>
      <c r="B17" s="135">
        <v>2633512</v>
      </c>
      <c r="C17" s="135"/>
      <c r="D17" s="135">
        <v>2777992</v>
      </c>
    </row>
    <row r="18" spans="1:4" x14ac:dyDescent="0.25">
      <c r="A18" s="139" t="s">
        <v>619</v>
      </c>
      <c r="B18" s="135">
        <v>112301</v>
      </c>
      <c r="C18" s="135"/>
      <c r="D18" s="135">
        <v>8844606</v>
      </c>
    </row>
    <row r="19" spans="1:4" ht="25.5" x14ac:dyDescent="0.25">
      <c r="A19" s="138" t="s">
        <v>620</v>
      </c>
      <c r="B19" s="137">
        <f>SUM(B16:B18)</f>
        <v>15798372</v>
      </c>
      <c r="C19" s="137"/>
      <c r="D19" s="137">
        <f>SUM(D16:D18)</f>
        <v>26205039</v>
      </c>
    </row>
    <row r="20" spans="1:4" x14ac:dyDescent="0.25">
      <c r="A20" s="139" t="s">
        <v>621</v>
      </c>
      <c r="B20" s="135">
        <v>521204</v>
      </c>
      <c r="C20" s="135"/>
      <c r="D20" s="135">
        <v>504734</v>
      </c>
    </row>
    <row r="21" spans="1:4" x14ac:dyDescent="0.25">
      <c r="A21" s="139" t="s">
        <v>622</v>
      </c>
      <c r="B21" s="135">
        <v>4282962</v>
      </c>
      <c r="C21" s="135"/>
      <c r="D21" s="135">
        <v>2670826</v>
      </c>
    </row>
    <row r="22" spans="1:4" x14ac:dyDescent="0.25">
      <c r="A22" s="139" t="s">
        <v>623</v>
      </c>
      <c r="B22" s="135"/>
      <c r="C22" s="135"/>
      <c r="D22" s="135"/>
    </row>
    <row r="23" spans="1:4" x14ac:dyDescent="0.25">
      <c r="A23" s="139" t="s">
        <v>624</v>
      </c>
      <c r="B23" s="135"/>
      <c r="C23" s="135"/>
      <c r="D23" s="135">
        <v>180422</v>
      </c>
    </row>
    <row r="24" spans="1:4" ht="25.5" x14ac:dyDescent="0.25">
      <c r="A24" s="138" t="s">
        <v>625</v>
      </c>
      <c r="B24" s="137">
        <f>SUM(B20:B23)</f>
        <v>4804166</v>
      </c>
      <c r="C24" s="137"/>
      <c r="D24" s="137">
        <f>SUM(D20:D23)</f>
        <v>3355982</v>
      </c>
    </row>
    <row r="25" spans="1:4" x14ac:dyDescent="0.25">
      <c r="A25" s="139" t="s">
        <v>626</v>
      </c>
      <c r="B25" s="135">
        <v>4967986</v>
      </c>
      <c r="C25" s="135"/>
      <c r="D25" s="135">
        <v>5452389</v>
      </c>
    </row>
    <row r="26" spans="1:4" x14ac:dyDescent="0.25">
      <c r="A26" s="139" t="s">
        <v>627</v>
      </c>
      <c r="B26" s="135">
        <v>2979194</v>
      </c>
      <c r="C26" s="135"/>
      <c r="D26" s="135">
        <v>3120783</v>
      </c>
    </row>
    <row r="27" spans="1:4" x14ac:dyDescent="0.25">
      <c r="A27" s="139" t="s">
        <v>628</v>
      </c>
      <c r="B27" s="135">
        <v>1740650</v>
      </c>
      <c r="C27" s="135"/>
      <c r="D27" s="135">
        <v>1877799</v>
      </c>
    </row>
    <row r="28" spans="1:4" ht="25.5" x14ac:dyDescent="0.25">
      <c r="A28" s="138" t="s">
        <v>629</v>
      </c>
      <c r="B28" s="137">
        <f>SUM(B25:B27)</f>
        <v>9687830</v>
      </c>
      <c r="C28" s="137"/>
      <c r="D28" s="137">
        <f>SUM(D25:D27)</f>
        <v>10450971</v>
      </c>
    </row>
    <row r="29" spans="1:4" x14ac:dyDescent="0.25">
      <c r="A29" s="138" t="s">
        <v>630</v>
      </c>
      <c r="B29" s="137">
        <v>9998781</v>
      </c>
      <c r="C29" s="137"/>
      <c r="D29" s="137">
        <v>10299968</v>
      </c>
    </row>
    <row r="30" spans="1:4" x14ac:dyDescent="0.25">
      <c r="A30" s="138" t="s">
        <v>631</v>
      </c>
      <c r="B30" s="137">
        <v>13474818</v>
      </c>
      <c r="C30" s="137"/>
      <c r="D30" s="137">
        <v>15833073</v>
      </c>
    </row>
    <row r="31" spans="1:4" ht="25.5" x14ac:dyDescent="0.25">
      <c r="A31" s="138" t="s">
        <v>632</v>
      </c>
      <c r="B31" s="137">
        <v>-12290246</v>
      </c>
      <c r="C31" s="137"/>
      <c r="D31" s="137">
        <v>-3200905</v>
      </c>
    </row>
    <row r="32" spans="1:4" x14ac:dyDescent="0.25">
      <c r="A32" s="139" t="s">
        <v>633</v>
      </c>
      <c r="B32" s="135"/>
      <c r="C32" s="135"/>
      <c r="D32" s="135"/>
    </row>
    <row r="33" spans="1:4" ht="30" x14ac:dyDescent="0.25">
      <c r="A33" s="139" t="s">
        <v>634</v>
      </c>
      <c r="B33" s="135">
        <v>56768</v>
      </c>
      <c r="C33" s="135"/>
      <c r="D33" s="135">
        <v>16864</v>
      </c>
    </row>
    <row r="34" spans="1:4" ht="30" x14ac:dyDescent="0.25">
      <c r="A34" s="139" t="s">
        <v>635</v>
      </c>
      <c r="B34" s="135"/>
      <c r="C34" s="135"/>
      <c r="D34" s="135"/>
    </row>
    <row r="35" spans="1:4" x14ac:dyDescent="0.25">
      <c r="A35" s="139" t="s">
        <v>636</v>
      </c>
      <c r="B35" s="135"/>
      <c r="C35" s="135"/>
      <c r="D35" s="135"/>
    </row>
    <row r="36" spans="1:4" ht="25.5" x14ac:dyDescent="0.25">
      <c r="A36" s="138" t="s">
        <v>637</v>
      </c>
      <c r="B36" s="137">
        <f>SUM(B33:B35)</f>
        <v>56768</v>
      </c>
      <c r="C36" s="137"/>
      <c r="D36" s="137">
        <f>SUM(D32:D35)</f>
        <v>16864</v>
      </c>
    </row>
    <row r="37" spans="1:4" x14ac:dyDescent="0.25">
      <c r="A37" s="139" t="s">
        <v>638</v>
      </c>
      <c r="B37" s="135"/>
      <c r="C37" s="135"/>
      <c r="D37" s="135"/>
    </row>
    <row r="38" spans="1:4" x14ac:dyDescent="0.25">
      <c r="A38" s="139" t="s">
        <v>639</v>
      </c>
      <c r="B38" s="135"/>
      <c r="C38" s="135"/>
      <c r="D38" s="135"/>
    </row>
    <row r="39" spans="1:4" x14ac:dyDescent="0.25">
      <c r="A39" s="139" t="s">
        <v>640</v>
      </c>
      <c r="B39" s="135"/>
      <c r="C39" s="135"/>
      <c r="D39" s="135"/>
    </row>
    <row r="40" spans="1:4" x14ac:dyDescent="0.25">
      <c r="A40" s="139" t="s">
        <v>641</v>
      </c>
      <c r="B40" s="135"/>
      <c r="C40" s="135"/>
      <c r="D40" s="135"/>
    </row>
    <row r="41" spans="1:4" ht="25.5" x14ac:dyDescent="0.25">
      <c r="A41" s="138" t="s">
        <v>642</v>
      </c>
      <c r="B41" s="137"/>
      <c r="C41" s="137"/>
      <c r="D41" s="137"/>
    </row>
    <row r="42" spans="1:4" ht="25.5" x14ac:dyDescent="0.25">
      <c r="A42" s="138" t="s">
        <v>643</v>
      </c>
      <c r="B42" s="137">
        <v>56768</v>
      </c>
      <c r="C42" s="137"/>
      <c r="D42" s="137">
        <f>D36-D41</f>
        <v>16864</v>
      </c>
    </row>
    <row r="43" spans="1:4" x14ac:dyDescent="0.25">
      <c r="A43" s="138" t="s">
        <v>666</v>
      </c>
      <c r="B43" s="137">
        <v>-12233478</v>
      </c>
      <c r="C43" s="137"/>
      <c r="D43" s="144">
        <v>-3184041</v>
      </c>
    </row>
    <row r="44" spans="1:4" x14ac:dyDescent="0.25">
      <c r="A44" s="136"/>
      <c r="B44" s="136"/>
      <c r="C44" s="136"/>
      <c r="D44" s="136"/>
    </row>
  </sheetData>
  <mergeCells count="2"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F138"/>
  <sheetViews>
    <sheetView workbookViewId="0">
      <selection activeCell="H6" sqref="H6"/>
    </sheetView>
  </sheetViews>
  <sheetFormatPr defaultRowHeight="15" x14ac:dyDescent="0.25"/>
  <cols>
    <col min="1" max="1" width="73.140625" style="115" customWidth="1"/>
    <col min="2" max="2" width="14.42578125" style="115" customWidth="1"/>
    <col min="3" max="3" width="17.28515625" style="115" customWidth="1"/>
    <col min="4" max="4" width="14.28515625" style="115" customWidth="1"/>
    <col min="5" max="16384" width="9.140625" style="115"/>
  </cols>
  <sheetData>
    <row r="1" spans="1:6" x14ac:dyDescent="0.25">
      <c r="D1" s="148" t="s">
        <v>650</v>
      </c>
    </row>
    <row r="3" spans="1:6" x14ac:dyDescent="0.25">
      <c r="A3" s="18" t="s">
        <v>673</v>
      </c>
      <c r="B3"/>
      <c r="C3"/>
      <c r="D3"/>
    </row>
    <row r="4" spans="1:6" ht="27" customHeight="1" x14ac:dyDescent="0.25">
      <c r="A4" s="222" t="s">
        <v>658</v>
      </c>
      <c r="B4" s="226"/>
      <c r="C4" s="226"/>
      <c r="D4" s="226"/>
      <c r="E4" s="128"/>
      <c r="F4" s="127"/>
    </row>
    <row r="5" spans="1:6" ht="25.5" customHeight="1" x14ac:dyDescent="0.25">
      <c r="A5" s="220" t="s">
        <v>667</v>
      </c>
      <c r="B5" s="226"/>
      <c r="C5" s="226"/>
      <c r="D5" s="226"/>
      <c r="E5" s="116"/>
      <c r="F5" s="127"/>
    </row>
    <row r="7" spans="1:6" x14ac:dyDescent="0.25">
      <c r="A7" s="117" t="s">
        <v>588</v>
      </c>
      <c r="B7" s="117"/>
      <c r="C7" s="117"/>
      <c r="D7" s="117"/>
      <c r="E7" s="117"/>
      <c r="F7" s="117"/>
    </row>
    <row r="8" spans="1:6" ht="38.25" x14ac:dyDescent="0.25">
      <c r="A8" s="118" t="s">
        <v>0</v>
      </c>
      <c r="B8" s="126" t="s">
        <v>664</v>
      </c>
      <c r="C8" s="126" t="s">
        <v>587</v>
      </c>
      <c r="D8" s="126" t="s">
        <v>665</v>
      </c>
      <c r="E8" s="117"/>
      <c r="F8" s="117"/>
    </row>
    <row r="9" spans="1:6" x14ac:dyDescent="0.25">
      <c r="A9" s="121" t="s">
        <v>586</v>
      </c>
      <c r="B9" s="125"/>
      <c r="C9" s="125"/>
      <c r="D9" s="125"/>
      <c r="E9" s="117"/>
      <c r="F9" s="117"/>
    </row>
    <row r="10" spans="1:6" x14ac:dyDescent="0.25">
      <c r="A10" s="119" t="s">
        <v>465</v>
      </c>
      <c r="B10" s="120"/>
      <c r="C10" s="120"/>
      <c r="D10" s="120"/>
      <c r="E10" s="117"/>
      <c r="F10" s="117"/>
    </row>
    <row r="11" spans="1:6" x14ac:dyDescent="0.25">
      <c r="A11" s="119" t="s">
        <v>466</v>
      </c>
      <c r="B11" s="120"/>
      <c r="C11" s="120"/>
      <c r="D11" s="120"/>
      <c r="E11" s="117"/>
      <c r="F11" s="117"/>
    </row>
    <row r="12" spans="1:6" x14ac:dyDescent="0.25">
      <c r="A12" s="119" t="s">
        <v>467</v>
      </c>
      <c r="B12" s="120"/>
      <c r="C12" s="120"/>
      <c r="D12" s="120"/>
      <c r="E12" s="117"/>
      <c r="F12" s="117"/>
    </row>
    <row r="13" spans="1:6" x14ac:dyDescent="0.25">
      <c r="A13" s="121" t="s">
        <v>468</v>
      </c>
      <c r="B13" s="122"/>
      <c r="C13" s="122"/>
      <c r="D13" s="122"/>
      <c r="E13" s="117"/>
      <c r="F13" s="117"/>
    </row>
    <row r="14" spans="1:6" x14ac:dyDescent="0.25">
      <c r="A14" s="119" t="s">
        <v>469</v>
      </c>
      <c r="B14" s="120">
        <v>189228511</v>
      </c>
      <c r="C14" s="120"/>
      <c r="D14" s="120">
        <v>181575487</v>
      </c>
      <c r="E14" s="117"/>
      <c r="F14" s="117"/>
    </row>
    <row r="15" spans="1:6" x14ac:dyDescent="0.25">
      <c r="A15" s="119" t="s">
        <v>470</v>
      </c>
      <c r="B15" s="120">
        <v>9730649</v>
      </c>
      <c r="C15" s="120"/>
      <c r="D15" s="120">
        <v>7824392</v>
      </c>
      <c r="E15" s="117"/>
      <c r="F15" s="117"/>
    </row>
    <row r="16" spans="1:6" x14ac:dyDescent="0.25">
      <c r="A16" s="119" t="s">
        <v>471</v>
      </c>
      <c r="B16" s="120"/>
      <c r="C16" s="120"/>
      <c r="D16" s="120"/>
      <c r="E16" s="117"/>
      <c r="F16" s="117"/>
    </row>
    <row r="17" spans="1:6" x14ac:dyDescent="0.25">
      <c r="A17" s="119" t="s">
        <v>472</v>
      </c>
      <c r="B17" s="120">
        <v>7573460</v>
      </c>
      <c r="C17" s="120"/>
      <c r="D17" s="120">
        <v>7838460</v>
      </c>
      <c r="E17" s="117"/>
      <c r="F17" s="117"/>
    </row>
    <row r="18" spans="1:6" x14ac:dyDescent="0.25">
      <c r="A18" s="119" t="s">
        <v>473</v>
      </c>
      <c r="B18" s="120"/>
      <c r="C18" s="120"/>
      <c r="D18" s="120"/>
      <c r="E18" s="117"/>
      <c r="F18" s="117"/>
    </row>
    <row r="19" spans="1:6" x14ac:dyDescent="0.25">
      <c r="A19" s="121" t="s">
        <v>474</v>
      </c>
      <c r="B19" s="122">
        <f>SUM(B14:B18)</f>
        <v>206532620</v>
      </c>
      <c r="C19" s="122"/>
      <c r="D19" s="122">
        <f>SUM(D14:D18)</f>
        <v>197238339</v>
      </c>
      <c r="E19" s="117"/>
      <c r="F19" s="117"/>
    </row>
    <row r="20" spans="1:6" x14ac:dyDescent="0.25">
      <c r="A20" s="119" t="s">
        <v>475</v>
      </c>
      <c r="B20" s="120">
        <v>732260</v>
      </c>
      <c r="C20" s="120"/>
      <c r="D20" s="120">
        <v>732260</v>
      </c>
      <c r="E20" s="117"/>
      <c r="F20" s="117"/>
    </row>
    <row r="21" spans="1:6" x14ac:dyDescent="0.25">
      <c r="A21" s="119" t="s">
        <v>476</v>
      </c>
      <c r="B21" s="120"/>
      <c r="C21" s="120"/>
      <c r="D21" s="120"/>
      <c r="E21" s="117"/>
      <c r="F21" s="117"/>
    </row>
    <row r="22" spans="1:6" x14ac:dyDescent="0.25">
      <c r="A22" s="119" t="s">
        <v>477</v>
      </c>
      <c r="B22" s="120"/>
      <c r="C22" s="120"/>
      <c r="D22" s="120"/>
      <c r="E22" s="117"/>
      <c r="F22" s="117"/>
    </row>
    <row r="23" spans="1:6" x14ac:dyDescent="0.25">
      <c r="A23" s="121" t="s">
        <v>478</v>
      </c>
      <c r="B23" s="122">
        <f>SUM(B20:B22)</f>
        <v>732260</v>
      </c>
      <c r="C23" s="122"/>
      <c r="D23" s="122">
        <f>SUM(D20:D22)</f>
        <v>732260</v>
      </c>
      <c r="E23" s="117"/>
      <c r="F23" s="117"/>
    </row>
    <row r="24" spans="1:6" x14ac:dyDescent="0.25">
      <c r="A24" s="119" t="s">
        <v>479</v>
      </c>
      <c r="B24" s="120"/>
      <c r="C24" s="120"/>
      <c r="D24" s="120"/>
      <c r="E24" s="117"/>
      <c r="F24" s="117"/>
    </row>
    <row r="25" spans="1:6" ht="30" x14ac:dyDescent="0.25">
      <c r="A25" s="119" t="s">
        <v>480</v>
      </c>
      <c r="B25" s="120"/>
      <c r="C25" s="120"/>
      <c r="D25" s="120"/>
      <c r="E25" s="117"/>
      <c r="F25" s="117"/>
    </row>
    <row r="26" spans="1:6" x14ac:dyDescent="0.25">
      <c r="A26" s="121" t="s">
        <v>585</v>
      </c>
      <c r="B26" s="122"/>
      <c r="C26" s="122"/>
      <c r="D26" s="122"/>
      <c r="E26" s="117"/>
      <c r="F26" s="117"/>
    </row>
    <row r="27" spans="1:6" x14ac:dyDescent="0.25">
      <c r="A27" s="121" t="s">
        <v>481</v>
      </c>
      <c r="B27" s="122">
        <f>SUM(B23,B19)</f>
        <v>207264880</v>
      </c>
      <c r="C27" s="122"/>
      <c r="D27" s="122">
        <f>SUM(D23,D19)</f>
        <v>197970599</v>
      </c>
      <c r="E27" s="117"/>
      <c r="F27" s="117"/>
    </row>
    <row r="28" spans="1:6" x14ac:dyDescent="0.25">
      <c r="A28" s="119" t="s">
        <v>584</v>
      </c>
      <c r="B28" s="120"/>
      <c r="C28" s="120"/>
      <c r="D28" s="120"/>
      <c r="E28" s="117"/>
      <c r="F28" s="117"/>
    </row>
    <row r="29" spans="1:6" x14ac:dyDescent="0.25">
      <c r="A29" s="119" t="s">
        <v>583</v>
      </c>
      <c r="B29" s="120"/>
      <c r="C29" s="120"/>
      <c r="D29" s="120"/>
      <c r="E29" s="117"/>
      <c r="F29" s="117"/>
    </row>
    <row r="30" spans="1:6" x14ac:dyDescent="0.25">
      <c r="A30" s="119" t="s">
        <v>582</v>
      </c>
      <c r="B30" s="120"/>
      <c r="C30" s="120"/>
      <c r="D30" s="120"/>
      <c r="E30" s="117"/>
      <c r="F30" s="117"/>
    </row>
    <row r="31" spans="1:6" x14ac:dyDescent="0.25">
      <c r="A31" s="119" t="s">
        <v>581</v>
      </c>
      <c r="B31" s="120"/>
      <c r="C31" s="120"/>
      <c r="D31" s="120"/>
      <c r="E31" s="117"/>
      <c r="F31" s="117"/>
    </row>
    <row r="32" spans="1:6" x14ac:dyDescent="0.25">
      <c r="A32" s="119" t="s">
        <v>580</v>
      </c>
      <c r="B32" s="120"/>
      <c r="C32" s="120"/>
      <c r="D32" s="120"/>
      <c r="E32" s="117"/>
      <c r="F32" s="117"/>
    </row>
    <row r="33" spans="1:6" x14ac:dyDescent="0.25">
      <c r="A33" s="121" t="s">
        <v>579</v>
      </c>
      <c r="B33" s="122"/>
      <c r="C33" s="122"/>
      <c r="D33" s="122"/>
      <c r="E33" s="117"/>
      <c r="F33" s="117"/>
    </row>
    <row r="34" spans="1:6" x14ac:dyDescent="0.25">
      <c r="A34" s="119" t="s">
        <v>578</v>
      </c>
      <c r="B34" s="120"/>
      <c r="C34" s="120"/>
      <c r="D34" s="120"/>
      <c r="E34" s="117"/>
      <c r="F34" s="117"/>
    </row>
    <row r="35" spans="1:6" x14ac:dyDescent="0.25">
      <c r="A35" s="119" t="s">
        <v>577</v>
      </c>
      <c r="B35" s="120"/>
      <c r="C35" s="120"/>
      <c r="D35" s="120"/>
      <c r="E35" s="117"/>
      <c r="F35" s="117"/>
    </row>
    <row r="36" spans="1:6" x14ac:dyDescent="0.25">
      <c r="A36" s="119" t="s">
        <v>576</v>
      </c>
      <c r="B36" s="120"/>
      <c r="C36" s="120"/>
      <c r="D36" s="120"/>
      <c r="E36" s="117"/>
      <c r="F36" s="117"/>
    </row>
    <row r="37" spans="1:6" x14ac:dyDescent="0.25">
      <c r="A37" s="119" t="s">
        <v>575</v>
      </c>
      <c r="B37" s="120"/>
      <c r="C37" s="120"/>
      <c r="D37" s="120"/>
      <c r="E37" s="117"/>
      <c r="F37" s="117"/>
    </row>
    <row r="38" spans="1:6" x14ac:dyDescent="0.25">
      <c r="A38" s="119" t="s">
        <v>574</v>
      </c>
      <c r="B38" s="120"/>
      <c r="C38" s="120"/>
      <c r="D38" s="120"/>
      <c r="E38" s="117"/>
      <c r="F38" s="117"/>
    </row>
    <row r="39" spans="1:6" x14ac:dyDescent="0.25">
      <c r="A39" s="119" t="s">
        <v>573</v>
      </c>
      <c r="B39" s="120"/>
      <c r="C39" s="120"/>
      <c r="D39" s="120"/>
      <c r="E39" s="117"/>
      <c r="F39" s="117"/>
    </row>
    <row r="40" spans="1:6" x14ac:dyDescent="0.25">
      <c r="A40" s="119" t="s">
        <v>572</v>
      </c>
      <c r="B40" s="120"/>
      <c r="C40" s="120"/>
      <c r="D40" s="120"/>
      <c r="E40" s="117"/>
      <c r="F40" s="117"/>
    </row>
    <row r="41" spans="1:6" x14ac:dyDescent="0.25">
      <c r="A41" s="121" t="s">
        <v>482</v>
      </c>
      <c r="B41" s="122"/>
      <c r="C41" s="122"/>
      <c r="D41" s="122"/>
      <c r="E41" s="117"/>
      <c r="F41" s="117"/>
    </row>
    <row r="42" spans="1:6" x14ac:dyDescent="0.25">
      <c r="A42" s="121" t="s">
        <v>571</v>
      </c>
      <c r="B42" s="122"/>
      <c r="C42" s="122"/>
      <c r="D42" s="122"/>
      <c r="E42" s="117"/>
      <c r="F42" s="117"/>
    </row>
    <row r="43" spans="1:6" x14ac:dyDescent="0.25">
      <c r="A43" s="119" t="s">
        <v>483</v>
      </c>
      <c r="B43" s="120"/>
      <c r="C43" s="120"/>
      <c r="D43" s="120"/>
      <c r="E43" s="117"/>
      <c r="F43" s="117"/>
    </row>
    <row r="44" spans="1:6" x14ac:dyDescent="0.25">
      <c r="A44" s="119" t="s">
        <v>484</v>
      </c>
      <c r="B44" s="120">
        <v>26397</v>
      </c>
      <c r="C44" s="120"/>
      <c r="D44" s="120">
        <v>37067</v>
      </c>
      <c r="E44" s="117"/>
      <c r="F44" s="117"/>
    </row>
    <row r="45" spans="1:6" x14ac:dyDescent="0.25">
      <c r="A45" s="119" t="s">
        <v>485</v>
      </c>
      <c r="B45" s="120">
        <v>2845012</v>
      </c>
      <c r="C45" s="120"/>
      <c r="D45" s="120">
        <v>9818473</v>
      </c>
      <c r="E45" s="117"/>
      <c r="F45" s="117"/>
    </row>
    <row r="46" spans="1:6" x14ac:dyDescent="0.25">
      <c r="A46" s="119" t="s">
        <v>486</v>
      </c>
      <c r="B46" s="120"/>
      <c r="C46" s="120"/>
      <c r="D46" s="120"/>
      <c r="E46" s="117"/>
      <c r="F46" s="117"/>
    </row>
    <row r="47" spans="1:6" x14ac:dyDescent="0.25">
      <c r="A47" s="119" t="s">
        <v>487</v>
      </c>
      <c r="B47" s="120"/>
      <c r="C47" s="120"/>
      <c r="D47" s="120"/>
      <c r="E47" s="117"/>
      <c r="F47" s="117"/>
    </row>
    <row r="48" spans="1:6" x14ac:dyDescent="0.25">
      <c r="A48" s="121" t="s">
        <v>488</v>
      </c>
      <c r="B48" s="122">
        <f>SUM(B43:B47)</f>
        <v>2871409</v>
      </c>
      <c r="C48" s="122"/>
      <c r="D48" s="122">
        <f t="shared" ref="D48" si="0">SUM(D43:D47)</f>
        <v>9855540</v>
      </c>
      <c r="E48" s="117"/>
      <c r="F48" s="117"/>
    </row>
    <row r="49" spans="1:6" ht="30" x14ac:dyDescent="0.25">
      <c r="A49" s="119" t="s">
        <v>570</v>
      </c>
      <c r="B49" s="120"/>
      <c r="C49" s="120"/>
      <c r="D49" s="120"/>
      <c r="E49" s="117"/>
      <c r="F49" s="117"/>
    </row>
    <row r="50" spans="1:6" ht="30" x14ac:dyDescent="0.25">
      <c r="A50" s="119" t="s">
        <v>569</v>
      </c>
      <c r="B50" s="120"/>
      <c r="C50" s="120"/>
      <c r="D50" s="120"/>
      <c r="E50" s="117"/>
      <c r="F50" s="117"/>
    </row>
    <row r="51" spans="1:6" ht="30" x14ac:dyDescent="0.25">
      <c r="A51" s="119" t="s">
        <v>568</v>
      </c>
      <c r="B51" s="120">
        <v>412847</v>
      </c>
      <c r="C51" s="120"/>
      <c r="D51" s="120">
        <v>114749</v>
      </c>
      <c r="E51" s="117"/>
      <c r="F51" s="117"/>
    </row>
    <row r="52" spans="1:6" x14ac:dyDescent="0.25">
      <c r="A52" s="119" t="s">
        <v>567</v>
      </c>
      <c r="B52" s="120">
        <v>282353</v>
      </c>
      <c r="C52" s="120"/>
      <c r="D52" s="120">
        <v>413247</v>
      </c>
      <c r="E52" s="117"/>
      <c r="F52" s="117"/>
    </row>
    <row r="53" spans="1:6" ht="30" x14ac:dyDescent="0.25">
      <c r="A53" s="119" t="s">
        <v>566</v>
      </c>
      <c r="B53" s="120"/>
      <c r="C53" s="120"/>
      <c r="D53" s="120"/>
      <c r="E53" s="117"/>
      <c r="F53" s="117"/>
    </row>
    <row r="54" spans="1:6" ht="30" x14ac:dyDescent="0.25">
      <c r="A54" s="119" t="s">
        <v>565</v>
      </c>
      <c r="B54" s="120"/>
      <c r="C54" s="120"/>
      <c r="D54" s="120"/>
      <c r="E54" s="117"/>
      <c r="F54" s="117"/>
    </row>
    <row r="55" spans="1:6" ht="30" x14ac:dyDescent="0.25">
      <c r="A55" s="119" t="s">
        <v>564</v>
      </c>
      <c r="B55" s="120">
        <v>321597</v>
      </c>
      <c r="C55" s="120"/>
      <c r="D55" s="120">
        <v>252633</v>
      </c>
      <c r="E55" s="117"/>
      <c r="F55" s="117"/>
    </row>
    <row r="56" spans="1:6" ht="30" x14ac:dyDescent="0.25">
      <c r="A56" s="119" t="s">
        <v>563</v>
      </c>
      <c r="B56" s="120"/>
      <c r="C56" s="120"/>
      <c r="D56" s="120"/>
      <c r="E56" s="117"/>
      <c r="F56" s="117"/>
    </row>
    <row r="57" spans="1:6" x14ac:dyDescent="0.25">
      <c r="A57" s="121" t="s">
        <v>562</v>
      </c>
      <c r="B57" s="122">
        <f>SUM(B51:B56)</f>
        <v>1016797</v>
      </c>
      <c r="C57" s="122"/>
      <c r="D57" s="122">
        <f>SUM(D49:D56)</f>
        <v>780629</v>
      </c>
      <c r="E57" s="117"/>
      <c r="F57" s="117"/>
    </row>
    <row r="58" spans="1:6" ht="30" x14ac:dyDescent="0.25">
      <c r="A58" s="119" t="s">
        <v>561</v>
      </c>
      <c r="B58" s="120"/>
      <c r="C58" s="120"/>
      <c r="D58" s="120"/>
      <c r="E58" s="117"/>
      <c r="F58" s="117"/>
    </row>
    <row r="59" spans="1:6" ht="30" x14ac:dyDescent="0.25">
      <c r="A59" s="119" t="s">
        <v>560</v>
      </c>
      <c r="B59" s="120"/>
      <c r="C59" s="120"/>
      <c r="D59" s="120"/>
      <c r="E59" s="117"/>
      <c r="F59" s="117"/>
    </row>
    <row r="60" spans="1:6" ht="30" x14ac:dyDescent="0.25">
      <c r="A60" s="119" t="s">
        <v>559</v>
      </c>
      <c r="B60" s="120"/>
      <c r="C60" s="120"/>
      <c r="D60" s="120"/>
      <c r="E60" s="117"/>
      <c r="F60" s="117"/>
    </row>
    <row r="61" spans="1:6" ht="30" x14ac:dyDescent="0.25">
      <c r="A61" s="119" t="s">
        <v>558</v>
      </c>
      <c r="B61" s="120"/>
      <c r="C61" s="120"/>
      <c r="D61" s="120"/>
      <c r="E61" s="117"/>
      <c r="F61" s="117"/>
    </row>
    <row r="62" spans="1:6" ht="30" x14ac:dyDescent="0.25">
      <c r="A62" s="119" t="s">
        <v>557</v>
      </c>
      <c r="B62" s="120"/>
      <c r="C62" s="120"/>
      <c r="D62" s="120"/>
      <c r="E62" s="117"/>
      <c r="F62" s="117"/>
    </row>
    <row r="63" spans="1:6" ht="30" x14ac:dyDescent="0.25">
      <c r="A63" s="119" t="s">
        <v>556</v>
      </c>
      <c r="B63" s="120"/>
      <c r="C63" s="120"/>
      <c r="D63" s="120"/>
      <c r="E63" s="117"/>
      <c r="F63" s="117"/>
    </row>
    <row r="64" spans="1:6" ht="30" x14ac:dyDescent="0.25">
      <c r="A64" s="119" t="s">
        <v>555</v>
      </c>
      <c r="B64" s="120"/>
      <c r="C64" s="120"/>
      <c r="D64" s="120"/>
      <c r="E64" s="117"/>
      <c r="F64" s="117"/>
    </row>
    <row r="65" spans="1:6" ht="30" x14ac:dyDescent="0.25">
      <c r="A65" s="119" t="s">
        <v>554</v>
      </c>
      <c r="B65" s="120"/>
      <c r="C65" s="120"/>
      <c r="D65" s="120"/>
      <c r="E65" s="117"/>
      <c r="F65" s="117"/>
    </row>
    <row r="66" spans="1:6" x14ac:dyDescent="0.25">
      <c r="A66" s="121" t="s">
        <v>489</v>
      </c>
      <c r="B66" s="122">
        <f>SUM(B58:B65)</f>
        <v>0</v>
      </c>
      <c r="C66" s="122"/>
      <c r="D66" s="122">
        <f t="shared" ref="D66" si="1">SUM(D58:D65)</f>
        <v>0</v>
      </c>
      <c r="E66" s="117"/>
      <c r="F66" s="117"/>
    </row>
    <row r="67" spans="1:6" x14ac:dyDescent="0.25">
      <c r="A67" s="119" t="s">
        <v>490</v>
      </c>
      <c r="B67" s="120">
        <v>27982</v>
      </c>
      <c r="C67" s="120"/>
      <c r="D67" s="120">
        <v>4758</v>
      </c>
      <c r="E67" s="117"/>
      <c r="F67" s="117"/>
    </row>
    <row r="68" spans="1:6" x14ac:dyDescent="0.25">
      <c r="A68" s="119" t="s">
        <v>553</v>
      </c>
      <c r="B68" s="120"/>
      <c r="C68" s="120"/>
      <c r="D68" s="120"/>
      <c r="E68" s="117"/>
      <c r="F68" s="117"/>
    </row>
    <row r="69" spans="1:6" x14ac:dyDescent="0.25">
      <c r="A69" s="119" t="s">
        <v>552</v>
      </c>
      <c r="B69" s="120"/>
      <c r="C69" s="120"/>
      <c r="D69" s="120"/>
      <c r="E69" s="117"/>
      <c r="F69" s="117"/>
    </row>
    <row r="70" spans="1:6" x14ac:dyDescent="0.25">
      <c r="A70" s="119" t="s">
        <v>551</v>
      </c>
      <c r="B70" s="120"/>
      <c r="C70" s="120"/>
      <c r="D70" s="120"/>
      <c r="E70" s="117"/>
      <c r="F70" s="117"/>
    </row>
    <row r="71" spans="1:6" x14ac:dyDescent="0.25">
      <c r="A71" s="119" t="s">
        <v>550</v>
      </c>
      <c r="B71" s="120"/>
      <c r="C71" s="120"/>
      <c r="D71" s="120">
        <v>28</v>
      </c>
      <c r="E71" s="117"/>
      <c r="F71" s="117"/>
    </row>
    <row r="72" spans="1:6" x14ac:dyDescent="0.25">
      <c r="A72" s="119" t="s">
        <v>549</v>
      </c>
      <c r="B72" s="120"/>
      <c r="C72" s="120"/>
      <c r="D72" s="120"/>
      <c r="E72" s="117"/>
      <c r="F72" s="117"/>
    </row>
    <row r="73" spans="1:6" ht="30" x14ac:dyDescent="0.25">
      <c r="A73" s="119" t="s">
        <v>491</v>
      </c>
      <c r="B73" s="120"/>
      <c r="C73" s="120"/>
      <c r="D73" s="120"/>
      <c r="E73" s="117"/>
      <c r="F73" s="117"/>
    </row>
    <row r="74" spans="1:6" x14ac:dyDescent="0.25">
      <c r="A74" s="119" t="s">
        <v>492</v>
      </c>
      <c r="B74" s="120"/>
      <c r="C74" s="120"/>
      <c r="D74" s="120"/>
      <c r="E74" s="117"/>
      <c r="F74" s="117"/>
    </row>
    <row r="75" spans="1:6" x14ac:dyDescent="0.25">
      <c r="A75" s="119" t="s">
        <v>493</v>
      </c>
      <c r="B75" s="120"/>
      <c r="C75" s="120"/>
      <c r="D75" s="120"/>
      <c r="E75" s="117"/>
      <c r="F75" s="117"/>
    </row>
    <row r="76" spans="1:6" ht="30" x14ac:dyDescent="0.25">
      <c r="A76" s="119" t="s">
        <v>494</v>
      </c>
      <c r="B76" s="120"/>
      <c r="C76" s="120"/>
      <c r="D76" s="120"/>
      <c r="E76" s="117"/>
      <c r="F76" s="117"/>
    </row>
    <row r="77" spans="1:6" ht="30" x14ac:dyDescent="0.25">
      <c r="A77" s="119" t="s">
        <v>495</v>
      </c>
      <c r="B77" s="120"/>
      <c r="C77" s="120"/>
      <c r="D77" s="120"/>
      <c r="E77" s="117"/>
      <c r="F77" s="117"/>
    </row>
    <row r="78" spans="1:6" ht="30" x14ac:dyDescent="0.25">
      <c r="A78" s="119" t="s">
        <v>496</v>
      </c>
      <c r="B78" s="120"/>
      <c r="C78" s="120"/>
      <c r="D78" s="120"/>
      <c r="E78" s="117"/>
      <c r="F78" s="117"/>
    </row>
    <row r="79" spans="1:6" x14ac:dyDescent="0.25">
      <c r="A79" s="121" t="s">
        <v>497</v>
      </c>
      <c r="B79" s="122">
        <f>SUM(B73:B78,B67)</f>
        <v>27982</v>
      </c>
      <c r="C79" s="122"/>
      <c r="D79" s="122">
        <f t="shared" ref="D79" si="2">SUM(D73:D78,D67)</f>
        <v>4758</v>
      </c>
      <c r="E79" s="117"/>
      <c r="F79" s="117"/>
    </row>
    <row r="80" spans="1:6" x14ac:dyDescent="0.25">
      <c r="A80" s="121" t="s">
        <v>548</v>
      </c>
      <c r="B80" s="122">
        <f>SUM(B79,B66,B57)</f>
        <v>1044779</v>
      </c>
      <c r="C80" s="122"/>
      <c r="D80" s="122">
        <f t="shared" ref="D80" si="3">SUM(D79,D66,D57)</f>
        <v>785387</v>
      </c>
      <c r="E80" s="117"/>
      <c r="F80" s="117"/>
    </row>
    <row r="81" spans="1:6" x14ac:dyDescent="0.25">
      <c r="A81" s="121" t="s">
        <v>498</v>
      </c>
      <c r="B81" s="122">
        <v>418828</v>
      </c>
      <c r="C81" s="122"/>
      <c r="D81" s="122">
        <v>7000</v>
      </c>
      <c r="E81" s="117"/>
      <c r="F81" s="117"/>
    </row>
    <row r="82" spans="1:6" x14ac:dyDescent="0.25">
      <c r="A82" s="119" t="s">
        <v>499</v>
      </c>
      <c r="B82" s="120"/>
      <c r="C82" s="120"/>
      <c r="D82" s="120"/>
      <c r="E82" s="117"/>
      <c r="F82" s="117"/>
    </row>
    <row r="83" spans="1:6" x14ac:dyDescent="0.25">
      <c r="A83" s="119" t="s">
        <v>500</v>
      </c>
      <c r="B83" s="120"/>
      <c r="C83" s="120"/>
      <c r="D83" s="120"/>
      <c r="E83" s="117"/>
      <c r="F83" s="117"/>
    </row>
    <row r="84" spans="1:6" x14ac:dyDescent="0.25">
      <c r="A84" s="119" t="s">
        <v>501</v>
      </c>
      <c r="B84" s="120"/>
      <c r="C84" s="120"/>
      <c r="D84" s="120"/>
      <c r="E84" s="117"/>
      <c r="F84" s="117"/>
    </row>
    <row r="85" spans="1:6" x14ac:dyDescent="0.25">
      <c r="A85" s="121" t="s">
        <v>547</v>
      </c>
      <c r="B85" s="122"/>
      <c r="C85" s="122"/>
      <c r="D85" s="122"/>
      <c r="E85" s="117"/>
      <c r="F85" s="117"/>
    </row>
    <row r="86" spans="1:6" x14ac:dyDescent="0.25">
      <c r="A86" s="124" t="s">
        <v>502</v>
      </c>
      <c r="B86" s="123">
        <f>SUM(B85,B81,B80,B48,B42,B27)</f>
        <v>211599896</v>
      </c>
      <c r="C86" s="123"/>
      <c r="D86" s="123">
        <f t="shared" ref="D86" si="4">SUM(D85,D81,D80,D48,D42,D27)</f>
        <v>208618526</v>
      </c>
      <c r="E86" s="117"/>
      <c r="F86" s="117"/>
    </row>
    <row r="87" spans="1:6" x14ac:dyDescent="0.25">
      <c r="A87" s="121" t="s">
        <v>503</v>
      </c>
      <c r="B87" s="125"/>
      <c r="C87" s="125"/>
      <c r="D87" s="125"/>
      <c r="E87" s="117"/>
      <c r="F87" s="117"/>
    </row>
    <row r="88" spans="1:6" x14ac:dyDescent="0.25">
      <c r="A88" s="119" t="s">
        <v>504</v>
      </c>
      <c r="B88" s="120">
        <v>302176775</v>
      </c>
      <c r="C88" s="120"/>
      <c r="D88" s="120">
        <v>302176775</v>
      </c>
      <c r="E88" s="117"/>
      <c r="F88" s="117"/>
    </row>
    <row r="89" spans="1:6" x14ac:dyDescent="0.25">
      <c r="A89" s="119" t="s">
        <v>505</v>
      </c>
      <c r="B89" s="120"/>
      <c r="C89" s="120"/>
      <c r="D89" s="120"/>
      <c r="E89" s="117"/>
      <c r="F89" s="117"/>
    </row>
    <row r="90" spans="1:6" x14ac:dyDescent="0.25">
      <c r="A90" s="119" t="s">
        <v>506</v>
      </c>
      <c r="B90" s="120">
        <v>2256813</v>
      </c>
      <c r="C90" s="120"/>
      <c r="D90" s="120">
        <v>2256813</v>
      </c>
      <c r="E90" s="117"/>
      <c r="F90" s="117"/>
    </row>
    <row r="91" spans="1:6" x14ac:dyDescent="0.25">
      <c r="A91" s="119" t="s">
        <v>507</v>
      </c>
      <c r="B91" s="120">
        <v>-82356911</v>
      </c>
      <c r="C91" s="120"/>
      <c r="D91" s="120">
        <v>-94590389</v>
      </c>
      <c r="E91" s="117"/>
      <c r="F91" s="117"/>
    </row>
    <row r="92" spans="1:6" x14ac:dyDescent="0.25">
      <c r="A92" s="119" t="s">
        <v>508</v>
      </c>
      <c r="B92" s="120"/>
      <c r="C92" s="120"/>
      <c r="D92" s="120"/>
      <c r="E92" s="117"/>
      <c r="F92" s="117"/>
    </row>
    <row r="93" spans="1:6" x14ac:dyDescent="0.25">
      <c r="A93" s="119" t="s">
        <v>509</v>
      </c>
      <c r="B93" s="120">
        <v>-12233478</v>
      </c>
      <c r="C93" s="120"/>
      <c r="D93" s="120">
        <v>-3184041</v>
      </c>
      <c r="E93" s="117"/>
      <c r="F93" s="117"/>
    </row>
    <row r="94" spans="1:6" x14ac:dyDescent="0.25">
      <c r="A94" s="121" t="s">
        <v>546</v>
      </c>
      <c r="B94" s="122">
        <f>SUM(B88:B93)</f>
        <v>209843199</v>
      </c>
      <c r="C94" s="122"/>
      <c r="D94" s="122">
        <f t="shared" ref="D94" si="5">SUM(D88:D93)</f>
        <v>206659158</v>
      </c>
      <c r="E94" s="117"/>
      <c r="F94" s="117"/>
    </row>
    <row r="95" spans="1:6" ht="30" x14ac:dyDescent="0.25">
      <c r="A95" s="119" t="s">
        <v>545</v>
      </c>
      <c r="B95" s="120"/>
      <c r="C95" s="120"/>
      <c r="D95" s="120"/>
      <c r="E95" s="117"/>
      <c r="F95" s="117"/>
    </row>
    <row r="96" spans="1:6" ht="30" x14ac:dyDescent="0.25">
      <c r="A96" s="119" t="s">
        <v>544</v>
      </c>
      <c r="B96" s="120"/>
      <c r="C96" s="120"/>
      <c r="D96" s="120"/>
      <c r="E96" s="117"/>
      <c r="F96" s="117"/>
    </row>
    <row r="97" spans="1:6" ht="30" x14ac:dyDescent="0.25">
      <c r="A97" s="119" t="s">
        <v>543</v>
      </c>
      <c r="B97" s="120"/>
      <c r="C97" s="120"/>
      <c r="D97" s="120">
        <v>1</v>
      </c>
      <c r="E97" s="117"/>
      <c r="F97" s="117"/>
    </row>
    <row r="98" spans="1:6" ht="30" x14ac:dyDescent="0.25">
      <c r="A98" s="119" t="s">
        <v>542</v>
      </c>
      <c r="B98" s="120"/>
      <c r="C98" s="120"/>
      <c r="D98" s="120"/>
      <c r="E98" s="117"/>
      <c r="F98" s="117"/>
    </row>
    <row r="99" spans="1:6" ht="30" x14ac:dyDescent="0.25">
      <c r="A99" s="119" t="s">
        <v>541</v>
      </c>
      <c r="B99" s="120"/>
      <c r="C99" s="120"/>
      <c r="D99" s="120"/>
      <c r="E99" s="117"/>
      <c r="F99" s="117"/>
    </row>
    <row r="100" spans="1:6" x14ac:dyDescent="0.25">
      <c r="A100" s="119" t="s">
        <v>540</v>
      </c>
      <c r="B100" s="120"/>
      <c r="C100" s="120"/>
      <c r="D100" s="120"/>
      <c r="E100" s="117"/>
      <c r="F100" s="117"/>
    </row>
    <row r="101" spans="1:6" x14ac:dyDescent="0.25">
      <c r="A101" s="119" t="s">
        <v>539</v>
      </c>
      <c r="B101" s="120"/>
      <c r="C101" s="120"/>
      <c r="D101" s="120"/>
      <c r="E101" s="117"/>
      <c r="F101" s="117"/>
    </row>
    <row r="102" spans="1:6" ht="30" x14ac:dyDescent="0.25">
      <c r="A102" s="119" t="s">
        <v>538</v>
      </c>
      <c r="B102" s="120"/>
      <c r="C102" s="120"/>
      <c r="D102" s="120"/>
      <c r="E102" s="117"/>
      <c r="F102" s="117"/>
    </row>
    <row r="103" spans="1:6" ht="30" x14ac:dyDescent="0.25">
      <c r="A103" s="119" t="s">
        <v>537</v>
      </c>
      <c r="B103" s="120"/>
      <c r="C103" s="120"/>
      <c r="D103" s="120"/>
      <c r="E103" s="117"/>
      <c r="F103" s="117"/>
    </row>
    <row r="104" spans="1:6" x14ac:dyDescent="0.25">
      <c r="A104" s="121" t="s">
        <v>510</v>
      </c>
      <c r="B104" s="122">
        <f>SUM(B95:B103)</f>
        <v>0</v>
      </c>
      <c r="C104" s="122"/>
      <c r="D104" s="122">
        <f>SUM(D95:D103)</f>
        <v>1</v>
      </c>
      <c r="E104" s="117"/>
      <c r="F104" s="117"/>
    </row>
    <row r="105" spans="1:6" ht="30" x14ac:dyDescent="0.25">
      <c r="A105" s="119" t="s">
        <v>536</v>
      </c>
      <c r="B105" s="120"/>
      <c r="C105" s="120"/>
      <c r="D105" s="120"/>
      <c r="E105" s="117"/>
      <c r="F105" s="117"/>
    </row>
    <row r="106" spans="1:6" ht="30" x14ac:dyDescent="0.25">
      <c r="A106" s="119" t="s">
        <v>535</v>
      </c>
      <c r="B106" s="120"/>
      <c r="C106" s="120"/>
      <c r="D106" s="120"/>
      <c r="E106" s="117"/>
      <c r="F106" s="117"/>
    </row>
    <row r="107" spans="1:6" ht="30" x14ac:dyDescent="0.25">
      <c r="A107" s="119" t="s">
        <v>534</v>
      </c>
      <c r="B107" s="120"/>
      <c r="C107" s="120"/>
      <c r="D107" s="120"/>
      <c r="E107" s="117"/>
      <c r="F107" s="117"/>
    </row>
    <row r="108" spans="1:6" ht="30" x14ac:dyDescent="0.25">
      <c r="A108" s="119" t="s">
        <v>533</v>
      </c>
      <c r="B108" s="120"/>
      <c r="C108" s="120"/>
      <c r="D108" s="120"/>
      <c r="E108" s="117"/>
      <c r="F108" s="117"/>
    </row>
    <row r="109" spans="1:6" ht="30" x14ac:dyDescent="0.25">
      <c r="A109" s="119" t="s">
        <v>532</v>
      </c>
      <c r="B109" s="120">
        <v>990</v>
      </c>
      <c r="C109" s="120"/>
      <c r="D109" s="120"/>
      <c r="E109" s="117"/>
      <c r="F109" s="117"/>
    </row>
    <row r="110" spans="1:6" ht="30" x14ac:dyDescent="0.25">
      <c r="A110" s="119" t="s">
        <v>531</v>
      </c>
      <c r="B110" s="120"/>
      <c r="C110" s="120"/>
      <c r="D110" s="120"/>
      <c r="E110" s="117"/>
      <c r="F110" s="117"/>
    </row>
    <row r="111" spans="1:6" ht="30" x14ac:dyDescent="0.25">
      <c r="A111" s="119" t="s">
        <v>530</v>
      </c>
      <c r="B111" s="120"/>
      <c r="C111" s="120"/>
      <c r="D111" s="120"/>
      <c r="E111" s="117"/>
      <c r="F111" s="117"/>
    </row>
    <row r="112" spans="1:6" ht="30" x14ac:dyDescent="0.25">
      <c r="A112" s="119" t="s">
        <v>529</v>
      </c>
      <c r="B112" s="120"/>
      <c r="C112" s="120"/>
      <c r="D112" s="120"/>
      <c r="E112" s="117"/>
      <c r="F112" s="117"/>
    </row>
    <row r="113" spans="1:6" ht="30" x14ac:dyDescent="0.25">
      <c r="A113" s="119" t="s">
        <v>528</v>
      </c>
      <c r="B113" s="120">
        <v>540148</v>
      </c>
      <c r="C113" s="120"/>
      <c r="D113" s="120">
        <v>548005</v>
      </c>
      <c r="E113" s="117"/>
      <c r="F113" s="117"/>
    </row>
    <row r="114" spans="1:6" x14ac:dyDescent="0.25">
      <c r="A114" s="121" t="s">
        <v>511</v>
      </c>
      <c r="B114" s="122">
        <f>SUM(B105:B113)</f>
        <v>541138</v>
      </c>
      <c r="C114" s="122"/>
      <c r="D114" s="122">
        <f t="shared" ref="D114" si="6">SUM(D105:D113)</f>
        <v>548005</v>
      </c>
      <c r="E114" s="117"/>
      <c r="F114" s="117"/>
    </row>
    <row r="115" spans="1:6" x14ac:dyDescent="0.25">
      <c r="A115" s="119" t="s">
        <v>512</v>
      </c>
      <c r="B115" s="120">
        <v>417064</v>
      </c>
      <c r="C115" s="120"/>
      <c r="D115" s="120">
        <v>461536</v>
      </c>
      <c r="E115" s="117"/>
      <c r="F115" s="117"/>
    </row>
    <row r="116" spans="1:6" ht="30" x14ac:dyDescent="0.25">
      <c r="A116" s="119" t="s">
        <v>513</v>
      </c>
      <c r="B116" s="120"/>
      <c r="C116" s="120"/>
      <c r="D116" s="120"/>
      <c r="E116" s="117"/>
      <c r="F116" s="117"/>
    </row>
    <row r="117" spans="1:6" x14ac:dyDescent="0.25">
      <c r="A117" s="119" t="s">
        <v>514</v>
      </c>
      <c r="B117" s="120"/>
      <c r="C117" s="120"/>
      <c r="D117" s="120"/>
      <c r="E117" s="117"/>
      <c r="F117" s="117"/>
    </row>
    <row r="118" spans="1:6" x14ac:dyDescent="0.25">
      <c r="A118" s="119" t="s">
        <v>515</v>
      </c>
      <c r="B118" s="120"/>
      <c r="C118" s="120"/>
      <c r="D118" s="120"/>
      <c r="E118" s="117"/>
      <c r="F118" s="117"/>
    </row>
    <row r="119" spans="1:6" ht="30" x14ac:dyDescent="0.25">
      <c r="A119" s="119" t="s">
        <v>516</v>
      </c>
      <c r="B119" s="120"/>
      <c r="C119" s="120"/>
      <c r="D119" s="120"/>
      <c r="E119" s="117"/>
      <c r="F119" s="117"/>
    </row>
    <row r="120" spans="1:6" ht="30" x14ac:dyDescent="0.25">
      <c r="A120" s="119" t="s">
        <v>517</v>
      </c>
      <c r="B120" s="120"/>
      <c r="C120" s="120"/>
      <c r="D120" s="120"/>
      <c r="E120" s="117"/>
      <c r="F120" s="117"/>
    </row>
    <row r="121" spans="1:6" ht="30" x14ac:dyDescent="0.25">
      <c r="A121" s="119" t="s">
        <v>518</v>
      </c>
      <c r="B121" s="120"/>
      <c r="C121" s="120"/>
      <c r="D121" s="120"/>
      <c r="E121" s="117"/>
      <c r="F121" s="117"/>
    </row>
    <row r="122" spans="1:6" x14ac:dyDescent="0.25">
      <c r="A122" s="121" t="s">
        <v>527</v>
      </c>
      <c r="B122" s="122">
        <f>SUM(B115:B121)</f>
        <v>417064</v>
      </c>
      <c r="C122" s="122"/>
      <c r="D122" s="122">
        <f t="shared" ref="D122" si="7">SUM(D115:D121)</f>
        <v>461536</v>
      </c>
      <c r="E122" s="117"/>
      <c r="F122" s="117"/>
    </row>
    <row r="123" spans="1:6" x14ac:dyDescent="0.25">
      <c r="A123" s="121" t="s">
        <v>519</v>
      </c>
      <c r="B123" s="122">
        <f>SUM(B122,B114,B104)</f>
        <v>958202</v>
      </c>
      <c r="C123" s="122"/>
      <c r="D123" s="122">
        <f t="shared" ref="D123" si="8">SUM(D122,D114,D104)</f>
        <v>1009542</v>
      </c>
      <c r="E123" s="117"/>
      <c r="F123" s="117"/>
    </row>
    <row r="124" spans="1:6" x14ac:dyDescent="0.25">
      <c r="A124" s="121" t="s">
        <v>520</v>
      </c>
      <c r="B124" s="122"/>
      <c r="C124" s="122"/>
      <c r="D124" s="122"/>
      <c r="E124" s="117"/>
      <c r="F124" s="117"/>
    </row>
    <row r="125" spans="1:6" ht="25.5" x14ac:dyDescent="0.25">
      <c r="A125" s="121" t="s">
        <v>521</v>
      </c>
      <c r="B125" s="122"/>
      <c r="C125" s="122"/>
      <c r="D125" s="122"/>
      <c r="E125" s="117"/>
      <c r="F125" s="117"/>
    </row>
    <row r="126" spans="1:6" x14ac:dyDescent="0.25">
      <c r="A126" s="119" t="s">
        <v>522</v>
      </c>
      <c r="B126" s="120"/>
      <c r="C126" s="120"/>
      <c r="D126" s="120"/>
      <c r="E126" s="117"/>
      <c r="F126" s="117"/>
    </row>
    <row r="127" spans="1:6" x14ac:dyDescent="0.25">
      <c r="A127" s="119" t="s">
        <v>523</v>
      </c>
      <c r="B127" s="120">
        <v>798495</v>
      </c>
      <c r="C127" s="120"/>
      <c r="D127" s="120">
        <v>949826</v>
      </c>
      <c r="E127" s="117"/>
      <c r="F127" s="117"/>
    </row>
    <row r="128" spans="1:6" x14ac:dyDescent="0.25">
      <c r="A128" s="119" t="s">
        <v>524</v>
      </c>
      <c r="B128" s="120"/>
      <c r="C128" s="120"/>
      <c r="D128" s="120"/>
      <c r="E128" s="117"/>
      <c r="F128" s="117"/>
    </row>
    <row r="129" spans="1:6" x14ac:dyDescent="0.25">
      <c r="A129" s="121" t="s">
        <v>526</v>
      </c>
      <c r="B129" s="122">
        <f>SUM(B126:B128)</f>
        <v>798495</v>
      </c>
      <c r="C129" s="122"/>
      <c r="D129" s="122">
        <f>SUM(D126:D128)</f>
        <v>949826</v>
      </c>
      <c r="E129" s="117"/>
      <c r="F129" s="117"/>
    </row>
    <row r="130" spans="1:6" x14ac:dyDescent="0.25">
      <c r="A130" s="124" t="s">
        <v>525</v>
      </c>
      <c r="B130" s="123">
        <f>SUM(B129,B125,B124,B123,B94)</f>
        <v>211599896</v>
      </c>
      <c r="C130" s="123"/>
      <c r="D130" s="123">
        <f t="shared" ref="D130" si="9">SUM(D129,D125,D124,D123,D94)</f>
        <v>208618526</v>
      </c>
      <c r="E130" s="117"/>
      <c r="F130" s="117"/>
    </row>
    <row r="131" spans="1:6" x14ac:dyDescent="0.25">
      <c r="A131" s="117"/>
      <c r="B131" s="117"/>
      <c r="C131" s="117"/>
      <c r="D131" s="117"/>
      <c r="E131" s="117"/>
      <c r="F131" s="117"/>
    </row>
    <row r="132" spans="1:6" x14ac:dyDescent="0.25">
      <c r="A132" s="117"/>
      <c r="B132" s="117"/>
      <c r="C132" s="117"/>
      <c r="D132" s="117"/>
      <c r="E132" s="117"/>
      <c r="F132" s="117"/>
    </row>
    <row r="133" spans="1:6" x14ac:dyDescent="0.25">
      <c r="A133" s="117"/>
      <c r="B133" s="117"/>
      <c r="C133" s="117"/>
      <c r="D133" s="117"/>
      <c r="E133" s="117"/>
      <c r="F133" s="117"/>
    </row>
    <row r="134" spans="1:6" x14ac:dyDescent="0.25">
      <c r="A134" s="117"/>
      <c r="B134" s="117"/>
      <c r="C134" s="117"/>
      <c r="D134" s="117"/>
      <c r="E134" s="117"/>
      <c r="F134" s="117"/>
    </row>
    <row r="135" spans="1:6" x14ac:dyDescent="0.25">
      <c r="A135" s="117"/>
      <c r="B135" s="117"/>
      <c r="C135" s="117"/>
      <c r="D135" s="117"/>
      <c r="E135" s="117"/>
      <c r="F135" s="117"/>
    </row>
    <row r="136" spans="1:6" x14ac:dyDescent="0.25">
      <c r="A136" s="117"/>
      <c r="B136" s="117"/>
      <c r="C136" s="117"/>
      <c r="D136" s="117"/>
      <c r="E136" s="117"/>
      <c r="F136" s="117"/>
    </row>
    <row r="137" spans="1:6" x14ac:dyDescent="0.25">
      <c r="A137" s="117"/>
      <c r="B137" s="117"/>
      <c r="C137" s="117"/>
      <c r="D137" s="117"/>
      <c r="E137" s="117"/>
      <c r="F137" s="117"/>
    </row>
    <row r="138" spans="1:6" x14ac:dyDescent="0.25">
      <c r="A138" s="117"/>
      <c r="B138" s="117"/>
      <c r="C138" s="117"/>
      <c r="D138" s="117"/>
      <c r="E138" s="117"/>
      <c r="F138" s="117"/>
    </row>
  </sheetData>
  <mergeCells count="2"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56" fitToHeight="2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abSelected="1" workbookViewId="0">
      <selection activeCell="H5" sqref="H5"/>
    </sheetView>
  </sheetViews>
  <sheetFormatPr defaultRowHeight="12.75" x14ac:dyDescent="0.2"/>
  <cols>
    <col min="1" max="1" width="21.140625" customWidth="1"/>
    <col min="3" max="4" width="15.5703125" customWidth="1"/>
    <col min="5" max="5" width="12.42578125" customWidth="1"/>
  </cols>
  <sheetData>
    <row r="2" spans="1:5" x14ac:dyDescent="0.2">
      <c r="C2" s="18" t="s">
        <v>651</v>
      </c>
    </row>
    <row r="4" spans="1:5" x14ac:dyDescent="0.2">
      <c r="A4" s="18" t="s">
        <v>674</v>
      </c>
    </row>
    <row r="6" spans="1:5" ht="20.100000000000001" customHeight="1" x14ac:dyDescent="0.25">
      <c r="A6" s="179" t="s">
        <v>445</v>
      </c>
      <c r="B6" s="185"/>
      <c r="C6" s="185"/>
    </row>
    <row r="7" spans="1:5" ht="20.100000000000001" customHeight="1" x14ac:dyDescent="0.25">
      <c r="A7" s="179" t="s">
        <v>659</v>
      </c>
      <c r="B7" s="188"/>
      <c r="C7" s="188"/>
    </row>
    <row r="8" spans="1:5" ht="39.75" customHeight="1" x14ac:dyDescent="0.25">
      <c r="A8" s="187" t="s">
        <v>668</v>
      </c>
      <c r="B8" s="185"/>
      <c r="C8" s="185"/>
    </row>
    <row r="9" spans="1:5" ht="20.100000000000001" customHeight="1" x14ac:dyDescent="0.25">
      <c r="A9" s="38"/>
    </row>
    <row r="10" spans="1:5" ht="20.100000000000001" customHeight="1" x14ac:dyDescent="0.25">
      <c r="A10" s="38"/>
    </row>
    <row r="11" spans="1:5" ht="20.100000000000001" customHeight="1" thickBot="1" x14ac:dyDescent="0.25"/>
    <row r="12" spans="1:5" ht="26.25" thickBot="1" x14ac:dyDescent="0.25">
      <c r="A12" s="79" t="s">
        <v>31</v>
      </c>
      <c r="B12" s="80" t="s">
        <v>32</v>
      </c>
      <c r="C12" s="105" t="s">
        <v>456</v>
      </c>
      <c r="D12" s="104" t="s">
        <v>458</v>
      </c>
      <c r="E12" s="178" t="s">
        <v>459</v>
      </c>
    </row>
    <row r="13" spans="1:5" ht="20.100000000000001" customHeight="1" x14ac:dyDescent="0.2">
      <c r="A13" s="4"/>
      <c r="B13" s="5"/>
      <c r="C13" s="5"/>
      <c r="D13" s="4"/>
      <c r="E13" s="4"/>
    </row>
    <row r="14" spans="1:5" ht="20.100000000000001" customHeight="1" x14ac:dyDescent="0.2">
      <c r="A14" s="5"/>
      <c r="B14" s="5"/>
      <c r="C14" s="5"/>
      <c r="D14" s="5"/>
      <c r="E14" s="5"/>
    </row>
    <row r="15" spans="1:5" ht="25.5" customHeight="1" x14ac:dyDescent="0.2">
      <c r="A15" s="85" t="s">
        <v>436</v>
      </c>
      <c r="B15" s="81" t="s">
        <v>167</v>
      </c>
      <c r="C15" s="82"/>
      <c r="D15" s="5"/>
      <c r="E15" s="5"/>
    </row>
    <row r="16" spans="1:5" ht="20.100000000000001" customHeight="1" x14ac:dyDescent="0.2">
      <c r="A16" s="85"/>
      <c r="B16" s="81"/>
      <c r="C16" s="5"/>
      <c r="D16" s="5"/>
      <c r="E16" s="5"/>
    </row>
    <row r="17" spans="1:5" ht="20.100000000000001" customHeight="1" thickBot="1" x14ac:dyDescent="0.25">
      <c r="A17" s="86" t="s">
        <v>437</v>
      </c>
      <c r="B17" s="83" t="s">
        <v>167</v>
      </c>
      <c r="C17" s="84"/>
      <c r="D17" s="6"/>
      <c r="E17" s="6"/>
    </row>
    <row r="18" spans="1:5" ht="20.100000000000001" customHeight="1" thickBot="1" x14ac:dyDescent="0.25">
      <c r="A18" s="37" t="s">
        <v>36</v>
      </c>
      <c r="B18" s="2"/>
      <c r="C18" s="36">
        <f>SUM(C13:C17)</f>
        <v>0</v>
      </c>
      <c r="D18" s="113">
        <f>SUM(D15:D17)</f>
        <v>0</v>
      </c>
      <c r="E18" s="113">
        <v>0</v>
      </c>
    </row>
    <row r="19" spans="1:5" ht="20.100000000000001" customHeight="1" x14ac:dyDescent="0.2"/>
    <row r="20" spans="1:5" ht="20.100000000000001" customHeight="1" x14ac:dyDescent="0.2"/>
  </sheetData>
  <mergeCells count="3">
    <mergeCell ref="A6:C6"/>
    <mergeCell ref="A8:C8"/>
    <mergeCell ref="A7:C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Munka5</vt:lpstr>
      <vt:lpstr>Munka7</vt:lpstr>
      <vt:lpstr>Munka8</vt:lpstr>
      <vt:lpstr>Munka10</vt:lpstr>
      <vt:lpstr>pénzmaradvány kimutatás</vt:lpstr>
      <vt:lpstr>eredménykimutatás önkorm</vt:lpstr>
      <vt:lpstr>vagyonmérleg önkorm</vt:lpstr>
      <vt:lpstr>Munka9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2017-05-24T10:25:28Z</cp:lastPrinted>
  <dcterms:created xsi:type="dcterms:W3CDTF">2004-08-25T07:05:16Z</dcterms:created>
  <dcterms:modified xsi:type="dcterms:W3CDTF">2017-05-24T10:25:53Z</dcterms:modified>
</cp:coreProperties>
</file>