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0"/>
  </bookViews>
  <sheets>
    <sheet name="1.1.sz.mell." sheetId="1" r:id="rId1"/>
    <sheet name="2.1.sz.mell  " sheetId="2" r:id="rId2"/>
    <sheet name="2.2.sz.mell  " sheetId="3" r:id="rId3"/>
    <sheet name="4.2.sz.mell.  " sheetId="4" r:id="rId4"/>
    <sheet name="4.3. sz.mell." sheetId="5" r:id="rId5"/>
    <sheet name="6.sz.mell." sheetId="6" r:id="rId6"/>
    <sheet name="7.sz.mell." sheetId="7" r:id="rId7"/>
    <sheet name="9.1. sz. mell" sheetId="8" r:id="rId8"/>
    <sheet name="9.2. sz. mell" sheetId="9" r:id="rId9"/>
    <sheet name="Óvoda 9.3." sheetId="10" r:id="rId10"/>
    <sheet name="Teleki 9.4." sheetId="11" r:id="rId11"/>
    <sheet name="Múzeum 9.5." sheetId="12" r:id="rId12"/>
    <sheet name="Gond-i Kp. 9.6." sheetId="13" r:id="rId13"/>
    <sheet name="15. mell" sheetId="14" r:id="rId14"/>
    <sheet name="14. melléklet " sheetId="15" r:id="rId15"/>
    <sheet name="Munka1" sheetId="16" r:id="rId16"/>
  </sheets>
  <definedNames>
    <definedName name="Excel_BuiltIn_Print_Titles" localSheetId="12">'Gond-i Kp. 9.6.'!$1:$6</definedName>
    <definedName name="Excel_BuiltIn_Print_Titles" localSheetId="11">'Múzeum 9.5.'!$1:$6</definedName>
    <definedName name="Excel_BuiltIn_Print_Titles" localSheetId="9">'Óvoda 9.3.'!$1:$6</definedName>
    <definedName name="Excel_BuiltIn_Print_Titles" localSheetId="10">'Teleki 9.4.'!$1:$6</definedName>
    <definedName name="_xlnm.Print_Titles" localSheetId="0">'1.1.sz.mell.'!$3:$5</definedName>
    <definedName name="_xlnm.Print_Titles" localSheetId="7">'9.1. sz. mell'!$1:$6</definedName>
    <definedName name="_xlnm.Print_Titles" localSheetId="8">'9.2. sz. mell'!$1:$6</definedName>
    <definedName name="_xlnm.Print_Area" localSheetId="0">'1.1.sz.mell.'!$A$1:$G$176</definedName>
    <definedName name="_xlnm.Print_Area" localSheetId="14">'14. melléklet '!$A$1:$F$37</definedName>
    <definedName name="_xlnm.Print_Area" localSheetId="7">'9.1. sz. mell'!$A$1:$G$177</definedName>
  </definedNames>
  <calcPr fullCalcOnLoad="1"/>
</workbook>
</file>

<file path=xl/sharedStrings.xml><?xml version="1.0" encoding="utf-8"?>
<sst xmlns="http://schemas.openxmlformats.org/spreadsheetml/2006/main" count="1838" uniqueCount="550">
  <si>
    <t>Ezer forintban</t>
  </si>
  <si>
    <t>Száma</t>
  </si>
  <si>
    <t>Megnevezés</t>
  </si>
  <si>
    <t>Kötelező feladatok</t>
  </si>
  <si>
    <t>Önként vállalt feladatok</t>
  </si>
  <si>
    <t>Államigazgatási feladat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</si>
  <si>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</si>
  <si>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</si>
  <si>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</si>
  <si>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</si>
  <si>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</si>
  <si>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</si>
  <si>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</si>
  <si>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</si>
  <si>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</si>
  <si>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</si>
  <si>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</si>
  <si>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</si>
  <si>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</si>
  <si>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</si>
  <si>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</si>
  <si>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</si>
  <si>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</si>
  <si>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</si>
  <si>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</si>
  <si>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</si>
  <si>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</si>
  <si>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</si>
  <si>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</si>
  <si>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</si>
  <si>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</si>
  <si>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</si>
  <si>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</si>
  <si>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</si>
  <si>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</si>
  <si>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</si>
  <si>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</si>
  <si>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</si>
  <si>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</si>
  <si>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</si>
  <si>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</si>
  <si>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</si>
  <si>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</si>
  <si>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</si>
  <si>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</si>
  <si>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</si>
  <si>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</si>
  <si>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</si>
  <si>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</si>
  <si>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</si>
  <si>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</si>
  <si>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</si>
  <si>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</si>
  <si>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</si>
  <si>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</si>
  <si>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</si>
  <si>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</si>
  <si>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</si>
  <si>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</si>
  <si>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</si>
  <si>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</si>
  <si>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</si>
  <si>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</si>
  <si>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</si>
  <si>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</si>
  <si>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</si>
  <si>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</si>
  <si>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</si>
  <si>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</si>
  <si>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</si>
  <si>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</si>
  <si>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</si>
  <si>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</si>
  <si>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</si>
  <si>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</si>
  <si>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</si>
  <si>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</si>
  <si>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</si>
  <si>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</si>
  <si>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</si>
  <si>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</si>
  <si>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</si>
  <si>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</si>
  <si>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</si>
  <si>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</si>
  <si>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</si>
  <si>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</si>
  <si>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</si>
  <si>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</si>
  <si>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</si>
  <si>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</si>
  <si>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</si>
  <si>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</si>
  <si>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</si>
  <si>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</si>
  <si>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</si>
  <si>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</si>
  <si>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</si>
  <si>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</si>
  <si>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</si>
  <si>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</si>
  <si>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</si>
  <si>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</si>
  <si>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</si>
  <si>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</si>
  <si>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</si>
  <si>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</si>
  <si>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</si>
  <si>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</si>
  <si>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</si>
  <si>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</si>
  <si>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</si>
  <si>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</si>
  <si>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</si>
  <si>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</si>
  <si>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</si>
  <si>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</si>
  <si>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</si>
  <si>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</si>
  <si>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</si>
  <si>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</si>
  <si>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</si>
  <si>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</si>
  <si>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</si>
  <si>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</si>
  <si>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</si>
  <si>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</si>
  <si>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</si>
  <si>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</si>
  <si>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</si>
  <si>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</si>
  <si>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</si>
  <si>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</si>
  <si>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</si>
  <si>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</si>
  <si>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</si>
  <si>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</si>
  <si>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</si>
  <si>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</si>
  <si>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</si>
  <si>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</si>
  <si>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</si>
  <si>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</si>
  <si>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</si>
  <si>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</si>
  <si>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</si>
  <si>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</si>
  <si>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</si>
  <si>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</si>
  <si>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</si>
  <si>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</si>
  <si>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</si>
  <si>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</si>
  <si>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</si>
  <si>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</si>
  <si>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</si>
  <si>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</si>
  <si>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</si>
  <si>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</si>
  <si>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</si>
  <si>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</si>
  <si>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</si>
  <si>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</si>
  <si>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</si>
  <si>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</si>
  <si>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</si>
  <si>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</si>
  <si>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</si>
  <si>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</si>
  <si>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</si>
  <si>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</si>
  <si>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</si>
  <si>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</si>
  <si>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</si>
  <si>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</si>
  <si>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</si>
  <si>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</si>
  <si>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</si>
  <si>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</si>
  <si>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</si>
  <si>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</si>
  <si>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</si>
  <si>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</si>
  <si>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</si>
  <si>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</si>
  <si>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</si>
  <si>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</si>
  <si>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</si>
  <si>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</si>
  <si>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</si>
  <si>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</si>
  <si>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</si>
  <si>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</si>
  <si>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</si>
  <si>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</si>
  <si>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</si>
  <si>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</si>
  <si>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</si>
  <si>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</si>
  <si>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</si>
  <si>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</si>
  <si>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</si>
  <si>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</si>
  <si>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</si>
  <si>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</si>
  <si>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</si>
  <si>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</si>
  <si>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</si>
  <si>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</si>
  <si>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</si>
  <si>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</si>
  <si>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</si>
  <si>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</si>
  <si>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</si>
  <si>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</si>
  <si>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</si>
  <si>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</si>
  <si>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</si>
  <si>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</si>
  <si>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</si>
  <si>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</si>
  <si>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</si>
  <si>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</si>
  <si>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</si>
  <si>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</si>
  <si>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</si>
  <si>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</si>
  <si>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</si>
  <si>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</si>
  <si>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</si>
  <si>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</si>
  <si>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</si>
  <si>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</si>
  <si>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</si>
  <si>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</si>
  <si>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</si>
  <si>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</si>
  <si>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</si>
  <si>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</si>
  <si>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</si>
  <si>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</si>
  <si>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</si>
  <si>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</si>
  <si>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</si>
  <si>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</si>
  <si>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</si>
  <si>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</si>
  <si>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</si>
  <si>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</si>
  <si>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</si>
  <si>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</si>
  <si>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</si>
  <si>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</si>
  <si>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</si>
  <si>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</si>
  <si>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</si>
  <si>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</si>
  <si>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</si>
  <si>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</si>
  <si>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</si>
  <si>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</si>
  <si>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</si>
  <si>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</si>
  <si>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</si>
  <si>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</si>
  <si>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</si>
  <si>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</si>
  <si>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</si>
  <si>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</si>
  <si>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</si>
  <si>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</si>
  <si>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</si>
  <si>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</si>
  <si>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</si>
  <si>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</si>
  <si>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</si>
  <si>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</si>
  <si>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</si>
  <si>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</si>
  <si>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</si>
  <si>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</si>
  <si>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</si>
  <si>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</si>
  <si>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</si>
  <si>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</si>
  <si>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</si>
  <si>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</si>
  <si>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</si>
  <si>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</si>
  <si>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</si>
  <si>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</si>
  <si>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</si>
  <si>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</si>
  <si>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</si>
  <si>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</si>
  <si>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</si>
  <si>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</si>
  <si>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</si>
  <si>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</si>
  <si>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</si>
  <si>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</si>
  <si>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</si>
  <si>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</si>
  <si>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</si>
  <si>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</si>
  <si>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</si>
  <si>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</si>
  <si>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</si>
  <si>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</si>
  <si>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</si>
  <si>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</si>
  <si>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</si>
  <si>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</si>
  <si>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</si>
  <si>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</si>
  <si>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</si>
  <si>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</si>
  <si>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</si>
  <si>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</si>
  <si>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</si>
  <si>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</si>
  <si>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</si>
  <si>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</si>
  <si>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</si>
  <si>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</si>
  <si>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</si>
  <si>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</si>
  <si>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</si>
  <si>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</si>
  <si>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</si>
  <si>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</si>
  <si>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</si>
  <si>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</si>
  <si>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</si>
  <si>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</si>
  <si>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</si>
  <si>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</si>
  <si>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</si>
  <si>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</si>
  <si>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</si>
  <si>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</si>
  <si>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</si>
  <si>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</si>
  <si>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</si>
  <si>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</si>
  <si>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</si>
  <si>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</si>
  <si>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</si>
  <si>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</si>
  <si>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</si>
  <si>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</si>
  <si>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</si>
  <si>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</si>
  <si>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</si>
  <si>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</si>
  <si>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</si>
  <si>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</si>
  <si>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</si>
  <si>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</si>
  <si>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</si>
  <si>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</si>
  <si>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</si>
  <si>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</si>
  <si>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</si>
  <si>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</si>
  <si>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</si>
  <si>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</si>
  <si>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</si>
  <si>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</si>
  <si>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</si>
  <si>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</si>
  <si>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</si>
  <si>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Pásztó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</si>
  <si>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</si>
  <si>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</si>
  <si>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</si>
  <si>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</si>
  <si>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(G=C+D+E+F)</t>
  </si>
  <si>
    <t>2017.</t>
  </si>
  <si>
    <t>2018.</t>
  </si>
  <si>
    <t>2019.</t>
  </si>
  <si>
    <t>G</t>
  </si>
  <si>
    <t>Fejlesztési célú hitel (vis maior önrész)</t>
  </si>
  <si>
    <t>Kamat</t>
  </si>
  <si>
    <t>ÖSSZES KÖTELEZETTSÉG</t>
  </si>
  <si>
    <t>Pásztó Városi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</si>
  <si>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</si>
  <si>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</si>
  <si>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</si>
  <si>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Ingatlanok és egyéb tárgyi eszközök értékesítése</t>
  </si>
  <si>
    <t>Díjak, pótlékok, bírságok, települési adók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</si>
  <si>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</si>
  <si>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</si>
  <si>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</si>
  <si>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 (önkormányzat)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</si>
  <si>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</si>
  <si>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</si>
  <si>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</si>
  <si>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</si>
  <si>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 (önkormányzat)</t>
  </si>
  <si>
    <t>Felújítás  megnevezése</t>
  </si>
  <si>
    <t>Államigazg. feladat</t>
  </si>
  <si>
    <t>Költségv-i szerv megnev.</t>
  </si>
  <si>
    <t>Önkormányzat</t>
  </si>
  <si>
    <t>Feladat megnev.</t>
  </si>
  <si>
    <t>Összes bevétel, kiadás</t>
  </si>
  <si>
    <t>Előirányzat-csoport, kiemelt előirányzat megnevezése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</si>
  <si>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</si>
  <si>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</si>
  <si>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</si>
  <si>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>Helyi adók  (4.1.1.+…+4.1.3.)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</si>
  <si>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</si>
  <si>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</si>
  <si>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</si>
  <si>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</si>
  <si>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</si>
  <si>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</si>
  <si>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</si>
  <si>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</si>
  <si>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</si>
  <si>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</si>
  <si>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</si>
  <si>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</si>
  <si>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</si>
  <si>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</si>
  <si>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</si>
  <si>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</si>
  <si>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</si>
  <si>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</si>
  <si>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</si>
  <si>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</si>
  <si>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</si>
  <si>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</si>
  <si>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</si>
  <si>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</si>
  <si>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</si>
  <si>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</si>
  <si>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</si>
  <si>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</si>
  <si>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</si>
  <si>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</si>
  <si>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Polgármesteri /közös/ hivatal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</si>
  <si>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</si>
  <si>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</si>
  <si>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</si>
  <si>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</si>
  <si>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</si>
  <si>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</si>
  <si>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Működési célú támogatások államháztartáson belülről összesen (2.1.+…+2.3.)</t>
  </si>
  <si>
    <t>Egyéb felhalmozási célú támogatások bevételei államháztartáson belülről</t>
  </si>
  <si>
    <t xml:space="preserve">  4.3.-ból EU-s támogatás</t>
  </si>
  <si>
    <t>Felhalmozási célú támogatások államháztartáson belülről összesen (4.1.+…+4.3.)</t>
  </si>
  <si>
    <t>Felhalmozási bevételek összesen (5.1.+…+5.3.)</t>
  </si>
  <si>
    <t>Felhalmozási célú átvett pénzeszközök</t>
  </si>
  <si>
    <t>Költségvetési bevételek összesen (1.+…+7.)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</si>
  <si>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</si>
  <si>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</si>
  <si>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</si>
  <si>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</si>
  <si>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</si>
  <si>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</si>
  <si>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</si>
  <si>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</si>
  <si>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 xml:space="preserve">Működési költségvetés kiadásai </t>
  </si>
  <si>
    <t>Működési költségvetés kiadásai összesen (1.1+…+1.5.)</t>
  </si>
  <si>
    <t xml:space="preserve">Felhalmozási költségvetés kiadásai </t>
  </si>
  <si>
    <t>Egyéb fejlesztési célú kiadások</t>
  </si>
  <si>
    <t>Beruházási célú Áfa</t>
  </si>
  <si>
    <t>Finanszírozási kiadások</t>
  </si>
  <si>
    <t>KIADÁSOK ÖSSZESEN: (1.+2.+3.)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</si>
  <si>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</si>
  <si>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</si>
  <si>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</si>
  <si>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</si>
  <si>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 xml:space="preserve">Finanszírozási bevételek </t>
  </si>
  <si>
    <t>Működési költségvetés kiadásai</t>
  </si>
  <si>
    <t>Felhalmozási költségvetés kiadásai</t>
  </si>
  <si>
    <t>Pásztó Városi Önkormányzat Óvodája</t>
  </si>
  <si>
    <t>Felhalmozási bevételek összesen  (5.1.+…+5.3.)</t>
  </si>
  <si>
    <t>Teleki László Városi Könyvtár és Művelődési Központ</t>
  </si>
  <si>
    <t>Felhalmozási bevételek (5.1.+…+5.3.)</t>
  </si>
  <si>
    <t>Pásztói Gondozási Központ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</si>
  <si>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</si>
  <si>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</si>
  <si>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</si>
  <si>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</si>
  <si>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 (jogszabályi)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</si>
  <si>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</si>
  <si>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</si>
  <si>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</si>
  <si>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</si>
  <si>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</si>
  <si>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</si>
  <si>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</si>
  <si>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</si>
  <si>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</si>
  <si>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</si>
  <si>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</si>
  <si>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</si>
  <si>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</si>
  <si>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</si>
  <si>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</si>
  <si>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</si>
  <si>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1. sz. táblázat</t>
  </si>
  <si>
    <t>2017. évi</t>
  </si>
  <si>
    <t>2018. évi</t>
  </si>
  <si>
    <t>2019. évi</t>
  </si>
  <si>
    <t xml:space="preserve">FINANSZÍROZÁSI BEVÉTELEK ÖSSZESEN: </t>
  </si>
  <si>
    <t>KÖLTSÉGVETÉSI ÉS FINANSZÍROZÁSI BEVÉTELEK ÖSSZESEN: (9+10)</t>
  </si>
  <si>
    <t>2. sz. táblázat</t>
  </si>
  <si>
    <t>Kiadási jogcímek</t>
  </si>
  <si>
    <t xml:space="preserve">   Felhalmozási költségvetés kiadásai összesen (2.1.+2.2.+2.3.)</t>
  </si>
  <si>
    <t>FINANSZÍROZÁSI KIADÁSOK ÖSSZESEN:</t>
  </si>
  <si>
    <t>KIADÁSOK ÖSSZESEN: (3.+4.)</t>
  </si>
  <si>
    <t>2017. évi előirányzatból</t>
  </si>
  <si>
    <t>2020.</t>
  </si>
  <si>
    <t>2020. évi</t>
  </si>
  <si>
    <t>Településrendezési terv</t>
  </si>
  <si>
    <t>Múzeum kapu építés</t>
  </si>
  <si>
    <t>1956-os szobor</t>
  </si>
  <si>
    <t>Madách úti óvoda gázkazán</t>
  </si>
  <si>
    <t>Díszkivilágítás kiépítése (Múzeum-kert, templom)</t>
  </si>
  <si>
    <t>Hasznosi Idősek Klubja bővítése</t>
  </si>
  <si>
    <t>Elektromos gépjármű lízing díj</t>
  </si>
  <si>
    <t>Strand fejlesztés</t>
  </si>
  <si>
    <t>Szociális bérlakás építés</t>
  </si>
  <si>
    <t>2017. évi költségvetési javaslat</t>
  </si>
  <si>
    <t>Hasznosi Óvoda felújítása</t>
  </si>
  <si>
    <t>Orosz síremlékek felújítása</t>
  </si>
  <si>
    <t>2017</t>
  </si>
  <si>
    <t>SUZUKI SX4 személygépkocsi megvásárlása (résztulajdonok 25 önkormányzat)</t>
  </si>
  <si>
    <t>Nyilvános WC építése</t>
  </si>
  <si>
    <t>Hajós Alfréd úti sportpálya futókör építése</t>
  </si>
  <si>
    <t>Pásztói Városgazdálkodási Kft. felh. célú támogatása (gépvásárlás)</t>
  </si>
  <si>
    <t>2016. évi költségvetés</t>
  </si>
  <si>
    <t>Tulajdonosi bevételek, bérleti díjak</t>
  </si>
  <si>
    <t xml:space="preserve"> - ebből: Kisértékű eszközök beszerzése</t>
  </si>
  <si>
    <t>Felhalmozási költségvetés kiadásai összesen (2.1.+2.3+2.4+2.5.)</t>
  </si>
  <si>
    <t>Áll. ig. feladatok</t>
  </si>
  <si>
    <t>Ingatlanok vásárlása</t>
  </si>
  <si>
    <t>Mátrakeresztesi Ifjúsági Tábor felújítása</t>
  </si>
  <si>
    <t>Egyéb tárgyi eszközök, járművek értékesítése</t>
  </si>
  <si>
    <t>Polgármesteri Hivatal épületében levő mosdók, Wc-k felújítása</t>
  </si>
  <si>
    <t>Művelődési ház (Pásztó) fűtéskorszerűsítése</t>
  </si>
  <si>
    <t>Polgármesteri Hivatal épületében elektromos hálózat korszerűsítésének folytatása</t>
  </si>
  <si>
    <t>Államháztartáson belüli megelőlegezés visszafizetése</t>
  </si>
  <si>
    <t>Pásztói Múzeum</t>
  </si>
  <si>
    <t>Dankó út 31. sz. alatti lakóház felújítása</t>
  </si>
  <si>
    <t>Utak, járdák felújítása</t>
  </si>
  <si>
    <t>Útépítés (Vezér út, Derkovits út, Munkácsi út)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</si>
</sst>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0.000"/>
  </numFmts>
  <fonts count="6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 CE"/>
      <family val="1"/>
    </font>
    <font>
      <i/>
      <sz val="12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2"/>
      <color indexed="8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ill="0" applyBorder="0" applyAlignment="0" applyProtection="0"/>
  </cellStyleXfs>
  <cellXfs count="662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0" borderId="14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49" fontId="5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6" xfId="0" applyFont="1" applyBorder="1" applyAlignment="1" applyProtection="1">
      <alignment horizontal="left" wrapText="1" indent="1"/>
      <protection/>
    </xf>
    <xf numFmtId="49" fontId="5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0" fontId="10" fillId="0" borderId="18" xfId="0" applyFont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0" fontId="6" fillId="0" borderId="20" xfId="56" applyFont="1" applyFill="1" applyBorder="1" applyAlignment="1" applyProtection="1">
      <alignment horizontal="left" vertical="center" wrapText="1" indent="1"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49" fontId="5" fillId="0" borderId="21" xfId="56" applyNumberFormat="1" applyFont="1" applyFill="1" applyBorder="1" applyAlignment="1" applyProtection="1">
      <alignment horizontal="left" vertical="center" wrapText="1" indent="1"/>
      <protection/>
    </xf>
    <xf numFmtId="164" fontId="9" fillId="0" borderId="22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23" xfId="0" applyFont="1" applyBorder="1" applyAlignment="1" applyProtection="1">
      <alignment horizontal="left" wrapText="1" indent="1"/>
      <protection/>
    </xf>
    <xf numFmtId="0" fontId="6" fillId="0" borderId="19" xfId="56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49" fontId="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4" xfId="56" applyFont="1" applyFill="1" applyBorder="1" applyAlignment="1" applyProtection="1">
      <alignment vertical="center" wrapText="1"/>
      <protection/>
    </xf>
    <xf numFmtId="0" fontId="5" fillId="0" borderId="16" xfId="56" applyFont="1" applyFill="1" applyBorder="1" applyAlignment="1" applyProtection="1">
      <alignment horizontal="left" vertical="center" wrapText="1" indent="1"/>
      <protection/>
    </xf>
    <xf numFmtId="49" fontId="5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3" xfId="56" applyFont="1" applyFill="1" applyBorder="1" applyAlignment="1" applyProtection="1">
      <alignment horizontal="left" vertical="center" wrapText="1" indent="1"/>
      <protection/>
    </xf>
    <xf numFmtId="0" fontId="5" fillId="0" borderId="26" xfId="56" applyFont="1" applyFill="1" applyBorder="1" applyProtection="1">
      <alignment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0" fontId="6" fillId="0" borderId="28" xfId="56" applyFont="1" applyFill="1" applyBorder="1" applyAlignment="1" applyProtection="1">
      <alignment horizontal="left" vertical="center" wrapText="1" indent="1"/>
      <protection/>
    </xf>
    <xf numFmtId="0" fontId="5" fillId="0" borderId="12" xfId="56" applyFont="1" applyFill="1" applyBorder="1" applyProtection="1">
      <alignment/>
      <protection/>
    </xf>
    <xf numFmtId="0" fontId="9" fillId="0" borderId="0" xfId="56" applyFont="1" applyFill="1" applyProtection="1">
      <alignment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6" fillId="0" borderId="23" xfId="56" applyNumberFormat="1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5" fillId="0" borderId="16" xfId="56" applyFont="1" applyFill="1" applyBorder="1" applyProtection="1">
      <alignment/>
      <protection locked="0"/>
    </xf>
    <xf numFmtId="167" fontId="4" fillId="0" borderId="16" xfId="40" applyNumberFormat="1" applyFont="1" applyFill="1" applyBorder="1" applyAlignment="1" applyProtection="1">
      <alignment/>
      <protection locked="0"/>
    </xf>
    <xf numFmtId="167" fontId="4" fillId="0" borderId="33" xfId="40" applyNumberFormat="1" applyFont="1" applyFill="1" applyBorder="1" applyAlignment="1" applyProtection="1">
      <alignment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18" xfId="56" applyFont="1" applyFill="1" applyBorder="1" applyProtection="1">
      <alignment/>
      <protection locked="0"/>
    </xf>
    <xf numFmtId="167" fontId="4" fillId="0" borderId="18" xfId="40" applyNumberFormat="1" applyFont="1" applyFill="1" applyBorder="1" applyAlignment="1" applyProtection="1">
      <alignment/>
      <protection locked="0"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23" xfId="56" applyFont="1" applyFill="1" applyBorder="1" applyProtection="1">
      <alignment/>
      <protection locked="0"/>
    </xf>
    <xf numFmtId="167" fontId="4" fillId="0" borderId="23" xfId="40" applyNumberFormat="1" applyFont="1" applyFill="1" applyBorder="1" applyAlignment="1" applyProtection="1">
      <alignment/>
      <protection locked="0"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20" xfId="56" applyFont="1" applyFill="1" applyBorder="1">
      <alignment/>
      <protection/>
    </xf>
    <xf numFmtId="167" fontId="9" fillId="0" borderId="20" xfId="56" applyNumberFormat="1" applyFont="1" applyFill="1" applyBorder="1">
      <alignment/>
      <protection/>
    </xf>
    <xf numFmtId="167" fontId="9" fillId="0" borderId="22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6" fillId="0" borderId="34" xfId="56" applyFont="1" applyFill="1" applyBorder="1" applyAlignment="1" applyProtection="1">
      <alignment horizontal="center" vertical="center" wrapText="1"/>
      <protection/>
    </xf>
    <xf numFmtId="0" fontId="5" fillId="0" borderId="35" xfId="56" applyFont="1" applyFill="1" applyBorder="1" applyAlignment="1" applyProtection="1">
      <alignment horizontal="center" vertical="center"/>
      <protection/>
    </xf>
    <xf numFmtId="0" fontId="5" fillId="0" borderId="16" xfId="56" applyFont="1" applyFill="1" applyBorder="1" applyProtection="1">
      <alignment/>
      <protection/>
    </xf>
    <xf numFmtId="0" fontId="5" fillId="0" borderId="17" xfId="56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justify" wrapText="1"/>
    </xf>
    <xf numFmtId="167" fontId="4" fillId="0" borderId="36" xfId="40" applyNumberFormat="1" applyFont="1" applyFill="1" applyBorder="1" applyAlignment="1" applyProtection="1">
      <alignment/>
      <protection locked="0"/>
    </xf>
    <xf numFmtId="0" fontId="10" fillId="0" borderId="18" xfId="0" applyFont="1" applyBorder="1" applyAlignment="1">
      <alignment wrapText="1"/>
    </xf>
    <xf numFmtId="0" fontId="5" fillId="0" borderId="21" xfId="56" applyFont="1" applyFill="1" applyBorder="1" applyAlignment="1" applyProtection="1">
      <alignment horizontal="center" vertical="center"/>
      <protection/>
    </xf>
    <xf numFmtId="167" fontId="4" fillId="0" borderId="37" xfId="40" applyNumberFormat="1" applyFont="1" applyFill="1" applyBorder="1" applyAlignment="1" applyProtection="1">
      <alignment/>
      <protection locked="0"/>
    </xf>
    <xf numFmtId="0" fontId="10" fillId="0" borderId="38" xfId="0" applyFont="1" applyBorder="1" applyAlignment="1">
      <alignment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9" fontId="5" fillId="0" borderId="15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49" fontId="5" fillId="0" borderId="21" xfId="56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6" fillId="0" borderId="28" xfId="56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68" fontId="0" fillId="0" borderId="0" xfId="0" applyNumberFormat="1" applyFill="1" applyAlignment="1">
      <alignment vertical="center" wrapText="1"/>
    </xf>
    <xf numFmtId="0" fontId="6" fillId="0" borderId="19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4" fontId="20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right" vertical="center"/>
    </xf>
    <xf numFmtId="164" fontId="16" fillId="0" borderId="0" xfId="0" applyNumberFormat="1" applyFont="1" applyFill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3" xfId="0" applyFont="1" applyFill="1" applyBorder="1" applyAlignment="1" applyProtection="1">
      <alignment horizontal="left" vertical="center" wrapText="1" indent="8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4" xfId="0" applyFont="1" applyFill="1" applyBorder="1" applyAlignment="1" applyProtection="1">
      <alignment vertical="center" wrapText="1"/>
      <protection/>
    </xf>
    <xf numFmtId="164" fontId="8" fillId="0" borderId="24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6" fillId="0" borderId="20" xfId="56" applyFont="1" applyFill="1" applyBorder="1" applyAlignment="1" applyProtection="1">
      <alignment horizontal="center" vertical="center" wrapText="1"/>
      <protection/>
    </xf>
    <xf numFmtId="0" fontId="6" fillId="0" borderId="46" xfId="56" applyFont="1" applyFill="1" applyBorder="1" applyAlignment="1" applyProtection="1">
      <alignment horizontal="center" vertical="center" wrapText="1"/>
      <protection/>
    </xf>
    <xf numFmtId="0" fontId="6" fillId="0" borderId="39" xfId="56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Protection="1">
      <alignment/>
      <protection/>
    </xf>
    <xf numFmtId="164" fontId="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8" xfId="56" applyFont="1" applyFill="1" applyBorder="1" applyProtection="1">
      <alignment/>
      <protection/>
    </xf>
    <xf numFmtId="0" fontId="4" fillId="0" borderId="48" xfId="56" applyFont="1" applyFill="1" applyBorder="1" applyAlignment="1" applyProtection="1">
      <alignment horizontal="right" vertical="center" indent="1"/>
      <protection/>
    </xf>
    <xf numFmtId="0" fontId="4" fillId="0" borderId="39" xfId="56" applyFont="1" applyFill="1" applyBorder="1" applyProtection="1">
      <alignment/>
      <protection/>
    </xf>
    <xf numFmtId="164" fontId="4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6" applyFont="1" applyFill="1" applyBorder="1" applyAlignment="1" applyProtection="1">
      <alignment horizontal="righ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left"/>
      <protection/>
    </xf>
    <xf numFmtId="0" fontId="0" fillId="0" borderId="0" xfId="56" applyFont="1" applyFill="1" applyBorder="1" applyProtection="1">
      <alignment/>
      <protection/>
    </xf>
    <xf numFmtId="0" fontId="6" fillId="0" borderId="28" xfId="56" applyFont="1" applyFill="1" applyBorder="1" applyAlignment="1" applyProtection="1">
      <alignment horizontal="center" vertical="center" wrapText="1"/>
      <protection/>
    </xf>
    <xf numFmtId="164" fontId="4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20" xfId="0" applyNumberFormat="1" applyFont="1" applyBorder="1" applyAlignment="1" applyProtection="1">
      <alignment horizontal="right" vertical="center" wrapText="1" indent="1"/>
      <protection locked="0"/>
    </xf>
    <xf numFmtId="0" fontId="5" fillId="0" borderId="0" xfId="56" applyFont="1" applyFill="1" applyBorder="1" applyProtection="1">
      <alignment/>
      <protection/>
    </xf>
    <xf numFmtId="0" fontId="4" fillId="0" borderId="0" xfId="56" applyFont="1" applyFill="1" applyProtection="1">
      <alignment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 wrapText="1"/>
      <protection/>
    </xf>
    <xf numFmtId="167" fontId="9" fillId="0" borderId="39" xfId="40" applyNumberFormat="1" applyFont="1" applyFill="1" applyBorder="1" applyAlignment="1" applyProtection="1">
      <alignment/>
      <protection/>
    </xf>
    <xf numFmtId="49" fontId="5" fillId="0" borderId="51" xfId="56" applyNumberFormat="1" applyFont="1" applyFill="1" applyBorder="1" applyAlignment="1" applyProtection="1">
      <alignment horizontal="center" vertical="center" wrapText="1"/>
      <protection/>
    </xf>
    <xf numFmtId="49" fontId="5" fillId="0" borderId="52" xfId="56" applyNumberFormat="1" applyFont="1" applyFill="1" applyBorder="1" applyAlignment="1" applyProtection="1">
      <alignment horizontal="center" vertical="center" wrapText="1"/>
      <protection/>
    </xf>
    <xf numFmtId="49" fontId="5" fillId="0" borderId="53" xfId="56" applyNumberFormat="1" applyFont="1" applyFill="1" applyBorder="1" applyAlignment="1" applyProtection="1">
      <alignment horizontal="center" vertical="center" wrapText="1"/>
      <protection/>
    </xf>
    <xf numFmtId="49" fontId="5" fillId="0" borderId="54" xfId="56" applyNumberFormat="1" applyFont="1" applyFill="1" applyBorder="1" applyAlignment="1" applyProtection="1">
      <alignment horizontal="center" vertical="center" wrapText="1"/>
      <protection/>
    </xf>
    <xf numFmtId="0" fontId="6" fillId="0" borderId="55" xfId="56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left" vertical="center" wrapText="1"/>
      <protection/>
    </xf>
    <xf numFmtId="49" fontId="5" fillId="0" borderId="57" xfId="56" applyNumberFormat="1" applyFont="1" applyFill="1" applyBorder="1" applyAlignment="1" applyProtection="1">
      <alignment horizontal="center" vertical="center" wrapText="1"/>
      <protection/>
    </xf>
    <xf numFmtId="0" fontId="6" fillId="0" borderId="58" xfId="56" applyFont="1" applyFill="1" applyBorder="1" applyAlignment="1" applyProtection="1">
      <alignment horizontal="center" vertical="center" wrapText="1"/>
      <protection/>
    </xf>
    <xf numFmtId="0" fontId="6" fillId="0" borderId="59" xfId="56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left" vertical="center" wrapText="1"/>
      <protection/>
    </xf>
    <xf numFmtId="49" fontId="6" fillId="0" borderId="55" xfId="56" applyNumberFormat="1" applyFont="1" applyFill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9" xfId="56" applyFont="1" applyFill="1" applyBorder="1" applyAlignment="1" applyProtection="1">
      <alignment horizontal="center" vertical="center"/>
      <protection/>
    </xf>
    <xf numFmtId="0" fontId="6" fillId="0" borderId="63" xfId="56" applyFont="1" applyFill="1" applyBorder="1" applyAlignment="1" applyProtection="1">
      <alignment horizontal="center" vertical="center"/>
      <protection/>
    </xf>
    <xf numFmtId="167" fontId="4" fillId="0" borderId="64" xfId="40" applyNumberFormat="1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4" xfId="56" applyFont="1" applyFill="1" applyBorder="1" applyAlignment="1" applyProtection="1">
      <alignment horizontal="left" vertical="center" wrapText="1" indent="1"/>
      <protection/>
    </xf>
    <xf numFmtId="0" fontId="25" fillId="0" borderId="16" xfId="0" applyFont="1" applyBorder="1" applyAlignment="1" applyProtection="1">
      <alignment horizontal="left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0" fontId="25" fillId="0" borderId="18" xfId="0" applyFont="1" applyBorder="1" applyAlignment="1" applyProtection="1">
      <alignment horizontal="left" vertical="center" wrapText="1" indent="1"/>
      <protection/>
    </xf>
    <xf numFmtId="0" fontId="9" fillId="0" borderId="20" xfId="56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9" fillId="0" borderId="24" xfId="56" applyFont="1" applyFill="1" applyBorder="1" applyAlignment="1" applyProtection="1">
      <alignment vertical="center" wrapText="1"/>
      <protection/>
    </xf>
    <xf numFmtId="0" fontId="4" fillId="0" borderId="16" xfId="56" applyFont="1" applyFill="1" applyBorder="1" applyAlignment="1" applyProtection="1">
      <alignment horizontal="left" vertical="center" wrapText="1" indent="1"/>
      <protection/>
    </xf>
    <xf numFmtId="0" fontId="4" fillId="0" borderId="18" xfId="56" applyFont="1" applyFill="1" applyBorder="1" applyAlignment="1" applyProtection="1">
      <alignment horizontal="left" vertical="center" wrapText="1" indent="1"/>
      <protection/>
    </xf>
    <xf numFmtId="0" fontId="4" fillId="0" borderId="43" xfId="56" applyFont="1" applyFill="1" applyBorder="1" applyAlignment="1" applyProtection="1">
      <alignment horizontal="left" vertical="center" wrapText="1" indent="1"/>
      <protection/>
    </xf>
    <xf numFmtId="0" fontId="4" fillId="0" borderId="0" xfId="56" applyFont="1" applyFill="1" applyBorder="1" applyAlignment="1" applyProtection="1">
      <alignment horizontal="left" vertical="center" wrapText="1" indent="1"/>
      <protection/>
    </xf>
    <xf numFmtId="0" fontId="4" fillId="0" borderId="23" xfId="56" applyFont="1" applyFill="1" applyBorder="1" applyAlignment="1" applyProtection="1">
      <alignment horizontal="left" vertical="center" wrapText="1" indent="6"/>
      <protection/>
    </xf>
    <xf numFmtId="0" fontId="4" fillId="0" borderId="18" xfId="56" applyFont="1" applyFill="1" applyBorder="1" applyAlignment="1" applyProtection="1">
      <alignment horizontal="left" indent="6"/>
      <protection/>
    </xf>
    <xf numFmtId="0" fontId="4" fillId="0" borderId="18" xfId="56" applyFont="1" applyFill="1" applyBorder="1" applyAlignment="1" applyProtection="1">
      <alignment horizontal="left" vertical="center" wrapText="1" indent="6"/>
      <protection/>
    </xf>
    <xf numFmtId="0" fontId="4" fillId="0" borderId="23" xfId="56" applyFont="1" applyFill="1" applyBorder="1" applyAlignment="1" applyProtection="1">
      <alignment horizontal="left" vertical="center" wrapText="1" indent="7"/>
      <protection/>
    </xf>
    <xf numFmtId="0" fontId="9" fillId="0" borderId="20" xfId="56" applyFont="1" applyFill="1" applyBorder="1" applyAlignment="1" applyProtection="1">
      <alignment vertical="center" wrapText="1"/>
      <protection/>
    </xf>
    <xf numFmtId="0" fontId="4" fillId="0" borderId="23" xfId="56" applyFont="1" applyFill="1" applyBorder="1" applyAlignment="1" applyProtection="1">
      <alignment horizontal="left" vertical="center" wrapText="1" indent="1"/>
      <protection/>
    </xf>
    <xf numFmtId="0" fontId="4" fillId="0" borderId="16" xfId="56" applyFont="1" applyFill="1" applyBorder="1" applyAlignment="1" applyProtection="1">
      <alignment horizontal="left" vertical="center" wrapText="1" indent="6"/>
      <protection/>
    </xf>
    <xf numFmtId="0" fontId="4" fillId="0" borderId="66" xfId="56" applyFont="1" applyFill="1" applyBorder="1" applyAlignment="1" applyProtection="1">
      <alignment horizontal="left" vertical="center" wrapText="1" indent="1"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28" xfId="56" applyFont="1" applyFill="1" applyBorder="1" applyAlignment="1" applyProtection="1">
      <alignment horizontal="left" vertical="center" wrapText="1" inden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64" fontId="26" fillId="0" borderId="49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50" xfId="56" applyFont="1" applyFill="1" applyBorder="1" applyAlignment="1" applyProtection="1">
      <alignment horizontal="right" vertical="center" indent="1"/>
      <protection/>
    </xf>
    <xf numFmtId="0" fontId="27" fillId="0" borderId="67" xfId="56" applyFont="1" applyFill="1" applyBorder="1" applyAlignment="1" applyProtection="1">
      <alignment horizontal="right" vertical="center" inden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9" xfId="0" applyNumberFormat="1" applyFont="1" applyFill="1" applyBorder="1" applyAlignment="1" applyProtection="1">
      <alignment horizontal="left" vertical="center" wrapText="1" indent="3"/>
      <protection locked="0"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7" xfId="0" applyNumberFormat="1" applyFont="1" applyFill="1" applyBorder="1" applyAlignment="1" applyProtection="1">
      <alignment horizontal="left" vertical="center" wrapText="1" indent="6"/>
      <protection locked="0"/>
    </xf>
    <xf numFmtId="164" fontId="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/>
      <protection/>
    </xf>
    <xf numFmtId="164" fontId="27" fillId="0" borderId="70" xfId="0" applyNumberFormat="1" applyFont="1" applyFill="1" applyBorder="1" applyAlignment="1" applyProtection="1">
      <alignment horizontal="right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71" xfId="0" applyNumberFormat="1" applyFont="1" applyFill="1" applyBorder="1" applyAlignment="1" applyProtection="1">
      <alignment horizontal="center" vertical="center" wrapText="1"/>
      <protection/>
    </xf>
    <xf numFmtId="164" fontId="27" fillId="0" borderId="72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44" xfId="0" applyNumberFormat="1" applyFont="1" applyFill="1" applyBorder="1" applyAlignment="1" applyProtection="1">
      <alignment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164" fontId="26" fillId="0" borderId="20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vertical="center" wrapText="1"/>
      <protection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4" xfId="0" applyNumberFormat="1" applyFont="1" applyFill="1" applyBorder="1" applyAlignment="1" applyProtection="1">
      <alignment vertical="center" wrapText="1"/>
      <protection locked="0"/>
    </xf>
    <xf numFmtId="164" fontId="26" fillId="0" borderId="20" xfId="0" applyNumberFormat="1" applyFont="1" applyFill="1" applyBorder="1" applyAlignment="1" applyProtection="1">
      <alignment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left" vertical="center" wrapText="1" indent="1"/>
      <protection/>
    </xf>
    <xf numFmtId="0" fontId="9" fillId="0" borderId="63" xfId="56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wrapText="1"/>
      <protection/>
    </xf>
    <xf numFmtId="0" fontId="12" fillId="0" borderId="24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9" fillId="0" borderId="28" xfId="56" applyFont="1" applyFill="1" applyBorder="1" applyAlignment="1" applyProtection="1">
      <alignment vertical="center" wrapText="1"/>
      <protection/>
    </xf>
    <xf numFmtId="0" fontId="4" fillId="0" borderId="73" xfId="56" applyFont="1" applyFill="1" applyBorder="1" applyAlignment="1" applyProtection="1">
      <alignment horizontal="left" vertical="center" wrapText="1" indent="1"/>
      <protection/>
    </xf>
    <xf numFmtId="0" fontId="12" fillId="0" borderId="74" xfId="0" applyFont="1" applyBorder="1" applyAlignment="1" applyProtection="1">
      <alignment horizontal="left" vertical="center" wrapText="1" indent="1"/>
      <protection/>
    </xf>
    <xf numFmtId="0" fontId="9" fillId="0" borderId="46" xfId="0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left" vertical="center" wrapText="1" indent="1"/>
      <protection/>
    </xf>
    <xf numFmtId="0" fontId="4" fillId="0" borderId="75" xfId="56" applyFont="1" applyFill="1" applyBorder="1" applyAlignment="1" applyProtection="1">
      <alignment horizontal="left" vertical="center" wrapText="1" indent="1"/>
      <protection/>
    </xf>
    <xf numFmtId="0" fontId="4" fillId="0" borderId="76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lef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0" fontId="28" fillId="0" borderId="0" xfId="0" applyFont="1" applyBorder="1" applyAlignment="1" applyProtection="1">
      <alignment horizontal="left" wrapText="1" indent="1"/>
      <protection/>
    </xf>
    <xf numFmtId="0" fontId="9" fillId="0" borderId="49" xfId="56" applyFont="1" applyFill="1" applyBorder="1" applyAlignment="1" applyProtection="1">
      <alignment horizontal="left" vertical="center" wrapText="1" indent="1"/>
      <protection/>
    </xf>
    <xf numFmtId="0" fontId="4" fillId="0" borderId="77" xfId="56" applyFont="1" applyFill="1" applyBorder="1" applyAlignment="1" applyProtection="1">
      <alignment horizontal="left" vertical="center" wrapText="1" indent="1"/>
      <protection/>
    </xf>
    <xf numFmtId="0" fontId="4" fillId="0" borderId="78" xfId="56" applyFont="1" applyFill="1" applyBorder="1" applyAlignment="1" applyProtection="1">
      <alignment horizontal="left" vertical="center" wrapText="1" indent="1"/>
      <protection/>
    </xf>
    <xf numFmtId="0" fontId="4" fillId="0" borderId="79" xfId="56" applyFont="1" applyFill="1" applyBorder="1" applyAlignment="1" applyProtection="1">
      <alignment horizontal="left" vertical="center" wrapText="1" indent="1"/>
      <protection/>
    </xf>
    <xf numFmtId="0" fontId="9" fillId="0" borderId="49" xfId="0" applyFont="1" applyFill="1" applyBorder="1" applyAlignment="1" applyProtection="1">
      <alignment horizontal="left" vertical="center" wrapText="1" indent="1"/>
      <protection/>
    </xf>
    <xf numFmtId="0" fontId="9" fillId="0" borderId="80" xfId="0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8" fillId="0" borderId="35" xfId="56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5" fillId="0" borderId="82" xfId="0" applyFont="1" applyFill="1" applyBorder="1" applyAlignment="1" applyProtection="1">
      <alignment horizontal="left" vertical="center" wrapText="1"/>
      <protection/>
    </xf>
    <xf numFmtId="164" fontId="26" fillId="33" borderId="20" xfId="0" applyNumberFormat="1" applyFont="1" applyFill="1" applyBorder="1" applyAlignment="1" applyProtection="1">
      <alignment vertical="center" wrapText="1"/>
      <protection/>
    </xf>
    <xf numFmtId="164" fontId="27" fillId="0" borderId="43" xfId="0" applyNumberFormat="1" applyFont="1" applyFill="1" applyBorder="1" applyAlignment="1" applyProtection="1">
      <alignment vertical="center" wrapText="1"/>
      <protection locked="0"/>
    </xf>
    <xf numFmtId="3" fontId="29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78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49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50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85" xfId="56" applyFont="1" applyFill="1" applyBorder="1" applyAlignment="1" applyProtection="1">
      <alignment horizontal="right" vertical="center" indent="1"/>
      <protection/>
    </xf>
    <xf numFmtId="0" fontId="29" fillId="0" borderId="50" xfId="56" applyFont="1" applyFill="1" applyBorder="1" applyAlignment="1" applyProtection="1">
      <alignment horizontal="right" vertical="center" indent="1"/>
      <protection/>
    </xf>
    <xf numFmtId="0" fontId="29" fillId="0" borderId="39" xfId="56" applyFont="1" applyFill="1" applyBorder="1" applyAlignment="1" applyProtection="1">
      <alignment horizontal="right" vertical="center" indent="1"/>
      <protection/>
    </xf>
    <xf numFmtId="3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0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83" xfId="56" applyNumberFormat="1" applyFont="1" applyFill="1" applyBorder="1" applyAlignment="1" applyProtection="1">
      <alignment horizontal="right" vertical="center" wrapText="1" indent="1"/>
      <protection/>
    </xf>
    <xf numFmtId="3" fontId="29" fillId="0" borderId="64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88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7" xfId="56" applyFont="1" applyFill="1" applyBorder="1" applyAlignment="1" applyProtection="1">
      <alignment horizontal="right" vertical="center" indent="1"/>
      <protection/>
    </xf>
    <xf numFmtId="164" fontId="29" fillId="0" borderId="8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8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85" xfId="56" applyFont="1" applyFill="1" applyBorder="1" applyProtection="1">
      <alignment/>
      <protection/>
    </xf>
    <xf numFmtId="164" fontId="29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1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47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62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92" xfId="56" applyNumberFormat="1" applyFont="1" applyFill="1" applyBorder="1" applyAlignment="1" applyProtection="1">
      <alignment horizontal="right" vertical="center" wrapText="1" indent="1"/>
      <protection/>
    </xf>
    <xf numFmtId="164" fontId="31" fillId="0" borderId="49" xfId="0" applyNumberFormat="1" applyFont="1" applyBorder="1" applyAlignment="1" applyProtection="1">
      <alignment horizontal="right" vertical="center" wrapText="1" indent="1"/>
      <protection/>
    </xf>
    <xf numFmtId="164" fontId="31" fillId="0" borderId="50" xfId="0" applyNumberFormat="1" applyFont="1" applyBorder="1" applyAlignment="1" applyProtection="1">
      <alignment horizontal="right" vertical="center" wrapText="1" indent="1"/>
      <protection/>
    </xf>
    <xf numFmtId="164" fontId="31" fillId="0" borderId="39" xfId="0" applyNumberFormat="1" applyFont="1" applyBorder="1" applyAlignment="1" applyProtection="1">
      <alignment horizontal="right" vertical="center" wrapText="1" indent="1"/>
      <protection/>
    </xf>
    <xf numFmtId="164" fontId="31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31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31" fillId="0" borderId="39" xfId="0" applyNumberFormat="1" applyFont="1" applyBorder="1" applyAlignment="1" applyProtection="1">
      <alignment horizontal="right" vertical="center" wrapText="1" indent="1"/>
      <protection locked="0"/>
    </xf>
    <xf numFmtId="0" fontId="30" fillId="0" borderId="63" xfId="56" applyFont="1" applyFill="1" applyBorder="1" applyAlignment="1" applyProtection="1">
      <alignment vertical="center" wrapText="1"/>
      <protection/>
    </xf>
    <xf numFmtId="164" fontId="30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9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84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77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85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98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50" xfId="0" applyFont="1" applyFill="1" applyBorder="1" applyAlignment="1" applyProtection="1">
      <alignment horizontal="right" vertical="center" wrapText="1" indent="1"/>
      <protection/>
    </xf>
    <xf numFmtId="0" fontId="29" fillId="0" borderId="39" xfId="0" applyFont="1" applyFill="1" applyBorder="1" applyAlignment="1" applyProtection="1">
      <alignment horizontal="right" vertical="center" wrapText="1" indent="1"/>
      <protection/>
    </xf>
    <xf numFmtId="164" fontId="2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0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01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83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7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85" xfId="0" applyFont="1" applyFill="1" applyBorder="1" applyAlignment="1" applyProtection="1">
      <alignment horizontal="right" vertical="center" wrapText="1" indent="1"/>
      <protection/>
    </xf>
    <xf numFmtId="0" fontId="29" fillId="0" borderId="67" xfId="0" applyFont="1" applyFill="1" applyBorder="1" applyAlignment="1" applyProtection="1">
      <alignment horizontal="right" vertical="center" wrapText="1" indent="1"/>
      <protection/>
    </xf>
    <xf numFmtId="164" fontId="3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Border="1" applyAlignment="1" applyProtection="1">
      <alignment wrapText="1"/>
      <protection/>
    </xf>
    <xf numFmtId="164" fontId="30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102" xfId="0" applyFont="1" applyFill="1" applyBorder="1" applyAlignment="1" applyProtection="1">
      <alignment horizontal="center" vertical="center" wrapText="1"/>
      <protection/>
    </xf>
    <xf numFmtId="164" fontId="30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10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92" xfId="0" applyFont="1" applyFill="1" applyBorder="1" applyAlignment="1" applyProtection="1">
      <alignment horizontal="right" vertical="center" wrapText="1" indent="1"/>
      <protection/>
    </xf>
    <xf numFmtId="0" fontId="29" fillId="0" borderId="91" xfId="0" applyFont="1" applyFill="1" applyBorder="1" applyAlignment="1" applyProtection="1">
      <alignment horizontal="right" vertical="center" wrapText="1" indent="1"/>
      <protection/>
    </xf>
    <xf numFmtId="0" fontId="29" fillId="0" borderId="104" xfId="0" applyFont="1" applyFill="1" applyBorder="1" applyAlignment="1" applyProtection="1">
      <alignment horizontal="right" vertical="center" wrapText="1" indent="1"/>
      <protection/>
    </xf>
    <xf numFmtId="164" fontId="29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10" xfId="0" applyFont="1" applyFill="1" applyBorder="1" applyAlignment="1" applyProtection="1">
      <alignment horizontal="right" vertical="center" wrapText="1" indent="1"/>
      <protection/>
    </xf>
    <xf numFmtId="164" fontId="29" fillId="0" borderId="111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2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13" xfId="0" applyFont="1" applyFill="1" applyBorder="1" applyAlignment="1" applyProtection="1">
      <alignment horizontal="right" vertical="center" wrapText="1" indent="1"/>
      <protection/>
    </xf>
    <xf numFmtId="164" fontId="31" fillId="0" borderId="110" xfId="0" applyNumberFormat="1" applyFont="1" applyBorder="1" applyAlignment="1" applyProtection="1">
      <alignment horizontal="right" vertical="center" wrapText="1" indent="1"/>
      <protection/>
    </xf>
    <xf numFmtId="164" fontId="31" fillId="0" borderId="114" xfId="0" applyNumberFormat="1" applyFont="1" applyBorder="1" applyAlignment="1" applyProtection="1">
      <alignment horizontal="right" vertical="center" wrapText="1" indent="1"/>
      <protection/>
    </xf>
    <xf numFmtId="164" fontId="31" fillId="0" borderId="115" xfId="0" applyNumberFormat="1" applyFont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30" fillId="0" borderId="48" xfId="0" applyFont="1" applyFill="1" applyBorder="1" applyAlignment="1" applyProtection="1">
      <alignment vertical="center" wrapText="1"/>
      <protection/>
    </xf>
    <xf numFmtId="3" fontId="3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6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50" xfId="0" applyFont="1" applyFill="1" applyBorder="1" applyAlignment="1" applyProtection="1">
      <alignment vertical="center" wrapText="1"/>
      <protection/>
    </xf>
    <xf numFmtId="0" fontId="29" fillId="0" borderId="117" xfId="0" applyFont="1" applyFill="1" applyBorder="1" applyAlignment="1" applyProtection="1">
      <alignment vertical="center" wrapText="1"/>
      <protection/>
    </xf>
    <xf numFmtId="0" fontId="29" fillId="0" borderId="39" xfId="0" applyFont="1" applyFill="1" applyBorder="1" applyAlignment="1" applyProtection="1">
      <alignment vertical="center" wrapText="1"/>
      <protection/>
    </xf>
    <xf numFmtId="164" fontId="29" fillId="34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4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4" borderId="50" xfId="0" applyNumberFormat="1" applyFont="1" applyFill="1" applyBorder="1" applyAlignment="1" applyProtection="1">
      <alignment horizontal="right" vertical="center" wrapText="1" indent="1"/>
      <protection/>
    </xf>
    <xf numFmtId="0" fontId="29" fillId="34" borderId="50" xfId="0" applyFont="1" applyFill="1" applyBorder="1" applyAlignment="1" applyProtection="1">
      <alignment vertical="center" wrapText="1"/>
      <protection/>
    </xf>
    <xf numFmtId="164" fontId="29" fillId="34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1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7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7" xfId="0" applyFont="1" applyFill="1" applyBorder="1" applyAlignment="1" applyProtection="1">
      <alignment horizontal="center" vertical="center" wrapText="1"/>
      <protection/>
    </xf>
    <xf numFmtId="164" fontId="30" fillId="0" borderId="87" xfId="0" applyNumberFormat="1" applyFont="1" applyFill="1" applyBorder="1" applyAlignment="1" applyProtection="1">
      <alignment horizontal="center" vertical="center" wrapText="1"/>
      <protection/>
    </xf>
    <xf numFmtId="164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50" xfId="0" applyFont="1" applyFill="1" applyBorder="1" applyAlignment="1" applyProtection="1">
      <alignment horizontal="left" vertical="center" wrapText="1" indent="1"/>
      <protection/>
    </xf>
    <xf numFmtId="0" fontId="29" fillId="0" borderId="77" xfId="56" applyFont="1" applyFill="1" applyBorder="1" applyAlignment="1" applyProtection="1">
      <alignment horizontal="left" vertical="center" wrapText="1" indent="1"/>
      <protection/>
    </xf>
    <xf numFmtId="0" fontId="29" fillId="0" borderId="78" xfId="56" applyFont="1" applyFill="1" applyBorder="1" applyAlignment="1" applyProtection="1">
      <alignment horizontal="right" vertical="center" wrapText="1" indent="1"/>
      <protection/>
    </xf>
    <xf numFmtId="0" fontId="29" fillId="0" borderId="86" xfId="56" applyFont="1" applyFill="1" applyBorder="1" applyAlignment="1" applyProtection="1">
      <alignment horizontal="right" vertical="center" wrapText="1" indent="1"/>
      <protection/>
    </xf>
    <xf numFmtId="0" fontId="29" fillId="0" borderId="120" xfId="56" applyFont="1" applyFill="1" applyBorder="1" applyAlignment="1" applyProtection="1">
      <alignment horizontal="right" vertical="center" wrapText="1" indent="1"/>
      <protection/>
    </xf>
    <xf numFmtId="0" fontId="29" fillId="0" borderId="120" xfId="56" applyFont="1" applyFill="1" applyBorder="1" applyAlignment="1" applyProtection="1">
      <alignment horizontal="left" vertical="center" wrapText="1" indent="1"/>
      <protection/>
    </xf>
    <xf numFmtId="0" fontId="29" fillId="0" borderId="79" xfId="56" applyFont="1" applyFill="1" applyBorder="1" applyAlignment="1" applyProtection="1">
      <alignment horizontal="left" vertical="center" wrapText="1" indent="1"/>
      <protection/>
    </xf>
    <xf numFmtId="0" fontId="29" fillId="0" borderId="78" xfId="56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Fill="1" applyBorder="1" applyAlignment="1" applyProtection="1">
      <alignment horizontal="left" vertical="center" wrapText="1" indent="1"/>
      <protection/>
    </xf>
    <xf numFmtId="0" fontId="30" fillId="0" borderId="49" xfId="56" applyFont="1" applyFill="1" applyBorder="1" applyAlignment="1" applyProtection="1">
      <alignment horizontal="left" vertical="center" wrapText="1" indent="1"/>
      <protection/>
    </xf>
    <xf numFmtId="0" fontId="30" fillId="0" borderId="50" xfId="56" applyFont="1" applyFill="1" applyBorder="1" applyAlignment="1" applyProtection="1">
      <alignment horizontal="left" vertical="center" wrapText="1" indent="1"/>
      <protection/>
    </xf>
    <xf numFmtId="0" fontId="29" fillId="0" borderId="121" xfId="56" applyFont="1" applyFill="1" applyBorder="1" applyAlignment="1" applyProtection="1">
      <alignment horizontal="left" vertical="center" wrapText="1" indent="1"/>
      <protection/>
    </xf>
    <xf numFmtId="164" fontId="29" fillId="0" borderId="1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88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92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2" xfId="0" applyNumberFormat="1" applyFont="1" applyFill="1" applyBorder="1" applyAlignment="1" applyProtection="1">
      <alignment horizontal="center" vertical="center" wrapText="1"/>
      <protection/>
    </xf>
    <xf numFmtId="4" fontId="3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9" fontId="3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4" borderId="50" xfId="56" applyNumberFormat="1" applyFont="1" applyFill="1" applyBorder="1" applyAlignment="1" applyProtection="1">
      <alignment horizontal="right" vertical="center" wrapText="1" indent="1"/>
      <protection/>
    </xf>
    <xf numFmtId="164" fontId="29" fillId="34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34" borderId="78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2" xfId="0" applyFont="1" applyFill="1" applyBorder="1" applyAlignment="1" applyProtection="1">
      <alignment horizontal="center" vertical="center" wrapText="1"/>
      <protection/>
    </xf>
    <xf numFmtId="164" fontId="29" fillId="34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6" xfId="56" applyFont="1" applyFill="1" applyBorder="1" applyAlignment="1" applyProtection="1">
      <alignment vertical="center" wrapText="1"/>
      <protection/>
    </xf>
    <xf numFmtId="0" fontId="6" fillId="0" borderId="126" xfId="56" applyFont="1" applyFill="1" applyBorder="1" applyAlignment="1" applyProtection="1">
      <alignment horizontal="left" vertical="center" wrapText="1" indent="1"/>
      <protection/>
    </xf>
    <xf numFmtId="0" fontId="6" fillId="0" borderId="127" xfId="56" applyFont="1" applyFill="1" applyBorder="1" applyAlignment="1" applyProtection="1">
      <alignment horizontal="center" vertical="center" wrapText="1"/>
      <protection/>
    </xf>
    <xf numFmtId="0" fontId="6" fillId="0" borderId="128" xfId="56" applyFont="1" applyFill="1" applyBorder="1" applyAlignment="1" applyProtection="1">
      <alignment horizontal="center" vertical="center" wrapText="1"/>
      <protection/>
    </xf>
    <xf numFmtId="0" fontId="6" fillId="0" borderId="129" xfId="56" applyFont="1" applyFill="1" applyBorder="1" applyAlignment="1" applyProtection="1">
      <alignment horizontal="center" vertical="center" wrapText="1"/>
      <protection/>
    </xf>
    <xf numFmtId="0" fontId="6" fillId="0" borderId="130" xfId="56" applyFont="1" applyFill="1" applyBorder="1" applyAlignment="1" applyProtection="1">
      <alignment horizontal="center" vertical="center" wrapText="1"/>
      <protection/>
    </xf>
    <xf numFmtId="0" fontId="6" fillId="0" borderId="103" xfId="56" applyFont="1" applyFill="1" applyBorder="1" applyAlignment="1" applyProtection="1">
      <alignment horizontal="center" vertical="center" wrapText="1"/>
      <protection/>
    </xf>
    <xf numFmtId="0" fontId="6" fillId="0" borderId="110" xfId="56" applyFont="1" applyFill="1" applyBorder="1" applyAlignment="1" applyProtection="1">
      <alignment horizontal="center" vertical="center" wrapText="1"/>
      <protection/>
    </xf>
    <xf numFmtId="0" fontId="6" fillId="0" borderId="58" xfId="56" applyFont="1" applyFill="1" applyBorder="1" applyAlignment="1" applyProtection="1">
      <alignment horizontal="left" vertical="center" wrapText="1" indent="1"/>
      <protection/>
    </xf>
    <xf numFmtId="164" fontId="9" fillId="0" borderId="131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0" xfId="56" applyFont="1" applyFill="1" applyBorder="1" applyProtection="1">
      <alignment/>
      <protection/>
    </xf>
    <xf numFmtId="49" fontId="5" fillId="0" borderId="57" xfId="56" applyNumberFormat="1" applyFont="1" applyFill="1" applyBorder="1" applyAlignment="1" applyProtection="1">
      <alignment horizontal="left" vertical="center" wrapText="1" indent="1"/>
      <protection/>
    </xf>
    <xf numFmtId="164" fontId="4" fillId="0" borderId="111" xfId="56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8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32" xfId="56" applyFont="1" applyFill="1" applyBorder="1" applyAlignment="1" applyProtection="1">
      <alignment horizontal="left" vertical="center" wrapText="1" indent="1"/>
      <protection/>
    </xf>
    <xf numFmtId="0" fontId="6" fillId="0" borderId="55" xfId="56" applyFont="1" applyFill="1" applyBorder="1" applyAlignment="1" applyProtection="1">
      <alignment horizontal="left" vertical="center" wrapText="1" indent="1"/>
      <protection/>
    </xf>
    <xf numFmtId="164" fontId="9" fillId="0" borderId="133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10" xfId="0" applyNumberFormat="1" applyFont="1" applyBorder="1" applyAlignment="1" applyProtection="1">
      <alignment horizontal="right" vertical="center" wrapText="1" indent="1"/>
      <protection locked="0"/>
    </xf>
    <xf numFmtId="0" fontId="11" fillId="0" borderId="61" xfId="0" applyFont="1" applyBorder="1" applyAlignment="1" applyProtection="1">
      <alignment horizontal="left" vertical="center" wrapText="1" indent="1"/>
      <protection/>
    </xf>
    <xf numFmtId="0" fontId="11" fillId="0" borderId="74" xfId="0" applyFont="1" applyBorder="1" applyAlignment="1" applyProtection="1">
      <alignment horizontal="left" vertical="center" wrapText="1" indent="1"/>
      <protection/>
    </xf>
    <xf numFmtId="164" fontId="12" fillId="0" borderId="134" xfId="0" applyNumberFormat="1" applyFont="1" applyBorder="1" applyAlignment="1" applyProtection="1">
      <alignment horizontal="right" vertical="center" wrapText="1" indent="1"/>
      <protection/>
    </xf>
    <xf numFmtId="164" fontId="12" fillId="0" borderId="115" xfId="0" applyNumberFormat="1" applyFont="1" applyBorder="1" applyAlignment="1" applyProtection="1">
      <alignment horizontal="right" vertical="center" wrapText="1" indent="1"/>
      <protection/>
    </xf>
    <xf numFmtId="164" fontId="27" fillId="0" borderId="66" xfId="0" applyNumberFormat="1" applyFont="1" applyFill="1" applyBorder="1" applyAlignment="1" applyProtection="1">
      <alignment vertical="center" wrapText="1"/>
      <protection locked="0"/>
    </xf>
    <xf numFmtId="49" fontId="27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35" xfId="0" applyNumberFormat="1" applyFont="1" applyFill="1" applyBorder="1" applyAlignment="1" applyProtection="1">
      <alignment vertical="center" wrapText="1"/>
      <protection locked="0"/>
    </xf>
    <xf numFmtId="0" fontId="6" fillId="35" borderId="117" xfId="0" applyFont="1" applyFill="1" applyBorder="1" applyAlignment="1" applyProtection="1">
      <alignment horizontal="center" vertical="center" wrapText="1"/>
      <protection/>
    </xf>
    <xf numFmtId="164" fontId="26" fillId="35" borderId="50" xfId="56" applyNumberFormat="1" applyFont="1" applyFill="1" applyBorder="1" applyAlignment="1" applyProtection="1">
      <alignment horizontal="right" vertical="center" wrapText="1" indent="1"/>
      <protection/>
    </xf>
    <xf numFmtId="3" fontId="29" fillId="35" borderId="83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35" borderId="84" xfId="56" applyNumberFormat="1" applyFont="1" applyFill="1" applyBorder="1" applyAlignment="1" applyProtection="1">
      <alignment horizontal="right" vertical="center" wrapText="1" indent="1"/>
      <protection locked="0"/>
    </xf>
    <xf numFmtId="3" fontId="30" fillId="35" borderId="50" xfId="56" applyNumberFormat="1" applyFont="1" applyFill="1" applyBorder="1" applyAlignment="1" applyProtection="1">
      <alignment horizontal="right" vertical="center" wrapText="1" indent="1"/>
      <protection/>
    </xf>
    <xf numFmtId="0" fontId="29" fillId="35" borderId="85" xfId="56" applyFont="1" applyFill="1" applyBorder="1" applyAlignment="1" applyProtection="1">
      <alignment horizontal="right" vertical="center" indent="1"/>
      <protection/>
    </xf>
    <xf numFmtId="3" fontId="29" fillId="35" borderId="87" xfId="56" applyNumberFormat="1" applyFont="1" applyFill="1" applyBorder="1" applyAlignment="1" applyProtection="1">
      <alignment horizontal="right" vertical="center" wrapText="1" indent="1"/>
      <protection locked="0"/>
    </xf>
    <xf numFmtId="3" fontId="29" fillId="35" borderId="83" xfId="56" applyNumberFormat="1" applyFont="1" applyFill="1" applyBorder="1" applyAlignment="1" applyProtection="1">
      <alignment horizontal="right" vertical="center" wrapText="1" indent="1"/>
      <protection/>
    </xf>
    <xf numFmtId="3" fontId="30" fillId="35" borderId="5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35" borderId="50" xfId="56" applyFont="1" applyFill="1" applyBorder="1" applyAlignment="1" applyProtection="1">
      <alignment horizontal="right" vertical="center" indent="1"/>
      <protection/>
    </xf>
    <xf numFmtId="164" fontId="29" fillId="35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50" xfId="56" applyNumberFormat="1" applyFont="1" applyFill="1" applyBorder="1" applyAlignment="1" applyProtection="1">
      <alignment horizontal="right" vertical="center" wrapText="1" indent="1"/>
      <protection/>
    </xf>
    <xf numFmtId="0" fontId="29" fillId="35" borderId="85" xfId="56" applyFont="1" applyFill="1" applyBorder="1" applyProtection="1">
      <alignment/>
      <protection/>
    </xf>
    <xf numFmtId="164" fontId="29" fillId="35" borderId="83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88" xfId="56" applyNumberFormat="1" applyFont="1" applyFill="1" applyBorder="1" applyAlignment="1" applyProtection="1">
      <alignment horizontal="right" vertical="center" wrapText="1" indent="1"/>
      <protection/>
    </xf>
    <xf numFmtId="164" fontId="31" fillId="35" borderId="50" xfId="0" applyNumberFormat="1" applyFont="1" applyFill="1" applyBorder="1" applyAlignment="1" applyProtection="1">
      <alignment horizontal="right" vertical="center" wrapText="1" indent="1"/>
      <protection/>
    </xf>
    <xf numFmtId="164" fontId="31" fillId="35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22" xfId="56" applyNumberFormat="1" applyFont="1" applyFill="1" applyBorder="1" applyAlignment="1" applyProtection="1">
      <alignment horizontal="right" vertical="center" wrapText="1" indent="1"/>
      <protection/>
    </xf>
    <xf numFmtId="164" fontId="29" fillId="35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50" xfId="0" applyNumberFormat="1" applyFont="1" applyFill="1" applyBorder="1" applyAlignment="1" applyProtection="1">
      <alignment horizontal="right" vertical="center" wrapText="1" indent="1"/>
      <protection/>
    </xf>
    <xf numFmtId="164" fontId="32" fillId="35" borderId="79" xfId="0" applyNumberFormat="1" applyFont="1" applyFill="1" applyBorder="1" applyAlignment="1" applyProtection="1">
      <alignment horizontal="right" vertical="center" wrapText="1" indent="1"/>
      <protection/>
    </xf>
    <xf numFmtId="164" fontId="32" fillId="35" borderId="84" xfId="0" applyNumberFormat="1" applyFont="1" applyFill="1" applyBorder="1" applyAlignment="1" applyProtection="1">
      <alignment horizontal="right" vertical="center" wrapText="1" indent="1"/>
      <protection/>
    </xf>
    <xf numFmtId="164" fontId="29" fillId="35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6" fillId="35" borderId="136" xfId="0" applyFont="1" applyFill="1" applyBorder="1" applyAlignment="1" applyProtection="1">
      <alignment horizontal="center" vertical="center" wrapText="1"/>
      <protection/>
    </xf>
    <xf numFmtId="164" fontId="32" fillId="35" borderId="83" xfId="0" applyNumberFormat="1" applyFont="1" applyFill="1" applyBorder="1" applyAlignment="1" applyProtection="1">
      <alignment horizontal="right" vertical="center" wrapText="1" indent="1"/>
      <protection/>
    </xf>
    <xf numFmtId="164" fontId="32" fillId="35" borderId="78" xfId="0" applyNumberFormat="1" applyFont="1" applyFill="1" applyBorder="1" applyAlignment="1" applyProtection="1">
      <alignment horizontal="right" vertical="center" wrapText="1" indent="1"/>
      <protection/>
    </xf>
    <xf numFmtId="164" fontId="29" fillId="35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49" xfId="0" applyNumberFormat="1" applyFont="1" applyFill="1" applyBorder="1" applyAlignment="1" applyProtection="1">
      <alignment horizontal="right" vertical="center" wrapText="1" indent="1"/>
      <protection/>
    </xf>
    <xf numFmtId="164" fontId="29" fillId="35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136" xfId="0" applyNumberFormat="1" applyFont="1" applyFill="1" applyBorder="1" applyAlignment="1" applyProtection="1">
      <alignment horizontal="center" vertical="center" wrapText="1"/>
      <protection/>
    </xf>
    <xf numFmtId="164" fontId="27" fillId="35" borderId="70" xfId="0" applyNumberFormat="1" applyFont="1" applyFill="1" applyBorder="1" applyAlignment="1" applyProtection="1">
      <alignment horizontal="right" vertical="center" wrapText="1"/>
      <protection/>
    </xf>
    <xf numFmtId="164" fontId="27" fillId="35" borderId="18" xfId="0" applyNumberFormat="1" applyFont="1" applyFill="1" applyBorder="1" applyAlignment="1" applyProtection="1">
      <alignment vertical="center" wrapText="1"/>
      <protection locked="0"/>
    </xf>
    <xf numFmtId="164" fontId="27" fillId="35" borderId="78" xfId="0" applyNumberFormat="1" applyFont="1" applyFill="1" applyBorder="1" applyAlignment="1" applyProtection="1">
      <alignment vertical="center" wrapText="1"/>
      <protection locked="0"/>
    </xf>
    <xf numFmtId="164" fontId="27" fillId="35" borderId="79" xfId="0" applyNumberFormat="1" applyFont="1" applyFill="1" applyBorder="1" applyAlignment="1">
      <alignment vertical="center" wrapText="1"/>
    </xf>
    <xf numFmtId="164" fontId="26" fillId="35" borderId="20" xfId="0" applyNumberFormat="1" applyFont="1" applyFill="1" applyBorder="1" applyAlignment="1" applyProtection="1">
      <alignment vertical="center" wrapText="1"/>
      <protection/>
    </xf>
    <xf numFmtId="164" fontId="6" fillId="35" borderId="24" xfId="0" applyNumberFormat="1" applyFont="1" applyFill="1" applyBorder="1" applyAlignment="1" applyProtection="1">
      <alignment horizontal="center" vertical="center" wrapText="1"/>
      <protection/>
    </xf>
    <xf numFmtId="164" fontId="27" fillId="35" borderId="18" xfId="0" applyNumberFormat="1" applyFont="1" applyFill="1" applyBorder="1" applyAlignment="1" applyProtection="1">
      <alignment vertical="center" wrapText="1"/>
      <protection locked="0"/>
    </xf>
    <xf numFmtId="164" fontId="27" fillId="35" borderId="66" xfId="0" applyNumberFormat="1" applyFont="1" applyFill="1" applyBorder="1" applyAlignment="1" applyProtection="1">
      <alignment vertical="center" wrapText="1"/>
      <protection locked="0"/>
    </xf>
    <xf numFmtId="164" fontId="26" fillId="35" borderId="20" xfId="0" applyNumberFormat="1" applyFont="1" applyFill="1" applyBorder="1" applyAlignment="1" applyProtection="1">
      <alignment vertical="center" wrapText="1"/>
      <protection/>
    </xf>
    <xf numFmtId="3" fontId="30" fillId="35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102" xfId="0" applyNumberFormat="1" applyFont="1" applyFill="1" applyBorder="1" applyAlignment="1" applyProtection="1">
      <alignment horizontal="right" vertical="center" wrapText="1" indent="1"/>
      <protection/>
    </xf>
    <xf numFmtId="0" fontId="29" fillId="35" borderId="88" xfId="0" applyFont="1" applyFill="1" applyBorder="1" applyAlignment="1" applyProtection="1">
      <alignment horizontal="right" vertical="center" wrapText="1" indent="1"/>
      <protection/>
    </xf>
    <xf numFmtId="164" fontId="29" fillId="35" borderId="106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35" borderId="50" xfId="0" applyFont="1" applyFill="1" applyBorder="1" applyAlignment="1" applyProtection="1">
      <alignment horizontal="right" vertical="center" wrapText="1" indent="1"/>
      <protection/>
    </xf>
    <xf numFmtId="0" fontId="29" fillId="35" borderId="85" xfId="0" applyFont="1" applyFill="1" applyBorder="1" applyAlignment="1" applyProtection="1">
      <alignment horizontal="right" vertical="center" wrapText="1" indent="1"/>
      <protection/>
    </xf>
    <xf numFmtId="164" fontId="31" fillId="35" borderId="114" xfId="0" applyNumberFormat="1" applyFont="1" applyFill="1" applyBorder="1" applyAlignment="1" applyProtection="1">
      <alignment horizontal="right" vertical="center" wrapText="1" indent="1"/>
      <protection/>
    </xf>
    <xf numFmtId="0" fontId="6" fillId="35" borderId="50" xfId="0" applyFont="1" applyFill="1" applyBorder="1" applyAlignment="1" applyProtection="1">
      <alignment horizontal="center" vertical="center" wrapText="1"/>
      <protection/>
    </xf>
    <xf numFmtId="164" fontId="30" fillId="35" borderId="87" xfId="0" applyNumberFormat="1" applyFont="1" applyFill="1" applyBorder="1" applyAlignment="1" applyProtection="1">
      <alignment horizontal="right" vertical="center" wrapText="1" indent="1"/>
      <protection/>
    </xf>
    <xf numFmtId="164" fontId="29" fillId="35" borderId="83" xfId="56" applyNumberFormat="1" applyFont="1" applyFill="1" applyBorder="1" applyAlignment="1" applyProtection="1">
      <alignment horizontal="right" vertical="center" wrapText="1" indent="1"/>
      <protection/>
    </xf>
    <xf numFmtId="164" fontId="30" fillId="35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137" xfId="0" applyNumberFormat="1" applyFont="1" applyFill="1" applyBorder="1" applyAlignment="1" applyProtection="1">
      <alignment horizontal="center" vertical="center" wrapText="1"/>
      <protection/>
    </xf>
    <xf numFmtId="0" fontId="29" fillId="35" borderId="117" xfId="0" applyFont="1" applyFill="1" applyBorder="1" applyAlignment="1" applyProtection="1">
      <alignment vertical="center" wrapText="1"/>
      <protection/>
    </xf>
    <xf numFmtId="164" fontId="29" fillId="35" borderId="1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1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13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117" xfId="0" applyNumberFormat="1" applyFont="1" applyFill="1" applyBorder="1" applyAlignment="1" applyProtection="1">
      <alignment horizontal="right" vertical="center" wrapText="1" indent="1"/>
      <protection/>
    </xf>
    <xf numFmtId="164" fontId="30" fillId="35" borderId="1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35" borderId="12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35" borderId="50" xfId="0" applyFont="1" applyFill="1" applyBorder="1" applyAlignment="1" applyProtection="1">
      <alignment vertical="center" wrapText="1"/>
      <protection/>
    </xf>
    <xf numFmtId="164" fontId="30" fillId="35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35" borderId="87" xfId="0" applyNumberFormat="1" applyFont="1" applyFill="1" applyBorder="1" applyAlignment="1" applyProtection="1">
      <alignment horizontal="center" vertical="center" wrapText="1"/>
      <protection/>
    </xf>
    <xf numFmtId="164" fontId="29" fillId="35" borderId="122" xfId="0" applyNumberFormat="1" applyFont="1" applyFill="1" applyBorder="1" applyAlignment="1" applyProtection="1">
      <alignment horizontal="right" vertical="center" wrapText="1" indent="1"/>
      <protection locked="0"/>
    </xf>
    <xf numFmtId="0" fontId="9" fillId="35" borderId="50" xfId="0" applyFont="1" applyFill="1" applyBorder="1" applyAlignment="1" applyProtection="1">
      <alignment horizontal="center" vertical="center" wrapText="1"/>
      <protection/>
    </xf>
    <xf numFmtId="164" fontId="30" fillId="35" borderId="88" xfId="0" applyNumberFormat="1" applyFont="1" applyFill="1" applyBorder="1" applyAlignment="1" applyProtection="1">
      <alignment horizontal="right" vertical="center" wrapText="1" indent="1"/>
      <protection/>
    </xf>
    <xf numFmtId="4" fontId="30" fillId="35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8" xfId="0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138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64" fontId="15" fillId="0" borderId="13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8" xfId="0" applyFont="1" applyFill="1" applyBorder="1" applyAlignment="1" applyProtection="1">
      <alignment horizontal="center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/>
      <protection/>
    </xf>
    <xf numFmtId="164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101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 applyProtection="1">
      <alignment horizontal="left" vertical="center"/>
      <protection/>
    </xf>
    <xf numFmtId="0" fontId="5" fillId="0" borderId="139" xfId="56" applyFont="1" applyFill="1" applyBorder="1" applyAlignment="1">
      <alignment horizontal="justify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wrapText="1"/>
    </xf>
    <xf numFmtId="0" fontId="0" fillId="0" borderId="139" xfId="0" applyFont="1" applyFill="1" applyBorder="1" applyAlignment="1">
      <alignment horizontal="justify" vertical="center" wrapText="1"/>
    </xf>
    <xf numFmtId="164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76"/>
  <sheetViews>
    <sheetView tabSelected="1" view="pageLayout" zoomScaleSheetLayoutView="100" workbookViewId="0" topLeftCell="A136">
      <selection activeCell="G5" sqref="G5"/>
    </sheetView>
  </sheetViews>
  <sheetFormatPr defaultColWidth="9.00390625" defaultRowHeight="12.75"/>
  <cols>
    <col min="1" max="1" width="7.375" style="1" customWidth="1"/>
    <col min="2" max="2" width="78.125" style="206" customWidth="1"/>
    <col min="3" max="3" width="17.625" style="1" customWidth="1"/>
    <col min="4" max="4" width="16.625" style="2" customWidth="1"/>
    <col min="5" max="5" width="14.00390625" style="2" customWidth="1"/>
    <col min="6" max="6" width="13.875" style="2" customWidth="1"/>
    <col min="7" max="7" width="14.125" style="2" customWidth="1"/>
    <col min="8" max="16384" width="9.375" style="3" customWidth="1"/>
  </cols>
  <sheetData>
    <row r="1" spans="1:7" ht="15.75" customHeight="1">
      <c r="A1" s="621"/>
      <c r="B1" s="621"/>
      <c r="C1" s="621"/>
      <c r="D1" s="621"/>
      <c r="E1" s="1"/>
      <c r="F1" s="1"/>
      <c r="G1" s="1"/>
    </row>
    <row r="2" spans="1:7" ht="15.75" customHeight="1" thickBot="1">
      <c r="A2" s="622"/>
      <c r="B2" s="622"/>
      <c r="C2" s="5"/>
      <c r="D2" s="6"/>
      <c r="E2" s="7"/>
      <c r="F2" s="7"/>
      <c r="G2" s="7" t="s">
        <v>0</v>
      </c>
    </row>
    <row r="3" spans="1:7" s="113" customFormat="1" ht="21.75" customHeight="1" thickBot="1">
      <c r="A3" s="623" t="s">
        <v>1</v>
      </c>
      <c r="B3" s="624" t="s">
        <v>2</v>
      </c>
      <c r="C3" s="627" t="s">
        <v>534</v>
      </c>
      <c r="D3" s="625" t="s">
        <v>526</v>
      </c>
      <c r="E3" s="626" t="s">
        <v>514</v>
      </c>
      <c r="F3" s="626"/>
      <c r="G3" s="626"/>
    </row>
    <row r="4" spans="1:7" s="263" customFormat="1" ht="48" thickBot="1">
      <c r="A4" s="623"/>
      <c r="B4" s="624"/>
      <c r="C4" s="628"/>
      <c r="D4" s="625"/>
      <c r="E4" s="262" t="s">
        <v>3</v>
      </c>
      <c r="F4" s="232" t="s">
        <v>4</v>
      </c>
      <c r="G4" s="232" t="s">
        <v>538</v>
      </c>
    </row>
    <row r="5" spans="1:7" s="12" customFormat="1" ht="15" customHeight="1" thickBot="1">
      <c r="A5" s="114" t="s">
        <v>6</v>
      </c>
      <c r="B5" s="233" t="s">
        <v>7</v>
      </c>
      <c r="C5" s="209" t="s">
        <v>8</v>
      </c>
      <c r="D5" s="546" t="s">
        <v>9</v>
      </c>
      <c r="E5" s="210" t="s">
        <v>10</v>
      </c>
      <c r="F5" s="210" t="s">
        <v>11</v>
      </c>
      <c r="G5" s="226" t="s">
        <v>381</v>
      </c>
    </row>
    <row r="6" spans="1:7" s="12" customFormat="1" ht="23.25" customHeight="1" thickBot="1">
      <c r="A6" s="618" t="s">
        <v>12</v>
      </c>
      <c r="B6" s="618"/>
      <c r="C6" s="618"/>
      <c r="D6" s="618"/>
      <c r="E6" s="618"/>
      <c r="F6" s="618"/>
      <c r="G6" s="618"/>
    </row>
    <row r="7" spans="1:7" s="14" customFormat="1" ht="15" customHeight="1" thickBot="1">
      <c r="A7" s="13"/>
      <c r="B7" s="234" t="s">
        <v>13</v>
      </c>
      <c r="C7" s="264"/>
      <c r="D7" s="547"/>
      <c r="E7" s="265"/>
      <c r="F7" s="265"/>
      <c r="G7" s="266"/>
    </row>
    <row r="8" spans="1:7" s="14" customFormat="1" ht="15.75" customHeight="1">
      <c r="A8" s="15" t="s">
        <v>14</v>
      </c>
      <c r="B8" s="235" t="s">
        <v>15</v>
      </c>
      <c r="C8" s="343">
        <v>134216</v>
      </c>
      <c r="D8" s="548">
        <v>125221</v>
      </c>
      <c r="E8" s="344">
        <v>125221</v>
      </c>
      <c r="F8" s="345"/>
      <c r="G8" s="346">
        <v>34902</v>
      </c>
    </row>
    <row r="9" spans="1:7" s="14" customFormat="1" ht="16.5" customHeight="1">
      <c r="A9" s="17" t="s">
        <v>16</v>
      </c>
      <c r="B9" s="236" t="s">
        <v>17</v>
      </c>
      <c r="C9" s="347">
        <v>136147</v>
      </c>
      <c r="D9" s="549">
        <v>133387</v>
      </c>
      <c r="E9" s="348">
        <v>133387</v>
      </c>
      <c r="F9" s="349"/>
      <c r="G9" s="350"/>
    </row>
    <row r="10" spans="1:7" s="14" customFormat="1" ht="16.5" customHeight="1">
      <c r="A10" s="17" t="s">
        <v>18</v>
      </c>
      <c r="B10" s="236" t="s">
        <v>19</v>
      </c>
      <c r="C10" s="347">
        <v>206206</v>
      </c>
      <c r="D10" s="549">
        <v>163462</v>
      </c>
      <c r="E10" s="348">
        <v>163462</v>
      </c>
      <c r="F10" s="349"/>
      <c r="G10" s="350"/>
    </row>
    <row r="11" spans="1:7" s="14" customFormat="1" ht="16.5" customHeight="1">
      <c r="A11" s="17" t="s">
        <v>20</v>
      </c>
      <c r="B11" s="236" t="s">
        <v>21</v>
      </c>
      <c r="C11" s="347">
        <v>29095</v>
      </c>
      <c r="D11" s="549">
        <v>29008</v>
      </c>
      <c r="E11" s="348">
        <v>29008</v>
      </c>
      <c r="F11" s="349"/>
      <c r="G11" s="350"/>
    </row>
    <row r="12" spans="1:7" s="14" customFormat="1" ht="15" customHeight="1" thickBot="1">
      <c r="A12" s="17" t="s">
        <v>22</v>
      </c>
      <c r="B12" s="237" t="s">
        <v>23</v>
      </c>
      <c r="C12" s="347"/>
      <c r="D12" s="549"/>
      <c r="E12" s="349"/>
      <c r="F12" s="349"/>
      <c r="G12" s="350"/>
    </row>
    <row r="13" spans="1:7" s="14" customFormat="1" ht="16.5" customHeight="1" thickBot="1">
      <c r="A13" s="20" t="s">
        <v>24</v>
      </c>
      <c r="B13" s="238" t="s">
        <v>25</v>
      </c>
      <c r="C13" s="351">
        <f>SUM(C8:C12)</f>
        <v>505664</v>
      </c>
      <c r="D13" s="550">
        <f>SUM(D8:D12)</f>
        <v>451078</v>
      </c>
      <c r="E13" s="352">
        <f>SUM(E8:E12)</f>
        <v>451078</v>
      </c>
      <c r="F13" s="352"/>
      <c r="G13" s="353">
        <f>SUM(G8:G12)</f>
        <v>34902</v>
      </c>
    </row>
    <row r="14" spans="1:7" ht="15" customHeight="1" thickBot="1">
      <c r="A14" s="20"/>
      <c r="B14" s="239" t="s">
        <v>26</v>
      </c>
      <c r="C14" s="354"/>
      <c r="D14" s="551"/>
      <c r="E14" s="355"/>
      <c r="F14" s="355"/>
      <c r="G14" s="356"/>
    </row>
    <row r="15" spans="1:7" s="14" customFormat="1" ht="15" customHeight="1">
      <c r="A15" s="15" t="s">
        <v>27</v>
      </c>
      <c r="B15" s="235" t="s">
        <v>28</v>
      </c>
      <c r="C15" s="343"/>
      <c r="D15" s="548"/>
      <c r="E15" s="345"/>
      <c r="F15" s="345"/>
      <c r="G15" s="346"/>
    </row>
    <row r="16" spans="1:7" s="14" customFormat="1" ht="15" customHeight="1">
      <c r="A16" s="17" t="s">
        <v>29</v>
      </c>
      <c r="B16" s="236" t="s">
        <v>30</v>
      </c>
      <c r="C16" s="343"/>
      <c r="D16" s="548"/>
      <c r="E16" s="349"/>
      <c r="F16" s="349"/>
      <c r="G16" s="350"/>
    </row>
    <row r="17" spans="1:7" s="14" customFormat="1" ht="15" customHeight="1">
      <c r="A17" s="17" t="s">
        <v>31</v>
      </c>
      <c r="B17" s="236" t="s">
        <v>32</v>
      </c>
      <c r="C17" s="347"/>
      <c r="D17" s="549"/>
      <c r="E17" s="349"/>
      <c r="F17" s="349"/>
      <c r="G17" s="350"/>
    </row>
    <row r="18" spans="1:7" s="14" customFormat="1" ht="15" customHeight="1">
      <c r="A18" s="17" t="s">
        <v>33</v>
      </c>
      <c r="B18" s="236" t="s">
        <v>34</v>
      </c>
      <c r="C18" s="347"/>
      <c r="D18" s="549"/>
      <c r="E18" s="349"/>
      <c r="F18" s="349"/>
      <c r="G18" s="350"/>
    </row>
    <row r="19" spans="1:7" s="14" customFormat="1" ht="16.5" customHeight="1">
      <c r="A19" s="17" t="s">
        <v>35</v>
      </c>
      <c r="B19" s="236" t="s">
        <v>36</v>
      </c>
      <c r="C19" s="347">
        <v>200149</v>
      </c>
      <c r="D19" s="549">
        <v>122652</v>
      </c>
      <c r="E19" s="349">
        <v>57768</v>
      </c>
      <c r="F19" s="349">
        <v>64884</v>
      </c>
      <c r="G19" s="350"/>
    </row>
    <row r="20" spans="1:7" s="14" customFormat="1" ht="15" customHeight="1" thickBot="1">
      <c r="A20" s="23" t="s">
        <v>37</v>
      </c>
      <c r="B20" s="240" t="s">
        <v>38</v>
      </c>
      <c r="C20" s="357"/>
      <c r="D20" s="552"/>
      <c r="E20" s="358"/>
      <c r="F20" s="358"/>
      <c r="G20" s="359"/>
    </row>
    <row r="21" spans="1:7" s="14" customFormat="1" ht="31.5" customHeight="1" thickBot="1">
      <c r="A21" s="20" t="s">
        <v>39</v>
      </c>
      <c r="B21" s="239" t="s">
        <v>40</v>
      </c>
      <c r="C21" s="351">
        <f>+C15+C16+C17+C18+C19</f>
        <v>200149</v>
      </c>
      <c r="D21" s="550">
        <f>+D15+D16+D17+D18+D19</f>
        <v>122652</v>
      </c>
      <c r="E21" s="360">
        <f>+E15+E16+E17+E18+E19</f>
        <v>57768</v>
      </c>
      <c r="F21" s="360">
        <f>+F15+F16+F17+F18+F19</f>
        <v>64884</v>
      </c>
      <c r="G21" s="361">
        <f>+G15+G16+G17+G18+G19</f>
        <v>0</v>
      </c>
    </row>
    <row r="22" spans="1:7" ht="15" customHeight="1" thickBot="1">
      <c r="A22" s="20"/>
      <c r="B22" s="238" t="s">
        <v>41</v>
      </c>
      <c r="C22" s="354"/>
      <c r="D22" s="551"/>
      <c r="E22" s="355"/>
      <c r="F22" s="355"/>
      <c r="G22" s="356"/>
    </row>
    <row r="23" spans="1:7" s="14" customFormat="1" ht="15" customHeight="1">
      <c r="A23" s="15" t="s">
        <v>42</v>
      </c>
      <c r="B23" s="235" t="s">
        <v>43</v>
      </c>
      <c r="C23" s="343"/>
      <c r="D23" s="548"/>
      <c r="E23" s="345"/>
      <c r="F23" s="345"/>
      <c r="G23" s="346"/>
    </row>
    <row r="24" spans="1:7" s="14" customFormat="1" ht="15" customHeight="1">
      <c r="A24" s="17" t="s">
        <v>44</v>
      </c>
      <c r="B24" s="236" t="s">
        <v>45</v>
      </c>
      <c r="C24" s="347"/>
      <c r="D24" s="549"/>
      <c r="E24" s="349"/>
      <c r="F24" s="349"/>
      <c r="G24" s="350"/>
    </row>
    <row r="25" spans="1:7" s="14" customFormat="1" ht="15" customHeight="1">
      <c r="A25" s="17" t="s">
        <v>46</v>
      </c>
      <c r="B25" s="236" t="s">
        <v>47</v>
      </c>
      <c r="C25" s="347"/>
      <c r="D25" s="549"/>
      <c r="E25" s="349"/>
      <c r="F25" s="349"/>
      <c r="G25" s="350"/>
    </row>
    <row r="26" spans="1:7" s="14" customFormat="1" ht="15" customHeight="1">
      <c r="A26" s="17" t="s">
        <v>48</v>
      </c>
      <c r="B26" s="236" t="s">
        <v>49</v>
      </c>
      <c r="C26" s="347"/>
      <c r="D26" s="549"/>
      <c r="E26" s="349"/>
      <c r="F26" s="349"/>
      <c r="G26" s="350"/>
    </row>
    <row r="27" spans="1:7" s="14" customFormat="1" ht="15" customHeight="1">
      <c r="A27" s="17" t="s">
        <v>50</v>
      </c>
      <c r="B27" s="236" t="s">
        <v>51</v>
      </c>
      <c r="C27" s="347"/>
      <c r="D27" s="549"/>
      <c r="E27" s="349"/>
      <c r="F27" s="349"/>
      <c r="G27" s="350"/>
    </row>
    <row r="28" spans="1:7" s="14" customFormat="1" ht="15" customHeight="1" thickBot="1">
      <c r="A28" s="23" t="s">
        <v>52</v>
      </c>
      <c r="B28" s="241" t="s">
        <v>53</v>
      </c>
      <c r="C28" s="357"/>
      <c r="D28" s="552"/>
      <c r="E28" s="358"/>
      <c r="F28" s="358"/>
      <c r="G28" s="359"/>
    </row>
    <row r="29" spans="1:7" s="14" customFormat="1" ht="30.75" customHeight="1" thickBot="1">
      <c r="A29" s="20" t="s">
        <v>54</v>
      </c>
      <c r="B29" s="238" t="s">
        <v>55</v>
      </c>
      <c r="C29" s="351"/>
      <c r="D29" s="550"/>
      <c r="E29" s="360">
        <f>+E23+E24+E25+E26+E27</f>
        <v>0</v>
      </c>
      <c r="F29" s="360">
        <f>+F23+F24+F25+F26+F27</f>
        <v>0</v>
      </c>
      <c r="G29" s="361">
        <f>+G23+G24+G25+G26+G27</f>
        <v>0</v>
      </c>
    </row>
    <row r="30" spans="1:7" ht="15" customHeight="1" thickBot="1">
      <c r="A30" s="20"/>
      <c r="B30" s="238" t="s">
        <v>56</v>
      </c>
      <c r="C30" s="354"/>
      <c r="D30" s="551"/>
      <c r="E30" s="355"/>
      <c r="F30" s="355"/>
      <c r="G30" s="356"/>
    </row>
    <row r="31" spans="1:7" s="14" customFormat="1" ht="16.5" customHeight="1">
      <c r="A31" s="15" t="s">
        <v>57</v>
      </c>
      <c r="B31" s="235" t="s">
        <v>58</v>
      </c>
      <c r="C31" s="362">
        <f>C32+C33+C34</f>
        <v>316000</v>
      </c>
      <c r="D31" s="553">
        <v>406000</v>
      </c>
      <c r="E31" s="362">
        <v>264892</v>
      </c>
      <c r="F31" s="362">
        <v>141108</v>
      </c>
      <c r="G31" s="363"/>
    </row>
    <row r="32" spans="1:7" s="14" customFormat="1" ht="18.75" customHeight="1">
      <c r="A32" s="17" t="s">
        <v>59</v>
      </c>
      <c r="B32" s="236" t="s">
        <v>60</v>
      </c>
      <c r="C32" s="347">
        <v>36000</v>
      </c>
      <c r="D32" s="549">
        <v>41000</v>
      </c>
      <c r="E32" s="349">
        <v>41000</v>
      </c>
      <c r="F32" s="349"/>
      <c r="G32" s="350"/>
    </row>
    <row r="33" spans="1:7" s="14" customFormat="1" ht="15" customHeight="1">
      <c r="A33" s="17" t="s">
        <v>61</v>
      </c>
      <c r="B33" s="236" t="s">
        <v>62</v>
      </c>
      <c r="C33" s="347"/>
      <c r="D33" s="549"/>
      <c r="E33" s="349"/>
      <c r="F33" s="349"/>
      <c r="G33" s="350"/>
    </row>
    <row r="34" spans="1:7" s="14" customFormat="1" ht="16.5" customHeight="1">
      <c r="A34" s="17" t="s">
        <v>63</v>
      </c>
      <c r="B34" s="236" t="s">
        <v>64</v>
      </c>
      <c r="C34" s="347">
        <v>280000</v>
      </c>
      <c r="D34" s="549">
        <v>365000</v>
      </c>
      <c r="E34" s="349">
        <v>223892</v>
      </c>
      <c r="F34" s="349">
        <v>141108</v>
      </c>
      <c r="G34" s="350"/>
    </row>
    <row r="35" spans="1:7" s="14" customFormat="1" ht="16.5" customHeight="1">
      <c r="A35" s="17" t="s">
        <v>65</v>
      </c>
      <c r="B35" s="236" t="s">
        <v>66</v>
      </c>
      <c r="C35" s="347">
        <v>27000</v>
      </c>
      <c r="D35" s="549">
        <v>27000</v>
      </c>
      <c r="E35" s="349">
        <v>27000</v>
      </c>
      <c r="F35" s="349"/>
      <c r="G35" s="350"/>
    </row>
    <row r="36" spans="1:7" s="14" customFormat="1" ht="18" customHeight="1">
      <c r="A36" s="17" t="s">
        <v>67</v>
      </c>
      <c r="B36" s="236" t="s">
        <v>68</v>
      </c>
      <c r="C36" s="347">
        <v>500</v>
      </c>
      <c r="D36" s="549">
        <v>600</v>
      </c>
      <c r="E36" s="349">
        <v>600</v>
      </c>
      <c r="F36" s="349"/>
      <c r="G36" s="350"/>
    </row>
    <row r="37" spans="1:7" s="14" customFormat="1" ht="16.5" customHeight="1" thickBot="1">
      <c r="A37" s="23" t="s">
        <v>69</v>
      </c>
      <c r="B37" s="241" t="s">
        <v>70</v>
      </c>
      <c r="C37" s="357">
        <v>4100</v>
      </c>
      <c r="D37" s="552">
        <v>4100</v>
      </c>
      <c r="E37" s="358">
        <v>4100</v>
      </c>
      <c r="F37" s="358"/>
      <c r="G37" s="359"/>
    </row>
    <row r="38" spans="1:7" s="14" customFormat="1" ht="18" customHeight="1" thickBot="1">
      <c r="A38" s="20" t="s">
        <v>71</v>
      </c>
      <c r="B38" s="238" t="s">
        <v>72</v>
      </c>
      <c r="C38" s="351">
        <f>+C31+C35+C36+C37</f>
        <v>347600</v>
      </c>
      <c r="D38" s="550">
        <f>+D31+D35+D36+D37</f>
        <v>437700</v>
      </c>
      <c r="E38" s="360">
        <f>+E31+E35+E36+E37</f>
        <v>296592</v>
      </c>
      <c r="F38" s="360">
        <f>+F31+F35+F36+F37</f>
        <v>141108</v>
      </c>
      <c r="G38" s="361">
        <f>+G31+G35+G36+G37</f>
        <v>0</v>
      </c>
    </row>
    <row r="39" spans="1:7" ht="15" customHeight="1" thickBot="1">
      <c r="A39" s="20"/>
      <c r="B39" s="238" t="s">
        <v>73</v>
      </c>
      <c r="C39" s="354"/>
      <c r="D39" s="551"/>
      <c r="E39" s="355"/>
      <c r="F39" s="355"/>
      <c r="G39" s="356"/>
    </row>
    <row r="40" spans="1:7" s="14" customFormat="1" ht="18" customHeight="1">
      <c r="A40" s="15" t="s">
        <v>74</v>
      </c>
      <c r="B40" s="235" t="s">
        <v>75</v>
      </c>
      <c r="C40" s="343">
        <v>5732</v>
      </c>
      <c r="D40" s="548">
        <v>6000</v>
      </c>
      <c r="E40" s="344">
        <v>6000</v>
      </c>
      <c r="F40" s="345"/>
      <c r="G40" s="346"/>
    </row>
    <row r="41" spans="1:7" s="14" customFormat="1" ht="16.5" customHeight="1">
      <c r="A41" s="17" t="s">
        <v>76</v>
      </c>
      <c r="B41" s="236" t="s">
        <v>77</v>
      </c>
      <c r="C41" s="347">
        <v>7400</v>
      </c>
      <c r="D41" s="549">
        <v>21428</v>
      </c>
      <c r="E41" s="348">
        <v>11003</v>
      </c>
      <c r="F41" s="349">
        <v>10425</v>
      </c>
      <c r="G41" s="350">
        <v>500</v>
      </c>
    </row>
    <row r="42" spans="1:7" s="14" customFormat="1" ht="16.5" customHeight="1">
      <c r="A42" s="17" t="s">
        <v>78</v>
      </c>
      <c r="B42" s="236" t="s">
        <v>79</v>
      </c>
      <c r="C42" s="347">
        <v>12244</v>
      </c>
      <c r="D42" s="549">
        <v>6150</v>
      </c>
      <c r="E42" s="348">
        <v>6150</v>
      </c>
      <c r="F42" s="349"/>
      <c r="G42" s="350"/>
    </row>
    <row r="43" spans="1:7" s="14" customFormat="1" ht="16.5" customHeight="1">
      <c r="A43" s="17" t="s">
        <v>80</v>
      </c>
      <c r="B43" s="236" t="s">
        <v>81</v>
      </c>
      <c r="C43" s="347">
        <v>7000</v>
      </c>
      <c r="D43" s="549">
        <v>16200</v>
      </c>
      <c r="E43" s="348">
        <v>16200</v>
      </c>
      <c r="F43" s="349"/>
      <c r="G43" s="350"/>
    </row>
    <row r="44" spans="1:7" s="14" customFormat="1" ht="16.5" customHeight="1">
      <c r="A44" s="17" t="s">
        <v>82</v>
      </c>
      <c r="B44" s="236" t="s">
        <v>83</v>
      </c>
      <c r="C44" s="347">
        <v>81924</v>
      </c>
      <c r="D44" s="549">
        <v>79926</v>
      </c>
      <c r="E44" s="349">
        <v>27026</v>
      </c>
      <c r="F44" s="349">
        <v>52900</v>
      </c>
      <c r="G44" s="350"/>
    </row>
    <row r="45" spans="1:7" s="14" customFormat="1" ht="17.25" customHeight="1">
      <c r="A45" s="17" t="s">
        <v>84</v>
      </c>
      <c r="B45" s="236" t="s">
        <v>85</v>
      </c>
      <c r="C45" s="347">
        <v>11867</v>
      </c>
      <c r="D45" s="549">
        <v>12874</v>
      </c>
      <c r="E45" s="349">
        <v>12874</v>
      </c>
      <c r="F45" s="349"/>
      <c r="G45" s="350"/>
    </row>
    <row r="46" spans="1:7" s="14" customFormat="1" ht="16.5" customHeight="1">
      <c r="A46" s="17" t="s">
        <v>86</v>
      </c>
      <c r="B46" s="236" t="s">
        <v>87</v>
      </c>
      <c r="C46" s="347">
        <v>9251</v>
      </c>
      <c r="D46" s="549">
        <v>11900</v>
      </c>
      <c r="E46" s="349">
        <v>11900</v>
      </c>
      <c r="F46" s="349"/>
      <c r="G46" s="350"/>
    </row>
    <row r="47" spans="1:7" s="14" customFormat="1" ht="15" customHeight="1">
      <c r="A47" s="17" t="s">
        <v>88</v>
      </c>
      <c r="B47" s="236" t="s">
        <v>89</v>
      </c>
      <c r="C47" s="347"/>
      <c r="D47" s="549"/>
      <c r="E47" s="349"/>
      <c r="F47" s="349"/>
      <c r="G47" s="350"/>
    </row>
    <row r="48" spans="1:7" s="14" customFormat="1" ht="15" customHeight="1">
      <c r="A48" s="17" t="s">
        <v>90</v>
      </c>
      <c r="B48" s="236" t="s">
        <v>91</v>
      </c>
      <c r="C48" s="347"/>
      <c r="D48" s="549"/>
      <c r="E48" s="349"/>
      <c r="F48" s="349"/>
      <c r="G48" s="350"/>
    </row>
    <row r="49" spans="1:7" s="14" customFormat="1" ht="15" customHeight="1">
      <c r="A49" s="23" t="s">
        <v>92</v>
      </c>
      <c r="B49" s="241" t="s">
        <v>93</v>
      </c>
      <c r="C49" s="357"/>
      <c r="D49" s="552"/>
      <c r="E49" s="358"/>
      <c r="F49" s="358"/>
      <c r="G49" s="359"/>
    </row>
    <row r="50" spans="1:7" s="14" customFormat="1" ht="16.5" customHeight="1" thickBot="1">
      <c r="A50" s="23" t="s">
        <v>94</v>
      </c>
      <c r="B50" s="240" t="s">
        <v>95</v>
      </c>
      <c r="C50" s="357">
        <v>12080</v>
      </c>
      <c r="D50" s="552">
        <v>4200</v>
      </c>
      <c r="E50" s="358">
        <v>2200</v>
      </c>
      <c r="F50" s="358">
        <v>2000</v>
      </c>
      <c r="G50" s="359"/>
    </row>
    <row r="51" spans="1:7" s="14" customFormat="1" ht="18" customHeight="1" thickBot="1">
      <c r="A51" s="20" t="s">
        <v>96</v>
      </c>
      <c r="B51" s="238" t="s">
        <v>97</v>
      </c>
      <c r="C51" s="351">
        <f>SUM(C40:C50)</f>
        <v>147498</v>
      </c>
      <c r="D51" s="550">
        <f>SUM(D40:D50)</f>
        <v>158678</v>
      </c>
      <c r="E51" s="360">
        <f>SUM(E40:E50)</f>
        <v>93353</v>
      </c>
      <c r="F51" s="360">
        <f>SUM(F40:F50)</f>
        <v>65325</v>
      </c>
      <c r="G51" s="361">
        <f>SUM(G40:G50)</f>
        <v>500</v>
      </c>
    </row>
    <row r="52" spans="1:7" ht="15" customHeight="1" thickBot="1">
      <c r="A52" s="20"/>
      <c r="B52" s="238" t="s">
        <v>98</v>
      </c>
      <c r="C52" s="354"/>
      <c r="D52" s="551"/>
      <c r="E52" s="355"/>
      <c r="F52" s="355"/>
      <c r="G52" s="356"/>
    </row>
    <row r="53" spans="1:7" s="14" customFormat="1" ht="15" customHeight="1">
      <c r="A53" s="15" t="s">
        <v>99</v>
      </c>
      <c r="B53" s="235" t="s">
        <v>100</v>
      </c>
      <c r="C53" s="343"/>
      <c r="D53" s="548"/>
      <c r="E53" s="345"/>
      <c r="F53" s="345"/>
      <c r="G53" s="346"/>
    </row>
    <row r="54" spans="1:7" s="14" customFormat="1" ht="17.25" customHeight="1">
      <c r="A54" s="17" t="s">
        <v>101</v>
      </c>
      <c r="B54" s="236" t="s">
        <v>102</v>
      </c>
      <c r="C54" s="347">
        <v>61000</v>
      </c>
      <c r="D54" s="549">
        <v>97000</v>
      </c>
      <c r="E54" s="349"/>
      <c r="F54" s="349">
        <v>97000</v>
      </c>
      <c r="G54" s="350"/>
    </row>
    <row r="55" spans="1:7" s="14" customFormat="1" ht="17.25" customHeight="1">
      <c r="A55" s="17" t="s">
        <v>103</v>
      </c>
      <c r="B55" s="236" t="s">
        <v>541</v>
      </c>
      <c r="C55" s="347"/>
      <c r="D55" s="549">
        <v>1500</v>
      </c>
      <c r="E55" s="349"/>
      <c r="F55" s="349">
        <v>1500</v>
      </c>
      <c r="G55" s="350"/>
    </row>
    <row r="56" spans="1:7" s="14" customFormat="1" ht="15" customHeight="1">
      <c r="A56" s="17" t="s">
        <v>105</v>
      </c>
      <c r="B56" s="236" t="s">
        <v>106</v>
      </c>
      <c r="C56" s="347"/>
      <c r="D56" s="549"/>
      <c r="E56" s="349"/>
      <c r="F56" s="349"/>
      <c r="G56" s="350"/>
    </row>
    <row r="57" spans="1:7" s="14" customFormat="1" ht="15" customHeight="1" thickBot="1">
      <c r="A57" s="23" t="s">
        <v>107</v>
      </c>
      <c r="B57" s="240" t="s">
        <v>108</v>
      </c>
      <c r="C57" s="357"/>
      <c r="D57" s="552"/>
      <c r="E57" s="358"/>
      <c r="F57" s="358"/>
      <c r="G57" s="359"/>
    </row>
    <row r="58" spans="1:7" s="14" customFormat="1" ht="19.5" customHeight="1" thickBot="1">
      <c r="A58" s="20" t="s">
        <v>109</v>
      </c>
      <c r="B58" s="238" t="s">
        <v>110</v>
      </c>
      <c r="C58" s="351">
        <f>SUM(C53:C57)</f>
        <v>61000</v>
      </c>
      <c r="D58" s="550">
        <f>SUM(D53:D57)</f>
        <v>98500</v>
      </c>
      <c r="E58" s="360">
        <f>SUM(E53:E57)</f>
        <v>0</v>
      </c>
      <c r="F58" s="360">
        <f>SUM(F53:F57)</f>
        <v>98500</v>
      </c>
      <c r="G58" s="361">
        <f>SUM(G53:G57)</f>
        <v>0</v>
      </c>
    </row>
    <row r="59" spans="1:7" ht="15" customHeight="1" thickBot="1">
      <c r="A59" s="20"/>
      <c r="B59" s="238" t="s">
        <v>111</v>
      </c>
      <c r="C59" s="354"/>
      <c r="D59" s="551"/>
      <c r="E59" s="355"/>
      <c r="F59" s="355"/>
      <c r="G59" s="356"/>
    </row>
    <row r="60" spans="1:7" s="14" customFormat="1" ht="31.5" customHeight="1">
      <c r="A60" s="15" t="s">
        <v>112</v>
      </c>
      <c r="B60" s="235" t="s">
        <v>113</v>
      </c>
      <c r="C60" s="343"/>
      <c r="D60" s="548"/>
      <c r="E60" s="345"/>
      <c r="F60" s="345"/>
      <c r="G60" s="346"/>
    </row>
    <row r="61" spans="1:7" s="14" customFormat="1" ht="32.25" customHeight="1">
      <c r="A61" s="17" t="s">
        <v>114</v>
      </c>
      <c r="B61" s="236" t="s">
        <v>115</v>
      </c>
      <c r="C61" s="347">
        <v>7500</v>
      </c>
      <c r="D61" s="549">
        <v>15000</v>
      </c>
      <c r="E61" s="349"/>
      <c r="F61" s="349">
        <v>15000</v>
      </c>
      <c r="G61" s="350"/>
    </row>
    <row r="62" spans="1:7" s="14" customFormat="1" ht="17.25" customHeight="1">
      <c r="A62" s="17" t="s">
        <v>116</v>
      </c>
      <c r="B62" s="236" t="s">
        <v>117</v>
      </c>
      <c r="C62" s="347"/>
      <c r="D62" s="549">
        <v>7681</v>
      </c>
      <c r="E62" s="349"/>
      <c r="F62" s="349">
        <v>7681</v>
      </c>
      <c r="G62" s="350"/>
    </row>
    <row r="63" spans="1:7" s="14" customFormat="1" ht="16.5" customHeight="1" thickBot="1">
      <c r="A63" s="23" t="s">
        <v>118</v>
      </c>
      <c r="B63" s="240" t="s">
        <v>119</v>
      </c>
      <c r="C63" s="357"/>
      <c r="D63" s="552">
        <v>7681</v>
      </c>
      <c r="E63" s="358"/>
      <c r="F63" s="358">
        <v>7681</v>
      </c>
      <c r="G63" s="359"/>
    </row>
    <row r="64" spans="1:7" s="14" customFormat="1" ht="18" customHeight="1" thickBot="1">
      <c r="A64" s="20" t="s">
        <v>120</v>
      </c>
      <c r="B64" s="238" t="s">
        <v>121</v>
      </c>
      <c r="C64" s="351">
        <f>SUM(C60:C62)</f>
        <v>7500</v>
      </c>
      <c r="D64" s="550">
        <f>SUM(D60:D62)</f>
        <v>22681</v>
      </c>
      <c r="E64" s="360">
        <f>SUM(E60:E62)</f>
        <v>0</v>
      </c>
      <c r="F64" s="360">
        <f>SUM(F60:F62)</f>
        <v>22681</v>
      </c>
      <c r="G64" s="361">
        <f>SUM(G60:G62)</f>
        <v>0</v>
      </c>
    </row>
    <row r="65" spans="1:7" ht="15" customHeight="1" thickBot="1">
      <c r="A65" s="13"/>
      <c r="B65" s="242" t="s">
        <v>122</v>
      </c>
      <c r="C65" s="354"/>
      <c r="D65" s="551"/>
      <c r="E65" s="355"/>
      <c r="F65" s="355"/>
      <c r="G65" s="356"/>
    </row>
    <row r="66" spans="1:7" s="14" customFormat="1" ht="15" customHeight="1">
      <c r="A66" s="15" t="s">
        <v>123</v>
      </c>
      <c r="B66" s="235" t="s">
        <v>124</v>
      </c>
      <c r="C66" s="343"/>
      <c r="D66" s="548"/>
      <c r="E66" s="349"/>
      <c r="F66" s="349"/>
      <c r="G66" s="350"/>
    </row>
    <row r="67" spans="1:7" s="14" customFormat="1" ht="17.25" customHeight="1">
      <c r="A67" s="17" t="s">
        <v>125</v>
      </c>
      <c r="B67" s="236" t="s">
        <v>126</v>
      </c>
      <c r="C67" s="347">
        <v>800</v>
      </c>
      <c r="D67" s="549">
        <v>2000</v>
      </c>
      <c r="E67" s="349"/>
      <c r="F67" s="349">
        <v>2000</v>
      </c>
      <c r="G67" s="350"/>
    </row>
    <row r="68" spans="1:7" s="14" customFormat="1" ht="15" customHeight="1">
      <c r="A68" s="17" t="s">
        <v>127</v>
      </c>
      <c r="B68" s="236" t="s">
        <v>128</v>
      </c>
      <c r="C68" s="347"/>
      <c r="D68" s="549"/>
      <c r="E68" s="349"/>
      <c r="F68" s="349"/>
      <c r="G68" s="350"/>
    </row>
    <row r="69" spans="1:7" s="14" customFormat="1" ht="15" customHeight="1" thickBot="1">
      <c r="A69" s="23" t="s">
        <v>129</v>
      </c>
      <c r="B69" s="240" t="s">
        <v>130</v>
      </c>
      <c r="C69" s="357"/>
      <c r="D69" s="552"/>
      <c r="E69" s="349"/>
      <c r="F69" s="349"/>
      <c r="G69" s="350"/>
    </row>
    <row r="70" spans="1:7" s="14" customFormat="1" ht="16.5" customHeight="1" thickBot="1">
      <c r="A70" s="20" t="s">
        <v>131</v>
      </c>
      <c r="B70" s="239" t="s">
        <v>132</v>
      </c>
      <c r="C70" s="351">
        <f>SUM(C66:C68)</f>
        <v>800</v>
      </c>
      <c r="D70" s="550">
        <f>SUM(D66:D68)</f>
        <v>2000</v>
      </c>
      <c r="E70" s="360">
        <f>SUM(E66:E68)</f>
        <v>0</v>
      </c>
      <c r="F70" s="360">
        <f>SUM(F66:F68)</f>
        <v>2000</v>
      </c>
      <c r="G70" s="361">
        <f>SUM(G66:G68)</f>
        <v>0</v>
      </c>
    </row>
    <row r="71" spans="1:7" s="14" customFormat="1" ht="16.5" customHeight="1" thickBot="1">
      <c r="A71" s="26" t="s">
        <v>133</v>
      </c>
      <c r="B71" s="238" t="s">
        <v>134</v>
      </c>
      <c r="C71" s="351">
        <f>C13+C21+C29+C38+C51+C58+C64+C70</f>
        <v>1270211</v>
      </c>
      <c r="D71" s="550">
        <f>D13+D21+D29+D38+D51+D58+D64+D70</f>
        <v>1293289</v>
      </c>
      <c r="E71" s="360">
        <f>+E13+E21+E29+E38+E51+E58+E64+E70</f>
        <v>898791</v>
      </c>
      <c r="F71" s="360">
        <f>+F13+F21+F29+F38+F51+F58+F64+F70</f>
        <v>394498</v>
      </c>
      <c r="G71" s="361">
        <f>+G13+G21+G29+G38+G51+G58+G64+G70</f>
        <v>35402</v>
      </c>
    </row>
    <row r="72" spans="1:7" ht="19.5" thickBot="1">
      <c r="A72" s="27"/>
      <c r="B72" s="239" t="s">
        <v>135</v>
      </c>
      <c r="C72" s="354"/>
      <c r="D72" s="551"/>
      <c r="E72" s="355"/>
      <c r="F72" s="355"/>
      <c r="G72" s="356"/>
    </row>
    <row r="73" spans="1:7" s="14" customFormat="1" ht="15" customHeight="1">
      <c r="A73" s="15" t="s">
        <v>136</v>
      </c>
      <c r="B73" s="235" t="s">
        <v>137</v>
      </c>
      <c r="C73" s="343"/>
      <c r="D73" s="548"/>
      <c r="E73" s="349"/>
      <c r="F73" s="349"/>
      <c r="G73" s="350"/>
    </row>
    <row r="74" spans="1:7" s="14" customFormat="1" ht="16.5" customHeight="1">
      <c r="A74" s="17" t="s">
        <v>138</v>
      </c>
      <c r="B74" s="236" t="s">
        <v>139</v>
      </c>
      <c r="C74" s="357">
        <v>90000</v>
      </c>
      <c r="D74" s="552">
        <v>90000</v>
      </c>
      <c r="E74" s="349">
        <v>90000</v>
      </c>
      <c r="F74" s="349"/>
      <c r="G74" s="350"/>
    </row>
    <row r="75" spans="1:7" s="14" customFormat="1" ht="15" customHeight="1" thickBot="1">
      <c r="A75" s="23" t="s">
        <v>140</v>
      </c>
      <c r="B75" s="243" t="s">
        <v>141</v>
      </c>
      <c r="C75" s="357"/>
      <c r="D75" s="552"/>
      <c r="E75" s="349"/>
      <c r="F75" s="349"/>
      <c r="G75" s="350"/>
    </row>
    <row r="76" spans="1:7" s="14" customFormat="1" ht="29.25" customHeight="1" thickBot="1">
      <c r="A76" s="28" t="s">
        <v>142</v>
      </c>
      <c r="B76" s="239" t="s">
        <v>143</v>
      </c>
      <c r="C76" s="351">
        <f>SUM(C73:C75)</f>
        <v>90000</v>
      </c>
      <c r="D76" s="550">
        <f>SUM(D73:D75)</f>
        <v>90000</v>
      </c>
      <c r="E76" s="360">
        <f>SUM(E73:E75)</f>
        <v>90000</v>
      </c>
      <c r="F76" s="360">
        <f>SUM(F73:F75)</f>
        <v>0</v>
      </c>
      <c r="G76" s="361">
        <f>SUM(G73:G75)</f>
        <v>0</v>
      </c>
    </row>
    <row r="77" spans="1:7" ht="15" customHeight="1" thickBot="1">
      <c r="A77" s="27"/>
      <c r="B77" s="239" t="s">
        <v>144</v>
      </c>
      <c r="C77" s="354"/>
      <c r="D77" s="551"/>
      <c r="E77" s="355"/>
      <c r="F77" s="355"/>
      <c r="G77" s="356"/>
    </row>
    <row r="78" spans="1:7" s="14" customFormat="1" ht="15" customHeight="1">
      <c r="A78" s="15" t="s">
        <v>145</v>
      </c>
      <c r="B78" s="235" t="s">
        <v>146</v>
      </c>
      <c r="C78" s="343"/>
      <c r="D78" s="548"/>
      <c r="E78" s="349"/>
      <c r="F78" s="349"/>
      <c r="G78" s="350"/>
    </row>
    <row r="79" spans="1:7" s="14" customFormat="1" ht="15" customHeight="1">
      <c r="A79" s="17" t="s">
        <v>147</v>
      </c>
      <c r="B79" s="236" t="s">
        <v>148</v>
      </c>
      <c r="C79" s="347"/>
      <c r="D79" s="549"/>
      <c r="E79" s="349"/>
      <c r="F79" s="349"/>
      <c r="G79" s="350"/>
    </row>
    <row r="80" spans="1:7" s="14" customFormat="1" ht="15" customHeight="1">
      <c r="A80" s="17" t="s">
        <v>149</v>
      </c>
      <c r="B80" s="236" t="s">
        <v>150</v>
      </c>
      <c r="C80" s="347"/>
      <c r="D80" s="549"/>
      <c r="E80" s="349"/>
      <c r="F80" s="349"/>
      <c r="G80" s="350"/>
    </row>
    <row r="81" spans="1:7" s="14" customFormat="1" ht="15" customHeight="1" thickBot="1">
      <c r="A81" s="23" t="s">
        <v>151</v>
      </c>
      <c r="B81" s="240" t="s">
        <v>152</v>
      </c>
      <c r="C81" s="357"/>
      <c r="D81" s="552"/>
      <c r="E81" s="349"/>
      <c r="F81" s="349"/>
      <c r="G81" s="350"/>
    </row>
    <row r="82" spans="1:7" s="14" customFormat="1" ht="15" customHeight="1" thickBot="1">
      <c r="A82" s="27" t="s">
        <v>153</v>
      </c>
      <c r="B82" s="239" t="s">
        <v>154</v>
      </c>
      <c r="C82" s="351"/>
      <c r="D82" s="550"/>
      <c r="E82" s="364">
        <f>SUM(E78:E81)</f>
        <v>0</v>
      </c>
      <c r="F82" s="360">
        <f>SUM(F78:F81)</f>
        <v>0</v>
      </c>
      <c r="G82" s="361">
        <f>SUM(G78:G81)</f>
        <v>0</v>
      </c>
    </row>
    <row r="83" spans="1:7" ht="19.5" thickBot="1">
      <c r="A83" s="27"/>
      <c r="B83" s="239" t="s">
        <v>155</v>
      </c>
      <c r="C83" s="354"/>
      <c r="D83" s="551"/>
      <c r="E83" s="355"/>
      <c r="F83" s="355"/>
      <c r="G83" s="356"/>
    </row>
    <row r="84" spans="1:7" s="14" customFormat="1" ht="17.25" customHeight="1">
      <c r="A84" s="15" t="s">
        <v>156</v>
      </c>
      <c r="B84" s="235" t="s">
        <v>157</v>
      </c>
      <c r="C84" s="343">
        <v>25000</v>
      </c>
      <c r="D84" s="548">
        <v>24000</v>
      </c>
      <c r="E84" s="345"/>
      <c r="F84" s="349">
        <v>24000</v>
      </c>
      <c r="G84" s="350"/>
    </row>
    <row r="85" spans="1:7" s="14" customFormat="1" ht="15" customHeight="1" thickBot="1">
      <c r="A85" s="23" t="s">
        <v>158</v>
      </c>
      <c r="B85" s="240" t="s">
        <v>159</v>
      </c>
      <c r="C85" s="357"/>
      <c r="D85" s="552"/>
      <c r="E85" s="349"/>
      <c r="F85" s="349"/>
      <c r="G85" s="350"/>
    </row>
    <row r="86" spans="1:7" s="14" customFormat="1" ht="18" customHeight="1" thickBot="1">
      <c r="A86" s="27" t="s">
        <v>160</v>
      </c>
      <c r="B86" s="239" t="s">
        <v>161</v>
      </c>
      <c r="C86" s="351">
        <f>SUM(C84:C85)</f>
        <v>25000</v>
      </c>
      <c r="D86" s="550">
        <f>SUM(D84:D85)</f>
        <v>24000</v>
      </c>
      <c r="E86" s="360">
        <f>SUM(E84:E85)</f>
        <v>0</v>
      </c>
      <c r="F86" s="360">
        <f>SUM(F84:F85)</f>
        <v>24000</v>
      </c>
      <c r="G86" s="361">
        <f>SUM(G84:G85)</f>
        <v>0</v>
      </c>
    </row>
    <row r="87" spans="1:7" ht="19.5" thickBot="1">
      <c r="A87" s="27"/>
      <c r="B87" s="239" t="s">
        <v>162</v>
      </c>
      <c r="C87" s="354"/>
      <c r="D87" s="551"/>
      <c r="E87" s="355"/>
      <c r="F87" s="355"/>
      <c r="G87" s="356"/>
    </row>
    <row r="88" spans="1:7" s="14" customFormat="1" ht="15" customHeight="1">
      <c r="A88" s="15" t="s">
        <v>163</v>
      </c>
      <c r="B88" s="235" t="s">
        <v>164</v>
      </c>
      <c r="C88" s="343"/>
      <c r="D88" s="548"/>
      <c r="E88" s="349"/>
      <c r="F88" s="349"/>
      <c r="G88" s="350"/>
    </row>
    <row r="89" spans="1:7" s="14" customFormat="1" ht="15" customHeight="1">
      <c r="A89" s="17" t="s">
        <v>165</v>
      </c>
      <c r="B89" s="236" t="s">
        <v>166</v>
      </c>
      <c r="C89" s="347"/>
      <c r="D89" s="549"/>
      <c r="E89" s="349"/>
      <c r="F89" s="349"/>
      <c r="G89" s="350"/>
    </row>
    <row r="90" spans="1:7" s="14" customFormat="1" ht="15" customHeight="1" thickBot="1">
      <c r="A90" s="23" t="s">
        <v>167</v>
      </c>
      <c r="B90" s="240" t="s">
        <v>168</v>
      </c>
      <c r="C90" s="357"/>
      <c r="D90" s="552"/>
      <c r="E90" s="349"/>
      <c r="F90" s="349"/>
      <c r="G90" s="350"/>
    </row>
    <row r="91" spans="1:7" s="14" customFormat="1" ht="15" customHeight="1" thickBot="1">
      <c r="A91" s="27" t="s">
        <v>169</v>
      </c>
      <c r="B91" s="239" t="s">
        <v>170</v>
      </c>
      <c r="C91" s="351"/>
      <c r="D91" s="550"/>
      <c r="E91" s="360">
        <f>SUM(E88:E90)</f>
        <v>0</v>
      </c>
      <c r="F91" s="360">
        <f>SUM(F88:F90)</f>
        <v>0</v>
      </c>
      <c r="G91" s="361">
        <f>SUM(G88:G90)</f>
        <v>0</v>
      </c>
    </row>
    <row r="92" spans="1:7" ht="15" customHeight="1" thickBot="1">
      <c r="A92" s="27"/>
      <c r="B92" s="239" t="s">
        <v>171</v>
      </c>
      <c r="C92" s="354"/>
      <c r="D92" s="551"/>
      <c r="E92" s="355"/>
      <c r="F92" s="355"/>
      <c r="G92" s="356"/>
    </row>
    <row r="93" spans="1:7" s="14" customFormat="1" ht="15" customHeight="1">
      <c r="A93" s="29" t="s">
        <v>172</v>
      </c>
      <c r="B93" s="235" t="s">
        <v>173</v>
      </c>
      <c r="C93" s="343"/>
      <c r="D93" s="548"/>
      <c r="E93" s="349"/>
      <c r="F93" s="349"/>
      <c r="G93" s="350"/>
    </row>
    <row r="94" spans="1:7" s="14" customFormat="1" ht="15" customHeight="1">
      <c r="A94" s="30" t="s">
        <v>174</v>
      </c>
      <c r="B94" s="236" t="s">
        <v>175</v>
      </c>
      <c r="C94" s="347"/>
      <c r="D94" s="549"/>
      <c r="E94" s="349"/>
      <c r="F94" s="349"/>
      <c r="G94" s="350"/>
    </row>
    <row r="95" spans="1:7" s="14" customFormat="1" ht="15" customHeight="1">
      <c r="A95" s="30" t="s">
        <v>176</v>
      </c>
      <c r="B95" s="236" t="s">
        <v>177</v>
      </c>
      <c r="C95" s="347"/>
      <c r="D95" s="549"/>
      <c r="E95" s="349"/>
      <c r="F95" s="349"/>
      <c r="G95" s="350"/>
    </row>
    <row r="96" spans="1:7" s="14" customFormat="1" ht="15" customHeight="1" thickBot="1">
      <c r="A96" s="31" t="s">
        <v>178</v>
      </c>
      <c r="B96" s="240" t="s">
        <v>179</v>
      </c>
      <c r="C96" s="357"/>
      <c r="D96" s="552"/>
      <c r="E96" s="349"/>
      <c r="F96" s="349"/>
      <c r="G96" s="350"/>
    </row>
    <row r="97" spans="1:7" s="14" customFormat="1" ht="15" customHeight="1" thickBot="1">
      <c r="A97" s="27" t="s">
        <v>180</v>
      </c>
      <c r="B97" s="239" t="s">
        <v>181</v>
      </c>
      <c r="C97" s="351"/>
      <c r="D97" s="550"/>
      <c r="E97" s="360">
        <f>SUM(E93:E96)</f>
        <v>0</v>
      </c>
      <c r="F97" s="360">
        <f>SUM(F93:F96)</f>
        <v>0</v>
      </c>
      <c r="G97" s="361">
        <f>SUM(G93:G96)</f>
        <v>0</v>
      </c>
    </row>
    <row r="98" spans="1:7" s="14" customFormat="1" ht="15" customHeight="1" thickBot="1">
      <c r="A98" s="27" t="s">
        <v>182</v>
      </c>
      <c r="B98" s="239" t="s">
        <v>183</v>
      </c>
      <c r="C98" s="365"/>
      <c r="D98" s="554"/>
      <c r="E98" s="366"/>
      <c r="F98" s="366"/>
      <c r="G98" s="367"/>
    </row>
    <row r="99" spans="1:7" s="14" customFormat="1" ht="15" customHeight="1" thickBot="1">
      <c r="A99" s="27" t="s">
        <v>184</v>
      </c>
      <c r="B99" s="239" t="s">
        <v>185</v>
      </c>
      <c r="C99" s="365"/>
      <c r="D99" s="554"/>
      <c r="E99" s="366"/>
      <c r="F99" s="366"/>
      <c r="G99" s="367"/>
    </row>
    <row r="100" spans="1:7" s="14" customFormat="1" ht="18.75" customHeight="1" thickBot="1">
      <c r="A100" s="27" t="s">
        <v>186</v>
      </c>
      <c r="B100" s="244" t="s">
        <v>187</v>
      </c>
      <c r="C100" s="351">
        <f>+C76+C82+C86+C91+C97+C99+C98</f>
        <v>115000</v>
      </c>
      <c r="D100" s="550">
        <f>+D76+D82+D86+D91+D97+D99+D98</f>
        <v>114000</v>
      </c>
      <c r="E100" s="360">
        <f>+E76+E82+E86+E91+E97+E99+E98</f>
        <v>90000</v>
      </c>
      <c r="F100" s="360">
        <f>+F76+F82+F86+F91+F97+F99+F98</f>
        <v>24000</v>
      </c>
      <c r="G100" s="361">
        <f>+G76+G82+G86+G91+G97+G99+G98</f>
        <v>0</v>
      </c>
    </row>
    <row r="101" spans="1:7" s="14" customFormat="1" ht="31.5" customHeight="1" thickBot="1">
      <c r="A101" s="32" t="s">
        <v>188</v>
      </c>
      <c r="B101" s="245" t="s">
        <v>189</v>
      </c>
      <c r="C101" s="351">
        <f>+C71+C100</f>
        <v>1385211</v>
      </c>
      <c r="D101" s="550">
        <f>+D71+D100</f>
        <v>1407289</v>
      </c>
      <c r="E101" s="360">
        <f>+E71+E100</f>
        <v>988791</v>
      </c>
      <c r="F101" s="360">
        <f>+F71+F100</f>
        <v>418498</v>
      </c>
      <c r="G101" s="361">
        <f>+G71+G100</f>
        <v>35402</v>
      </c>
    </row>
    <row r="102" spans="1:7" s="14" customFormat="1" ht="83.25" customHeight="1" thickBot="1">
      <c r="A102" s="33"/>
      <c r="B102" s="246"/>
      <c r="C102" s="34"/>
      <c r="D102" s="35"/>
      <c r="E102" s="35"/>
      <c r="F102" s="35"/>
      <c r="G102" s="35"/>
    </row>
    <row r="103" spans="1:7" s="12" customFormat="1" ht="27" customHeight="1" thickBot="1">
      <c r="A103" s="618" t="s">
        <v>190</v>
      </c>
      <c r="B103" s="618"/>
      <c r="C103" s="618"/>
      <c r="D103" s="618"/>
      <c r="E103" s="618"/>
      <c r="F103" s="618"/>
      <c r="G103" s="618"/>
    </row>
    <row r="104" spans="1:7" ht="15" customHeight="1" thickBot="1">
      <c r="A104" s="13"/>
      <c r="B104" s="247" t="s">
        <v>191</v>
      </c>
      <c r="C104" s="355"/>
      <c r="D104" s="555"/>
      <c r="E104" s="355"/>
      <c r="F104" s="355"/>
      <c r="G104" s="368"/>
    </row>
    <row r="105" spans="1:7" ht="15.75" customHeight="1">
      <c r="A105" s="15" t="s">
        <v>14</v>
      </c>
      <c r="B105" s="248" t="s">
        <v>192</v>
      </c>
      <c r="C105" s="343">
        <v>485901</v>
      </c>
      <c r="D105" s="548">
        <v>465526</v>
      </c>
      <c r="E105" s="369">
        <v>402419</v>
      </c>
      <c r="F105" s="369">
        <v>63107</v>
      </c>
      <c r="G105" s="370">
        <v>24699</v>
      </c>
    </row>
    <row r="106" spans="1:7" ht="15.75" customHeight="1">
      <c r="A106" s="17" t="s">
        <v>16</v>
      </c>
      <c r="B106" s="249" t="s">
        <v>193</v>
      </c>
      <c r="C106" s="347">
        <v>135036</v>
      </c>
      <c r="D106" s="549">
        <v>111638</v>
      </c>
      <c r="E106" s="349">
        <v>97424</v>
      </c>
      <c r="F106" s="349">
        <v>14214</v>
      </c>
      <c r="G106" s="350">
        <v>5703</v>
      </c>
    </row>
    <row r="107" spans="1:7" ht="17.25" customHeight="1">
      <c r="A107" s="17" t="s">
        <v>18</v>
      </c>
      <c r="B107" s="249" t="s">
        <v>194</v>
      </c>
      <c r="C107" s="347">
        <v>422683</v>
      </c>
      <c r="D107" s="549">
        <v>389059</v>
      </c>
      <c r="E107" s="358">
        <v>304866</v>
      </c>
      <c r="F107" s="358">
        <v>84193</v>
      </c>
      <c r="G107" s="359">
        <v>5000</v>
      </c>
    </row>
    <row r="108" spans="1:7" ht="17.25" customHeight="1">
      <c r="A108" s="17" t="s">
        <v>20</v>
      </c>
      <c r="B108" s="250" t="s">
        <v>195</v>
      </c>
      <c r="C108" s="347">
        <v>32171</v>
      </c>
      <c r="D108" s="549">
        <v>32200</v>
      </c>
      <c r="E108" s="358">
        <v>32200</v>
      </c>
      <c r="F108" s="358"/>
      <c r="G108" s="359"/>
    </row>
    <row r="109" spans="1:7" ht="17.25" customHeight="1">
      <c r="A109" s="17" t="s">
        <v>196</v>
      </c>
      <c r="B109" s="251" t="s">
        <v>197</v>
      </c>
      <c r="C109" s="347">
        <v>99144</v>
      </c>
      <c r="D109" s="549">
        <v>100416</v>
      </c>
      <c r="E109" s="358">
        <v>2990</v>
      </c>
      <c r="F109" s="358">
        <v>97426</v>
      </c>
      <c r="G109" s="359"/>
    </row>
    <row r="110" spans="1:7" ht="15" customHeight="1">
      <c r="A110" s="17" t="s">
        <v>198</v>
      </c>
      <c r="B110" s="249" t="s">
        <v>199</v>
      </c>
      <c r="C110" s="371"/>
      <c r="D110" s="556"/>
      <c r="E110" s="358"/>
      <c r="F110" s="358"/>
      <c r="G110" s="359"/>
    </row>
    <row r="111" spans="1:7" ht="15" customHeight="1">
      <c r="A111" s="17" t="s">
        <v>200</v>
      </c>
      <c r="B111" s="252" t="s">
        <v>201</v>
      </c>
      <c r="C111" s="371"/>
      <c r="D111" s="556"/>
      <c r="E111" s="358"/>
      <c r="F111" s="358"/>
      <c r="G111" s="359"/>
    </row>
    <row r="112" spans="1:7" ht="15" customHeight="1">
      <c r="A112" s="17" t="s">
        <v>202</v>
      </c>
      <c r="B112" s="252" t="s">
        <v>203</v>
      </c>
      <c r="C112" s="371"/>
      <c r="D112" s="556"/>
      <c r="E112" s="358"/>
      <c r="F112" s="358"/>
      <c r="G112" s="359"/>
    </row>
    <row r="113" spans="1:7" ht="15" customHeight="1">
      <c r="A113" s="17" t="s">
        <v>204</v>
      </c>
      <c r="B113" s="253" t="s">
        <v>205</v>
      </c>
      <c r="C113" s="371"/>
      <c r="D113" s="556"/>
      <c r="E113" s="358"/>
      <c r="F113" s="358"/>
      <c r="G113" s="359"/>
    </row>
    <row r="114" spans="1:7" ht="15" customHeight="1">
      <c r="A114" s="17" t="s">
        <v>206</v>
      </c>
      <c r="B114" s="254" t="s">
        <v>207</v>
      </c>
      <c r="C114" s="371"/>
      <c r="D114" s="556"/>
      <c r="E114" s="358"/>
      <c r="F114" s="358"/>
      <c r="G114" s="359"/>
    </row>
    <row r="115" spans="1:7" ht="15" customHeight="1">
      <c r="A115" s="17" t="s">
        <v>208</v>
      </c>
      <c r="B115" s="254" t="s">
        <v>209</v>
      </c>
      <c r="C115" s="371"/>
      <c r="D115" s="556"/>
      <c r="E115" s="358"/>
      <c r="F115" s="358"/>
      <c r="G115" s="359"/>
    </row>
    <row r="116" spans="1:7" ht="16.5" customHeight="1">
      <c r="A116" s="17" t="s">
        <v>210</v>
      </c>
      <c r="B116" s="253" t="s">
        <v>211</v>
      </c>
      <c r="C116" s="371"/>
      <c r="D116" s="556">
        <v>800</v>
      </c>
      <c r="E116" s="358"/>
      <c r="F116" s="358">
        <v>800</v>
      </c>
      <c r="G116" s="359"/>
    </row>
    <row r="117" spans="1:7" ht="15" customHeight="1">
      <c r="A117" s="17" t="s">
        <v>212</v>
      </c>
      <c r="B117" s="253" t="s">
        <v>213</v>
      </c>
      <c r="C117" s="371"/>
      <c r="D117" s="556"/>
      <c r="E117" s="358"/>
      <c r="F117" s="358"/>
      <c r="G117" s="359"/>
    </row>
    <row r="118" spans="1:7" ht="15.75" customHeight="1">
      <c r="A118" s="17" t="s">
        <v>214</v>
      </c>
      <c r="B118" s="254" t="s">
        <v>215</v>
      </c>
      <c r="C118" s="371">
        <v>800</v>
      </c>
      <c r="D118" s="556"/>
      <c r="E118" s="358"/>
      <c r="F118" s="358"/>
      <c r="G118" s="359"/>
    </row>
    <row r="119" spans="1:7" ht="15" customHeight="1">
      <c r="A119" s="38" t="s">
        <v>216</v>
      </c>
      <c r="B119" s="252" t="s">
        <v>217</v>
      </c>
      <c r="C119" s="371"/>
      <c r="D119" s="556"/>
      <c r="E119" s="358"/>
      <c r="F119" s="358"/>
      <c r="G119" s="359"/>
    </row>
    <row r="120" spans="1:7" ht="15" customHeight="1">
      <c r="A120" s="17" t="s">
        <v>218</v>
      </c>
      <c r="B120" s="252" t="s">
        <v>219</v>
      </c>
      <c r="C120" s="371"/>
      <c r="D120" s="556"/>
      <c r="E120" s="358"/>
      <c r="F120" s="358"/>
      <c r="G120" s="359"/>
    </row>
    <row r="121" spans="1:7" ht="15.75" customHeight="1">
      <c r="A121" s="23" t="s">
        <v>220</v>
      </c>
      <c r="B121" s="252" t="s">
        <v>221</v>
      </c>
      <c r="C121" s="371">
        <v>98344</v>
      </c>
      <c r="D121" s="556">
        <v>99616</v>
      </c>
      <c r="E121" s="358">
        <v>2990</v>
      </c>
      <c r="F121" s="358">
        <v>96626</v>
      </c>
      <c r="G121" s="359"/>
    </row>
    <row r="122" spans="1:7" ht="15.75" customHeight="1">
      <c r="A122" s="17" t="s">
        <v>222</v>
      </c>
      <c r="B122" s="250" t="s">
        <v>223</v>
      </c>
      <c r="C122" s="372">
        <v>20000</v>
      </c>
      <c r="D122" s="557">
        <v>20000</v>
      </c>
      <c r="E122" s="349">
        <v>20000</v>
      </c>
      <c r="F122" s="349"/>
      <c r="G122" s="350"/>
    </row>
    <row r="123" spans="1:7" ht="15.75" customHeight="1">
      <c r="A123" s="17" t="s">
        <v>224</v>
      </c>
      <c r="B123" s="249" t="s">
        <v>225</v>
      </c>
      <c r="C123" s="372">
        <v>10000</v>
      </c>
      <c r="D123" s="557">
        <v>20000</v>
      </c>
      <c r="E123" s="349">
        <v>20000</v>
      </c>
      <c r="F123" s="349"/>
      <c r="G123" s="350"/>
    </row>
    <row r="124" spans="1:7" ht="16.5" customHeight="1" thickBot="1">
      <c r="A124" s="23" t="s">
        <v>226</v>
      </c>
      <c r="B124" s="255" t="s">
        <v>227</v>
      </c>
      <c r="C124" s="371">
        <v>10000</v>
      </c>
      <c r="D124" s="556"/>
      <c r="E124" s="358"/>
      <c r="F124" s="358"/>
      <c r="G124" s="359"/>
    </row>
    <row r="125" spans="1:7" ht="18" customHeight="1" thickBot="1">
      <c r="A125" s="20" t="s">
        <v>24</v>
      </c>
      <c r="B125" s="256" t="s">
        <v>228</v>
      </c>
      <c r="C125" s="373">
        <f>C105+C106+C107+C108+C109+C122</f>
        <v>1194935</v>
      </c>
      <c r="D125" s="558">
        <f>D105+D106+D107+D108+D109+D122</f>
        <v>1118839</v>
      </c>
      <c r="E125" s="360">
        <f>E105+E106+E107+E108+E109+E122</f>
        <v>859899</v>
      </c>
      <c r="F125" s="360">
        <f>F105+F106+F107+F108+F109+F122</f>
        <v>258940</v>
      </c>
      <c r="G125" s="361">
        <f>G105+G106+G107+G108+G109+G122</f>
        <v>35402</v>
      </c>
    </row>
    <row r="126" spans="1:7" ht="15" customHeight="1" thickBot="1">
      <c r="A126" s="13"/>
      <c r="B126" s="247" t="s">
        <v>229</v>
      </c>
      <c r="C126" s="374"/>
      <c r="D126" s="559"/>
      <c r="E126" s="355"/>
      <c r="F126" s="355"/>
      <c r="G126" s="356"/>
    </row>
    <row r="127" spans="1:7" ht="16.5" customHeight="1">
      <c r="A127" s="15" t="s">
        <v>27</v>
      </c>
      <c r="B127" s="248" t="s">
        <v>230</v>
      </c>
      <c r="C127" s="375">
        <v>62448</v>
      </c>
      <c r="D127" s="560">
        <v>126981</v>
      </c>
      <c r="E127" s="345">
        <v>8813</v>
      </c>
      <c r="F127" s="345">
        <v>118168</v>
      </c>
      <c r="G127" s="346"/>
    </row>
    <row r="128" spans="1:7" ht="15" customHeight="1">
      <c r="A128" s="15" t="s">
        <v>29</v>
      </c>
      <c r="B128" s="257" t="s">
        <v>231</v>
      </c>
      <c r="C128" s="375"/>
      <c r="D128" s="560"/>
      <c r="E128" s="345"/>
      <c r="F128" s="345"/>
      <c r="G128" s="346"/>
    </row>
    <row r="129" spans="1:7" ht="17.25" customHeight="1">
      <c r="A129" s="15" t="s">
        <v>31</v>
      </c>
      <c r="B129" s="257" t="s">
        <v>232</v>
      </c>
      <c r="C129" s="372">
        <v>22268</v>
      </c>
      <c r="D129" s="557">
        <v>40693</v>
      </c>
      <c r="E129" s="349">
        <v>14693</v>
      </c>
      <c r="F129" s="349">
        <v>26000</v>
      </c>
      <c r="G129" s="350"/>
    </row>
    <row r="130" spans="1:7" ht="15" customHeight="1">
      <c r="A130" s="15" t="s">
        <v>33</v>
      </c>
      <c r="B130" s="257" t="s">
        <v>233</v>
      </c>
      <c r="C130" s="349"/>
      <c r="D130" s="557"/>
      <c r="E130" s="349"/>
      <c r="F130" s="349"/>
      <c r="G130" s="350"/>
    </row>
    <row r="131" spans="1:7" ht="18" customHeight="1">
      <c r="A131" s="15" t="s">
        <v>35</v>
      </c>
      <c r="B131" s="240" t="s">
        <v>234</v>
      </c>
      <c r="C131" s="349">
        <v>9360</v>
      </c>
      <c r="D131" s="557">
        <v>10000</v>
      </c>
      <c r="E131" s="349"/>
      <c r="F131" s="349">
        <v>10000</v>
      </c>
      <c r="G131" s="350"/>
    </row>
    <row r="132" spans="1:7" ht="15" customHeight="1">
      <c r="A132" s="15" t="s">
        <v>37</v>
      </c>
      <c r="B132" s="237" t="s">
        <v>235</v>
      </c>
      <c r="C132" s="349"/>
      <c r="D132" s="557"/>
      <c r="E132" s="349"/>
      <c r="F132" s="349"/>
      <c r="G132" s="350"/>
    </row>
    <row r="133" spans="1:7" ht="15" customHeight="1">
      <c r="A133" s="15" t="s">
        <v>236</v>
      </c>
      <c r="B133" s="258" t="s">
        <v>237</v>
      </c>
      <c r="C133" s="349"/>
      <c r="D133" s="557"/>
      <c r="E133" s="349"/>
      <c r="F133" s="349"/>
      <c r="G133" s="350"/>
    </row>
    <row r="134" spans="1:7" ht="32.25" customHeight="1">
      <c r="A134" s="15" t="s">
        <v>238</v>
      </c>
      <c r="B134" s="254" t="s">
        <v>209</v>
      </c>
      <c r="C134" s="349"/>
      <c r="D134" s="557"/>
      <c r="E134" s="349"/>
      <c r="F134" s="349"/>
      <c r="G134" s="350"/>
    </row>
    <row r="135" spans="1:7" ht="15" customHeight="1">
      <c r="A135" s="15" t="s">
        <v>239</v>
      </c>
      <c r="B135" s="254" t="s">
        <v>240</v>
      </c>
      <c r="C135" s="349"/>
      <c r="D135" s="557"/>
      <c r="E135" s="349"/>
      <c r="F135" s="349"/>
      <c r="G135" s="350"/>
    </row>
    <row r="136" spans="1:7" ht="15" customHeight="1">
      <c r="A136" s="15" t="s">
        <v>241</v>
      </c>
      <c r="B136" s="254" t="s">
        <v>242</v>
      </c>
      <c r="C136" s="349"/>
      <c r="D136" s="557"/>
      <c r="E136" s="349"/>
      <c r="F136" s="349"/>
      <c r="G136" s="350"/>
    </row>
    <row r="137" spans="1:7" ht="15" customHeight="1">
      <c r="A137" s="15" t="s">
        <v>243</v>
      </c>
      <c r="B137" s="254" t="s">
        <v>215</v>
      </c>
      <c r="C137" s="349"/>
      <c r="D137" s="557"/>
      <c r="E137" s="349"/>
      <c r="F137" s="349"/>
      <c r="G137" s="350"/>
    </row>
    <row r="138" spans="1:7" ht="15" customHeight="1">
      <c r="A138" s="15" t="s">
        <v>244</v>
      </c>
      <c r="B138" s="254" t="s">
        <v>245</v>
      </c>
      <c r="C138" s="349"/>
      <c r="D138" s="557"/>
      <c r="E138" s="349"/>
      <c r="F138" s="349"/>
      <c r="G138" s="350"/>
    </row>
    <row r="139" spans="1:7" ht="17.25" customHeight="1" thickBot="1">
      <c r="A139" s="38" t="s">
        <v>246</v>
      </c>
      <c r="B139" s="252" t="s">
        <v>247</v>
      </c>
      <c r="C139" s="358">
        <v>9360</v>
      </c>
      <c r="D139" s="556">
        <v>10000</v>
      </c>
      <c r="E139" s="358"/>
      <c r="F139" s="358">
        <v>10000</v>
      </c>
      <c r="G139" s="359"/>
    </row>
    <row r="140" spans="1:7" ht="16.5" customHeight="1" thickBot="1">
      <c r="A140" s="20" t="s">
        <v>39</v>
      </c>
      <c r="B140" s="256" t="s">
        <v>248</v>
      </c>
      <c r="C140" s="373">
        <f>+C127+C129+C131</f>
        <v>94076</v>
      </c>
      <c r="D140" s="558">
        <f>+D127+D129+D131</f>
        <v>177674</v>
      </c>
      <c r="E140" s="360">
        <f>+E127+E129+E131</f>
        <v>23506</v>
      </c>
      <c r="F140" s="360">
        <f>+F127+F129+F131</f>
        <v>154168</v>
      </c>
      <c r="G140" s="361">
        <f>+G127+G129+G131</f>
        <v>0</v>
      </c>
    </row>
    <row r="141" spans="1:7" ht="17.25" customHeight="1" thickBot="1">
      <c r="A141" s="20" t="s">
        <v>54</v>
      </c>
      <c r="B141" s="238" t="s">
        <v>249</v>
      </c>
      <c r="C141" s="373">
        <f>+C125+C140</f>
        <v>1289011</v>
      </c>
      <c r="D141" s="558">
        <f>+D125+D140</f>
        <v>1296513</v>
      </c>
      <c r="E141" s="376">
        <f>+E125+E140</f>
        <v>883405</v>
      </c>
      <c r="F141" s="376">
        <f>+F125+F140</f>
        <v>413108</v>
      </c>
      <c r="G141" s="377">
        <f>+G125+G140</f>
        <v>35402</v>
      </c>
    </row>
    <row r="142" spans="1:7" ht="15" customHeight="1" thickBot="1">
      <c r="A142" s="40"/>
      <c r="B142" s="238" t="s">
        <v>250</v>
      </c>
      <c r="C142" s="354"/>
      <c r="D142" s="551"/>
      <c r="E142" s="355"/>
      <c r="F142" s="355"/>
      <c r="G142" s="356"/>
    </row>
    <row r="143" spans="1:7" ht="16.5" customHeight="1">
      <c r="A143" s="15" t="s">
        <v>57</v>
      </c>
      <c r="B143" s="259" t="s">
        <v>251</v>
      </c>
      <c r="C143" s="345">
        <v>6200</v>
      </c>
      <c r="D143" s="560">
        <v>5390</v>
      </c>
      <c r="E143" s="345"/>
      <c r="F143" s="345">
        <v>5390</v>
      </c>
      <c r="G143" s="346"/>
    </row>
    <row r="144" spans="1:7" ht="17.25" customHeight="1">
      <c r="A144" s="15" t="s">
        <v>65</v>
      </c>
      <c r="B144" s="257" t="s">
        <v>252</v>
      </c>
      <c r="C144" s="358">
        <v>90000</v>
      </c>
      <c r="D144" s="556">
        <v>90000</v>
      </c>
      <c r="E144" s="349">
        <v>90000</v>
      </c>
      <c r="F144" s="349"/>
      <c r="G144" s="350"/>
    </row>
    <row r="145" spans="1:7" ht="15" customHeight="1" thickBot="1">
      <c r="A145" s="38" t="s">
        <v>67</v>
      </c>
      <c r="B145" s="257" t="s">
        <v>253</v>
      </c>
      <c r="C145" s="358"/>
      <c r="D145" s="556"/>
      <c r="E145" s="349"/>
      <c r="F145" s="349"/>
      <c r="G145" s="350"/>
    </row>
    <row r="146" spans="1:7" ht="16.5" customHeight="1" thickBot="1">
      <c r="A146" s="20" t="s">
        <v>71</v>
      </c>
      <c r="B146" s="238" t="s">
        <v>254</v>
      </c>
      <c r="C146" s="373">
        <f>+C143+C144+C145</f>
        <v>96200</v>
      </c>
      <c r="D146" s="558">
        <f>+D143+D144+D145</f>
        <v>95390</v>
      </c>
      <c r="E146" s="364">
        <f>+E143+E144+E145</f>
        <v>90000</v>
      </c>
      <c r="F146" s="364">
        <f>+F143+F144+F145</f>
        <v>5390</v>
      </c>
      <c r="G146" s="377">
        <f>+G143+G144+G145</f>
        <v>0</v>
      </c>
    </row>
    <row r="147" spans="1:7" ht="15" customHeight="1" thickBot="1">
      <c r="A147" s="40"/>
      <c r="B147" s="238" t="s">
        <v>255</v>
      </c>
      <c r="C147" s="354"/>
      <c r="D147" s="551"/>
      <c r="E147" s="355"/>
      <c r="F147" s="355"/>
      <c r="G147" s="356"/>
    </row>
    <row r="148" spans="1:7" ht="15" customHeight="1">
      <c r="A148" s="15" t="s">
        <v>74</v>
      </c>
      <c r="B148" s="248" t="s">
        <v>256</v>
      </c>
      <c r="C148" s="345"/>
      <c r="D148" s="560"/>
      <c r="E148" s="345"/>
      <c r="F148" s="345"/>
      <c r="G148" s="346"/>
    </row>
    <row r="149" spans="1:7" ht="15" customHeight="1">
      <c r="A149" s="15" t="s">
        <v>76</v>
      </c>
      <c r="B149" s="248" t="s">
        <v>257</v>
      </c>
      <c r="C149" s="349"/>
      <c r="D149" s="557"/>
      <c r="E149" s="349"/>
      <c r="F149" s="349"/>
      <c r="G149" s="350"/>
    </row>
    <row r="150" spans="1:7" ht="15" customHeight="1">
      <c r="A150" s="15" t="s">
        <v>78</v>
      </c>
      <c r="B150" s="248" t="s">
        <v>258</v>
      </c>
      <c r="C150" s="349"/>
      <c r="D150" s="557"/>
      <c r="E150" s="349"/>
      <c r="F150" s="349"/>
      <c r="G150" s="350"/>
    </row>
    <row r="151" spans="1:7" ht="15" customHeight="1">
      <c r="A151" s="15" t="s">
        <v>80</v>
      </c>
      <c r="B151" s="248" t="s">
        <v>259</v>
      </c>
      <c r="C151" s="349"/>
      <c r="D151" s="557"/>
      <c r="E151" s="349"/>
      <c r="F151" s="349"/>
      <c r="G151" s="350"/>
    </row>
    <row r="152" spans="1:7" ht="15" customHeight="1">
      <c r="A152" s="15" t="s">
        <v>82</v>
      </c>
      <c r="B152" s="248" t="s">
        <v>260</v>
      </c>
      <c r="C152" s="349"/>
      <c r="D152" s="557"/>
      <c r="E152" s="349"/>
      <c r="F152" s="349"/>
      <c r="G152" s="350"/>
    </row>
    <row r="153" spans="1:7" ht="15" customHeight="1" thickBot="1">
      <c r="A153" s="38" t="s">
        <v>84</v>
      </c>
      <c r="B153" s="259" t="s">
        <v>261</v>
      </c>
      <c r="C153" s="358"/>
      <c r="D153" s="556"/>
      <c r="E153" s="358"/>
      <c r="F153" s="358"/>
      <c r="G153" s="359"/>
    </row>
    <row r="154" spans="1:7" ht="15" customHeight="1" thickBot="1">
      <c r="A154" s="41" t="s">
        <v>96</v>
      </c>
      <c r="B154" s="260" t="s">
        <v>262</v>
      </c>
      <c r="C154" s="378">
        <f>SUM(C148:C153)</f>
        <v>0</v>
      </c>
      <c r="D154" s="558">
        <f>SUM(D148:D153)</f>
        <v>0</v>
      </c>
      <c r="E154" s="360">
        <f>SUM(E148:E153)</f>
        <v>0</v>
      </c>
      <c r="F154" s="360">
        <f>SUM(F148:F153)</f>
        <v>0</v>
      </c>
      <c r="G154" s="361">
        <f>SUM(G148:G153)</f>
        <v>0</v>
      </c>
    </row>
    <row r="155" spans="1:7" ht="15" customHeight="1" thickBot="1">
      <c r="A155" s="40"/>
      <c r="B155" s="234" t="s">
        <v>263</v>
      </c>
      <c r="C155" s="354"/>
      <c r="D155" s="551"/>
      <c r="E155" s="354"/>
      <c r="F155" s="354"/>
      <c r="G155" s="368"/>
    </row>
    <row r="156" spans="1:7" ht="15" customHeight="1">
      <c r="A156" s="15" t="s">
        <v>99</v>
      </c>
      <c r="B156" s="248" t="s">
        <v>264</v>
      </c>
      <c r="C156" s="345"/>
      <c r="D156" s="560"/>
      <c r="E156" s="345"/>
      <c r="F156" s="345"/>
      <c r="G156" s="346"/>
    </row>
    <row r="157" spans="1:7" ht="18" customHeight="1">
      <c r="A157" s="15" t="s">
        <v>101</v>
      </c>
      <c r="B157" s="248" t="s">
        <v>265</v>
      </c>
      <c r="C157" s="349"/>
      <c r="D157" s="557">
        <v>15386</v>
      </c>
      <c r="E157" s="349">
        <v>15386</v>
      </c>
      <c r="F157" s="349"/>
      <c r="G157" s="350"/>
    </row>
    <row r="158" spans="1:7" ht="15" customHeight="1">
      <c r="A158" s="15" t="s">
        <v>103</v>
      </c>
      <c r="B158" s="248" t="s">
        <v>266</v>
      </c>
      <c r="C158" s="349"/>
      <c r="D158" s="557"/>
      <c r="E158" s="349"/>
      <c r="F158" s="349"/>
      <c r="G158" s="350"/>
    </row>
    <row r="159" spans="1:7" ht="15" customHeight="1" thickBot="1">
      <c r="A159" s="38" t="s">
        <v>105</v>
      </c>
      <c r="B159" s="259" t="s">
        <v>267</v>
      </c>
      <c r="C159" s="358"/>
      <c r="D159" s="556"/>
      <c r="E159" s="349"/>
      <c r="F159" s="349"/>
      <c r="G159" s="350"/>
    </row>
    <row r="160" spans="1:7" ht="17.25" customHeight="1" thickBot="1">
      <c r="A160" s="42" t="s">
        <v>109</v>
      </c>
      <c r="B160" s="261" t="s">
        <v>268</v>
      </c>
      <c r="C160" s="379">
        <f>+C156+C157+C158+C159</f>
        <v>0</v>
      </c>
      <c r="D160" s="561">
        <f>+D156+D157+D158+D159</f>
        <v>15386</v>
      </c>
      <c r="E160" s="364">
        <f>+E156+E157+E158+E159</f>
        <v>15386</v>
      </c>
      <c r="F160" s="364">
        <f>+F156+F157+F158+F159</f>
        <v>0</v>
      </c>
      <c r="G160" s="377">
        <f>+G156+G157+G158+G159</f>
        <v>0</v>
      </c>
    </row>
    <row r="161" spans="1:7" ht="15" customHeight="1" thickBot="1">
      <c r="A161" s="44"/>
      <c r="B161" s="238" t="s">
        <v>269</v>
      </c>
      <c r="C161" s="355"/>
      <c r="D161" s="555"/>
      <c r="E161" s="355"/>
      <c r="F161" s="355"/>
      <c r="G161" s="356"/>
    </row>
    <row r="162" spans="1:7" ht="15" customHeight="1">
      <c r="A162" s="15" t="s">
        <v>112</v>
      </c>
      <c r="B162" s="248" t="s">
        <v>270</v>
      </c>
      <c r="C162" s="345"/>
      <c r="D162" s="560"/>
      <c r="E162" s="345"/>
      <c r="F162" s="345"/>
      <c r="G162" s="346"/>
    </row>
    <row r="163" spans="1:7" ht="15" customHeight="1">
      <c r="A163" s="15" t="s">
        <v>114</v>
      </c>
      <c r="B163" s="248" t="s">
        <v>271</v>
      </c>
      <c r="C163" s="349"/>
      <c r="D163" s="557"/>
      <c r="E163" s="349"/>
      <c r="F163" s="349"/>
      <c r="G163" s="350"/>
    </row>
    <row r="164" spans="1:7" ht="15" customHeight="1">
      <c r="A164" s="15" t="s">
        <v>116</v>
      </c>
      <c r="B164" s="248" t="s">
        <v>272</v>
      </c>
      <c r="C164" s="349"/>
      <c r="D164" s="557"/>
      <c r="E164" s="349"/>
      <c r="F164" s="349"/>
      <c r="G164" s="350"/>
    </row>
    <row r="165" spans="1:7" ht="15" customHeight="1">
      <c r="A165" s="15" t="s">
        <v>118</v>
      </c>
      <c r="B165" s="248" t="s">
        <v>273</v>
      </c>
      <c r="C165" s="349"/>
      <c r="D165" s="557"/>
      <c r="E165" s="349"/>
      <c r="F165" s="349"/>
      <c r="G165" s="350"/>
    </row>
    <row r="166" spans="1:7" ht="15" customHeight="1" thickBot="1">
      <c r="A166" s="38" t="s">
        <v>274</v>
      </c>
      <c r="B166" s="259" t="s">
        <v>275</v>
      </c>
      <c r="C166" s="358"/>
      <c r="D166" s="556"/>
      <c r="E166" s="349"/>
      <c r="F166" s="349"/>
      <c r="G166" s="350"/>
    </row>
    <row r="167" spans="1:7" ht="15" customHeight="1" thickBot="1">
      <c r="A167" s="20" t="s">
        <v>120</v>
      </c>
      <c r="B167" s="238" t="s">
        <v>276</v>
      </c>
      <c r="C167" s="380">
        <f>SUM(C162:C166)</f>
        <v>0</v>
      </c>
      <c r="D167" s="562">
        <f>SUM(D162:D166)</f>
        <v>0</v>
      </c>
      <c r="E167" s="381">
        <f>SUM(E162:E166)</f>
        <v>0</v>
      </c>
      <c r="F167" s="381">
        <f>SUM(F162:F166)</f>
        <v>0</v>
      </c>
      <c r="G167" s="382">
        <f>SUM(G162:G166)</f>
        <v>0</v>
      </c>
    </row>
    <row r="168" spans="1:7" ht="15" customHeight="1" thickBot="1">
      <c r="A168" s="20" t="s">
        <v>131</v>
      </c>
      <c r="B168" s="238" t="s">
        <v>277</v>
      </c>
      <c r="C168" s="383"/>
      <c r="D168" s="563"/>
      <c r="E168" s="384"/>
      <c r="F168" s="384"/>
      <c r="G168" s="385"/>
    </row>
    <row r="169" spans="1:7" ht="15" customHeight="1" thickBot="1">
      <c r="A169" s="20" t="s">
        <v>278</v>
      </c>
      <c r="B169" s="238" t="s">
        <v>279</v>
      </c>
      <c r="C169" s="383"/>
      <c r="D169" s="563"/>
      <c r="E169" s="384"/>
      <c r="F169" s="384"/>
      <c r="G169" s="385"/>
    </row>
    <row r="170" spans="1:10" ht="17.25" customHeight="1" thickBot="1">
      <c r="A170" s="20" t="s">
        <v>142</v>
      </c>
      <c r="B170" s="238" t="s">
        <v>280</v>
      </c>
      <c r="C170" s="380">
        <f>+C146+C154+C160+C167+C168+C169</f>
        <v>96200</v>
      </c>
      <c r="D170" s="562">
        <f>+D146+D154+D160+D167+D168+D169</f>
        <v>110776</v>
      </c>
      <c r="E170" s="381">
        <f>+E146+E154+E160+E167+E168+E169</f>
        <v>105386</v>
      </c>
      <c r="F170" s="381">
        <f>+F146+F154+F160+F167+F168+F169</f>
        <v>5390</v>
      </c>
      <c r="G170" s="382">
        <f>+G146+G154+G160+G167+G168+G169</f>
        <v>0</v>
      </c>
      <c r="H170" s="45"/>
      <c r="I170" s="45"/>
      <c r="J170" s="45"/>
    </row>
    <row r="171" spans="1:7" s="14" customFormat="1" ht="18" customHeight="1" thickBot="1">
      <c r="A171" s="46" t="s">
        <v>281</v>
      </c>
      <c r="B171" s="242" t="s">
        <v>282</v>
      </c>
      <c r="C171" s="380">
        <f>+C141+C170</f>
        <v>1385211</v>
      </c>
      <c r="D171" s="562">
        <f>+D141+D170</f>
        <v>1407289</v>
      </c>
      <c r="E171" s="381">
        <f>+E141+E170</f>
        <v>988791</v>
      </c>
      <c r="F171" s="381">
        <f>+F141+F170</f>
        <v>418498</v>
      </c>
      <c r="G171" s="382">
        <f>+G141+G170</f>
        <v>35402</v>
      </c>
    </row>
    <row r="172" ht="7.5" customHeight="1"/>
    <row r="173" spans="1:7" ht="12.75" customHeight="1">
      <c r="A173" s="619" t="s">
        <v>283</v>
      </c>
      <c r="B173" s="619"/>
      <c r="C173" s="619"/>
      <c r="D173" s="619"/>
      <c r="E173" s="1"/>
      <c r="F173" s="1"/>
      <c r="G173" s="1"/>
    </row>
    <row r="174" spans="1:7" ht="15" customHeight="1">
      <c r="A174" s="620" t="s">
        <v>284</v>
      </c>
      <c r="B174" s="620"/>
      <c r="C174" s="208"/>
      <c r="D174" s="7"/>
      <c r="E174" s="7"/>
      <c r="F174" s="7"/>
      <c r="G174" s="7"/>
    </row>
    <row r="175" spans="1:7" ht="28.5" customHeight="1">
      <c r="A175" s="20">
        <v>1</v>
      </c>
      <c r="B175" s="256" t="s">
        <v>285</v>
      </c>
      <c r="C175" s="386"/>
      <c r="D175" s="564">
        <f>+D71-D141</f>
        <v>-3224</v>
      </c>
      <c r="E175" s="387"/>
      <c r="F175" s="387"/>
      <c r="G175" s="387">
        <f>+G71-G141</f>
        <v>0</v>
      </c>
    </row>
    <row r="176" spans="1:7" ht="28.5" customHeight="1">
      <c r="A176" s="20" t="s">
        <v>39</v>
      </c>
      <c r="B176" s="256" t="s">
        <v>286</v>
      </c>
      <c r="C176" s="386"/>
      <c r="D176" s="564">
        <f>+D100-D170</f>
        <v>3224</v>
      </c>
      <c r="E176" s="387"/>
      <c r="F176" s="387"/>
      <c r="G176" s="387">
        <f>+G100-G170</f>
        <v>0</v>
      </c>
    </row>
  </sheetData>
  <sheetProtection selectLockedCells="1" selectUnlockedCells="1"/>
  <mergeCells count="11">
    <mergeCell ref="C3:C4"/>
    <mergeCell ref="A6:G6"/>
    <mergeCell ref="A103:G103"/>
    <mergeCell ref="A173:D173"/>
    <mergeCell ref="A174:B174"/>
    <mergeCell ref="A1:D1"/>
    <mergeCell ref="A2:B2"/>
    <mergeCell ref="A3:A4"/>
    <mergeCell ref="B3:B4"/>
    <mergeCell ref="D3:D4"/>
    <mergeCell ref="E3:G3"/>
  </mergeCells>
  <printOptions horizontalCentered="1"/>
  <pageMargins left="0.1968503937007874" right="0.1968503937007874" top="1.12" bottom="0.5118110236220472" header="0.6" footer="0.5118110236220472"/>
  <pageSetup horizontalDpi="600" verticalDpi="600" orientation="portrait" paperSize="9" scale="65" r:id="rId1"/>
  <headerFooter alignWithMargins="0">
    <oddHeader>&amp;C&amp;"Times New Roman CE,Félkövér"&amp;12Pásztó Városi Önkormányzat
2017. ÉVI KÖLTSÉGVETÉSÉNEK ÖSSZEVONT MÉRLEGE&amp;R&amp;"Times New Roman CE,Félkövér dőlt"&amp;11 
1.1. melléklet a 3/2017. (III. 03.) önkormányzati rendelethez</oddHeader>
  </headerFooter>
  <rowBreaks count="3" manualBreakCount="3">
    <brk id="58" max="6" man="1"/>
    <brk id="102" max="255" man="1"/>
    <brk id="1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84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625" style="104" customWidth="1"/>
    <col min="2" max="2" width="78.375" style="263" customWidth="1"/>
    <col min="3" max="3" width="16.00390625" style="105" customWidth="1"/>
    <col min="4" max="4" width="16.625" style="105" customWidth="1"/>
    <col min="5" max="5" width="15.00390625" style="105" customWidth="1"/>
    <col min="6" max="6" width="11.625" style="105" customWidth="1"/>
    <col min="7" max="7" width="13.875" style="105" customWidth="1"/>
    <col min="8" max="16384" width="9.375" style="10" customWidth="1"/>
  </cols>
  <sheetData>
    <row r="1" spans="1:7" s="138" customFormat="1" ht="21" customHeight="1">
      <c r="A1" s="108"/>
      <c r="C1" s="47"/>
      <c r="D1" s="136" t="str">
        <f>+CONCATENATE("9.3. melléklet a 3/",2017,". (III. 03.) önkormányzati rendelethez")</f>
        <v>9.3. melléklet a 3/2017. (III. 03.) önkormányzati rendelethez</v>
      </c>
      <c r="E1" s="137"/>
      <c r="F1" s="47"/>
      <c r="G1" s="7" t="s">
        <v>0</v>
      </c>
    </row>
    <row r="2" spans="1:7" s="113" customFormat="1" ht="40.5" customHeight="1">
      <c r="A2" s="112" t="s">
        <v>402</v>
      </c>
      <c r="B2" s="658" t="s">
        <v>477</v>
      </c>
      <c r="C2" s="658"/>
      <c r="D2" s="658"/>
      <c r="E2" s="658"/>
      <c r="F2" s="658"/>
      <c r="G2" s="658"/>
    </row>
    <row r="3" spans="1:7" s="113" customFormat="1" ht="54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18.75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3.5" customHeight="1" thickBot="1">
      <c r="A6" s="114" t="s">
        <v>6</v>
      </c>
      <c r="B6" s="233" t="s">
        <v>7</v>
      </c>
      <c r="C6" s="209" t="s">
        <v>8</v>
      </c>
      <c r="D6" s="598" t="s">
        <v>9</v>
      </c>
      <c r="E6" s="209" t="s">
        <v>10</v>
      </c>
      <c r="F6" s="209" t="s">
        <v>11</v>
      </c>
      <c r="G6" s="8" t="s">
        <v>381</v>
      </c>
    </row>
    <row r="7" spans="1:7" s="12" customFormat="1" ht="15.75" customHeight="1" thickBot="1">
      <c r="A7" s="115"/>
      <c r="B7" s="332" t="s">
        <v>290</v>
      </c>
      <c r="C7" s="491"/>
      <c r="D7" s="613"/>
      <c r="E7" s="491"/>
      <c r="F7" s="491"/>
      <c r="G7" s="492"/>
    </row>
    <row r="8" spans="1:7" ht="15" customHeight="1" thickBot="1">
      <c r="A8" s="117"/>
      <c r="B8" s="321" t="s">
        <v>297</v>
      </c>
      <c r="C8" s="474"/>
      <c r="D8" s="611"/>
      <c r="E8" s="474"/>
      <c r="F8" s="474"/>
      <c r="G8" s="476"/>
    </row>
    <row r="9" spans="1:7" s="140" customFormat="1" ht="16.5" customHeight="1">
      <c r="A9" s="139" t="s">
        <v>14</v>
      </c>
      <c r="B9" s="248" t="s">
        <v>75</v>
      </c>
      <c r="C9" s="388">
        <v>5717</v>
      </c>
      <c r="D9" s="568">
        <v>6000</v>
      </c>
      <c r="E9" s="397">
        <v>6000</v>
      </c>
      <c r="F9" s="397"/>
      <c r="G9" s="413"/>
    </row>
    <row r="10" spans="1:7" s="140" customFormat="1" ht="17.25" customHeight="1">
      <c r="A10" s="141" t="s">
        <v>16</v>
      </c>
      <c r="B10" s="249" t="s">
        <v>77</v>
      </c>
      <c r="C10" s="391"/>
      <c r="D10" s="566">
        <v>300</v>
      </c>
      <c r="E10" s="392">
        <v>300</v>
      </c>
      <c r="F10" s="392"/>
      <c r="G10" s="414"/>
    </row>
    <row r="11" spans="1:7" s="140" customFormat="1" ht="15" customHeight="1">
      <c r="A11" s="141" t="s">
        <v>18</v>
      </c>
      <c r="B11" s="249" t="s">
        <v>79</v>
      </c>
      <c r="C11" s="391"/>
      <c r="D11" s="566"/>
      <c r="E11" s="392"/>
      <c r="F11" s="392"/>
      <c r="G11" s="414"/>
    </row>
    <row r="12" spans="1:7" s="140" customFormat="1" ht="15" customHeight="1">
      <c r="A12" s="141" t="s">
        <v>20</v>
      </c>
      <c r="B12" s="249" t="s">
        <v>535</v>
      </c>
      <c r="C12" s="391"/>
      <c r="D12" s="566"/>
      <c r="E12" s="392"/>
      <c r="F12" s="392"/>
      <c r="G12" s="414"/>
    </row>
    <row r="13" spans="1:7" s="140" customFormat="1" ht="17.25" customHeight="1">
      <c r="A13" s="141" t="s">
        <v>22</v>
      </c>
      <c r="B13" s="249" t="s">
        <v>83</v>
      </c>
      <c r="C13" s="391">
        <v>1948</v>
      </c>
      <c r="D13" s="566">
        <v>1676</v>
      </c>
      <c r="E13" s="392">
        <v>1676</v>
      </c>
      <c r="F13" s="392"/>
      <c r="G13" s="414"/>
    </row>
    <row r="14" spans="1:7" s="140" customFormat="1" ht="17.25" customHeight="1">
      <c r="A14" s="141" t="s">
        <v>198</v>
      </c>
      <c r="B14" s="249" t="s">
        <v>442</v>
      </c>
      <c r="C14" s="391">
        <v>2070</v>
      </c>
      <c r="D14" s="566">
        <v>2154</v>
      </c>
      <c r="E14" s="392">
        <v>2154</v>
      </c>
      <c r="F14" s="392"/>
      <c r="G14" s="414"/>
    </row>
    <row r="15" spans="1:7" s="140" customFormat="1" ht="17.25" customHeight="1">
      <c r="A15" s="141" t="s">
        <v>200</v>
      </c>
      <c r="B15" s="259" t="s">
        <v>443</v>
      </c>
      <c r="C15" s="391">
        <v>1691</v>
      </c>
      <c r="D15" s="566">
        <v>1700</v>
      </c>
      <c r="E15" s="392">
        <v>1700</v>
      </c>
      <c r="F15" s="392"/>
      <c r="G15" s="414"/>
    </row>
    <row r="16" spans="1:7" s="140" customFormat="1" ht="15" customHeight="1">
      <c r="A16" s="141" t="s">
        <v>202</v>
      </c>
      <c r="B16" s="249" t="s">
        <v>89</v>
      </c>
      <c r="C16" s="408"/>
      <c r="D16" s="572"/>
      <c r="E16" s="403"/>
      <c r="F16" s="403"/>
      <c r="G16" s="417"/>
    </row>
    <row r="17" spans="1:7" s="105" customFormat="1" ht="15" customHeight="1">
      <c r="A17" s="141" t="s">
        <v>204</v>
      </c>
      <c r="B17" s="249" t="s">
        <v>91</v>
      </c>
      <c r="C17" s="391"/>
      <c r="D17" s="566"/>
      <c r="E17" s="392"/>
      <c r="F17" s="392"/>
      <c r="G17" s="414"/>
    </row>
    <row r="18" spans="1:7" s="105" customFormat="1" ht="15" customHeight="1">
      <c r="A18" s="141" t="s">
        <v>206</v>
      </c>
      <c r="B18" s="249" t="s">
        <v>93</v>
      </c>
      <c r="C18" s="394"/>
      <c r="D18" s="567"/>
      <c r="E18" s="395"/>
      <c r="F18" s="395"/>
      <c r="G18" s="415"/>
    </row>
    <row r="19" spans="1:7" s="105" customFormat="1" ht="15" customHeight="1" thickBot="1">
      <c r="A19" s="141" t="s">
        <v>208</v>
      </c>
      <c r="B19" s="259" t="s">
        <v>95</v>
      </c>
      <c r="C19" s="394"/>
      <c r="D19" s="567"/>
      <c r="E19" s="395"/>
      <c r="F19" s="395"/>
      <c r="G19" s="415"/>
    </row>
    <row r="20" spans="1:7" s="140" customFormat="1" ht="17.25" customHeight="1" thickBot="1">
      <c r="A20" s="55" t="s">
        <v>24</v>
      </c>
      <c r="B20" s="321" t="s">
        <v>444</v>
      </c>
      <c r="C20" s="398">
        <f>SUM(C9:C19)</f>
        <v>11426</v>
      </c>
      <c r="D20" s="569">
        <f>SUM(D9:D19)</f>
        <v>11830</v>
      </c>
      <c r="E20" s="399">
        <f>SUM(E9:E19)</f>
        <v>11830</v>
      </c>
      <c r="F20" s="399">
        <f>SUM(F9:F19)</f>
        <v>0</v>
      </c>
      <c r="G20" s="409">
        <f>SUM(G9:G19)</f>
        <v>0</v>
      </c>
    </row>
    <row r="21" spans="1:7" ht="15" customHeight="1" thickBot="1">
      <c r="A21" s="117"/>
      <c r="B21" s="321" t="s">
        <v>26</v>
      </c>
      <c r="C21" s="474"/>
      <c r="D21" s="611"/>
      <c r="E21" s="474"/>
      <c r="F21" s="474"/>
      <c r="G21" s="476"/>
    </row>
    <row r="22" spans="1:7" s="105" customFormat="1" ht="15" customHeight="1">
      <c r="A22" s="139" t="s">
        <v>27</v>
      </c>
      <c r="B22" s="248" t="s">
        <v>28</v>
      </c>
      <c r="C22" s="388"/>
      <c r="D22" s="568"/>
      <c r="E22" s="397"/>
      <c r="F22" s="397"/>
      <c r="G22" s="413"/>
    </row>
    <row r="23" spans="1:7" s="105" customFormat="1" ht="15" customHeight="1">
      <c r="A23" s="141" t="s">
        <v>29</v>
      </c>
      <c r="B23" s="249" t="s">
        <v>445</v>
      </c>
      <c r="C23" s="391"/>
      <c r="D23" s="566"/>
      <c r="E23" s="392"/>
      <c r="F23" s="392"/>
      <c r="G23" s="414"/>
    </row>
    <row r="24" spans="1:7" s="105" customFormat="1" ht="15" customHeight="1">
      <c r="A24" s="141" t="s">
        <v>31</v>
      </c>
      <c r="B24" s="249" t="s">
        <v>446</v>
      </c>
      <c r="C24" s="391"/>
      <c r="D24" s="566"/>
      <c r="E24" s="392"/>
      <c r="F24" s="392"/>
      <c r="G24" s="414"/>
    </row>
    <row r="25" spans="1:7" s="105" customFormat="1" ht="15" customHeight="1" thickBot="1">
      <c r="A25" s="141" t="s">
        <v>33</v>
      </c>
      <c r="B25" s="249" t="s">
        <v>470</v>
      </c>
      <c r="C25" s="391"/>
      <c r="D25" s="566"/>
      <c r="E25" s="392"/>
      <c r="F25" s="392"/>
      <c r="G25" s="414"/>
    </row>
    <row r="26" spans="1:7" s="140" customFormat="1" ht="30" customHeight="1" thickBot="1">
      <c r="A26" s="55" t="s">
        <v>39</v>
      </c>
      <c r="B26" s="321" t="s">
        <v>448</v>
      </c>
      <c r="C26" s="398">
        <f>SUM(C22:C24)</f>
        <v>0</v>
      </c>
      <c r="D26" s="569">
        <f>SUM(D22:D24)</f>
        <v>0</v>
      </c>
      <c r="E26" s="399">
        <f>SUM(E22:E24)</f>
        <v>0</v>
      </c>
      <c r="F26" s="399">
        <f>SUM(F22:F24)</f>
        <v>0</v>
      </c>
      <c r="G26" s="409">
        <f>SUM(G22:G24)</f>
        <v>0</v>
      </c>
    </row>
    <row r="27" spans="1:7" s="105" customFormat="1" ht="15" customHeight="1" thickBot="1">
      <c r="A27" s="55" t="s">
        <v>54</v>
      </c>
      <c r="B27" s="238" t="s">
        <v>296</v>
      </c>
      <c r="C27" s="510"/>
      <c r="D27" s="612"/>
      <c r="E27" s="484"/>
      <c r="F27" s="484"/>
      <c r="G27" s="487"/>
    </row>
    <row r="28" spans="1:7" ht="15" customHeight="1" thickBot="1">
      <c r="A28" s="117"/>
      <c r="B28" s="238" t="s">
        <v>41</v>
      </c>
      <c r="C28" s="474"/>
      <c r="D28" s="611"/>
      <c r="E28" s="474"/>
      <c r="F28" s="474"/>
      <c r="G28" s="476"/>
    </row>
    <row r="29" spans="1:7" s="105" customFormat="1" ht="15" customHeight="1">
      <c r="A29" s="139" t="s">
        <v>57</v>
      </c>
      <c r="B29" s="248" t="s">
        <v>445</v>
      </c>
      <c r="C29" s="388"/>
      <c r="D29" s="568"/>
      <c r="E29" s="397"/>
      <c r="F29" s="397"/>
      <c r="G29" s="413"/>
    </row>
    <row r="30" spans="1:7" s="105" customFormat="1" ht="15" customHeight="1">
      <c r="A30" s="139" t="s">
        <v>65</v>
      </c>
      <c r="B30" s="249" t="s">
        <v>449</v>
      </c>
      <c r="C30" s="408"/>
      <c r="D30" s="572"/>
      <c r="E30" s="403"/>
      <c r="F30" s="403"/>
      <c r="G30" s="417"/>
    </row>
    <row r="31" spans="1:7" s="105" customFormat="1" ht="15" customHeight="1" thickBot="1">
      <c r="A31" s="141" t="s">
        <v>67</v>
      </c>
      <c r="B31" s="324" t="s">
        <v>471</v>
      </c>
      <c r="C31" s="511"/>
      <c r="D31" s="614"/>
      <c r="E31" s="505"/>
      <c r="F31" s="505"/>
      <c r="G31" s="506"/>
    </row>
    <row r="32" spans="1:7" s="105" customFormat="1" ht="33" customHeight="1" thickBot="1">
      <c r="A32" s="55" t="s">
        <v>71</v>
      </c>
      <c r="B32" s="238" t="s">
        <v>472</v>
      </c>
      <c r="C32" s="398">
        <f>+C29+C30</f>
        <v>0</v>
      </c>
      <c r="D32" s="569">
        <f>+D29+D30</f>
        <v>0</v>
      </c>
      <c r="E32" s="399">
        <f>+E29+E30</f>
        <v>0</v>
      </c>
      <c r="F32" s="399">
        <f>+F29+F30</f>
        <v>0</v>
      </c>
      <c r="G32" s="409">
        <f>+G29+G30</f>
        <v>0</v>
      </c>
    </row>
    <row r="33" spans="1:7" ht="15" customHeight="1" thickBot="1">
      <c r="A33" s="117"/>
      <c r="B33" s="238" t="s">
        <v>98</v>
      </c>
      <c r="C33" s="474"/>
      <c r="D33" s="611"/>
      <c r="E33" s="474"/>
      <c r="F33" s="474"/>
      <c r="G33" s="476"/>
    </row>
    <row r="34" spans="1:7" s="105" customFormat="1" ht="15" customHeight="1">
      <c r="A34" s="139" t="s">
        <v>74</v>
      </c>
      <c r="B34" s="248" t="s">
        <v>100</v>
      </c>
      <c r="C34" s="388"/>
      <c r="D34" s="568"/>
      <c r="E34" s="397"/>
      <c r="F34" s="397"/>
      <c r="G34" s="413"/>
    </row>
    <row r="35" spans="1:7" s="105" customFormat="1" ht="15" customHeight="1">
      <c r="A35" s="139" t="s">
        <v>76</v>
      </c>
      <c r="B35" s="249" t="s">
        <v>102</v>
      </c>
      <c r="C35" s="408"/>
      <c r="D35" s="572"/>
      <c r="E35" s="403"/>
      <c r="F35" s="403"/>
      <c r="G35" s="417"/>
    </row>
    <row r="36" spans="1:7" s="105" customFormat="1" ht="15" customHeight="1" thickBot="1">
      <c r="A36" s="141" t="s">
        <v>78</v>
      </c>
      <c r="B36" s="324" t="s">
        <v>104</v>
      </c>
      <c r="C36" s="511"/>
      <c r="D36" s="614"/>
      <c r="E36" s="505"/>
      <c r="F36" s="505"/>
      <c r="G36" s="506"/>
    </row>
    <row r="37" spans="1:7" s="105" customFormat="1" ht="15" customHeight="1" thickBot="1">
      <c r="A37" s="55" t="s">
        <v>96</v>
      </c>
      <c r="B37" s="238" t="s">
        <v>478</v>
      </c>
      <c r="C37" s="398">
        <f>+C34+C35+C36</f>
        <v>0</v>
      </c>
      <c r="D37" s="569">
        <f>+D34+D35+D36</f>
        <v>0</v>
      </c>
      <c r="E37" s="399">
        <f>+E34+E35+E36</f>
        <v>0</v>
      </c>
      <c r="F37" s="399">
        <f>+F34+F35+F36</f>
        <v>0</v>
      </c>
      <c r="G37" s="409">
        <f>+G34+G35+G36</f>
        <v>0</v>
      </c>
    </row>
    <row r="38" spans="1:7" s="140" customFormat="1" ht="15" customHeight="1" thickBot="1">
      <c r="A38" s="55" t="s">
        <v>109</v>
      </c>
      <c r="B38" s="238" t="s">
        <v>298</v>
      </c>
      <c r="C38" s="510"/>
      <c r="D38" s="612"/>
      <c r="E38" s="484"/>
      <c r="F38" s="484"/>
      <c r="G38" s="487"/>
    </row>
    <row r="39" spans="1:7" s="140" customFormat="1" ht="15" customHeight="1" thickBot="1">
      <c r="A39" s="55" t="s">
        <v>120</v>
      </c>
      <c r="B39" s="238" t="s">
        <v>453</v>
      </c>
      <c r="C39" s="484"/>
      <c r="D39" s="612"/>
      <c r="E39" s="484"/>
      <c r="F39" s="484"/>
      <c r="G39" s="487"/>
    </row>
    <row r="40" spans="1:7" s="140" customFormat="1" ht="18.75" customHeight="1" thickBot="1">
      <c r="A40" s="55" t="s">
        <v>131</v>
      </c>
      <c r="B40" s="238" t="s">
        <v>473</v>
      </c>
      <c r="C40" s="399">
        <f>+C20+C26+C27+C32+C37+C38+C39</f>
        <v>11426</v>
      </c>
      <c r="D40" s="569">
        <f>+D20+D26+D27+D32+D37+D38+D39</f>
        <v>11830</v>
      </c>
      <c r="E40" s="399">
        <f>+E20+E26+E27+E32+E37+E38+E39</f>
        <v>11830</v>
      </c>
      <c r="F40" s="399">
        <f>+F20+F26+F27+F32+F37+F38+F39</f>
        <v>0</v>
      </c>
      <c r="G40" s="409">
        <f>+G20+G26+G27+G32+G37+G38+G39</f>
        <v>0</v>
      </c>
    </row>
    <row r="41" spans="1:7" ht="15" customHeight="1" thickBot="1">
      <c r="A41" s="117"/>
      <c r="B41" s="238" t="s">
        <v>455</v>
      </c>
      <c r="C41" s="474"/>
      <c r="D41" s="611"/>
      <c r="E41" s="474"/>
      <c r="F41" s="474"/>
      <c r="G41" s="476"/>
    </row>
    <row r="42" spans="1:7" s="140" customFormat="1" ht="15" customHeight="1">
      <c r="A42" s="139" t="s">
        <v>456</v>
      </c>
      <c r="B42" s="248" t="s">
        <v>353</v>
      </c>
      <c r="C42" s="388"/>
      <c r="D42" s="568"/>
      <c r="E42" s="397"/>
      <c r="F42" s="397"/>
      <c r="G42" s="413"/>
    </row>
    <row r="43" spans="1:7" s="140" customFormat="1" ht="15" customHeight="1">
      <c r="A43" s="139" t="s">
        <v>457</v>
      </c>
      <c r="B43" s="249" t="s">
        <v>458</v>
      </c>
      <c r="C43" s="408"/>
      <c r="D43" s="572"/>
      <c r="E43" s="403"/>
      <c r="F43" s="403"/>
      <c r="G43" s="417"/>
    </row>
    <row r="44" spans="1:7" s="105" customFormat="1" ht="17.25" customHeight="1" thickBot="1">
      <c r="A44" s="141" t="s">
        <v>459</v>
      </c>
      <c r="B44" s="324" t="s">
        <v>460</v>
      </c>
      <c r="C44" s="511">
        <v>174476</v>
      </c>
      <c r="D44" s="614">
        <v>177409</v>
      </c>
      <c r="E44" s="505">
        <v>177409</v>
      </c>
      <c r="F44" s="505"/>
      <c r="G44" s="506"/>
    </row>
    <row r="45" spans="1:7" s="140" customFormat="1" ht="18.75" customHeight="1" thickBot="1">
      <c r="A45" s="124" t="s">
        <v>278</v>
      </c>
      <c r="B45" s="238" t="s">
        <v>461</v>
      </c>
      <c r="C45" s="399">
        <f>+C42+C43+C44</f>
        <v>174476</v>
      </c>
      <c r="D45" s="569">
        <f>+D42+D43+D44</f>
        <v>177409</v>
      </c>
      <c r="E45" s="399">
        <f>+E42+E43+E44</f>
        <v>177409</v>
      </c>
      <c r="F45" s="399">
        <f>+F42+F43+F44</f>
        <v>0</v>
      </c>
      <c r="G45" s="409">
        <f>+G42+G43+G44</f>
        <v>0</v>
      </c>
    </row>
    <row r="46" spans="1:7" s="105" customFormat="1" ht="17.25" customHeight="1" thickBot="1">
      <c r="A46" s="124" t="s">
        <v>142</v>
      </c>
      <c r="B46" s="325" t="s">
        <v>462</v>
      </c>
      <c r="C46" s="399">
        <f>+C40+C45</f>
        <v>185902</v>
      </c>
      <c r="D46" s="569">
        <f>+D40+D45</f>
        <v>189239</v>
      </c>
      <c r="E46" s="399">
        <f>+E40+E45</f>
        <v>189239</v>
      </c>
      <c r="F46" s="399">
        <f>+F40+F45</f>
        <v>0</v>
      </c>
      <c r="G46" s="409">
        <f>+G40+G45</f>
        <v>0</v>
      </c>
    </row>
    <row r="47" spans="1:7" s="105" customFormat="1" ht="15" customHeight="1">
      <c r="A47" s="142"/>
      <c r="B47" s="326"/>
      <c r="C47" s="143"/>
      <c r="D47" s="144"/>
      <c r="E47" s="144"/>
      <c r="F47" s="144"/>
      <c r="G47" s="144"/>
    </row>
    <row r="48" spans="1:7" s="105" customFormat="1" ht="15" customHeight="1">
      <c r="A48" s="142"/>
      <c r="B48" s="326"/>
      <c r="C48" s="143"/>
      <c r="D48" s="144"/>
      <c r="E48" s="144"/>
      <c r="F48" s="144"/>
      <c r="G48" s="144"/>
    </row>
    <row r="49" spans="1:7" s="105" customFormat="1" ht="15" customHeight="1">
      <c r="A49" s="142"/>
      <c r="B49" s="326"/>
      <c r="C49" s="143"/>
      <c r="D49" s="144"/>
      <c r="E49" s="144"/>
      <c r="F49" s="144"/>
      <c r="G49" s="144"/>
    </row>
    <row r="50" spans="1:7" s="105" customFormat="1" ht="15" customHeight="1">
      <c r="A50" s="142"/>
      <c r="B50" s="326"/>
      <c r="C50" s="143"/>
      <c r="D50" s="144"/>
      <c r="E50" s="144"/>
      <c r="F50" s="144"/>
      <c r="G50" s="144"/>
    </row>
    <row r="51" spans="1:7" s="105" customFormat="1" ht="15" customHeight="1">
      <c r="A51" s="142"/>
      <c r="B51" s="326"/>
      <c r="C51" s="143"/>
      <c r="D51" s="144"/>
      <c r="E51" s="144"/>
      <c r="F51" s="144"/>
      <c r="G51" s="144"/>
    </row>
    <row r="52" spans="1:7" s="105" customFormat="1" ht="15" customHeight="1">
      <c r="A52" s="142"/>
      <c r="B52" s="326"/>
      <c r="C52" s="143"/>
      <c r="D52" s="144"/>
      <c r="E52" s="144"/>
      <c r="F52" s="144"/>
      <c r="G52" s="144"/>
    </row>
    <row r="53" spans="1:7" s="105" customFormat="1" ht="15" customHeight="1">
      <c r="A53" s="142"/>
      <c r="B53" s="326"/>
      <c r="C53" s="143"/>
      <c r="D53" s="144"/>
      <c r="E53" s="144"/>
      <c r="F53" s="144"/>
      <c r="G53" s="144"/>
    </row>
    <row r="54" spans="1:7" s="105" customFormat="1" ht="15" customHeight="1">
      <c r="A54" s="142"/>
      <c r="B54" s="326"/>
      <c r="C54" s="143"/>
      <c r="D54" s="144"/>
      <c r="E54" s="144"/>
      <c r="F54" s="144"/>
      <c r="G54" s="144"/>
    </row>
    <row r="55" spans="1:7" s="105" customFormat="1" ht="15" customHeight="1">
      <c r="A55" s="142"/>
      <c r="B55" s="326"/>
      <c r="C55" s="143"/>
      <c r="D55" s="144"/>
      <c r="E55" s="144"/>
      <c r="F55" s="144"/>
      <c r="G55" s="144"/>
    </row>
    <row r="56" spans="1:7" s="105" customFormat="1" ht="15" customHeight="1">
      <c r="A56" s="142"/>
      <c r="B56" s="326"/>
      <c r="C56" s="143"/>
      <c r="D56" s="144"/>
      <c r="E56" s="144"/>
      <c r="F56" s="144"/>
      <c r="G56" s="144"/>
    </row>
    <row r="57" spans="1:7" s="105" customFormat="1" ht="15" customHeight="1">
      <c r="A57" s="142"/>
      <c r="B57" s="326"/>
      <c r="C57" s="143"/>
      <c r="D57" s="144"/>
      <c r="E57" s="144"/>
      <c r="F57" s="144"/>
      <c r="G57" s="144"/>
    </row>
    <row r="58" spans="1:7" s="105" customFormat="1" ht="15" customHeight="1">
      <c r="A58" s="142"/>
      <c r="B58" s="326"/>
      <c r="C58" s="143"/>
      <c r="D58" s="144"/>
      <c r="E58" s="144"/>
      <c r="F58" s="144"/>
      <c r="G58" s="144"/>
    </row>
    <row r="59" spans="1:7" s="105" customFormat="1" ht="15" customHeight="1">
      <c r="A59" s="142"/>
      <c r="B59" s="326"/>
      <c r="C59" s="143"/>
      <c r="D59" s="144"/>
      <c r="E59" s="144"/>
      <c r="F59" s="144"/>
      <c r="G59" s="144"/>
    </row>
    <row r="60" spans="1:7" s="113" customFormat="1" ht="40.5" customHeight="1">
      <c r="A60" s="112" t="s">
        <v>402</v>
      </c>
      <c r="B60" s="658" t="s">
        <v>477</v>
      </c>
      <c r="C60" s="658"/>
      <c r="D60" s="658"/>
      <c r="E60" s="658"/>
      <c r="F60" s="658"/>
      <c r="G60" s="658"/>
    </row>
    <row r="61" spans="1:7" s="113" customFormat="1" ht="54" customHeight="1" thickBot="1">
      <c r="A61" s="112" t="s">
        <v>404</v>
      </c>
      <c r="B61" s="658" t="s">
        <v>405</v>
      </c>
      <c r="C61" s="658"/>
      <c r="D61" s="658"/>
      <c r="E61" s="658"/>
      <c r="F61" s="658"/>
      <c r="G61" s="658"/>
    </row>
    <row r="62" spans="1:7" s="113" customFormat="1" ht="18" customHeight="1" thickBot="1">
      <c r="A62" s="624" t="s">
        <v>1</v>
      </c>
      <c r="B62" s="624" t="s">
        <v>406</v>
      </c>
      <c r="C62" s="642" t="s">
        <v>534</v>
      </c>
      <c r="D62" s="630" t="s">
        <v>526</v>
      </c>
      <c r="E62" s="658" t="s">
        <v>514</v>
      </c>
      <c r="F62" s="658"/>
      <c r="G62" s="658"/>
    </row>
    <row r="63" spans="1:7" s="263" customFormat="1" ht="48" thickBot="1">
      <c r="A63" s="624"/>
      <c r="B63" s="624"/>
      <c r="C63" s="643"/>
      <c r="D63" s="630"/>
      <c r="E63" s="262" t="s">
        <v>3</v>
      </c>
      <c r="F63" s="232" t="s">
        <v>4</v>
      </c>
      <c r="G63" s="232" t="s">
        <v>538</v>
      </c>
    </row>
    <row r="64" spans="1:7" s="12" customFormat="1" ht="16.5" customHeight="1" thickBot="1">
      <c r="A64" s="334" t="s">
        <v>6</v>
      </c>
      <c r="B64" s="233" t="s">
        <v>7</v>
      </c>
      <c r="C64" s="335" t="s">
        <v>8</v>
      </c>
      <c r="D64" s="615" t="s">
        <v>9</v>
      </c>
      <c r="E64" s="309" t="s">
        <v>10</v>
      </c>
      <c r="F64" s="309" t="s">
        <v>11</v>
      </c>
      <c r="G64" s="336" t="s">
        <v>381</v>
      </c>
    </row>
    <row r="65" spans="1:7" s="12" customFormat="1" ht="16.5" customHeight="1" thickBot="1">
      <c r="A65" s="147"/>
      <c r="B65" s="309" t="s">
        <v>291</v>
      </c>
      <c r="C65" s="508"/>
      <c r="D65" s="616"/>
      <c r="E65" s="508"/>
      <c r="F65" s="508"/>
      <c r="G65" s="473"/>
    </row>
    <row r="66" spans="1:7" ht="15" customHeight="1" thickBot="1">
      <c r="A66" s="117"/>
      <c r="B66" s="238" t="s">
        <v>475</v>
      </c>
      <c r="C66" s="474"/>
      <c r="D66" s="611"/>
      <c r="E66" s="474"/>
      <c r="F66" s="474"/>
      <c r="G66" s="476"/>
    </row>
    <row r="67" spans="1:7" ht="15.75" customHeight="1">
      <c r="A67" s="139" t="s">
        <v>14</v>
      </c>
      <c r="B67" s="248" t="s">
        <v>192</v>
      </c>
      <c r="C67" s="388">
        <v>115045</v>
      </c>
      <c r="D67" s="568">
        <v>114347</v>
      </c>
      <c r="E67" s="397">
        <v>114347</v>
      </c>
      <c r="F67" s="397"/>
      <c r="G67" s="413"/>
    </row>
    <row r="68" spans="1:7" ht="17.25" customHeight="1">
      <c r="A68" s="141" t="s">
        <v>16</v>
      </c>
      <c r="B68" s="249" t="s">
        <v>193</v>
      </c>
      <c r="C68" s="391">
        <v>32494</v>
      </c>
      <c r="D68" s="566">
        <v>27642</v>
      </c>
      <c r="E68" s="392">
        <v>27642</v>
      </c>
      <c r="F68" s="392"/>
      <c r="G68" s="414"/>
    </row>
    <row r="69" spans="1:7" ht="18" customHeight="1">
      <c r="A69" s="141" t="s">
        <v>18</v>
      </c>
      <c r="B69" s="249" t="s">
        <v>194</v>
      </c>
      <c r="C69" s="391">
        <v>38363</v>
      </c>
      <c r="D69" s="566">
        <v>46742</v>
      </c>
      <c r="E69" s="392">
        <v>46742</v>
      </c>
      <c r="F69" s="392"/>
      <c r="G69" s="414"/>
    </row>
    <row r="70" spans="1:7" ht="15" customHeight="1">
      <c r="A70" s="141" t="s">
        <v>20</v>
      </c>
      <c r="B70" s="249" t="s">
        <v>195</v>
      </c>
      <c r="C70" s="391"/>
      <c r="D70" s="566"/>
      <c r="E70" s="392"/>
      <c r="F70" s="392"/>
      <c r="G70" s="414"/>
    </row>
    <row r="71" spans="1:7" ht="15" customHeight="1" thickBot="1">
      <c r="A71" s="141" t="s">
        <v>22</v>
      </c>
      <c r="B71" s="249" t="s">
        <v>197</v>
      </c>
      <c r="C71" s="391"/>
      <c r="D71" s="566"/>
      <c r="E71" s="392"/>
      <c r="F71" s="392"/>
      <c r="G71" s="414"/>
    </row>
    <row r="72" spans="1:7" s="145" customFormat="1" ht="16.5" customHeight="1" thickBot="1">
      <c r="A72" s="148" t="s">
        <v>24</v>
      </c>
      <c r="B72" s="261" t="s">
        <v>464</v>
      </c>
      <c r="C72" s="509">
        <f>SUM(C67:C71)</f>
        <v>185902</v>
      </c>
      <c r="D72" s="616">
        <f>SUM(D67:D71)</f>
        <v>188731</v>
      </c>
      <c r="E72" s="508">
        <f>SUM(E67:E71)</f>
        <v>188731</v>
      </c>
      <c r="F72" s="508">
        <f>SUM(F67:F71)</f>
        <v>0</v>
      </c>
      <c r="G72" s="473">
        <f>SUM(G67:G71)</f>
        <v>0</v>
      </c>
    </row>
    <row r="73" spans="1:7" ht="15" customHeight="1" thickBot="1">
      <c r="A73" s="149"/>
      <c r="B73" s="333" t="s">
        <v>465</v>
      </c>
      <c r="C73" s="474"/>
      <c r="D73" s="611"/>
      <c r="E73" s="474"/>
      <c r="F73" s="474"/>
      <c r="G73" s="476"/>
    </row>
    <row r="74" spans="1:7" s="145" customFormat="1" ht="15.75" customHeight="1">
      <c r="A74" s="141" t="s">
        <v>27</v>
      </c>
      <c r="B74" s="328" t="s">
        <v>230</v>
      </c>
      <c r="C74" s="388"/>
      <c r="D74" s="568">
        <v>400</v>
      </c>
      <c r="E74" s="397">
        <v>400</v>
      </c>
      <c r="F74" s="397"/>
      <c r="G74" s="413"/>
    </row>
    <row r="75" spans="1:7" ht="15" customHeight="1">
      <c r="A75" s="141" t="s">
        <v>29</v>
      </c>
      <c r="B75" s="329" t="s">
        <v>536</v>
      </c>
      <c r="C75" s="391"/>
      <c r="D75" s="566"/>
      <c r="E75" s="392"/>
      <c r="F75" s="392"/>
      <c r="G75" s="414"/>
    </row>
    <row r="76" spans="1:7" ht="15" customHeight="1">
      <c r="A76" s="141" t="s">
        <v>31</v>
      </c>
      <c r="B76" s="329" t="s">
        <v>466</v>
      </c>
      <c r="C76" s="391"/>
      <c r="D76" s="566"/>
      <c r="E76" s="392"/>
      <c r="F76" s="392"/>
      <c r="G76" s="414"/>
    </row>
    <row r="77" spans="1:7" ht="15" customHeight="1">
      <c r="A77" s="141" t="s">
        <v>33</v>
      </c>
      <c r="B77" s="329" t="s">
        <v>232</v>
      </c>
      <c r="C77" s="391"/>
      <c r="D77" s="566"/>
      <c r="E77" s="392"/>
      <c r="F77" s="392"/>
      <c r="G77" s="414"/>
    </row>
    <row r="78" spans="1:7" ht="16.5" customHeight="1" thickBot="1">
      <c r="A78" s="146" t="s">
        <v>35</v>
      </c>
      <c r="B78" s="330" t="s">
        <v>467</v>
      </c>
      <c r="C78" s="408"/>
      <c r="D78" s="572">
        <v>108</v>
      </c>
      <c r="E78" s="403">
        <v>108</v>
      </c>
      <c r="F78" s="403"/>
      <c r="G78" s="417"/>
    </row>
    <row r="79" spans="1:7" ht="16.5" customHeight="1" thickBot="1">
      <c r="A79" s="55" t="s">
        <v>39</v>
      </c>
      <c r="B79" s="327" t="s">
        <v>537</v>
      </c>
      <c r="C79" s="399">
        <f>C74+C76+C77+C78</f>
        <v>0</v>
      </c>
      <c r="D79" s="569">
        <f>D74+D76+D77+D78</f>
        <v>508</v>
      </c>
      <c r="E79" s="399">
        <f>E74+E76+E77+E78</f>
        <v>508</v>
      </c>
      <c r="F79" s="399">
        <f>F74+F76+F77+F78</f>
        <v>0</v>
      </c>
      <c r="G79" s="399">
        <f>G74+G76+G77+G78</f>
        <v>0</v>
      </c>
    </row>
    <row r="80" spans="1:7" ht="15" customHeight="1" thickBot="1">
      <c r="A80" s="55" t="s">
        <v>54</v>
      </c>
      <c r="B80" s="238" t="s">
        <v>468</v>
      </c>
      <c r="C80" s="510"/>
      <c r="D80" s="612"/>
      <c r="E80" s="484"/>
      <c r="F80" s="484"/>
      <c r="G80" s="487"/>
    </row>
    <row r="81" spans="1:7" ht="16.5" customHeight="1" thickBot="1">
      <c r="A81" s="55" t="s">
        <v>71</v>
      </c>
      <c r="B81" s="321" t="s">
        <v>469</v>
      </c>
      <c r="C81" s="398">
        <f>+C72+C79+C80</f>
        <v>185902</v>
      </c>
      <c r="D81" s="569">
        <f>+D72+D79+D80</f>
        <v>189239</v>
      </c>
      <c r="E81" s="399">
        <f>+E72+E79+E80</f>
        <v>189239</v>
      </c>
      <c r="F81" s="399">
        <f>+F72+F79+F80</f>
        <v>0</v>
      </c>
      <c r="G81" s="409">
        <f>+G72+G79+G80</f>
        <v>0</v>
      </c>
    </row>
    <row r="82" spans="3:7" ht="15" customHeight="1" thickBot="1">
      <c r="C82" s="467"/>
      <c r="D82" s="468"/>
      <c r="E82" s="468"/>
      <c r="F82" s="468"/>
      <c r="G82" s="468"/>
    </row>
    <row r="83" spans="1:7" ht="16.5" customHeight="1">
      <c r="A83" s="135" t="s">
        <v>439</v>
      </c>
      <c r="B83" s="318"/>
      <c r="C83" s="469">
        <v>40</v>
      </c>
      <c r="D83" s="591">
        <v>40</v>
      </c>
      <c r="E83" s="489">
        <v>40</v>
      </c>
      <c r="F83" s="470"/>
      <c r="G83" s="471"/>
    </row>
    <row r="84" spans="1:7" ht="15" customHeight="1">
      <c r="A84" s="135" t="s">
        <v>440</v>
      </c>
      <c r="B84" s="318"/>
      <c r="C84" s="469"/>
      <c r="D84" s="591"/>
      <c r="E84" s="470"/>
      <c r="F84" s="470"/>
      <c r="G84" s="471"/>
    </row>
  </sheetData>
  <sheetProtection selectLockedCells="1" selectUnlockedCells="1"/>
  <mergeCells count="14">
    <mergeCell ref="B60:G60"/>
    <mergeCell ref="B61:G61"/>
    <mergeCell ref="A62:A63"/>
    <mergeCell ref="B62:B63"/>
    <mergeCell ref="D62:D63"/>
    <mergeCell ref="E62:G62"/>
    <mergeCell ref="C62:C63"/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portrait" paperSize="9" scale="66" r:id="rId1"/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84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875" style="104" customWidth="1"/>
    <col min="2" max="2" width="77.50390625" style="263" customWidth="1"/>
    <col min="3" max="3" width="17.50390625" style="105" customWidth="1"/>
    <col min="4" max="4" width="16.375" style="105" customWidth="1"/>
    <col min="5" max="5" width="13.50390625" style="105" customWidth="1"/>
    <col min="6" max="6" width="16.00390625" style="105" customWidth="1"/>
    <col min="7" max="7" width="14.625" style="105" customWidth="1"/>
    <col min="8" max="16384" width="9.375" style="10" customWidth="1"/>
  </cols>
  <sheetData>
    <row r="1" spans="1:7" s="138" customFormat="1" ht="21" customHeight="1">
      <c r="A1" s="108"/>
      <c r="C1" s="47"/>
      <c r="D1" s="136" t="str">
        <f>+CONCATENATE("9.4. melléklet a 3/",2017,". (III. 03.) önkormányzati rendelethez")</f>
        <v>9.4. melléklet a 3/2017. (III. 03.) önkormányzati rendelethez</v>
      </c>
      <c r="E1" s="137"/>
      <c r="F1" s="137"/>
      <c r="G1" s="7" t="s">
        <v>0</v>
      </c>
    </row>
    <row r="2" spans="1:7" s="113" customFormat="1" ht="40.5" customHeight="1">
      <c r="A2" s="112" t="s">
        <v>402</v>
      </c>
      <c r="B2" s="658" t="s">
        <v>479</v>
      </c>
      <c r="C2" s="658"/>
      <c r="D2" s="658"/>
      <c r="E2" s="658"/>
      <c r="F2" s="658"/>
      <c r="G2" s="658"/>
    </row>
    <row r="3" spans="1:7" s="113" customFormat="1" ht="54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18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3.5" customHeight="1" thickBot="1">
      <c r="A6" s="114" t="s">
        <v>6</v>
      </c>
      <c r="B6" s="233" t="s">
        <v>7</v>
      </c>
      <c r="C6" s="209" t="s">
        <v>8</v>
      </c>
      <c r="D6" s="598" t="s">
        <v>9</v>
      </c>
      <c r="E6" s="210" t="s">
        <v>10</v>
      </c>
      <c r="F6" s="210" t="s">
        <v>11</v>
      </c>
      <c r="G6" s="226" t="s">
        <v>381</v>
      </c>
    </row>
    <row r="7" spans="1:7" s="12" customFormat="1" ht="15.75" customHeight="1" thickBot="1">
      <c r="A7" s="115"/>
      <c r="B7" s="309" t="s">
        <v>290</v>
      </c>
      <c r="C7" s="490"/>
      <c r="D7" s="613"/>
      <c r="E7" s="491"/>
      <c r="F7" s="491"/>
      <c r="G7" s="492"/>
    </row>
    <row r="8" spans="1:7" ht="15" customHeight="1" thickBot="1">
      <c r="A8" s="117"/>
      <c r="B8" s="321" t="s">
        <v>297</v>
      </c>
      <c r="C8" s="474"/>
      <c r="D8" s="611"/>
      <c r="E8" s="474"/>
      <c r="F8" s="474"/>
      <c r="G8" s="476"/>
    </row>
    <row r="9" spans="1:7" s="140" customFormat="1" ht="15" customHeight="1">
      <c r="A9" s="139" t="s">
        <v>14</v>
      </c>
      <c r="B9" s="248" t="s">
        <v>75</v>
      </c>
      <c r="C9" s="388"/>
      <c r="D9" s="568"/>
      <c r="E9" s="397"/>
      <c r="F9" s="397"/>
      <c r="G9" s="413"/>
    </row>
    <row r="10" spans="1:7" s="140" customFormat="1" ht="15.75" customHeight="1">
      <c r="A10" s="141" t="s">
        <v>16</v>
      </c>
      <c r="B10" s="249" t="s">
        <v>77</v>
      </c>
      <c r="C10" s="391">
        <v>200</v>
      </c>
      <c r="D10" s="566">
        <v>400</v>
      </c>
      <c r="E10" s="392">
        <v>400</v>
      </c>
      <c r="F10" s="392"/>
      <c r="G10" s="414"/>
    </row>
    <row r="11" spans="1:7" s="140" customFormat="1" ht="15" customHeight="1">
      <c r="A11" s="141" t="s">
        <v>18</v>
      </c>
      <c r="B11" s="249" t="s">
        <v>79</v>
      </c>
      <c r="C11" s="391"/>
      <c r="D11" s="566"/>
      <c r="E11" s="392"/>
      <c r="F11" s="392"/>
      <c r="G11" s="414"/>
    </row>
    <row r="12" spans="1:7" s="140" customFormat="1" ht="17.25" customHeight="1">
      <c r="A12" s="141" t="s">
        <v>20</v>
      </c>
      <c r="B12" s="249" t="s">
        <v>535</v>
      </c>
      <c r="C12" s="391">
        <v>6000</v>
      </c>
      <c r="D12" s="566">
        <v>4000</v>
      </c>
      <c r="E12" s="392">
        <v>4000</v>
      </c>
      <c r="F12" s="392"/>
      <c r="G12" s="414"/>
    </row>
    <row r="13" spans="1:7" s="140" customFormat="1" ht="15" customHeight="1">
      <c r="A13" s="141" t="s">
        <v>22</v>
      </c>
      <c r="B13" s="249" t="s">
        <v>83</v>
      </c>
      <c r="C13" s="391"/>
      <c r="D13" s="566"/>
      <c r="E13" s="392"/>
      <c r="F13" s="392"/>
      <c r="G13" s="414"/>
    </row>
    <row r="14" spans="1:7" s="140" customFormat="1" ht="16.5" customHeight="1">
      <c r="A14" s="141" t="s">
        <v>198</v>
      </c>
      <c r="B14" s="249" t="s">
        <v>442</v>
      </c>
      <c r="C14" s="391">
        <v>54</v>
      </c>
      <c r="D14" s="566">
        <v>162</v>
      </c>
      <c r="E14" s="392">
        <v>162</v>
      </c>
      <c r="F14" s="392"/>
      <c r="G14" s="414"/>
    </row>
    <row r="15" spans="1:7" s="140" customFormat="1" ht="15" customHeight="1">
      <c r="A15" s="141" t="s">
        <v>200</v>
      </c>
      <c r="B15" s="259" t="s">
        <v>443</v>
      </c>
      <c r="C15" s="391"/>
      <c r="D15" s="566"/>
      <c r="E15" s="392"/>
      <c r="F15" s="392"/>
      <c r="G15" s="414"/>
    </row>
    <row r="16" spans="1:7" s="140" customFormat="1" ht="15" customHeight="1">
      <c r="A16" s="141" t="s">
        <v>202</v>
      </c>
      <c r="B16" s="249" t="s">
        <v>89</v>
      </c>
      <c r="C16" s="408"/>
      <c r="D16" s="572"/>
      <c r="E16" s="403"/>
      <c r="F16" s="403"/>
      <c r="G16" s="417"/>
    </row>
    <row r="17" spans="1:7" s="105" customFormat="1" ht="15" customHeight="1">
      <c r="A17" s="141" t="s">
        <v>204</v>
      </c>
      <c r="B17" s="249" t="s">
        <v>91</v>
      </c>
      <c r="C17" s="391"/>
      <c r="D17" s="566"/>
      <c r="E17" s="392"/>
      <c r="F17" s="392"/>
      <c r="G17" s="414"/>
    </row>
    <row r="18" spans="1:7" s="105" customFormat="1" ht="15" customHeight="1">
      <c r="A18" s="141" t="s">
        <v>206</v>
      </c>
      <c r="B18" s="249" t="s">
        <v>93</v>
      </c>
      <c r="C18" s="394"/>
      <c r="D18" s="567"/>
      <c r="E18" s="395"/>
      <c r="F18" s="395"/>
      <c r="G18" s="415"/>
    </row>
    <row r="19" spans="1:7" s="105" customFormat="1" ht="16.5" customHeight="1" thickBot="1">
      <c r="A19" s="141" t="s">
        <v>208</v>
      </c>
      <c r="B19" s="259" t="s">
        <v>95</v>
      </c>
      <c r="C19" s="394"/>
      <c r="D19" s="567">
        <v>200</v>
      </c>
      <c r="E19" s="395">
        <v>200</v>
      </c>
      <c r="F19" s="395"/>
      <c r="G19" s="415"/>
    </row>
    <row r="20" spans="1:7" s="140" customFormat="1" ht="16.5" customHeight="1" thickBot="1">
      <c r="A20" s="55" t="s">
        <v>24</v>
      </c>
      <c r="B20" s="321" t="s">
        <v>444</v>
      </c>
      <c r="C20" s="398">
        <f>SUM(C9:C19)</f>
        <v>6254</v>
      </c>
      <c r="D20" s="569">
        <f>SUM(D9:D19)</f>
        <v>4762</v>
      </c>
      <c r="E20" s="399">
        <f>SUM(E9:E19)</f>
        <v>4762</v>
      </c>
      <c r="F20" s="399">
        <f>SUM(F9:F19)</f>
        <v>0</v>
      </c>
      <c r="G20" s="409">
        <f>SUM(G9:G19)</f>
        <v>0</v>
      </c>
    </row>
    <row r="21" spans="1:7" ht="15" customHeight="1" thickBot="1">
      <c r="A21" s="117"/>
      <c r="B21" s="321" t="s">
        <v>26</v>
      </c>
      <c r="C21" s="474"/>
      <c r="D21" s="611"/>
      <c r="E21" s="474"/>
      <c r="F21" s="474"/>
      <c r="G21" s="476"/>
    </row>
    <row r="22" spans="1:7" s="105" customFormat="1" ht="15" customHeight="1">
      <c r="A22" s="139" t="s">
        <v>27</v>
      </c>
      <c r="B22" s="248" t="s">
        <v>28</v>
      </c>
      <c r="C22" s="388"/>
      <c r="D22" s="568"/>
      <c r="E22" s="397"/>
      <c r="F22" s="397"/>
      <c r="G22" s="413"/>
    </row>
    <row r="23" spans="1:7" s="105" customFormat="1" ht="15" customHeight="1">
      <c r="A23" s="141" t="s">
        <v>29</v>
      </c>
      <c r="B23" s="249" t="s">
        <v>445</v>
      </c>
      <c r="C23" s="391"/>
      <c r="D23" s="566"/>
      <c r="E23" s="392"/>
      <c r="F23" s="392"/>
      <c r="G23" s="414"/>
    </row>
    <row r="24" spans="1:7" s="105" customFormat="1" ht="18" customHeight="1">
      <c r="A24" s="141" t="s">
        <v>31</v>
      </c>
      <c r="B24" s="249" t="s">
        <v>446</v>
      </c>
      <c r="C24" s="391"/>
      <c r="D24" s="566">
        <v>1816</v>
      </c>
      <c r="E24" s="392">
        <v>1816</v>
      </c>
      <c r="F24" s="392"/>
      <c r="G24" s="414"/>
    </row>
    <row r="25" spans="1:7" s="105" customFormat="1" ht="15" customHeight="1" thickBot="1">
      <c r="A25" s="141" t="s">
        <v>33</v>
      </c>
      <c r="B25" s="249" t="s">
        <v>470</v>
      </c>
      <c r="C25" s="391"/>
      <c r="D25" s="566"/>
      <c r="E25" s="392"/>
      <c r="F25" s="392"/>
      <c r="G25" s="414"/>
    </row>
    <row r="26" spans="1:7" s="140" customFormat="1" ht="18" customHeight="1" thickBot="1">
      <c r="A26" s="55" t="s">
        <v>39</v>
      </c>
      <c r="B26" s="321" t="s">
        <v>448</v>
      </c>
      <c r="C26" s="398">
        <f>SUM(C22:C24)</f>
        <v>0</v>
      </c>
      <c r="D26" s="569">
        <f>SUM(D22:D24)</f>
        <v>1816</v>
      </c>
      <c r="E26" s="399">
        <f>SUM(E22:E24)</f>
        <v>1816</v>
      </c>
      <c r="F26" s="399">
        <f>SUM(F22:F24)</f>
        <v>0</v>
      </c>
      <c r="G26" s="409">
        <f>SUM(G22:G24)</f>
        <v>0</v>
      </c>
    </row>
    <row r="27" spans="1:7" s="105" customFormat="1" ht="15" customHeight="1" thickBot="1">
      <c r="A27" s="55" t="s">
        <v>54</v>
      </c>
      <c r="B27" s="238" t="s">
        <v>296</v>
      </c>
      <c r="C27" s="510"/>
      <c r="D27" s="612"/>
      <c r="E27" s="512"/>
      <c r="F27" s="484"/>
      <c r="G27" s="487"/>
    </row>
    <row r="28" spans="1:7" ht="15" customHeight="1" thickBot="1">
      <c r="A28" s="117"/>
      <c r="B28" s="238" t="s">
        <v>342</v>
      </c>
      <c r="C28" s="474"/>
      <c r="D28" s="611"/>
      <c r="E28" s="474"/>
      <c r="F28" s="474"/>
      <c r="G28" s="476"/>
    </row>
    <row r="29" spans="1:7" s="105" customFormat="1" ht="15" customHeight="1">
      <c r="A29" s="139" t="s">
        <v>57</v>
      </c>
      <c r="B29" s="248" t="s">
        <v>445</v>
      </c>
      <c r="C29" s="388"/>
      <c r="D29" s="568"/>
      <c r="E29" s="397"/>
      <c r="F29" s="397"/>
      <c r="G29" s="413"/>
    </row>
    <row r="30" spans="1:7" s="105" customFormat="1" ht="15" customHeight="1">
      <c r="A30" s="139" t="s">
        <v>65</v>
      </c>
      <c r="B30" s="249" t="s">
        <v>449</v>
      </c>
      <c r="C30" s="408"/>
      <c r="D30" s="572"/>
      <c r="E30" s="403"/>
      <c r="F30" s="403"/>
      <c r="G30" s="417"/>
    </row>
    <row r="31" spans="1:7" s="105" customFormat="1" ht="15" customHeight="1" thickBot="1">
      <c r="A31" s="141" t="s">
        <v>67</v>
      </c>
      <c r="B31" s="324" t="s">
        <v>471</v>
      </c>
      <c r="C31" s="511"/>
      <c r="D31" s="614"/>
      <c r="E31" s="505"/>
      <c r="F31" s="505"/>
      <c r="G31" s="506"/>
    </row>
    <row r="32" spans="1:7" s="105" customFormat="1" ht="15" customHeight="1" thickBot="1">
      <c r="A32" s="55" t="s">
        <v>71</v>
      </c>
      <c r="B32" s="238" t="s">
        <v>472</v>
      </c>
      <c r="C32" s="398">
        <f>+C29+C30</f>
        <v>0</v>
      </c>
      <c r="D32" s="569">
        <f>+D29+D30</f>
        <v>0</v>
      </c>
      <c r="E32" s="399">
        <f>+E29+E30</f>
        <v>0</v>
      </c>
      <c r="F32" s="399">
        <f>+F29+F30</f>
        <v>0</v>
      </c>
      <c r="G32" s="409">
        <f>+G29+G30</f>
        <v>0</v>
      </c>
    </row>
    <row r="33" spans="1:7" ht="15" customHeight="1" thickBot="1">
      <c r="A33" s="117"/>
      <c r="B33" s="238" t="s">
        <v>98</v>
      </c>
      <c r="C33" s="474"/>
      <c r="D33" s="611"/>
      <c r="E33" s="474"/>
      <c r="F33" s="474"/>
      <c r="G33" s="476"/>
    </row>
    <row r="34" spans="1:7" s="105" customFormat="1" ht="15" customHeight="1">
      <c r="A34" s="139" t="s">
        <v>74</v>
      </c>
      <c r="B34" s="248" t="s">
        <v>100</v>
      </c>
      <c r="C34" s="388"/>
      <c r="D34" s="568"/>
      <c r="E34" s="397"/>
      <c r="F34" s="397"/>
      <c r="G34" s="413"/>
    </row>
    <row r="35" spans="1:7" s="105" customFormat="1" ht="15" customHeight="1">
      <c r="A35" s="139" t="s">
        <v>76</v>
      </c>
      <c r="B35" s="249" t="s">
        <v>102</v>
      </c>
      <c r="C35" s="408"/>
      <c r="D35" s="572"/>
      <c r="E35" s="403"/>
      <c r="F35" s="403"/>
      <c r="G35" s="417"/>
    </row>
    <row r="36" spans="1:7" s="105" customFormat="1" ht="15" customHeight="1" thickBot="1">
      <c r="A36" s="141" t="s">
        <v>78</v>
      </c>
      <c r="B36" s="324" t="s">
        <v>104</v>
      </c>
      <c r="C36" s="511"/>
      <c r="D36" s="614"/>
      <c r="E36" s="505"/>
      <c r="F36" s="505"/>
      <c r="G36" s="506"/>
    </row>
    <row r="37" spans="1:7" s="105" customFormat="1" ht="15" customHeight="1" thickBot="1">
      <c r="A37" s="55" t="s">
        <v>96</v>
      </c>
      <c r="B37" s="238" t="s">
        <v>452</v>
      </c>
      <c r="C37" s="398">
        <f>+C34+C35+C36</f>
        <v>0</v>
      </c>
      <c r="D37" s="569">
        <f>+D34+D35+D36</f>
        <v>0</v>
      </c>
      <c r="E37" s="399">
        <f>+E34+E35+E36</f>
        <v>0</v>
      </c>
      <c r="F37" s="399">
        <f>+F34+F35+F36</f>
        <v>0</v>
      </c>
      <c r="G37" s="409">
        <f>+G34+G35+G36</f>
        <v>0</v>
      </c>
    </row>
    <row r="38" spans="1:7" s="140" customFormat="1" ht="15" customHeight="1" thickBot="1">
      <c r="A38" s="55" t="s">
        <v>109</v>
      </c>
      <c r="B38" s="238" t="s">
        <v>298</v>
      </c>
      <c r="C38" s="510"/>
      <c r="D38" s="612"/>
      <c r="E38" s="484"/>
      <c r="F38" s="484"/>
      <c r="G38" s="487"/>
    </row>
    <row r="39" spans="1:7" s="140" customFormat="1" ht="15" customHeight="1" thickBot="1">
      <c r="A39" s="55" t="s">
        <v>120</v>
      </c>
      <c r="B39" s="238" t="s">
        <v>453</v>
      </c>
      <c r="C39" s="484"/>
      <c r="D39" s="612"/>
      <c r="E39" s="484"/>
      <c r="F39" s="484"/>
      <c r="G39" s="487"/>
    </row>
    <row r="40" spans="1:7" s="140" customFormat="1" ht="17.25" customHeight="1" thickBot="1">
      <c r="A40" s="55" t="s">
        <v>131</v>
      </c>
      <c r="B40" s="238" t="s">
        <v>473</v>
      </c>
      <c r="C40" s="399">
        <f>+C20+C26+C27+C32+C37+C38+C39</f>
        <v>6254</v>
      </c>
      <c r="D40" s="569">
        <f>+D20+D26+D27+D32+D37+D38+D39</f>
        <v>6578</v>
      </c>
      <c r="E40" s="399">
        <f>+E20+E26+E27+E32+E37+E38+E39</f>
        <v>6578</v>
      </c>
      <c r="F40" s="399">
        <f>+F20+F26+F27+F32+F37+F38+F39</f>
        <v>0</v>
      </c>
      <c r="G40" s="409">
        <f>+G20+G26+G27+G32+G37+G38+G39</f>
        <v>0</v>
      </c>
    </row>
    <row r="41" spans="1:7" ht="15" customHeight="1" thickBot="1">
      <c r="A41" s="117"/>
      <c r="B41" s="238" t="s">
        <v>474</v>
      </c>
      <c r="C41" s="474"/>
      <c r="D41" s="611"/>
      <c r="E41" s="474"/>
      <c r="F41" s="474"/>
      <c r="G41" s="476"/>
    </row>
    <row r="42" spans="1:7" s="140" customFormat="1" ht="15" customHeight="1">
      <c r="A42" s="139" t="s">
        <v>456</v>
      </c>
      <c r="B42" s="248" t="s">
        <v>353</v>
      </c>
      <c r="C42" s="388"/>
      <c r="D42" s="568"/>
      <c r="E42" s="397"/>
      <c r="F42" s="397"/>
      <c r="G42" s="413"/>
    </row>
    <row r="43" spans="1:7" s="140" customFormat="1" ht="15" customHeight="1">
      <c r="A43" s="139" t="s">
        <v>457</v>
      </c>
      <c r="B43" s="249" t="s">
        <v>458</v>
      </c>
      <c r="C43" s="408"/>
      <c r="D43" s="572"/>
      <c r="E43" s="403"/>
      <c r="F43" s="403"/>
      <c r="G43" s="417"/>
    </row>
    <row r="44" spans="1:7" s="105" customFormat="1" ht="17.25" customHeight="1" thickBot="1">
      <c r="A44" s="141" t="s">
        <v>459</v>
      </c>
      <c r="B44" s="324" t="s">
        <v>460</v>
      </c>
      <c r="C44" s="511">
        <v>48859</v>
      </c>
      <c r="D44" s="614">
        <v>54617</v>
      </c>
      <c r="E44" s="505">
        <v>39617</v>
      </c>
      <c r="F44" s="505">
        <v>15000</v>
      </c>
      <c r="G44" s="506"/>
    </row>
    <row r="45" spans="1:7" s="140" customFormat="1" ht="17.25" customHeight="1" thickBot="1">
      <c r="A45" s="124" t="s">
        <v>278</v>
      </c>
      <c r="B45" s="238" t="s">
        <v>461</v>
      </c>
      <c r="C45" s="399">
        <f>+C42+C43+C44</f>
        <v>48859</v>
      </c>
      <c r="D45" s="569">
        <f>+D42+D43+D44</f>
        <v>54617</v>
      </c>
      <c r="E45" s="399">
        <f>+E42+E43+E44</f>
        <v>39617</v>
      </c>
      <c r="F45" s="399">
        <f>+F42+F43+F44</f>
        <v>15000</v>
      </c>
      <c r="G45" s="409">
        <f>+G42+G43+G44</f>
        <v>0</v>
      </c>
    </row>
    <row r="46" spans="1:7" s="105" customFormat="1" ht="18" customHeight="1" thickBot="1">
      <c r="A46" s="124" t="s">
        <v>142</v>
      </c>
      <c r="B46" s="325" t="s">
        <v>462</v>
      </c>
      <c r="C46" s="399">
        <f>+C40+C45</f>
        <v>55113</v>
      </c>
      <c r="D46" s="569">
        <f>+D40+D45</f>
        <v>61195</v>
      </c>
      <c r="E46" s="399">
        <f>+E40+E45</f>
        <v>46195</v>
      </c>
      <c r="F46" s="399">
        <f>+F40+F45</f>
        <v>15000</v>
      </c>
      <c r="G46" s="409">
        <f>+G40+G45</f>
        <v>0</v>
      </c>
    </row>
    <row r="47" spans="1:7" s="105" customFormat="1" ht="15" customHeight="1">
      <c r="A47" s="142"/>
      <c r="B47" s="326"/>
      <c r="C47" s="143"/>
      <c r="D47" s="144"/>
      <c r="E47" s="144"/>
      <c r="F47" s="144"/>
      <c r="G47" s="144"/>
    </row>
    <row r="48" spans="1:7" s="105" customFormat="1" ht="15" customHeight="1">
      <c r="A48" s="142"/>
      <c r="B48" s="326"/>
      <c r="C48" s="143"/>
      <c r="D48" s="144"/>
      <c r="E48" s="144"/>
      <c r="F48" s="144"/>
      <c r="G48" s="144"/>
    </row>
    <row r="49" spans="1:7" s="105" customFormat="1" ht="15" customHeight="1">
      <c r="A49" s="142"/>
      <c r="B49" s="326"/>
      <c r="C49" s="143"/>
      <c r="D49" s="144"/>
      <c r="E49" s="144"/>
      <c r="F49" s="144"/>
      <c r="G49" s="144"/>
    </row>
    <row r="50" spans="1:7" s="105" customFormat="1" ht="15" customHeight="1">
      <c r="A50" s="142"/>
      <c r="B50" s="326"/>
      <c r="C50" s="143"/>
      <c r="D50" s="144"/>
      <c r="E50" s="144"/>
      <c r="F50" s="144"/>
      <c r="G50" s="144"/>
    </row>
    <row r="51" spans="1:7" s="105" customFormat="1" ht="15" customHeight="1">
      <c r="A51" s="142"/>
      <c r="B51" s="326"/>
      <c r="C51" s="143"/>
      <c r="D51" s="144"/>
      <c r="E51" s="144"/>
      <c r="F51" s="144"/>
      <c r="G51" s="144"/>
    </row>
    <row r="52" spans="1:7" s="105" customFormat="1" ht="15" customHeight="1">
      <c r="A52" s="142"/>
      <c r="B52" s="326"/>
      <c r="C52" s="143"/>
      <c r="D52" s="144"/>
      <c r="E52" s="144"/>
      <c r="F52" s="144"/>
      <c r="G52" s="144"/>
    </row>
    <row r="53" spans="1:7" s="105" customFormat="1" ht="15" customHeight="1">
      <c r="A53" s="142"/>
      <c r="B53" s="326"/>
      <c r="C53" s="143"/>
      <c r="D53" s="144"/>
      <c r="E53" s="144"/>
      <c r="F53" s="144"/>
      <c r="G53" s="144"/>
    </row>
    <row r="54" spans="1:7" s="105" customFormat="1" ht="15" customHeight="1">
      <c r="A54" s="142"/>
      <c r="B54" s="326"/>
      <c r="C54" s="143"/>
      <c r="D54" s="144"/>
      <c r="E54" s="144"/>
      <c r="F54" s="144"/>
      <c r="G54" s="144"/>
    </row>
    <row r="55" spans="1:7" s="105" customFormat="1" ht="15" customHeight="1">
      <c r="A55" s="142"/>
      <c r="B55" s="326"/>
      <c r="C55" s="143"/>
      <c r="D55" s="144"/>
      <c r="E55" s="144"/>
      <c r="F55" s="144"/>
      <c r="G55" s="144"/>
    </row>
    <row r="56" spans="1:7" s="105" customFormat="1" ht="15" customHeight="1">
      <c r="A56" s="142"/>
      <c r="B56" s="326"/>
      <c r="C56" s="143"/>
      <c r="D56" s="144"/>
      <c r="E56" s="144"/>
      <c r="F56" s="144"/>
      <c r="G56" s="144"/>
    </row>
    <row r="57" spans="1:7" s="105" customFormat="1" ht="15" customHeight="1">
      <c r="A57" s="142"/>
      <c r="B57" s="326"/>
      <c r="C57" s="143"/>
      <c r="D57" s="144"/>
      <c r="E57" s="144"/>
      <c r="F57" s="144"/>
      <c r="G57" s="144"/>
    </row>
    <row r="58" spans="1:7" s="105" customFormat="1" ht="15" customHeight="1">
      <c r="A58" s="142"/>
      <c r="B58" s="326"/>
      <c r="C58" s="143"/>
      <c r="D58" s="144"/>
      <c r="E58" s="144"/>
      <c r="F58" s="144"/>
      <c r="G58" s="144"/>
    </row>
    <row r="59" spans="1:7" s="105" customFormat="1" ht="15" customHeight="1">
      <c r="A59" s="142"/>
      <c r="B59" s="326"/>
      <c r="C59" s="143"/>
      <c r="D59" s="144"/>
      <c r="E59" s="144"/>
      <c r="F59" s="144"/>
      <c r="G59" s="144"/>
    </row>
    <row r="60" spans="1:7" s="113" customFormat="1" ht="40.5" customHeight="1">
      <c r="A60" s="112" t="s">
        <v>402</v>
      </c>
      <c r="B60" s="658" t="s">
        <v>479</v>
      </c>
      <c r="C60" s="658"/>
      <c r="D60" s="658"/>
      <c r="E60" s="658"/>
      <c r="F60" s="658"/>
      <c r="G60" s="658"/>
    </row>
    <row r="61" spans="1:7" s="113" customFormat="1" ht="47.25" customHeight="1" thickBot="1">
      <c r="A61" s="112" t="s">
        <v>404</v>
      </c>
      <c r="B61" s="658" t="s">
        <v>405</v>
      </c>
      <c r="C61" s="658"/>
      <c r="D61" s="658"/>
      <c r="E61" s="658"/>
      <c r="F61" s="658"/>
      <c r="G61" s="658"/>
    </row>
    <row r="62" spans="1:7" s="113" customFormat="1" ht="19.5" customHeight="1" thickBot="1">
      <c r="A62" s="624" t="s">
        <v>1</v>
      </c>
      <c r="B62" s="624" t="s">
        <v>406</v>
      </c>
      <c r="C62" s="642" t="s">
        <v>534</v>
      </c>
      <c r="D62" s="630" t="s">
        <v>526</v>
      </c>
      <c r="E62" s="658" t="s">
        <v>514</v>
      </c>
      <c r="F62" s="658"/>
      <c r="G62" s="658"/>
    </row>
    <row r="63" spans="1:7" s="263" customFormat="1" ht="48" thickBot="1">
      <c r="A63" s="624"/>
      <c r="B63" s="624"/>
      <c r="C63" s="643"/>
      <c r="D63" s="630"/>
      <c r="E63" s="262" t="s">
        <v>3</v>
      </c>
      <c r="F63" s="232" t="s">
        <v>4</v>
      </c>
      <c r="G63" s="232" t="s">
        <v>538</v>
      </c>
    </row>
    <row r="64" spans="1:7" s="12" customFormat="1" ht="14.25" customHeight="1" thickBot="1">
      <c r="A64" s="114" t="s">
        <v>6</v>
      </c>
      <c r="B64" s="233" t="s">
        <v>7</v>
      </c>
      <c r="C64" s="209" t="s">
        <v>8</v>
      </c>
      <c r="D64" s="598" t="s">
        <v>9</v>
      </c>
      <c r="E64" s="210" t="s">
        <v>10</v>
      </c>
      <c r="F64" s="210" t="s">
        <v>11</v>
      </c>
      <c r="G64" s="226" t="s">
        <v>381</v>
      </c>
    </row>
    <row r="65" spans="1:7" s="12" customFormat="1" ht="16.5" customHeight="1" thickBot="1">
      <c r="A65" s="147"/>
      <c r="B65" s="309" t="s">
        <v>291</v>
      </c>
      <c r="C65" s="508"/>
      <c r="D65" s="616"/>
      <c r="E65" s="508"/>
      <c r="F65" s="508"/>
      <c r="G65" s="473"/>
    </row>
    <row r="66" spans="1:7" ht="15" customHeight="1" thickBot="1">
      <c r="A66" s="117"/>
      <c r="B66" s="238" t="s">
        <v>475</v>
      </c>
      <c r="C66" s="474"/>
      <c r="D66" s="611"/>
      <c r="E66" s="474"/>
      <c r="F66" s="474"/>
      <c r="G66" s="476"/>
    </row>
    <row r="67" spans="1:7" ht="15.75" customHeight="1">
      <c r="A67" s="139" t="s">
        <v>14</v>
      </c>
      <c r="B67" s="248" t="s">
        <v>192</v>
      </c>
      <c r="C67" s="388">
        <v>21843</v>
      </c>
      <c r="D67" s="568">
        <v>26957</v>
      </c>
      <c r="E67" s="397">
        <v>26957</v>
      </c>
      <c r="F67" s="397"/>
      <c r="G67" s="413"/>
    </row>
    <row r="68" spans="1:7" ht="18" customHeight="1">
      <c r="A68" s="141" t="s">
        <v>16</v>
      </c>
      <c r="B68" s="249" t="s">
        <v>193</v>
      </c>
      <c r="C68" s="391">
        <v>5537</v>
      </c>
      <c r="D68" s="566">
        <v>6061</v>
      </c>
      <c r="E68" s="392">
        <v>6061</v>
      </c>
      <c r="F68" s="392"/>
      <c r="G68" s="414"/>
    </row>
    <row r="69" spans="1:7" ht="17.25" customHeight="1">
      <c r="A69" s="141" t="s">
        <v>18</v>
      </c>
      <c r="B69" s="249" t="s">
        <v>194</v>
      </c>
      <c r="C69" s="391">
        <v>25851</v>
      </c>
      <c r="D69" s="566">
        <v>27084</v>
      </c>
      <c r="E69" s="392">
        <v>12084</v>
      </c>
      <c r="F69" s="392">
        <v>15000</v>
      </c>
      <c r="G69" s="414"/>
    </row>
    <row r="70" spans="1:7" ht="15" customHeight="1">
      <c r="A70" s="141" t="s">
        <v>20</v>
      </c>
      <c r="B70" s="249" t="s">
        <v>195</v>
      </c>
      <c r="C70" s="391"/>
      <c r="D70" s="566"/>
      <c r="E70" s="392"/>
      <c r="F70" s="392"/>
      <c r="G70" s="414"/>
    </row>
    <row r="71" spans="1:7" ht="15" customHeight="1" thickBot="1">
      <c r="A71" s="141" t="s">
        <v>22</v>
      </c>
      <c r="B71" s="249" t="s">
        <v>197</v>
      </c>
      <c r="C71" s="391"/>
      <c r="D71" s="566"/>
      <c r="E71" s="392"/>
      <c r="F71" s="392"/>
      <c r="G71" s="414"/>
    </row>
    <row r="72" spans="1:7" s="145" customFormat="1" ht="17.25" customHeight="1" thickBot="1">
      <c r="A72" s="148" t="s">
        <v>24</v>
      </c>
      <c r="B72" s="261" t="s">
        <v>464</v>
      </c>
      <c r="C72" s="509">
        <f>SUM(C67:C71)</f>
        <v>53231</v>
      </c>
      <c r="D72" s="616">
        <f>SUM(D67:D71)</f>
        <v>60102</v>
      </c>
      <c r="E72" s="508">
        <f>SUM(E67:E71)</f>
        <v>45102</v>
      </c>
      <c r="F72" s="508">
        <f>SUM(F67:F71)</f>
        <v>15000</v>
      </c>
      <c r="G72" s="473">
        <f>SUM(G67:G71)</f>
        <v>0</v>
      </c>
    </row>
    <row r="73" spans="1:7" ht="15" customHeight="1" thickBot="1">
      <c r="A73" s="117"/>
      <c r="B73" s="238" t="s">
        <v>476</v>
      </c>
      <c r="C73" s="474"/>
      <c r="D73" s="611"/>
      <c r="E73" s="474"/>
      <c r="F73" s="474"/>
      <c r="G73" s="476"/>
    </row>
    <row r="74" spans="1:7" s="145" customFormat="1" ht="18" customHeight="1">
      <c r="A74" s="141" t="s">
        <v>27</v>
      </c>
      <c r="B74" s="328" t="s">
        <v>230</v>
      </c>
      <c r="C74" s="388">
        <v>1882</v>
      </c>
      <c r="D74" s="568">
        <v>861</v>
      </c>
      <c r="E74" s="397">
        <v>861</v>
      </c>
      <c r="F74" s="397"/>
      <c r="G74" s="413"/>
    </row>
    <row r="75" spans="1:7" ht="17.25" customHeight="1">
      <c r="A75" s="141" t="s">
        <v>29</v>
      </c>
      <c r="B75" s="329" t="s">
        <v>536</v>
      </c>
      <c r="C75" s="391"/>
      <c r="D75" s="566">
        <v>861</v>
      </c>
      <c r="E75" s="392">
        <v>861</v>
      </c>
      <c r="F75" s="392"/>
      <c r="G75" s="414"/>
    </row>
    <row r="76" spans="1:7" ht="15" customHeight="1">
      <c r="A76" s="141" t="s">
        <v>31</v>
      </c>
      <c r="B76" s="329" t="s">
        <v>466</v>
      </c>
      <c r="C76" s="391"/>
      <c r="D76" s="566"/>
      <c r="E76" s="392"/>
      <c r="F76" s="392"/>
      <c r="G76" s="414"/>
    </row>
    <row r="77" spans="1:7" ht="15" customHeight="1">
      <c r="A77" s="141" t="s">
        <v>33</v>
      </c>
      <c r="B77" s="329" t="s">
        <v>232</v>
      </c>
      <c r="C77" s="391"/>
      <c r="D77" s="566"/>
      <c r="E77" s="392"/>
      <c r="F77" s="392"/>
      <c r="G77" s="414"/>
    </row>
    <row r="78" spans="1:7" ht="18" customHeight="1" thickBot="1">
      <c r="A78" s="146" t="s">
        <v>35</v>
      </c>
      <c r="B78" s="330" t="s">
        <v>467</v>
      </c>
      <c r="C78" s="408"/>
      <c r="D78" s="572">
        <v>232</v>
      </c>
      <c r="E78" s="403">
        <v>232</v>
      </c>
      <c r="F78" s="403"/>
      <c r="G78" s="417"/>
    </row>
    <row r="79" spans="1:7" ht="17.25" customHeight="1" thickBot="1">
      <c r="A79" s="55" t="s">
        <v>39</v>
      </c>
      <c r="B79" s="327" t="s">
        <v>537</v>
      </c>
      <c r="C79" s="399">
        <f>C74+C76+C77+C78</f>
        <v>1882</v>
      </c>
      <c r="D79" s="569">
        <f>D74+D76+D77+D78</f>
        <v>1093</v>
      </c>
      <c r="E79" s="399">
        <f>E74+E76+E77+E78</f>
        <v>1093</v>
      </c>
      <c r="F79" s="399">
        <f>F74+F76+F77+F78</f>
        <v>0</v>
      </c>
      <c r="G79" s="399">
        <f>G74+G76+G77+G78</f>
        <v>0</v>
      </c>
    </row>
    <row r="80" spans="1:7" ht="15" customHeight="1" thickBot="1">
      <c r="A80" s="55" t="s">
        <v>54</v>
      </c>
      <c r="B80" s="238" t="s">
        <v>468</v>
      </c>
      <c r="C80" s="510"/>
      <c r="D80" s="612"/>
      <c r="E80" s="484"/>
      <c r="F80" s="484"/>
      <c r="G80" s="487"/>
    </row>
    <row r="81" spans="1:7" ht="16.5" customHeight="1" thickBot="1">
      <c r="A81" s="55" t="s">
        <v>71</v>
      </c>
      <c r="B81" s="321" t="s">
        <v>469</v>
      </c>
      <c r="C81" s="398">
        <f>+C72+C79+C80</f>
        <v>55113</v>
      </c>
      <c r="D81" s="569">
        <f>+D72+D79+D80</f>
        <v>61195</v>
      </c>
      <c r="E81" s="399">
        <f>+E72+E79+E80</f>
        <v>46195</v>
      </c>
      <c r="F81" s="399">
        <f>+F72+F79+F80</f>
        <v>15000</v>
      </c>
      <c r="G81" s="409">
        <f>+G72+G79+G80</f>
        <v>0</v>
      </c>
    </row>
    <row r="82" spans="3:7" ht="15" customHeight="1" thickBot="1">
      <c r="C82" s="467"/>
      <c r="D82" s="468"/>
      <c r="E82" s="468"/>
      <c r="F82" s="468"/>
      <c r="G82" s="468"/>
    </row>
    <row r="83" spans="1:7" ht="17.25" customHeight="1">
      <c r="A83" s="135" t="s">
        <v>439</v>
      </c>
      <c r="B83" s="318"/>
      <c r="C83" s="469">
        <v>10</v>
      </c>
      <c r="D83" s="591">
        <v>10</v>
      </c>
      <c r="E83" s="470">
        <v>10</v>
      </c>
      <c r="F83" s="470"/>
      <c r="G83" s="471"/>
    </row>
    <row r="84" spans="1:7" ht="17.25" customHeight="1">
      <c r="A84" s="135" t="s">
        <v>440</v>
      </c>
      <c r="B84" s="318"/>
      <c r="C84" s="469"/>
      <c r="D84" s="591">
        <v>2</v>
      </c>
      <c r="E84" s="470">
        <v>2</v>
      </c>
      <c r="F84" s="470"/>
      <c r="G84" s="471"/>
    </row>
  </sheetData>
  <sheetProtection selectLockedCells="1" selectUnlockedCells="1"/>
  <mergeCells count="14">
    <mergeCell ref="B60:G60"/>
    <mergeCell ref="B61:G61"/>
    <mergeCell ref="A62:A63"/>
    <mergeCell ref="B62:B63"/>
    <mergeCell ref="D62:D63"/>
    <mergeCell ref="E62:G62"/>
    <mergeCell ref="C62:C63"/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portrait" paperSize="9" scale="64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85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50390625" style="104" customWidth="1"/>
    <col min="2" max="2" width="73.50390625" style="263" customWidth="1"/>
    <col min="3" max="3" width="15.125" style="105" customWidth="1"/>
    <col min="4" max="4" width="15.625" style="105" customWidth="1"/>
    <col min="5" max="5" width="13.50390625" style="105" customWidth="1"/>
    <col min="6" max="6" width="11.875" style="105" customWidth="1"/>
    <col min="7" max="7" width="12.50390625" style="105" customWidth="1"/>
    <col min="8" max="16384" width="9.375" style="10" customWidth="1"/>
  </cols>
  <sheetData>
    <row r="1" spans="1:7" s="138" customFormat="1" ht="21" customHeight="1">
      <c r="A1" s="108"/>
      <c r="C1" s="47"/>
      <c r="D1" s="136" t="str">
        <f>+CONCATENATE("9.5. melléklet a 3/",2017,". (III. 03.) önkormányzati rendelethez")</f>
        <v>9.5. melléklet a 3/2017. (III. 03.) önkormányzati rendelethez</v>
      </c>
      <c r="E1" s="137"/>
      <c r="F1" s="47"/>
      <c r="G1" s="7" t="s">
        <v>0</v>
      </c>
    </row>
    <row r="2" spans="1:7" s="113" customFormat="1" ht="40.5" customHeight="1">
      <c r="A2" s="112" t="s">
        <v>402</v>
      </c>
      <c r="B2" s="658" t="s">
        <v>546</v>
      </c>
      <c r="C2" s="658"/>
      <c r="D2" s="658"/>
      <c r="E2" s="658"/>
      <c r="F2" s="658"/>
      <c r="G2" s="658"/>
    </row>
    <row r="3" spans="1:7" s="113" customFormat="1" ht="54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21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5" customHeight="1" thickBot="1">
      <c r="A6" s="114" t="s">
        <v>6</v>
      </c>
      <c r="B6" s="233" t="s">
        <v>7</v>
      </c>
      <c r="C6" s="209" t="s">
        <v>8</v>
      </c>
      <c r="D6" s="598" t="s">
        <v>9</v>
      </c>
      <c r="E6" s="210" t="s">
        <v>10</v>
      </c>
      <c r="F6" s="210" t="s">
        <v>11</v>
      </c>
      <c r="G6" s="226" t="s">
        <v>381</v>
      </c>
    </row>
    <row r="7" spans="1:7" s="12" customFormat="1" ht="15.75" customHeight="1" thickBot="1">
      <c r="A7" s="115"/>
      <c r="B7" s="309" t="s">
        <v>290</v>
      </c>
      <c r="C7" s="491"/>
      <c r="D7" s="613"/>
      <c r="E7" s="491"/>
      <c r="F7" s="491"/>
      <c r="G7" s="492"/>
    </row>
    <row r="8" spans="1:7" ht="15" customHeight="1" thickBot="1">
      <c r="A8" s="117"/>
      <c r="B8" s="321" t="s">
        <v>297</v>
      </c>
      <c r="C8" s="474"/>
      <c r="D8" s="611"/>
      <c r="E8" s="474"/>
      <c r="F8" s="474"/>
      <c r="G8" s="476"/>
    </row>
    <row r="9" spans="1:7" s="140" customFormat="1" ht="15.75" customHeight="1">
      <c r="A9" s="139" t="s">
        <v>14</v>
      </c>
      <c r="B9" s="248" t="s">
        <v>75</v>
      </c>
      <c r="C9" s="388">
        <v>15</v>
      </c>
      <c r="D9" s="568"/>
      <c r="E9" s="397"/>
      <c r="F9" s="397"/>
      <c r="G9" s="413"/>
    </row>
    <row r="10" spans="1:7" s="140" customFormat="1" ht="17.25" customHeight="1">
      <c r="A10" s="141" t="s">
        <v>16</v>
      </c>
      <c r="B10" s="249" t="s">
        <v>77</v>
      </c>
      <c r="C10" s="391">
        <v>350</v>
      </c>
      <c r="D10" s="566">
        <v>400</v>
      </c>
      <c r="E10" s="392">
        <v>400</v>
      </c>
      <c r="F10" s="392"/>
      <c r="G10" s="414"/>
    </row>
    <row r="11" spans="1:7" s="140" customFormat="1" ht="15" customHeight="1">
      <c r="A11" s="141" t="s">
        <v>18</v>
      </c>
      <c r="B11" s="249" t="s">
        <v>79</v>
      </c>
      <c r="C11" s="391"/>
      <c r="D11" s="566"/>
      <c r="E11" s="392"/>
      <c r="F11" s="392"/>
      <c r="G11" s="414"/>
    </row>
    <row r="12" spans="1:7" s="140" customFormat="1" ht="15" customHeight="1">
      <c r="A12" s="141" t="s">
        <v>20</v>
      </c>
      <c r="B12" s="249" t="s">
        <v>535</v>
      </c>
      <c r="C12" s="391"/>
      <c r="D12" s="566"/>
      <c r="E12" s="392"/>
      <c r="F12" s="392"/>
      <c r="G12" s="414"/>
    </row>
    <row r="13" spans="1:7" s="140" customFormat="1" ht="15" customHeight="1">
      <c r="A13" s="141" t="s">
        <v>22</v>
      </c>
      <c r="B13" s="249" t="s">
        <v>83</v>
      </c>
      <c r="C13" s="391"/>
      <c r="D13" s="566"/>
      <c r="E13" s="392"/>
      <c r="F13" s="392"/>
      <c r="G13" s="414"/>
    </row>
    <row r="14" spans="1:7" s="140" customFormat="1" ht="16.5" customHeight="1">
      <c r="A14" s="141" t="s">
        <v>198</v>
      </c>
      <c r="B14" s="249" t="s">
        <v>442</v>
      </c>
      <c r="C14" s="391">
        <v>100</v>
      </c>
      <c r="D14" s="566">
        <v>108</v>
      </c>
      <c r="E14" s="392">
        <v>108</v>
      </c>
      <c r="F14" s="392"/>
      <c r="G14" s="414"/>
    </row>
    <row r="15" spans="1:7" s="140" customFormat="1" ht="15" customHeight="1">
      <c r="A15" s="141" t="s">
        <v>200</v>
      </c>
      <c r="B15" s="259" t="s">
        <v>443</v>
      </c>
      <c r="C15" s="391"/>
      <c r="D15" s="566"/>
      <c r="E15" s="392"/>
      <c r="F15" s="392"/>
      <c r="G15" s="414"/>
    </row>
    <row r="16" spans="1:7" s="140" customFormat="1" ht="15" customHeight="1">
      <c r="A16" s="141" t="s">
        <v>202</v>
      </c>
      <c r="B16" s="249" t="s">
        <v>89</v>
      </c>
      <c r="C16" s="408"/>
      <c r="D16" s="572"/>
      <c r="E16" s="403"/>
      <c r="F16" s="403"/>
      <c r="G16" s="417"/>
    </row>
    <row r="17" spans="1:7" s="105" customFormat="1" ht="15" customHeight="1">
      <c r="A17" s="141" t="s">
        <v>204</v>
      </c>
      <c r="B17" s="249" t="s">
        <v>91</v>
      </c>
      <c r="C17" s="391"/>
      <c r="D17" s="566"/>
      <c r="E17" s="392"/>
      <c r="F17" s="392"/>
      <c r="G17" s="414"/>
    </row>
    <row r="18" spans="1:7" s="105" customFormat="1" ht="15" customHeight="1">
      <c r="A18" s="141" t="s">
        <v>206</v>
      </c>
      <c r="B18" s="249" t="s">
        <v>93</v>
      </c>
      <c r="C18" s="394"/>
      <c r="D18" s="567"/>
      <c r="E18" s="395"/>
      <c r="F18" s="395"/>
      <c r="G18" s="415"/>
    </row>
    <row r="19" spans="1:7" s="105" customFormat="1" ht="15" customHeight="1" thickBot="1">
      <c r="A19" s="141" t="s">
        <v>208</v>
      </c>
      <c r="B19" s="259" t="s">
        <v>95</v>
      </c>
      <c r="C19" s="394"/>
      <c r="D19" s="567"/>
      <c r="E19" s="395"/>
      <c r="F19" s="395"/>
      <c r="G19" s="415"/>
    </row>
    <row r="20" spans="1:7" s="140" customFormat="1" ht="16.5" customHeight="1" thickBot="1">
      <c r="A20" s="55" t="s">
        <v>24</v>
      </c>
      <c r="B20" s="321" t="s">
        <v>444</v>
      </c>
      <c r="C20" s="398">
        <f>SUM(C9:C19)</f>
        <v>465</v>
      </c>
      <c r="D20" s="569">
        <f>SUM(D9:D19)</f>
        <v>508</v>
      </c>
      <c r="E20" s="399">
        <f>SUM(E9:E19)</f>
        <v>508</v>
      </c>
      <c r="F20" s="399">
        <f>SUM(F9:F19)</f>
        <v>0</v>
      </c>
      <c r="G20" s="409">
        <f>SUM(G9:G19)</f>
        <v>0</v>
      </c>
    </row>
    <row r="21" spans="1:7" ht="15" customHeight="1" thickBot="1">
      <c r="A21" s="149"/>
      <c r="B21" s="338" t="s">
        <v>26</v>
      </c>
      <c r="C21" s="474"/>
      <c r="D21" s="611"/>
      <c r="E21" s="474"/>
      <c r="F21" s="474"/>
      <c r="G21" s="476"/>
    </row>
    <row r="22" spans="1:7" s="105" customFormat="1" ht="15" customHeight="1">
      <c r="A22" s="139" t="s">
        <v>27</v>
      </c>
      <c r="B22" s="248" t="s">
        <v>28</v>
      </c>
      <c r="C22" s="388"/>
      <c r="D22" s="568"/>
      <c r="E22" s="397"/>
      <c r="F22" s="397"/>
      <c r="G22" s="413"/>
    </row>
    <row r="23" spans="1:7" s="105" customFormat="1" ht="15" customHeight="1">
      <c r="A23" s="141" t="s">
        <v>29</v>
      </c>
      <c r="B23" s="249" t="s">
        <v>445</v>
      </c>
      <c r="C23" s="391"/>
      <c r="D23" s="566"/>
      <c r="E23" s="392"/>
      <c r="F23" s="392"/>
      <c r="G23" s="414"/>
    </row>
    <row r="24" spans="1:7" s="105" customFormat="1" ht="15" customHeight="1">
      <c r="A24" s="141" t="s">
        <v>31</v>
      </c>
      <c r="B24" s="249" t="s">
        <v>446</v>
      </c>
      <c r="C24" s="391"/>
      <c r="D24" s="566"/>
      <c r="E24" s="392"/>
      <c r="F24" s="392"/>
      <c r="G24" s="414"/>
    </row>
    <row r="25" spans="1:7" s="105" customFormat="1" ht="15" customHeight="1" thickBot="1">
      <c r="A25" s="141" t="s">
        <v>33</v>
      </c>
      <c r="B25" s="249" t="s">
        <v>470</v>
      </c>
      <c r="C25" s="391"/>
      <c r="D25" s="566"/>
      <c r="E25" s="392"/>
      <c r="F25" s="392"/>
      <c r="G25" s="414"/>
    </row>
    <row r="26" spans="1:7" s="140" customFormat="1" ht="15" customHeight="1" thickBot="1">
      <c r="A26" s="55" t="s">
        <v>39</v>
      </c>
      <c r="B26" s="321" t="s">
        <v>448</v>
      </c>
      <c r="C26" s="398">
        <f>SUM(C22:C24)</f>
        <v>0</v>
      </c>
      <c r="D26" s="569">
        <f>SUM(D22:D24)</f>
        <v>0</v>
      </c>
      <c r="E26" s="399">
        <f>SUM(E22:E24)</f>
        <v>0</v>
      </c>
      <c r="F26" s="399">
        <f>SUM(F22:F24)</f>
        <v>0</v>
      </c>
      <c r="G26" s="409">
        <f>SUM(G22:G24)</f>
        <v>0</v>
      </c>
    </row>
    <row r="27" spans="1:7" s="105" customFormat="1" ht="15" customHeight="1" thickBot="1">
      <c r="A27" s="55" t="s">
        <v>54</v>
      </c>
      <c r="B27" s="238" t="s">
        <v>296</v>
      </c>
      <c r="C27" s="510"/>
      <c r="D27" s="612"/>
      <c r="E27" s="484"/>
      <c r="F27" s="484"/>
      <c r="G27" s="487"/>
    </row>
    <row r="28" spans="1:7" ht="15" customHeight="1" thickBot="1">
      <c r="A28" s="117"/>
      <c r="B28" s="238" t="s">
        <v>41</v>
      </c>
      <c r="C28" s="474"/>
      <c r="D28" s="611"/>
      <c r="E28" s="474"/>
      <c r="F28" s="474"/>
      <c r="G28" s="476"/>
    </row>
    <row r="29" spans="1:7" s="105" customFormat="1" ht="15" customHeight="1">
      <c r="A29" s="139" t="s">
        <v>57</v>
      </c>
      <c r="B29" s="248" t="s">
        <v>445</v>
      </c>
      <c r="C29" s="388"/>
      <c r="D29" s="568"/>
      <c r="E29" s="397"/>
      <c r="F29" s="397"/>
      <c r="G29" s="413"/>
    </row>
    <row r="30" spans="1:7" s="105" customFormat="1" ht="15" customHeight="1" thickBot="1">
      <c r="A30" s="139" t="s">
        <v>65</v>
      </c>
      <c r="B30" s="249" t="s">
        <v>449</v>
      </c>
      <c r="C30" s="408"/>
      <c r="D30" s="572"/>
      <c r="E30" s="403"/>
      <c r="F30" s="403"/>
      <c r="G30" s="417"/>
    </row>
    <row r="31" spans="1:7" s="105" customFormat="1" ht="15" customHeight="1" thickBot="1">
      <c r="A31" s="141" t="s">
        <v>67</v>
      </c>
      <c r="B31" s="324" t="s">
        <v>471</v>
      </c>
      <c r="C31" s="511"/>
      <c r="D31" s="614"/>
      <c r="E31" s="505"/>
      <c r="F31" s="399">
        <f>+F29+F30</f>
        <v>0</v>
      </c>
      <c r="G31" s="409">
        <f>+G29+G30</f>
        <v>0</v>
      </c>
    </row>
    <row r="32" spans="1:7" s="105" customFormat="1" ht="15" customHeight="1" thickBot="1">
      <c r="A32" s="55" t="s">
        <v>71</v>
      </c>
      <c r="B32" s="238" t="s">
        <v>472</v>
      </c>
      <c r="C32" s="398">
        <f>+C29+C30</f>
        <v>0</v>
      </c>
      <c r="D32" s="569">
        <f>+D29+D30</f>
        <v>0</v>
      </c>
      <c r="E32" s="399">
        <f>+E29+E30</f>
        <v>0</v>
      </c>
      <c r="F32" s="505"/>
      <c r="G32" s="506"/>
    </row>
    <row r="33" spans="1:7" ht="15" customHeight="1" thickBot="1">
      <c r="A33" s="117"/>
      <c r="B33" s="238" t="s">
        <v>98</v>
      </c>
      <c r="C33" s="474"/>
      <c r="D33" s="611"/>
      <c r="E33" s="474"/>
      <c r="F33" s="474"/>
      <c r="G33" s="476"/>
    </row>
    <row r="34" spans="1:7" s="105" customFormat="1" ht="15" customHeight="1">
      <c r="A34" s="139" t="s">
        <v>74</v>
      </c>
      <c r="B34" s="248" t="s">
        <v>100</v>
      </c>
      <c r="C34" s="388"/>
      <c r="D34" s="568"/>
      <c r="E34" s="397"/>
      <c r="F34" s="397"/>
      <c r="G34" s="413"/>
    </row>
    <row r="35" spans="1:7" s="105" customFormat="1" ht="15" customHeight="1">
      <c r="A35" s="139" t="s">
        <v>76</v>
      </c>
      <c r="B35" s="249" t="s">
        <v>102</v>
      </c>
      <c r="C35" s="408"/>
      <c r="D35" s="572"/>
      <c r="E35" s="403"/>
      <c r="F35" s="403"/>
      <c r="G35" s="417"/>
    </row>
    <row r="36" spans="1:7" s="105" customFormat="1" ht="15" customHeight="1" thickBot="1">
      <c r="A36" s="141" t="s">
        <v>78</v>
      </c>
      <c r="B36" s="324" t="s">
        <v>104</v>
      </c>
      <c r="C36" s="511"/>
      <c r="D36" s="614"/>
      <c r="E36" s="505"/>
      <c r="F36" s="505"/>
      <c r="G36" s="506"/>
    </row>
    <row r="37" spans="1:7" s="105" customFormat="1" ht="15" customHeight="1" thickBot="1">
      <c r="A37" s="55" t="s">
        <v>96</v>
      </c>
      <c r="B37" s="238" t="s">
        <v>480</v>
      </c>
      <c r="C37" s="398">
        <f>+C34+C35+C36</f>
        <v>0</v>
      </c>
      <c r="D37" s="569">
        <f>+D34+D35+D36</f>
        <v>0</v>
      </c>
      <c r="E37" s="399">
        <f>+E34+E35+E36</f>
        <v>0</v>
      </c>
      <c r="F37" s="399">
        <f>+F34+F35+F36</f>
        <v>0</v>
      </c>
      <c r="G37" s="409">
        <f>+G34+G35+G36</f>
        <v>0</v>
      </c>
    </row>
    <row r="38" spans="1:7" s="140" customFormat="1" ht="15" customHeight="1" thickBot="1">
      <c r="A38" s="55" t="s">
        <v>109</v>
      </c>
      <c r="B38" s="238" t="s">
        <v>298</v>
      </c>
      <c r="C38" s="510"/>
      <c r="D38" s="612"/>
      <c r="E38" s="484"/>
      <c r="F38" s="484"/>
      <c r="G38" s="487"/>
    </row>
    <row r="39" spans="1:7" s="140" customFormat="1" ht="15" customHeight="1" thickBot="1">
      <c r="A39" s="55" t="s">
        <v>120</v>
      </c>
      <c r="B39" s="238" t="s">
        <v>453</v>
      </c>
      <c r="C39" s="484"/>
      <c r="D39" s="612"/>
      <c r="E39" s="484"/>
      <c r="F39" s="484"/>
      <c r="G39" s="487"/>
    </row>
    <row r="40" spans="1:7" s="140" customFormat="1" ht="18.75" customHeight="1" thickBot="1">
      <c r="A40" s="55" t="s">
        <v>131</v>
      </c>
      <c r="B40" s="238" t="s">
        <v>473</v>
      </c>
      <c r="C40" s="399">
        <f>+C20+C26+C27+C32+C37+C38+C39</f>
        <v>465</v>
      </c>
      <c r="D40" s="569">
        <f>+D20+D26+D27+D32+D37+D38+D39</f>
        <v>508</v>
      </c>
      <c r="E40" s="399">
        <f>+E20+E26+E27+E32+E37+E38+E39</f>
        <v>508</v>
      </c>
      <c r="F40" s="399">
        <f>+F20+F26+F27+F31+F37+F38+F39</f>
        <v>0</v>
      </c>
      <c r="G40" s="409">
        <f>+G20+G26+G27+G31+G37+G38+G39</f>
        <v>0</v>
      </c>
    </row>
    <row r="41" spans="1:7" ht="15" customHeight="1" thickBot="1">
      <c r="A41" s="117"/>
      <c r="B41" s="238" t="s">
        <v>455</v>
      </c>
      <c r="C41" s="474"/>
      <c r="D41" s="611"/>
      <c r="E41" s="474"/>
      <c r="F41" s="474"/>
      <c r="G41" s="476"/>
    </row>
    <row r="42" spans="1:7" s="140" customFormat="1" ht="15" customHeight="1">
      <c r="A42" s="139" t="s">
        <v>456</v>
      </c>
      <c r="B42" s="248" t="s">
        <v>353</v>
      </c>
      <c r="C42" s="388"/>
      <c r="D42" s="568"/>
      <c r="E42" s="397"/>
      <c r="F42" s="397"/>
      <c r="G42" s="413"/>
    </row>
    <row r="43" spans="1:7" s="140" customFormat="1" ht="15" customHeight="1">
      <c r="A43" s="139" t="s">
        <v>457</v>
      </c>
      <c r="B43" s="249" t="s">
        <v>458</v>
      </c>
      <c r="C43" s="408"/>
      <c r="D43" s="572"/>
      <c r="E43" s="403"/>
      <c r="F43" s="403"/>
      <c r="G43" s="417"/>
    </row>
    <row r="44" spans="1:7" s="105" customFormat="1" ht="18" customHeight="1" thickBot="1">
      <c r="A44" s="141" t="s">
        <v>459</v>
      </c>
      <c r="B44" s="324" t="s">
        <v>460</v>
      </c>
      <c r="C44" s="511">
        <v>18521</v>
      </c>
      <c r="D44" s="614">
        <v>18521</v>
      </c>
      <c r="E44" s="505">
        <v>18521</v>
      </c>
      <c r="F44" s="505"/>
      <c r="G44" s="506"/>
    </row>
    <row r="45" spans="1:7" s="140" customFormat="1" ht="17.25" customHeight="1" thickBot="1">
      <c r="A45" s="124" t="s">
        <v>278</v>
      </c>
      <c r="B45" s="238" t="s">
        <v>461</v>
      </c>
      <c r="C45" s="399">
        <f>+C42+C43+C44</f>
        <v>18521</v>
      </c>
      <c r="D45" s="569">
        <f>+D42+D43+D44</f>
        <v>18521</v>
      </c>
      <c r="E45" s="399">
        <f>+E42+E43+E44</f>
        <v>18521</v>
      </c>
      <c r="F45" s="399">
        <f>+F42+F43+F44</f>
        <v>0</v>
      </c>
      <c r="G45" s="409">
        <f>+G42+G43+G44</f>
        <v>0</v>
      </c>
    </row>
    <row r="46" spans="1:7" s="105" customFormat="1" ht="17.25" customHeight="1" thickBot="1">
      <c r="A46" s="124" t="s">
        <v>142</v>
      </c>
      <c r="B46" s="325" t="s">
        <v>462</v>
      </c>
      <c r="C46" s="399">
        <f>+C40+C45</f>
        <v>18986</v>
      </c>
      <c r="D46" s="569">
        <f>+D40+D45</f>
        <v>19029</v>
      </c>
      <c r="E46" s="399">
        <f>+E40+E45</f>
        <v>19029</v>
      </c>
      <c r="F46" s="399">
        <f>+F40+F45</f>
        <v>0</v>
      </c>
      <c r="G46" s="409">
        <f>+G40+G45</f>
        <v>0</v>
      </c>
    </row>
    <row r="47" spans="1:7" s="105" customFormat="1" ht="15" customHeight="1">
      <c r="A47" s="142"/>
      <c r="B47" s="326"/>
      <c r="C47" s="143"/>
      <c r="D47" s="144"/>
      <c r="E47" s="144"/>
      <c r="F47" s="144"/>
      <c r="G47" s="144"/>
    </row>
    <row r="48" spans="1:7" s="105" customFormat="1" ht="15" customHeight="1">
      <c r="A48" s="142"/>
      <c r="B48" s="326"/>
      <c r="C48" s="143"/>
      <c r="D48" s="144"/>
      <c r="E48" s="144"/>
      <c r="F48" s="144"/>
      <c r="G48" s="144"/>
    </row>
    <row r="49" spans="1:7" s="105" customFormat="1" ht="15" customHeight="1">
      <c r="A49" s="142"/>
      <c r="B49" s="326"/>
      <c r="C49" s="143"/>
      <c r="D49" s="144"/>
      <c r="E49" s="144"/>
      <c r="F49" s="144"/>
      <c r="G49" s="144"/>
    </row>
    <row r="50" spans="1:7" s="105" customFormat="1" ht="15" customHeight="1">
      <c r="A50" s="142"/>
      <c r="B50" s="326"/>
      <c r="C50" s="143"/>
      <c r="D50" s="144"/>
      <c r="E50" s="144"/>
      <c r="F50" s="144"/>
      <c r="G50" s="144"/>
    </row>
    <row r="51" spans="1:7" s="105" customFormat="1" ht="15" customHeight="1">
      <c r="A51" s="142"/>
      <c r="B51" s="326"/>
      <c r="C51" s="143"/>
      <c r="D51" s="144"/>
      <c r="E51" s="144"/>
      <c r="F51" s="144"/>
      <c r="G51" s="144"/>
    </row>
    <row r="52" spans="1:7" s="105" customFormat="1" ht="15" customHeight="1">
      <c r="A52" s="142"/>
      <c r="B52" s="326"/>
      <c r="C52" s="143"/>
      <c r="D52" s="144"/>
      <c r="E52" s="144"/>
      <c r="F52" s="144"/>
      <c r="G52" s="144"/>
    </row>
    <row r="53" spans="1:7" s="105" customFormat="1" ht="15" customHeight="1">
      <c r="A53" s="142"/>
      <c r="B53" s="326"/>
      <c r="C53" s="143"/>
      <c r="D53" s="144"/>
      <c r="E53" s="144"/>
      <c r="F53" s="144"/>
      <c r="G53" s="144"/>
    </row>
    <row r="54" spans="1:7" s="105" customFormat="1" ht="15" customHeight="1">
      <c r="A54" s="142"/>
      <c r="B54" s="326"/>
      <c r="C54" s="143"/>
      <c r="D54" s="144"/>
      <c r="E54" s="144"/>
      <c r="F54" s="144"/>
      <c r="G54" s="144"/>
    </row>
    <row r="55" spans="1:7" s="105" customFormat="1" ht="15" customHeight="1">
      <c r="A55" s="142"/>
      <c r="B55" s="326"/>
      <c r="C55" s="143"/>
      <c r="D55" s="144"/>
      <c r="E55" s="144"/>
      <c r="F55" s="144"/>
      <c r="G55" s="144"/>
    </row>
    <row r="56" spans="1:7" s="105" customFormat="1" ht="15" customHeight="1">
      <c r="A56" s="142"/>
      <c r="B56" s="326"/>
      <c r="C56" s="143"/>
      <c r="D56" s="144"/>
      <c r="E56" s="144"/>
      <c r="F56" s="144"/>
      <c r="G56" s="144"/>
    </row>
    <row r="57" spans="1:7" s="105" customFormat="1" ht="15" customHeight="1">
      <c r="A57" s="142"/>
      <c r="B57" s="326"/>
      <c r="C57" s="143"/>
      <c r="D57" s="144"/>
      <c r="E57" s="144"/>
      <c r="F57" s="144"/>
      <c r="G57" s="144"/>
    </row>
    <row r="58" spans="1:7" s="105" customFormat="1" ht="15" customHeight="1">
      <c r="A58" s="142"/>
      <c r="B58" s="326"/>
      <c r="C58" s="143"/>
      <c r="D58" s="144"/>
      <c r="E58" s="144"/>
      <c r="F58" s="144"/>
      <c r="G58" s="144"/>
    </row>
    <row r="59" spans="1:7" s="105" customFormat="1" ht="15" customHeight="1">
      <c r="A59" s="142"/>
      <c r="B59" s="326"/>
      <c r="C59" s="143"/>
      <c r="D59" s="144"/>
      <c r="E59" s="144"/>
      <c r="F59" s="144"/>
      <c r="G59" s="144"/>
    </row>
    <row r="60" spans="1:7" s="105" customFormat="1" ht="15" customHeight="1">
      <c r="A60" s="142"/>
      <c r="B60" s="326"/>
      <c r="C60" s="143"/>
      <c r="D60" s="144"/>
      <c r="E60" s="144"/>
      <c r="F60" s="144"/>
      <c r="G60" s="144"/>
    </row>
    <row r="61" spans="1:7" s="113" customFormat="1" ht="40.5" customHeight="1">
      <c r="A61" s="112" t="s">
        <v>402</v>
      </c>
      <c r="B61" s="658" t="s">
        <v>546</v>
      </c>
      <c r="C61" s="658"/>
      <c r="D61" s="658"/>
      <c r="E61" s="658"/>
      <c r="F61" s="658"/>
      <c r="G61" s="658"/>
    </row>
    <row r="62" spans="1:7" s="113" customFormat="1" ht="47.25" customHeight="1" thickBot="1">
      <c r="A62" s="112" t="s">
        <v>404</v>
      </c>
      <c r="B62" s="658" t="s">
        <v>405</v>
      </c>
      <c r="C62" s="658"/>
      <c r="D62" s="658"/>
      <c r="E62" s="658"/>
      <c r="F62" s="658"/>
      <c r="G62" s="658"/>
    </row>
    <row r="63" spans="1:7" s="113" customFormat="1" ht="23.25" customHeight="1" thickBot="1">
      <c r="A63" s="624" t="s">
        <v>1</v>
      </c>
      <c r="B63" s="624" t="s">
        <v>406</v>
      </c>
      <c r="C63" s="642" t="s">
        <v>534</v>
      </c>
      <c r="D63" s="630" t="s">
        <v>526</v>
      </c>
      <c r="E63" s="658" t="s">
        <v>514</v>
      </c>
      <c r="F63" s="658"/>
      <c r="G63" s="658"/>
    </row>
    <row r="64" spans="1:7" s="263" customFormat="1" ht="48" thickBot="1">
      <c r="A64" s="624"/>
      <c r="B64" s="624"/>
      <c r="C64" s="643"/>
      <c r="D64" s="630"/>
      <c r="E64" s="262" t="s">
        <v>3</v>
      </c>
      <c r="F64" s="232" t="s">
        <v>4</v>
      </c>
      <c r="G64" s="232" t="s">
        <v>538</v>
      </c>
    </row>
    <row r="65" spans="1:7" s="12" customFormat="1" ht="15" customHeight="1" thickBot="1">
      <c r="A65" s="114" t="s">
        <v>6</v>
      </c>
      <c r="B65" s="233" t="s">
        <v>7</v>
      </c>
      <c r="C65" s="209" t="s">
        <v>8</v>
      </c>
      <c r="D65" s="598" t="s">
        <v>9</v>
      </c>
      <c r="E65" s="210" t="s">
        <v>10</v>
      </c>
      <c r="F65" s="210" t="s">
        <v>11</v>
      </c>
      <c r="G65" s="226" t="s">
        <v>381</v>
      </c>
    </row>
    <row r="66" spans="1:7" s="12" customFormat="1" ht="16.5" customHeight="1" thickBot="1">
      <c r="A66" s="147"/>
      <c r="B66" s="309" t="s">
        <v>291</v>
      </c>
      <c r="C66" s="508"/>
      <c r="D66" s="616"/>
      <c r="E66" s="508"/>
      <c r="F66" s="508"/>
      <c r="G66" s="473"/>
    </row>
    <row r="67" spans="1:7" ht="15" customHeight="1" thickBot="1">
      <c r="A67" s="117"/>
      <c r="B67" s="238" t="s">
        <v>475</v>
      </c>
      <c r="C67" s="474"/>
      <c r="D67" s="611"/>
      <c r="E67" s="474"/>
      <c r="F67" s="474"/>
      <c r="G67" s="476"/>
    </row>
    <row r="68" spans="1:7" ht="16.5" customHeight="1">
      <c r="A68" s="139" t="s">
        <v>14</v>
      </c>
      <c r="B68" s="248" t="s">
        <v>192</v>
      </c>
      <c r="C68" s="388">
        <v>9757</v>
      </c>
      <c r="D68" s="568">
        <v>10000</v>
      </c>
      <c r="E68" s="397">
        <v>10000</v>
      </c>
      <c r="F68" s="397"/>
      <c r="G68" s="413"/>
    </row>
    <row r="69" spans="1:7" ht="16.5" customHeight="1">
      <c r="A69" s="141" t="s">
        <v>16</v>
      </c>
      <c r="B69" s="249" t="s">
        <v>193</v>
      </c>
      <c r="C69" s="391">
        <v>2523</v>
      </c>
      <c r="D69" s="566">
        <v>2433</v>
      </c>
      <c r="E69" s="392">
        <v>2433</v>
      </c>
      <c r="F69" s="392"/>
      <c r="G69" s="414"/>
    </row>
    <row r="70" spans="1:7" ht="17.25" customHeight="1">
      <c r="A70" s="141" t="s">
        <v>18</v>
      </c>
      <c r="B70" s="249" t="s">
        <v>194</v>
      </c>
      <c r="C70" s="391">
        <v>6706</v>
      </c>
      <c r="D70" s="566">
        <v>6532</v>
      </c>
      <c r="E70" s="392">
        <v>6532</v>
      </c>
      <c r="F70" s="392"/>
      <c r="G70" s="414"/>
    </row>
    <row r="71" spans="1:7" ht="15" customHeight="1">
      <c r="A71" s="141" t="s">
        <v>20</v>
      </c>
      <c r="B71" s="249" t="s">
        <v>195</v>
      </c>
      <c r="C71" s="391"/>
      <c r="D71" s="566"/>
      <c r="E71" s="392"/>
      <c r="F71" s="392"/>
      <c r="G71" s="414"/>
    </row>
    <row r="72" spans="1:7" ht="15" customHeight="1" thickBot="1">
      <c r="A72" s="141" t="s">
        <v>22</v>
      </c>
      <c r="B72" s="249" t="s">
        <v>197</v>
      </c>
      <c r="C72" s="391"/>
      <c r="D72" s="566"/>
      <c r="E72" s="392"/>
      <c r="F72" s="392"/>
      <c r="G72" s="414"/>
    </row>
    <row r="73" spans="1:7" s="145" customFormat="1" ht="17.25" customHeight="1" thickBot="1">
      <c r="A73" s="148" t="s">
        <v>24</v>
      </c>
      <c r="B73" s="261" t="s">
        <v>464</v>
      </c>
      <c r="C73" s="509">
        <f>SUM(C68:C72)</f>
        <v>18986</v>
      </c>
      <c r="D73" s="616">
        <f>SUM(D68:D72)</f>
        <v>18965</v>
      </c>
      <c r="E73" s="508">
        <f>SUM(E68:E72)</f>
        <v>18965</v>
      </c>
      <c r="F73" s="508">
        <f>SUM(F68:F72)</f>
        <v>0</v>
      </c>
      <c r="G73" s="473">
        <f>SUM(G68:G72)</f>
        <v>0</v>
      </c>
    </row>
    <row r="74" spans="1:7" ht="15" customHeight="1" thickBot="1">
      <c r="A74" s="117"/>
      <c r="B74" s="238" t="s">
        <v>476</v>
      </c>
      <c r="C74" s="474"/>
      <c r="D74" s="611"/>
      <c r="E74" s="474"/>
      <c r="F74" s="474"/>
      <c r="G74" s="476"/>
    </row>
    <row r="75" spans="1:7" s="145" customFormat="1" ht="18" customHeight="1">
      <c r="A75" s="141" t="s">
        <v>27</v>
      </c>
      <c r="B75" s="328" t="s">
        <v>230</v>
      </c>
      <c r="C75" s="388"/>
      <c r="D75" s="568">
        <v>50</v>
      </c>
      <c r="E75" s="397">
        <v>50</v>
      </c>
      <c r="F75" s="397"/>
      <c r="G75" s="413"/>
    </row>
    <row r="76" spans="1:7" ht="16.5" customHeight="1">
      <c r="A76" s="141" t="s">
        <v>29</v>
      </c>
      <c r="B76" s="329" t="s">
        <v>536</v>
      </c>
      <c r="C76" s="391"/>
      <c r="D76" s="566">
        <v>50</v>
      </c>
      <c r="E76" s="392">
        <v>50</v>
      </c>
      <c r="F76" s="392"/>
      <c r="G76" s="414"/>
    </row>
    <row r="77" spans="1:7" ht="15" customHeight="1">
      <c r="A77" s="141" t="s">
        <v>31</v>
      </c>
      <c r="B77" s="329" t="s">
        <v>466</v>
      </c>
      <c r="C77" s="391"/>
      <c r="D77" s="566"/>
      <c r="E77" s="392"/>
      <c r="F77" s="392"/>
      <c r="G77" s="414"/>
    </row>
    <row r="78" spans="1:7" ht="15" customHeight="1">
      <c r="A78" s="141" t="s">
        <v>33</v>
      </c>
      <c r="B78" s="329" t="s">
        <v>232</v>
      </c>
      <c r="C78" s="391"/>
      <c r="D78" s="566"/>
      <c r="E78" s="392"/>
      <c r="F78" s="392"/>
      <c r="G78" s="414"/>
    </row>
    <row r="79" spans="1:7" ht="18" customHeight="1" thickBot="1">
      <c r="A79" s="146" t="s">
        <v>35</v>
      </c>
      <c r="B79" s="330" t="s">
        <v>467</v>
      </c>
      <c r="C79" s="408"/>
      <c r="D79" s="572">
        <v>14</v>
      </c>
      <c r="E79" s="403">
        <v>14</v>
      </c>
      <c r="F79" s="403"/>
      <c r="G79" s="417"/>
    </row>
    <row r="80" spans="1:7" ht="16.5" customHeight="1" thickBot="1">
      <c r="A80" s="55" t="s">
        <v>39</v>
      </c>
      <c r="B80" s="327" t="s">
        <v>537</v>
      </c>
      <c r="C80" s="399">
        <f>C75+C77+C78+C79</f>
        <v>0</v>
      </c>
      <c r="D80" s="569">
        <f>D75+D77+D78+D79</f>
        <v>64</v>
      </c>
      <c r="E80" s="399">
        <f>E75+E77+E78+E79</f>
        <v>64</v>
      </c>
      <c r="F80" s="399">
        <f>F75+F77+F78+F79</f>
        <v>0</v>
      </c>
      <c r="G80" s="399">
        <f>G75+G77+G78+G79</f>
        <v>0</v>
      </c>
    </row>
    <row r="81" spans="1:7" ht="15" customHeight="1" thickBot="1">
      <c r="A81" s="55" t="s">
        <v>54</v>
      </c>
      <c r="B81" s="238" t="s">
        <v>468</v>
      </c>
      <c r="C81" s="510"/>
      <c r="D81" s="612"/>
      <c r="E81" s="484"/>
      <c r="F81" s="484"/>
      <c r="G81" s="487"/>
    </row>
    <row r="82" spans="1:7" ht="18.75" customHeight="1" thickBot="1">
      <c r="A82" s="55" t="s">
        <v>71</v>
      </c>
      <c r="B82" s="321" t="s">
        <v>469</v>
      </c>
      <c r="C82" s="398">
        <f>+C73+C80+C81</f>
        <v>18986</v>
      </c>
      <c r="D82" s="569">
        <f>+D73+D80+D81</f>
        <v>19029</v>
      </c>
      <c r="E82" s="399">
        <f>+E73+E80+E81</f>
        <v>19029</v>
      </c>
      <c r="F82" s="399">
        <f>+F73+F80+F81</f>
        <v>0</v>
      </c>
      <c r="G82" s="409">
        <f>+G73+G80+G81</f>
        <v>0</v>
      </c>
    </row>
    <row r="83" spans="3:7" ht="15" customHeight="1" thickBot="1">
      <c r="C83" s="467"/>
      <c r="D83" s="468"/>
      <c r="E83" s="468"/>
      <c r="F83" s="468"/>
      <c r="G83" s="468"/>
    </row>
    <row r="84" spans="1:7" ht="16.5" customHeight="1">
      <c r="A84" s="135" t="s">
        <v>439</v>
      </c>
      <c r="B84" s="318"/>
      <c r="C84" s="469">
        <v>4</v>
      </c>
      <c r="D84" s="591">
        <v>4</v>
      </c>
      <c r="E84" s="470">
        <v>4</v>
      </c>
      <c r="F84" s="470"/>
      <c r="G84" s="471"/>
    </row>
    <row r="85" spans="1:7" ht="15" customHeight="1">
      <c r="A85" s="135" t="s">
        <v>440</v>
      </c>
      <c r="B85" s="318"/>
      <c r="C85" s="469"/>
      <c r="D85" s="591"/>
      <c r="E85" s="470"/>
      <c r="F85" s="470"/>
      <c r="G85" s="471"/>
    </row>
  </sheetData>
  <sheetProtection selectLockedCells="1" selectUnlockedCells="1"/>
  <mergeCells count="14">
    <mergeCell ref="B61:G61"/>
    <mergeCell ref="B62:G62"/>
    <mergeCell ref="A63:A64"/>
    <mergeCell ref="B63:B64"/>
    <mergeCell ref="D63:D64"/>
    <mergeCell ref="E63:G63"/>
    <mergeCell ref="C63:C64"/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portrait" paperSize="9" scale="71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89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875" style="104" customWidth="1"/>
    <col min="2" max="2" width="77.375" style="263" customWidth="1"/>
    <col min="3" max="3" width="17.00390625" style="105" customWidth="1"/>
    <col min="4" max="4" width="16.125" style="105" customWidth="1"/>
    <col min="5" max="5" width="12.125" style="105" customWidth="1"/>
    <col min="6" max="6" width="14.375" style="105" customWidth="1"/>
    <col min="7" max="7" width="15.625" style="105" customWidth="1"/>
    <col min="8" max="16384" width="9.375" style="10" customWidth="1"/>
  </cols>
  <sheetData>
    <row r="1" spans="1:7" s="138" customFormat="1" ht="21" customHeight="1">
      <c r="A1" s="108"/>
      <c r="C1" s="47"/>
      <c r="D1" s="136" t="str">
        <f>+CONCATENATE("9.6. melléklet a 3/",2017,". (III. 03.) önkormányzati rendelethez")</f>
        <v>9.6. melléklet a 3/2017. (III. 03.) önkormányzati rendelethez</v>
      </c>
      <c r="E1" s="47"/>
      <c r="F1" s="47"/>
      <c r="G1" s="7" t="s">
        <v>0</v>
      </c>
    </row>
    <row r="2" spans="1:7" s="113" customFormat="1" ht="40.5" customHeight="1">
      <c r="A2" s="112" t="s">
        <v>402</v>
      </c>
      <c r="B2" s="658" t="s">
        <v>481</v>
      </c>
      <c r="C2" s="658"/>
      <c r="D2" s="658"/>
      <c r="E2" s="658"/>
      <c r="F2" s="658"/>
      <c r="G2" s="658"/>
    </row>
    <row r="3" spans="1:7" s="113" customFormat="1" ht="54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18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5.75" customHeight="1" thickBot="1">
      <c r="A6" s="114" t="s">
        <v>6</v>
      </c>
      <c r="B6" s="233" t="s">
        <v>7</v>
      </c>
      <c r="C6" s="209" t="s">
        <v>8</v>
      </c>
      <c r="D6" s="598" t="s">
        <v>9</v>
      </c>
      <c r="E6" s="210" t="s">
        <v>10</v>
      </c>
      <c r="F6" s="210" t="s">
        <v>11</v>
      </c>
      <c r="G6" s="226" t="s">
        <v>381</v>
      </c>
    </row>
    <row r="7" spans="1:7" s="12" customFormat="1" ht="15.75" customHeight="1" thickBot="1">
      <c r="A7" s="115"/>
      <c r="B7" s="332" t="s">
        <v>290</v>
      </c>
      <c r="C7" s="491"/>
      <c r="D7" s="613"/>
      <c r="E7" s="491"/>
      <c r="F7" s="491"/>
      <c r="G7" s="513"/>
    </row>
    <row r="8" spans="1:7" ht="15" customHeight="1" thickBot="1">
      <c r="A8" s="117"/>
      <c r="B8" s="321" t="s">
        <v>297</v>
      </c>
      <c r="C8" s="474"/>
      <c r="D8" s="611"/>
      <c r="E8" s="474"/>
      <c r="F8" s="474"/>
      <c r="G8" s="476"/>
    </row>
    <row r="9" spans="1:7" s="140" customFormat="1" ht="15" customHeight="1">
      <c r="A9" s="139" t="s">
        <v>14</v>
      </c>
      <c r="B9" s="248" t="s">
        <v>75</v>
      </c>
      <c r="C9" s="388"/>
      <c r="D9" s="568"/>
      <c r="E9" s="397"/>
      <c r="F9" s="397"/>
      <c r="G9" s="413"/>
    </row>
    <row r="10" spans="1:7" s="140" customFormat="1" ht="15" customHeight="1">
      <c r="A10" s="141" t="s">
        <v>16</v>
      </c>
      <c r="B10" s="249" t="s">
        <v>77</v>
      </c>
      <c r="C10" s="391">
        <v>2060</v>
      </c>
      <c r="D10" s="566">
        <v>11328</v>
      </c>
      <c r="E10" s="392">
        <v>903</v>
      </c>
      <c r="F10" s="392">
        <v>10425</v>
      </c>
      <c r="G10" s="414"/>
    </row>
    <row r="11" spans="1:7" s="140" customFormat="1" ht="15" customHeight="1">
      <c r="A11" s="141" t="s">
        <v>18</v>
      </c>
      <c r="B11" s="249" t="s">
        <v>79</v>
      </c>
      <c r="C11" s="391"/>
      <c r="D11" s="566"/>
      <c r="E11" s="392"/>
      <c r="F11" s="392"/>
      <c r="G11" s="414"/>
    </row>
    <row r="12" spans="1:7" s="140" customFormat="1" ht="15" customHeight="1">
      <c r="A12" s="141" t="s">
        <v>20</v>
      </c>
      <c r="B12" s="249" t="s">
        <v>535</v>
      </c>
      <c r="C12" s="391"/>
      <c r="D12" s="566"/>
      <c r="E12" s="392"/>
      <c r="F12" s="392"/>
      <c r="G12" s="414"/>
    </row>
    <row r="13" spans="1:7" s="140" customFormat="1" ht="15" customHeight="1">
      <c r="A13" s="141" t="s">
        <v>22</v>
      </c>
      <c r="B13" s="249" t="s">
        <v>83</v>
      </c>
      <c r="C13" s="391">
        <v>63104</v>
      </c>
      <c r="D13" s="566">
        <v>59250</v>
      </c>
      <c r="E13" s="392">
        <v>6350</v>
      </c>
      <c r="F13" s="392">
        <v>52900</v>
      </c>
      <c r="G13" s="414"/>
    </row>
    <row r="14" spans="1:7" s="140" customFormat="1" ht="15" customHeight="1">
      <c r="A14" s="141" t="s">
        <v>198</v>
      </c>
      <c r="B14" s="249" t="s">
        <v>442</v>
      </c>
      <c r="C14" s="391">
        <v>2680</v>
      </c>
      <c r="D14" s="566">
        <v>1500</v>
      </c>
      <c r="E14" s="392">
        <v>1500</v>
      </c>
      <c r="F14" s="392"/>
      <c r="G14" s="414"/>
    </row>
    <row r="15" spans="1:7" s="140" customFormat="1" ht="15" customHeight="1">
      <c r="A15" s="141" t="s">
        <v>200</v>
      </c>
      <c r="B15" s="259" t="s">
        <v>443</v>
      </c>
      <c r="C15" s="391">
        <v>334</v>
      </c>
      <c r="D15" s="566">
        <v>2000</v>
      </c>
      <c r="E15" s="392">
        <v>2000</v>
      </c>
      <c r="F15" s="392"/>
      <c r="G15" s="414"/>
    </row>
    <row r="16" spans="1:7" s="140" customFormat="1" ht="15" customHeight="1">
      <c r="A16" s="141" t="s">
        <v>202</v>
      </c>
      <c r="B16" s="249" t="s">
        <v>89</v>
      </c>
      <c r="C16" s="408"/>
      <c r="D16" s="572"/>
      <c r="E16" s="403"/>
      <c r="F16" s="403"/>
      <c r="G16" s="417"/>
    </row>
    <row r="17" spans="1:7" s="105" customFormat="1" ht="15" customHeight="1">
      <c r="A17" s="141" t="s">
        <v>204</v>
      </c>
      <c r="B17" s="249" t="s">
        <v>91</v>
      </c>
      <c r="C17" s="391"/>
      <c r="D17" s="566"/>
      <c r="E17" s="392"/>
      <c r="F17" s="392"/>
      <c r="G17" s="414"/>
    </row>
    <row r="18" spans="1:7" s="105" customFormat="1" ht="15" customHeight="1">
      <c r="A18" s="141" t="s">
        <v>206</v>
      </c>
      <c r="B18" s="249" t="s">
        <v>93</v>
      </c>
      <c r="C18" s="394"/>
      <c r="D18" s="567"/>
      <c r="E18" s="395"/>
      <c r="F18" s="395"/>
      <c r="G18" s="415"/>
    </row>
    <row r="19" spans="1:7" s="105" customFormat="1" ht="15" customHeight="1" thickBot="1">
      <c r="A19" s="141" t="s">
        <v>208</v>
      </c>
      <c r="B19" s="259" t="s">
        <v>95</v>
      </c>
      <c r="C19" s="394"/>
      <c r="D19" s="567"/>
      <c r="E19" s="395"/>
      <c r="F19" s="395"/>
      <c r="G19" s="415"/>
    </row>
    <row r="20" spans="1:7" s="140" customFormat="1" ht="18.75" customHeight="1" thickBot="1">
      <c r="A20" s="55" t="s">
        <v>24</v>
      </c>
      <c r="B20" s="321" t="s">
        <v>444</v>
      </c>
      <c r="C20" s="398">
        <f>SUM(C9:C19)</f>
        <v>68178</v>
      </c>
      <c r="D20" s="569">
        <f>SUM(D9:D19)</f>
        <v>74078</v>
      </c>
      <c r="E20" s="399">
        <f>SUM(E9:E19)</f>
        <v>10753</v>
      </c>
      <c r="F20" s="399">
        <f>SUM(F9:F19)</f>
        <v>63325</v>
      </c>
      <c r="G20" s="409">
        <f>SUM(G9:G19)</f>
        <v>0</v>
      </c>
    </row>
    <row r="21" spans="1:7" ht="15" customHeight="1" thickBot="1">
      <c r="A21" s="117"/>
      <c r="B21" s="321" t="s">
        <v>26</v>
      </c>
      <c r="C21" s="474"/>
      <c r="D21" s="611"/>
      <c r="E21" s="474"/>
      <c r="F21" s="474"/>
      <c r="G21" s="476"/>
    </row>
    <row r="22" spans="1:7" s="105" customFormat="1" ht="15" customHeight="1">
      <c r="A22" s="139" t="s">
        <v>27</v>
      </c>
      <c r="B22" s="248" t="s">
        <v>28</v>
      </c>
      <c r="C22" s="388"/>
      <c r="D22" s="568"/>
      <c r="E22" s="397"/>
      <c r="F22" s="397"/>
      <c r="G22" s="413"/>
    </row>
    <row r="23" spans="1:7" s="105" customFormat="1" ht="15" customHeight="1">
      <c r="A23" s="141" t="s">
        <v>29</v>
      </c>
      <c r="B23" s="249" t="s">
        <v>445</v>
      </c>
      <c r="C23" s="391"/>
      <c r="D23" s="566"/>
      <c r="E23" s="392"/>
      <c r="F23" s="392"/>
      <c r="G23" s="414"/>
    </row>
    <row r="24" spans="1:7" s="105" customFormat="1" ht="18" customHeight="1">
      <c r="A24" s="141" t="s">
        <v>31</v>
      </c>
      <c r="B24" s="249" t="s">
        <v>446</v>
      </c>
      <c r="C24" s="391">
        <v>1766</v>
      </c>
      <c r="D24" s="566">
        <v>18684</v>
      </c>
      <c r="E24" s="392">
        <v>18029</v>
      </c>
      <c r="F24" s="392">
        <v>655</v>
      </c>
      <c r="G24" s="414"/>
    </row>
    <row r="25" spans="1:7" s="105" customFormat="1" ht="15" customHeight="1" thickBot="1">
      <c r="A25" s="141" t="s">
        <v>33</v>
      </c>
      <c r="B25" s="249" t="s">
        <v>470</v>
      </c>
      <c r="C25" s="391"/>
      <c r="D25" s="566"/>
      <c r="E25" s="392"/>
      <c r="F25" s="392"/>
      <c r="G25" s="414"/>
    </row>
    <row r="26" spans="1:7" s="140" customFormat="1" ht="17.25" customHeight="1" thickBot="1">
      <c r="A26" s="55" t="s">
        <v>39</v>
      </c>
      <c r="B26" s="321" t="s">
        <v>448</v>
      </c>
      <c r="C26" s="398">
        <f>SUM(C22:C24)</f>
        <v>1766</v>
      </c>
      <c r="D26" s="569">
        <f>SUM(D22:D24)</f>
        <v>18684</v>
      </c>
      <c r="E26" s="399">
        <f>SUM(E22:E24)</f>
        <v>18029</v>
      </c>
      <c r="F26" s="399">
        <f>SUM(F22:F24)</f>
        <v>655</v>
      </c>
      <c r="G26" s="409">
        <f>SUM(G22:G24)</f>
        <v>0</v>
      </c>
    </row>
    <row r="27" spans="1:7" s="105" customFormat="1" ht="15" customHeight="1" thickBot="1">
      <c r="A27" s="55" t="s">
        <v>54</v>
      </c>
      <c r="B27" s="238" t="s">
        <v>296</v>
      </c>
      <c r="C27" s="510"/>
      <c r="D27" s="612"/>
      <c r="E27" s="484"/>
      <c r="F27" s="484"/>
      <c r="G27" s="487"/>
    </row>
    <row r="28" spans="1:7" ht="15" customHeight="1" thickBot="1">
      <c r="A28" s="117"/>
      <c r="B28" s="238" t="s">
        <v>342</v>
      </c>
      <c r="C28" s="474"/>
      <c r="D28" s="611"/>
      <c r="E28" s="474"/>
      <c r="F28" s="474"/>
      <c r="G28" s="476"/>
    </row>
    <row r="29" spans="1:7" s="105" customFormat="1" ht="15" customHeight="1">
      <c r="A29" s="139" t="s">
        <v>57</v>
      </c>
      <c r="B29" s="248" t="s">
        <v>445</v>
      </c>
      <c r="C29" s="388"/>
      <c r="D29" s="568"/>
      <c r="E29" s="397"/>
      <c r="F29" s="397"/>
      <c r="G29" s="413"/>
    </row>
    <row r="30" spans="1:7" s="105" customFormat="1" ht="15" customHeight="1">
      <c r="A30" s="139" t="s">
        <v>65</v>
      </c>
      <c r="B30" s="249" t="s">
        <v>449</v>
      </c>
      <c r="C30" s="408"/>
      <c r="D30" s="572"/>
      <c r="E30" s="403"/>
      <c r="F30" s="403"/>
      <c r="G30" s="417"/>
    </row>
    <row r="31" spans="1:7" s="105" customFormat="1" ht="15" customHeight="1" thickBot="1">
      <c r="A31" s="141" t="s">
        <v>67</v>
      </c>
      <c r="B31" s="324" t="s">
        <v>471</v>
      </c>
      <c r="C31" s="511"/>
      <c r="D31" s="614"/>
      <c r="E31" s="505"/>
      <c r="F31" s="505"/>
      <c r="G31" s="506"/>
    </row>
    <row r="32" spans="1:7" s="105" customFormat="1" ht="15" customHeight="1" thickBot="1">
      <c r="A32" s="55" t="s">
        <v>71</v>
      </c>
      <c r="B32" s="238" t="s">
        <v>472</v>
      </c>
      <c r="C32" s="398">
        <f>+C29+C30</f>
        <v>0</v>
      </c>
      <c r="D32" s="569">
        <f>+D29+D30</f>
        <v>0</v>
      </c>
      <c r="E32" s="399">
        <f>+E29+E30</f>
        <v>0</v>
      </c>
      <c r="F32" s="399">
        <f>+F29+F30</f>
        <v>0</v>
      </c>
      <c r="G32" s="409">
        <f>+G29+G30</f>
        <v>0</v>
      </c>
    </row>
    <row r="33" spans="1:7" ht="15" customHeight="1" thickBot="1">
      <c r="A33" s="117"/>
      <c r="B33" s="238" t="s">
        <v>345</v>
      </c>
      <c r="C33" s="474"/>
      <c r="D33" s="611"/>
      <c r="E33" s="474"/>
      <c r="F33" s="474"/>
      <c r="G33" s="476"/>
    </row>
    <row r="34" spans="1:7" s="105" customFormat="1" ht="15" customHeight="1">
      <c r="A34" s="139" t="s">
        <v>74</v>
      </c>
      <c r="B34" s="248" t="s">
        <v>100</v>
      </c>
      <c r="C34" s="388"/>
      <c r="D34" s="568"/>
      <c r="E34" s="397"/>
      <c r="F34" s="397"/>
      <c r="G34" s="413"/>
    </row>
    <row r="35" spans="1:7" s="105" customFormat="1" ht="15" customHeight="1">
      <c r="A35" s="139" t="s">
        <v>76</v>
      </c>
      <c r="B35" s="249" t="s">
        <v>102</v>
      </c>
      <c r="C35" s="408"/>
      <c r="D35" s="572"/>
      <c r="E35" s="403"/>
      <c r="F35" s="403"/>
      <c r="G35" s="417"/>
    </row>
    <row r="36" spans="1:7" s="105" customFormat="1" ht="15" customHeight="1" thickBot="1">
      <c r="A36" s="141" t="s">
        <v>78</v>
      </c>
      <c r="B36" s="324" t="s">
        <v>104</v>
      </c>
      <c r="C36" s="511"/>
      <c r="D36" s="614"/>
      <c r="E36" s="505"/>
      <c r="F36" s="505"/>
      <c r="G36" s="506"/>
    </row>
    <row r="37" spans="1:7" s="105" customFormat="1" ht="15" customHeight="1" thickBot="1">
      <c r="A37" s="55" t="s">
        <v>96</v>
      </c>
      <c r="B37" s="238" t="s">
        <v>452</v>
      </c>
      <c r="C37" s="398">
        <f>+C34+C35+C36</f>
        <v>0</v>
      </c>
      <c r="D37" s="569">
        <f>+D34+D35+D36</f>
        <v>0</v>
      </c>
      <c r="E37" s="399">
        <f>+E34+E35+E36</f>
        <v>0</v>
      </c>
      <c r="F37" s="399">
        <f>+F34+F35+F36</f>
        <v>0</v>
      </c>
      <c r="G37" s="409">
        <f>+G34+G35+G36</f>
        <v>0</v>
      </c>
    </row>
    <row r="38" spans="1:7" s="140" customFormat="1" ht="15" customHeight="1" thickBot="1">
      <c r="A38" s="55" t="s">
        <v>109</v>
      </c>
      <c r="B38" s="238" t="s">
        <v>298</v>
      </c>
      <c r="C38" s="510"/>
      <c r="D38" s="612"/>
      <c r="E38" s="484"/>
      <c r="F38" s="484"/>
      <c r="G38" s="487"/>
    </row>
    <row r="39" spans="1:7" s="140" customFormat="1" ht="15" customHeight="1" thickBot="1">
      <c r="A39" s="55" t="s">
        <v>120</v>
      </c>
      <c r="B39" s="238" t="s">
        <v>453</v>
      </c>
      <c r="C39" s="484"/>
      <c r="D39" s="612"/>
      <c r="E39" s="484"/>
      <c r="F39" s="484"/>
      <c r="G39" s="487"/>
    </row>
    <row r="40" spans="1:7" s="140" customFormat="1" ht="18" customHeight="1" thickBot="1">
      <c r="A40" s="55" t="s">
        <v>131</v>
      </c>
      <c r="B40" s="238" t="s">
        <v>473</v>
      </c>
      <c r="C40" s="399">
        <f>+C20+C26+C27+C32+C37+C38+C39</f>
        <v>69944</v>
      </c>
      <c r="D40" s="569">
        <f>+D20+D26+D27+D32+D37+D38+D39</f>
        <v>92762</v>
      </c>
      <c r="E40" s="399">
        <f>+E20+E26+E27+E32+E37+E38+E39</f>
        <v>28782</v>
      </c>
      <c r="F40" s="399">
        <f>+F20+F26+F27+F32+F37+F38+F39</f>
        <v>63980</v>
      </c>
      <c r="G40" s="409">
        <f>+G20+G26+G27+G32+G37+G38+G39</f>
        <v>0</v>
      </c>
    </row>
    <row r="41" spans="1:7" ht="15" customHeight="1" thickBot="1">
      <c r="A41" s="117"/>
      <c r="B41" s="238" t="s">
        <v>455</v>
      </c>
      <c r="C41" s="474"/>
      <c r="D41" s="611"/>
      <c r="E41" s="474"/>
      <c r="F41" s="474"/>
      <c r="G41" s="476"/>
    </row>
    <row r="42" spans="1:7" s="140" customFormat="1" ht="15" customHeight="1">
      <c r="A42" s="139" t="s">
        <v>456</v>
      </c>
      <c r="B42" s="248" t="s">
        <v>353</v>
      </c>
      <c r="C42" s="388"/>
      <c r="D42" s="568"/>
      <c r="E42" s="397"/>
      <c r="F42" s="397"/>
      <c r="G42" s="413"/>
    </row>
    <row r="43" spans="1:7" s="140" customFormat="1" ht="15" customHeight="1">
      <c r="A43" s="139" t="s">
        <v>457</v>
      </c>
      <c r="B43" s="249" t="s">
        <v>458</v>
      </c>
      <c r="C43" s="408"/>
      <c r="D43" s="572"/>
      <c r="E43" s="403"/>
      <c r="F43" s="403"/>
      <c r="G43" s="417"/>
    </row>
    <row r="44" spans="1:7" s="105" customFormat="1" ht="18.75" customHeight="1" thickBot="1">
      <c r="A44" s="141" t="s">
        <v>459</v>
      </c>
      <c r="B44" s="324" t="s">
        <v>460</v>
      </c>
      <c r="C44" s="511">
        <v>137008</v>
      </c>
      <c r="D44" s="614">
        <v>118934</v>
      </c>
      <c r="E44" s="505">
        <v>66568</v>
      </c>
      <c r="F44" s="505">
        <v>52366</v>
      </c>
      <c r="G44" s="506"/>
    </row>
    <row r="45" spans="1:7" s="140" customFormat="1" ht="16.5" customHeight="1" thickBot="1">
      <c r="A45" s="124" t="s">
        <v>278</v>
      </c>
      <c r="B45" s="238" t="s">
        <v>461</v>
      </c>
      <c r="C45" s="399">
        <f>+C42+C43+C44</f>
        <v>137008</v>
      </c>
      <c r="D45" s="569">
        <f>+D42+D43+D44</f>
        <v>118934</v>
      </c>
      <c r="E45" s="399">
        <f>+E42+E43+E44</f>
        <v>66568</v>
      </c>
      <c r="F45" s="399">
        <f>+F42+F43+F44</f>
        <v>52366</v>
      </c>
      <c r="G45" s="409">
        <f>+G42+G43+G44</f>
        <v>0</v>
      </c>
    </row>
    <row r="46" spans="1:7" s="105" customFormat="1" ht="16.5" customHeight="1" thickBot="1">
      <c r="A46" s="124" t="s">
        <v>142</v>
      </c>
      <c r="B46" s="325" t="s">
        <v>462</v>
      </c>
      <c r="C46" s="399">
        <f>+C40+C45</f>
        <v>206952</v>
      </c>
      <c r="D46" s="569">
        <f>+D40+D45</f>
        <v>211696</v>
      </c>
      <c r="E46" s="399">
        <f>+E40+E45</f>
        <v>95350</v>
      </c>
      <c r="F46" s="399">
        <f>+F40+F45</f>
        <v>116346</v>
      </c>
      <c r="G46" s="409">
        <f>+G40+G45</f>
        <v>0</v>
      </c>
    </row>
    <row r="47" spans="1:7" s="105" customFormat="1" ht="15" customHeight="1">
      <c r="A47" s="142"/>
      <c r="B47" s="326"/>
      <c r="C47" s="143"/>
      <c r="D47" s="144"/>
      <c r="E47" s="144"/>
      <c r="F47" s="144"/>
      <c r="G47" s="144"/>
    </row>
    <row r="48" spans="1:7" ht="15.75">
      <c r="A48" s="142"/>
      <c r="B48" s="326"/>
      <c r="C48" s="143"/>
      <c r="D48" s="144"/>
      <c r="E48" s="144"/>
      <c r="F48" s="144"/>
      <c r="G48" s="144"/>
    </row>
    <row r="49" spans="1:7" s="12" customFormat="1" ht="16.5" customHeight="1">
      <c r="A49" s="142"/>
      <c r="B49" s="326"/>
      <c r="C49" s="143"/>
      <c r="D49" s="144"/>
      <c r="E49" s="144"/>
      <c r="F49" s="144"/>
      <c r="G49" s="144"/>
    </row>
    <row r="50" spans="1:7" ht="15.75">
      <c r="A50" s="142"/>
      <c r="B50" s="326"/>
      <c r="C50" s="143"/>
      <c r="D50" s="144"/>
      <c r="E50" s="144"/>
      <c r="F50" s="144"/>
      <c r="G50" s="144"/>
    </row>
    <row r="51" spans="1:7" ht="12" customHeight="1">
      <c r="A51" s="142"/>
      <c r="B51" s="326"/>
      <c r="C51" s="143"/>
      <c r="D51" s="144"/>
      <c r="E51" s="144"/>
      <c r="F51" s="144"/>
      <c r="G51" s="144"/>
    </row>
    <row r="52" spans="1:7" ht="12" customHeight="1">
      <c r="A52" s="142"/>
      <c r="B52" s="326"/>
      <c r="C52" s="143"/>
      <c r="D52" s="144"/>
      <c r="E52" s="144"/>
      <c r="F52" s="144"/>
      <c r="G52" s="144"/>
    </row>
    <row r="53" spans="1:7" ht="12" customHeight="1">
      <c r="A53" s="142"/>
      <c r="B53" s="326"/>
      <c r="C53" s="143"/>
      <c r="D53" s="144"/>
      <c r="E53" s="144"/>
      <c r="F53" s="144"/>
      <c r="G53" s="144"/>
    </row>
    <row r="54" spans="1:7" ht="12" customHeight="1">
      <c r="A54" s="142"/>
      <c r="B54" s="326"/>
      <c r="C54" s="143"/>
      <c r="D54" s="144"/>
      <c r="E54" s="144"/>
      <c r="F54" s="144"/>
      <c r="G54" s="144"/>
    </row>
    <row r="55" spans="1:7" ht="12" customHeight="1">
      <c r="A55" s="142"/>
      <c r="B55" s="326"/>
      <c r="C55" s="143"/>
      <c r="D55" s="144"/>
      <c r="E55" s="144"/>
      <c r="F55" s="144"/>
      <c r="G55" s="144"/>
    </row>
    <row r="56" spans="1:7" ht="12" customHeight="1">
      <c r="A56" s="142"/>
      <c r="B56" s="326"/>
      <c r="C56" s="143"/>
      <c r="D56" s="144"/>
      <c r="E56" s="144"/>
      <c r="F56" s="144"/>
      <c r="G56" s="144"/>
    </row>
    <row r="57" spans="1:7" ht="12" customHeight="1">
      <c r="A57" s="142"/>
      <c r="B57" s="326"/>
      <c r="C57" s="143"/>
      <c r="D57" s="144"/>
      <c r="E57" s="144"/>
      <c r="F57" s="144"/>
      <c r="G57" s="144"/>
    </row>
    <row r="58" spans="1:7" ht="12" customHeight="1">
      <c r="A58" s="142"/>
      <c r="B58" s="326"/>
      <c r="C58" s="143"/>
      <c r="D58" s="144"/>
      <c r="E58" s="144"/>
      <c r="F58" s="144"/>
      <c r="G58" s="144"/>
    </row>
    <row r="59" spans="1:7" ht="12" customHeight="1">
      <c r="A59" s="142"/>
      <c r="B59" s="326"/>
      <c r="C59" s="143"/>
      <c r="D59" s="144"/>
      <c r="E59" s="144"/>
      <c r="F59" s="144"/>
      <c r="G59" s="144"/>
    </row>
    <row r="60" spans="1:7" ht="12" customHeight="1">
      <c r="A60" s="142"/>
      <c r="B60" s="326"/>
      <c r="C60" s="143"/>
      <c r="D60" s="144"/>
      <c r="E60" s="144"/>
      <c r="F60" s="144"/>
      <c r="G60" s="144"/>
    </row>
    <row r="61" spans="1:7" s="145" customFormat="1" ht="12" customHeight="1">
      <c r="A61" s="142"/>
      <c r="B61" s="326"/>
      <c r="C61" s="143"/>
      <c r="D61" s="144"/>
      <c r="E61" s="144"/>
      <c r="F61" s="144"/>
      <c r="G61" s="144"/>
    </row>
    <row r="62" spans="1:7" s="145" customFormat="1" ht="12" customHeight="1">
      <c r="A62" s="142"/>
      <c r="B62" s="326"/>
      <c r="C62" s="143"/>
      <c r="D62" s="144"/>
      <c r="E62" s="144"/>
      <c r="F62" s="144"/>
      <c r="G62" s="144"/>
    </row>
    <row r="63" spans="1:7" ht="15.75">
      <c r="A63" s="142"/>
      <c r="B63" s="326"/>
      <c r="C63" s="143"/>
      <c r="D63" s="144"/>
      <c r="E63" s="144"/>
      <c r="F63" s="144"/>
      <c r="G63" s="144"/>
    </row>
    <row r="64" spans="1:7" s="145" customFormat="1" ht="12" customHeight="1">
      <c r="A64" s="142"/>
      <c r="B64" s="326"/>
      <c r="C64" s="143"/>
      <c r="D64" s="144"/>
      <c r="E64" s="144"/>
      <c r="F64" s="144"/>
      <c r="G64" s="144"/>
    </row>
    <row r="65" spans="1:7" s="263" customFormat="1" ht="29.25" customHeight="1">
      <c r="A65" s="112" t="s">
        <v>402</v>
      </c>
      <c r="B65" s="658" t="s">
        <v>481</v>
      </c>
      <c r="C65" s="658"/>
      <c r="D65" s="658"/>
      <c r="E65" s="658"/>
      <c r="F65" s="658"/>
      <c r="G65" s="658"/>
    </row>
    <row r="66" spans="1:7" s="263" customFormat="1" ht="27" customHeight="1" thickBot="1">
      <c r="A66" s="112" t="s">
        <v>404</v>
      </c>
      <c r="B66" s="658" t="s">
        <v>405</v>
      </c>
      <c r="C66" s="658"/>
      <c r="D66" s="658"/>
      <c r="E66" s="658"/>
      <c r="F66" s="658"/>
      <c r="G66" s="658"/>
    </row>
    <row r="67" spans="1:7" s="263" customFormat="1" ht="16.5" customHeight="1" thickBot="1">
      <c r="A67" s="624" t="s">
        <v>1</v>
      </c>
      <c r="B67" s="624" t="s">
        <v>406</v>
      </c>
      <c r="C67" s="642" t="s">
        <v>534</v>
      </c>
      <c r="D67" s="630" t="s">
        <v>526</v>
      </c>
      <c r="E67" s="658" t="s">
        <v>514</v>
      </c>
      <c r="F67" s="658"/>
      <c r="G67" s="658"/>
    </row>
    <row r="68" spans="1:7" s="263" customFormat="1" ht="34.5" customHeight="1" thickBot="1">
      <c r="A68" s="624"/>
      <c r="B68" s="624"/>
      <c r="C68" s="643"/>
      <c r="D68" s="630"/>
      <c r="E68" s="262" t="s">
        <v>3</v>
      </c>
      <c r="F68" s="232" t="s">
        <v>4</v>
      </c>
      <c r="G68" s="232" t="s">
        <v>538</v>
      </c>
    </row>
    <row r="69" spans="1:7" ht="15" customHeight="1" thickBot="1">
      <c r="A69" s="114" t="s">
        <v>6</v>
      </c>
      <c r="B69" s="233" t="s">
        <v>7</v>
      </c>
      <c r="C69" s="209" t="s">
        <v>8</v>
      </c>
      <c r="D69" s="598" t="s">
        <v>9</v>
      </c>
      <c r="E69" s="210" t="s">
        <v>10</v>
      </c>
      <c r="F69" s="210" t="s">
        <v>11</v>
      </c>
      <c r="G69" s="226" t="s">
        <v>381</v>
      </c>
    </row>
    <row r="70" spans="1:7" ht="19.5" thickBot="1">
      <c r="A70" s="147"/>
      <c r="B70" s="309" t="s">
        <v>291</v>
      </c>
      <c r="C70" s="508"/>
      <c r="D70" s="616"/>
      <c r="E70" s="508"/>
      <c r="F70" s="508"/>
      <c r="G70" s="473"/>
    </row>
    <row r="71" spans="1:7" ht="15" customHeight="1" thickBot="1">
      <c r="A71" s="117"/>
      <c r="B71" s="238" t="s">
        <v>463</v>
      </c>
      <c r="C71" s="474"/>
      <c r="D71" s="611"/>
      <c r="E71" s="474"/>
      <c r="F71" s="474"/>
      <c r="G71" s="476"/>
    </row>
    <row r="72" spans="1:7" ht="18.75" customHeight="1">
      <c r="A72" s="139" t="s">
        <v>14</v>
      </c>
      <c r="B72" s="248" t="s">
        <v>192</v>
      </c>
      <c r="C72" s="388">
        <v>106756</v>
      </c>
      <c r="D72" s="568">
        <v>116485</v>
      </c>
      <c r="E72" s="397">
        <v>57557</v>
      </c>
      <c r="F72" s="397">
        <v>58928</v>
      </c>
      <c r="G72" s="413"/>
    </row>
    <row r="73" spans="1:7" ht="18" customHeight="1">
      <c r="A73" s="141" t="s">
        <v>16</v>
      </c>
      <c r="B73" s="249" t="s">
        <v>193</v>
      </c>
      <c r="C73" s="391">
        <v>28978</v>
      </c>
      <c r="D73" s="566">
        <v>26341</v>
      </c>
      <c r="E73" s="392">
        <v>13016</v>
      </c>
      <c r="F73" s="392">
        <v>13325</v>
      </c>
      <c r="G73" s="414"/>
    </row>
    <row r="74" spans="1:7" ht="17.25" customHeight="1">
      <c r="A74" s="141" t="s">
        <v>18</v>
      </c>
      <c r="B74" s="249" t="s">
        <v>194</v>
      </c>
      <c r="C74" s="391">
        <v>68964</v>
      </c>
      <c r="D74" s="566">
        <v>68870</v>
      </c>
      <c r="E74" s="392">
        <v>24777</v>
      </c>
      <c r="F74" s="392">
        <v>44093</v>
      </c>
      <c r="G74" s="414"/>
    </row>
    <row r="75" spans="1:7" ht="15" customHeight="1">
      <c r="A75" s="141" t="s">
        <v>20</v>
      </c>
      <c r="B75" s="249" t="s">
        <v>195</v>
      </c>
      <c r="C75" s="391"/>
      <c r="D75" s="566"/>
      <c r="E75" s="392"/>
      <c r="F75" s="392"/>
      <c r="G75" s="414"/>
    </row>
    <row r="76" spans="1:7" ht="15" customHeight="1" thickBot="1">
      <c r="A76" s="141" t="s">
        <v>22</v>
      </c>
      <c r="B76" s="249" t="s">
        <v>197</v>
      </c>
      <c r="C76" s="391"/>
      <c r="D76" s="566"/>
      <c r="E76" s="392"/>
      <c r="F76" s="392"/>
      <c r="G76" s="414"/>
    </row>
    <row r="77" spans="1:7" ht="17.25" customHeight="1" thickBot="1">
      <c r="A77" s="148" t="s">
        <v>24</v>
      </c>
      <c r="B77" s="261" t="s">
        <v>464</v>
      </c>
      <c r="C77" s="509">
        <f>SUM(C72:C76)</f>
        <v>204698</v>
      </c>
      <c r="D77" s="616">
        <f>SUM(D72:D76)</f>
        <v>211696</v>
      </c>
      <c r="E77" s="508">
        <f>SUM(E72:E76)</f>
        <v>95350</v>
      </c>
      <c r="F77" s="508">
        <f>SUM(F72:F76)</f>
        <v>116346</v>
      </c>
      <c r="G77" s="473">
        <f>SUM(G72:G76)</f>
        <v>0</v>
      </c>
    </row>
    <row r="78" spans="1:7" ht="15" customHeight="1" thickBot="1">
      <c r="A78" s="117"/>
      <c r="B78" s="238" t="s">
        <v>476</v>
      </c>
      <c r="C78" s="474"/>
      <c r="D78" s="611"/>
      <c r="E78" s="474"/>
      <c r="F78" s="474"/>
      <c r="G78" s="476"/>
    </row>
    <row r="79" spans="1:7" ht="16.5" customHeight="1">
      <c r="A79" s="141" t="s">
        <v>27</v>
      </c>
      <c r="B79" s="328" t="s">
        <v>230</v>
      </c>
      <c r="C79" s="388">
        <v>2254</v>
      </c>
      <c r="D79" s="568"/>
      <c r="E79" s="397"/>
      <c r="F79" s="397"/>
      <c r="G79" s="413"/>
    </row>
    <row r="80" spans="1:7" ht="15" customHeight="1">
      <c r="A80" s="141" t="s">
        <v>29</v>
      </c>
      <c r="B80" s="329" t="s">
        <v>536</v>
      </c>
      <c r="C80" s="391"/>
      <c r="D80" s="566"/>
      <c r="E80" s="392"/>
      <c r="F80" s="392"/>
      <c r="G80" s="414"/>
    </row>
    <row r="81" spans="1:7" ht="15" customHeight="1">
      <c r="A81" s="141" t="s">
        <v>31</v>
      </c>
      <c r="B81" s="329" t="s">
        <v>466</v>
      </c>
      <c r="C81" s="391"/>
      <c r="D81" s="566"/>
      <c r="E81" s="392"/>
      <c r="F81" s="392"/>
      <c r="G81" s="414"/>
    </row>
    <row r="82" spans="1:7" ht="15" customHeight="1">
      <c r="A82" s="141" t="s">
        <v>33</v>
      </c>
      <c r="B82" s="329" t="s">
        <v>232</v>
      </c>
      <c r="C82" s="391"/>
      <c r="D82" s="566"/>
      <c r="E82" s="392"/>
      <c r="F82" s="392"/>
      <c r="G82" s="414"/>
    </row>
    <row r="83" spans="1:7" ht="15" customHeight="1" thickBot="1">
      <c r="A83" s="146" t="s">
        <v>35</v>
      </c>
      <c r="B83" s="330" t="s">
        <v>467</v>
      </c>
      <c r="C83" s="408"/>
      <c r="D83" s="572"/>
      <c r="E83" s="403"/>
      <c r="F83" s="403"/>
      <c r="G83" s="417"/>
    </row>
    <row r="84" spans="1:7" ht="18" customHeight="1" thickBot="1">
      <c r="A84" s="55" t="s">
        <v>39</v>
      </c>
      <c r="B84" s="327" t="s">
        <v>537</v>
      </c>
      <c r="C84" s="399">
        <f>C79+C81+C82+C83</f>
        <v>2254</v>
      </c>
      <c r="D84" s="569">
        <f>D79+D81+D82+D83</f>
        <v>0</v>
      </c>
      <c r="E84" s="399">
        <f>E79+E81+E82+E83</f>
        <v>0</v>
      </c>
      <c r="F84" s="399">
        <f>F79+F81+F82+F83</f>
        <v>0</v>
      </c>
      <c r="G84" s="399">
        <f>G79+G81+G82+G83</f>
        <v>0</v>
      </c>
    </row>
    <row r="85" spans="1:7" ht="15" customHeight="1" thickBot="1">
      <c r="A85" s="55" t="s">
        <v>54</v>
      </c>
      <c r="B85" s="238" t="s">
        <v>468</v>
      </c>
      <c r="C85" s="510"/>
      <c r="D85" s="612"/>
      <c r="E85" s="484"/>
      <c r="F85" s="484"/>
      <c r="G85" s="487"/>
    </row>
    <row r="86" spans="1:7" ht="17.25" customHeight="1" thickBot="1">
      <c r="A86" s="55" t="s">
        <v>71</v>
      </c>
      <c r="B86" s="321" t="s">
        <v>469</v>
      </c>
      <c r="C86" s="398">
        <f>+C77+C84+C85</f>
        <v>206952</v>
      </c>
      <c r="D86" s="569">
        <f>+D77+D84+D85</f>
        <v>211696</v>
      </c>
      <c r="E86" s="399">
        <f>+E77+E84+E85</f>
        <v>95350</v>
      </c>
      <c r="F86" s="399">
        <f>+F77+F84+F85</f>
        <v>116346</v>
      </c>
      <c r="G86" s="409">
        <f>+G77+G84+G85</f>
        <v>0</v>
      </c>
    </row>
    <row r="87" spans="3:7" ht="15" customHeight="1" thickBot="1">
      <c r="C87" s="467"/>
      <c r="D87" s="468"/>
      <c r="E87" s="468"/>
      <c r="F87" s="468"/>
      <c r="G87" s="468"/>
    </row>
    <row r="88" spans="1:7" ht="17.25" customHeight="1">
      <c r="A88" s="135" t="s">
        <v>439</v>
      </c>
      <c r="B88" s="318"/>
      <c r="C88" s="469">
        <v>58</v>
      </c>
      <c r="D88" s="617">
        <v>55.75</v>
      </c>
      <c r="E88" s="514">
        <v>30.25</v>
      </c>
      <c r="F88" s="515">
        <v>25.5</v>
      </c>
      <c r="G88" s="471"/>
    </row>
    <row r="89" spans="1:7" ht="17.25" customHeight="1">
      <c r="A89" s="135" t="s">
        <v>440</v>
      </c>
      <c r="B89" s="318"/>
      <c r="C89" s="469">
        <v>2</v>
      </c>
      <c r="D89" s="591"/>
      <c r="E89" s="470"/>
      <c r="F89" s="470"/>
      <c r="G89" s="471"/>
    </row>
  </sheetData>
  <sheetProtection selectLockedCells="1" selectUnlockedCells="1"/>
  <mergeCells count="14">
    <mergeCell ref="B65:G65"/>
    <mergeCell ref="B66:G66"/>
    <mergeCell ref="A67:A68"/>
    <mergeCell ref="B67:B68"/>
    <mergeCell ref="D67:D68"/>
    <mergeCell ref="E67:G67"/>
    <mergeCell ref="C67:C68"/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portrait" paperSize="9" scale="66" r:id="rId1"/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workbookViewId="0" topLeftCell="A1">
      <selection activeCell="C3" sqref="C3"/>
    </sheetView>
  </sheetViews>
  <sheetFormatPr defaultColWidth="9.00390625" defaultRowHeight="12.75"/>
  <cols>
    <col min="1" max="1" width="5.875" style="150" customWidth="1"/>
    <col min="2" max="2" width="54.875" style="151" customWidth="1"/>
    <col min="3" max="4" width="17.625" style="151" customWidth="1"/>
    <col min="5" max="16384" width="9.375" style="107" customWidth="1"/>
  </cols>
  <sheetData>
    <row r="1" spans="2:4" ht="31.5" customHeight="1">
      <c r="B1" s="659" t="s">
        <v>482</v>
      </c>
      <c r="C1" s="659"/>
      <c r="D1" s="659"/>
    </row>
    <row r="2" spans="1:4" s="156" customFormat="1" ht="15">
      <c r="A2" s="152"/>
      <c r="B2" s="153"/>
      <c r="C2" s="154"/>
      <c r="D2" s="155" t="s">
        <v>288</v>
      </c>
    </row>
    <row r="3" spans="1:4" s="160" customFormat="1" ht="48" customHeight="1">
      <c r="A3" s="157" t="s">
        <v>374</v>
      </c>
      <c r="B3" s="158" t="s">
        <v>483</v>
      </c>
      <c r="C3" s="158" t="s">
        <v>484</v>
      </c>
      <c r="D3" s="159" t="s">
        <v>485</v>
      </c>
    </row>
    <row r="4" spans="1:4" s="160" customFormat="1" ht="15" customHeight="1">
      <c r="A4" s="157" t="s">
        <v>6</v>
      </c>
      <c r="B4" s="158" t="s">
        <v>7</v>
      </c>
      <c r="C4" s="158" t="s">
        <v>8</v>
      </c>
      <c r="D4" s="159" t="s">
        <v>9</v>
      </c>
    </row>
    <row r="5" spans="1:4" ht="32.25" customHeight="1">
      <c r="A5" s="161" t="s">
        <v>24</v>
      </c>
      <c r="B5" s="162" t="s">
        <v>486</v>
      </c>
      <c r="C5" s="163"/>
      <c r="D5" s="164"/>
    </row>
    <row r="6" spans="1:4" ht="26.25" customHeight="1">
      <c r="A6" s="165" t="s">
        <v>39</v>
      </c>
      <c r="B6" s="166" t="s">
        <v>487</v>
      </c>
      <c r="C6" s="167"/>
      <c r="D6" s="168"/>
    </row>
    <row r="7" spans="1:4" ht="29.25" customHeight="1">
      <c r="A7" s="165" t="s">
        <v>54</v>
      </c>
      <c r="B7" s="166" t="s">
        <v>488</v>
      </c>
      <c r="C7" s="167"/>
      <c r="D7" s="168"/>
    </row>
    <row r="8" spans="1:4" ht="26.25" customHeight="1">
      <c r="A8" s="165" t="s">
        <v>71</v>
      </c>
      <c r="B8" s="166" t="s">
        <v>489</v>
      </c>
      <c r="C8" s="167"/>
      <c r="D8" s="168"/>
    </row>
    <row r="9" spans="1:4" ht="18" customHeight="1">
      <c r="A9" s="165" t="s">
        <v>96</v>
      </c>
      <c r="B9" s="166" t="s">
        <v>490</v>
      </c>
      <c r="C9" s="167"/>
      <c r="D9" s="168">
        <v>1200</v>
      </c>
    </row>
    <row r="10" spans="1:4" ht="18" customHeight="1">
      <c r="A10" s="165" t="s">
        <v>109</v>
      </c>
      <c r="B10" s="166" t="s">
        <v>491</v>
      </c>
      <c r="C10" s="167"/>
      <c r="D10" s="168"/>
    </row>
    <row r="11" spans="1:4" ht="18" customHeight="1">
      <c r="A11" s="165" t="s">
        <v>120</v>
      </c>
      <c r="B11" s="169" t="s">
        <v>492</v>
      </c>
      <c r="C11" s="167"/>
      <c r="D11" s="168"/>
    </row>
    <row r="12" spans="1:4" ht="18" customHeight="1">
      <c r="A12" s="165" t="s">
        <v>278</v>
      </c>
      <c r="B12" s="169" t="s">
        <v>493</v>
      </c>
      <c r="C12" s="167"/>
      <c r="D12" s="168"/>
    </row>
    <row r="13" spans="1:4" ht="18" customHeight="1">
      <c r="A13" s="165" t="s">
        <v>142</v>
      </c>
      <c r="B13" s="169" t="s">
        <v>494</v>
      </c>
      <c r="C13" s="167"/>
      <c r="D13" s="168"/>
    </row>
    <row r="14" spans="1:4" ht="18" customHeight="1">
      <c r="A14" s="165" t="s">
        <v>281</v>
      </c>
      <c r="B14" s="169" t="s">
        <v>495</v>
      </c>
      <c r="C14" s="167"/>
      <c r="D14" s="168"/>
    </row>
    <row r="15" spans="1:4" ht="33.75" customHeight="1">
      <c r="A15" s="165" t="s">
        <v>300</v>
      </c>
      <c r="B15" s="169" t="s">
        <v>496</v>
      </c>
      <c r="C15" s="167"/>
      <c r="D15" s="168">
        <v>1200</v>
      </c>
    </row>
    <row r="16" spans="1:4" ht="18" customHeight="1">
      <c r="A16" s="165" t="s">
        <v>301</v>
      </c>
      <c r="B16" s="166" t="s">
        <v>497</v>
      </c>
      <c r="C16" s="167"/>
      <c r="D16" s="168"/>
    </row>
    <row r="17" spans="1:4" ht="18" customHeight="1">
      <c r="A17" s="165" t="s">
        <v>304</v>
      </c>
      <c r="B17" s="166" t="s">
        <v>498</v>
      </c>
      <c r="C17" s="167"/>
      <c r="D17" s="168">
        <v>12337</v>
      </c>
    </row>
    <row r="18" spans="1:4" ht="18" customHeight="1">
      <c r="A18" s="165" t="s">
        <v>307</v>
      </c>
      <c r="B18" s="166" t="s">
        <v>499</v>
      </c>
      <c r="C18" s="167"/>
      <c r="D18" s="168">
        <v>1620</v>
      </c>
    </row>
    <row r="19" spans="1:4" ht="18" customHeight="1">
      <c r="A19" s="165" t="s">
        <v>310</v>
      </c>
      <c r="B19" s="166" t="s">
        <v>500</v>
      </c>
      <c r="C19" s="167"/>
      <c r="D19" s="168"/>
    </row>
    <row r="20" spans="1:4" ht="18" customHeight="1">
      <c r="A20" s="165" t="s">
        <v>313</v>
      </c>
      <c r="B20" s="166" t="s">
        <v>501</v>
      </c>
      <c r="C20" s="167"/>
      <c r="D20" s="168"/>
    </row>
    <row r="21" spans="1:4" ht="18" customHeight="1">
      <c r="A21" s="165" t="s">
        <v>316</v>
      </c>
      <c r="B21" s="170"/>
      <c r="C21" s="171"/>
      <c r="D21" s="168"/>
    </row>
    <row r="22" spans="1:4" ht="18" customHeight="1">
      <c r="A22" s="165" t="s">
        <v>319</v>
      </c>
      <c r="B22" s="172"/>
      <c r="C22" s="171"/>
      <c r="D22" s="168"/>
    </row>
    <row r="23" spans="1:4" ht="18" customHeight="1">
      <c r="A23" s="165" t="s">
        <v>322</v>
      </c>
      <c r="B23" s="172"/>
      <c r="C23" s="171"/>
      <c r="D23" s="168"/>
    </row>
    <row r="24" spans="1:4" ht="18" customHeight="1">
      <c r="A24" s="165" t="s">
        <v>324</v>
      </c>
      <c r="B24" s="172"/>
      <c r="C24" s="171"/>
      <c r="D24" s="168"/>
    </row>
    <row r="25" spans="1:4" ht="18" customHeight="1">
      <c r="A25" s="165" t="s">
        <v>326</v>
      </c>
      <c r="B25" s="172"/>
      <c r="C25" s="171"/>
      <c r="D25" s="168"/>
    </row>
    <row r="26" spans="1:4" ht="18" customHeight="1">
      <c r="A26" s="165" t="s">
        <v>327</v>
      </c>
      <c r="B26" s="172"/>
      <c r="C26" s="171"/>
      <c r="D26" s="168"/>
    </row>
    <row r="27" spans="1:4" ht="18" customHeight="1">
      <c r="A27" s="165" t="s">
        <v>328</v>
      </c>
      <c r="B27" s="172"/>
      <c r="C27" s="171"/>
      <c r="D27" s="168"/>
    </row>
    <row r="28" spans="1:4" ht="18" customHeight="1">
      <c r="A28" s="165" t="s">
        <v>331</v>
      </c>
      <c r="B28" s="172"/>
      <c r="C28" s="171"/>
      <c r="D28" s="168"/>
    </row>
    <row r="29" spans="1:4" ht="18" customHeight="1">
      <c r="A29" s="173" t="s">
        <v>334</v>
      </c>
      <c r="B29" s="174"/>
      <c r="C29" s="175"/>
      <c r="D29" s="176"/>
    </row>
    <row r="30" spans="1:4" ht="18" customHeight="1">
      <c r="A30" s="157" t="s">
        <v>338</v>
      </c>
      <c r="B30" s="177" t="s">
        <v>502</v>
      </c>
      <c r="C30" s="178">
        <f>+C5+C6+C7+C8+C9+C16+C17+C18+C19+C20+C21+C22+C23+C24+C25+C26+C27+C28+C29</f>
        <v>0</v>
      </c>
      <c r="D30" s="179">
        <f>+D5+D6+D7+D8+D9+D16+D17+D18+D19+D20+D21+D22+D23+D24+D25+D26+D27+D28+D29</f>
        <v>15157</v>
      </c>
    </row>
    <row r="31" spans="1:4" ht="8.25" customHeight="1">
      <c r="A31" s="180"/>
      <c r="B31" s="660"/>
      <c r="C31" s="660"/>
      <c r="D31" s="660"/>
    </row>
  </sheetData>
  <sheetProtection selectLockedCells="1" selectUnlockedCells="1"/>
  <mergeCells count="2">
    <mergeCell ref="B1:D1"/>
    <mergeCell ref="B31:D31"/>
  </mergeCells>
  <printOptions horizontalCentered="1"/>
  <pageMargins left="0.37430555555555556" right="0.27152777777777776" top="0.7020833333333333" bottom="0.49236111111111114" header="0.42916666666666664" footer="0.5118055555555555"/>
  <pageSetup horizontalDpi="300" verticalDpi="300" orientation="portrait" paperSize="9" scale="110" r:id="rId1"/>
  <headerFooter alignWithMargins="0">
    <oddHeader>&amp;R&amp;"Times New Roman CE,Félkövér dőlt"&amp;11 15. melléklet a 3/2017. (III. 03.)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50"/>
  <sheetViews>
    <sheetView view="pageLayout" workbookViewId="0" topLeftCell="A1">
      <selection activeCell="K8" sqref="K8"/>
    </sheetView>
  </sheetViews>
  <sheetFormatPr defaultColWidth="9.00390625" defaultRowHeight="12.75"/>
  <cols>
    <col min="1" max="1" width="9.00390625" style="1" customWidth="1"/>
    <col min="2" max="2" width="66.375" style="1" customWidth="1"/>
    <col min="3" max="3" width="15.50390625" style="1" customWidth="1"/>
    <col min="4" max="4" width="15.50390625" style="2" customWidth="1"/>
    <col min="5" max="6" width="15.50390625" style="1" customWidth="1"/>
    <col min="7" max="7" width="9.00390625" style="3" customWidth="1"/>
    <col min="8" max="16384" width="9.375" style="3" customWidth="1"/>
  </cols>
  <sheetData>
    <row r="1" spans="1:6" ht="15.75" customHeight="1">
      <c r="A1" s="621" t="s">
        <v>12</v>
      </c>
      <c r="B1" s="621"/>
      <c r="C1" s="621"/>
      <c r="D1" s="621"/>
      <c r="E1" s="621"/>
      <c r="F1" s="621"/>
    </row>
    <row r="2" spans="1:6" ht="15.75" customHeight="1">
      <c r="A2" s="622" t="s">
        <v>503</v>
      </c>
      <c r="B2" s="622"/>
      <c r="C2" s="5"/>
      <c r="E2" s="5"/>
      <c r="F2" s="6" t="s">
        <v>0</v>
      </c>
    </row>
    <row r="3" spans="1:6" ht="37.5" customHeight="1">
      <c r="A3" s="122" t="s">
        <v>289</v>
      </c>
      <c r="B3" s="181" t="s">
        <v>483</v>
      </c>
      <c r="C3" s="181" t="s">
        <v>504</v>
      </c>
      <c r="D3" s="182" t="s">
        <v>505</v>
      </c>
      <c r="E3" s="183" t="s">
        <v>506</v>
      </c>
      <c r="F3" s="183" t="s">
        <v>516</v>
      </c>
    </row>
    <row r="4" spans="1:6" s="184" customFormat="1" ht="16.5" customHeight="1">
      <c r="A4" s="122" t="s">
        <v>6</v>
      </c>
      <c r="B4" s="181" t="s">
        <v>7</v>
      </c>
      <c r="C4" s="181" t="s">
        <v>8</v>
      </c>
      <c r="D4" s="181" t="s">
        <v>9</v>
      </c>
      <c r="E4" s="181" t="s">
        <v>10</v>
      </c>
      <c r="F4" s="183" t="s">
        <v>11</v>
      </c>
    </row>
    <row r="5" spans="1:6" s="14" customFormat="1" ht="15" customHeight="1">
      <c r="A5" s="20" t="s">
        <v>24</v>
      </c>
      <c r="B5" s="21" t="s">
        <v>13</v>
      </c>
      <c r="C5" s="185">
        <v>451078</v>
      </c>
      <c r="D5" s="185">
        <v>450500</v>
      </c>
      <c r="E5" s="185">
        <v>451000</v>
      </c>
      <c r="F5" s="186">
        <v>452000</v>
      </c>
    </row>
    <row r="6" spans="1:6" s="14" customFormat="1" ht="15" customHeight="1">
      <c r="A6" s="20" t="s">
        <v>39</v>
      </c>
      <c r="B6" s="22" t="s">
        <v>26</v>
      </c>
      <c r="C6" s="185">
        <v>122652</v>
      </c>
      <c r="D6" s="185">
        <v>145000</v>
      </c>
      <c r="E6" s="185">
        <v>75000</v>
      </c>
      <c r="F6" s="186">
        <v>80000</v>
      </c>
    </row>
    <row r="7" spans="1:6" s="14" customFormat="1" ht="15" customHeight="1">
      <c r="A7" s="42" t="s">
        <v>54</v>
      </c>
      <c r="B7" s="43" t="s">
        <v>342</v>
      </c>
      <c r="C7" s="187"/>
      <c r="D7" s="187"/>
      <c r="E7" s="187"/>
      <c r="F7" s="188"/>
    </row>
    <row r="8" spans="1:6" ht="15" customHeight="1">
      <c r="A8" s="20" t="s">
        <v>71</v>
      </c>
      <c r="B8" s="21" t="s">
        <v>56</v>
      </c>
      <c r="C8" s="189"/>
      <c r="D8" s="190"/>
      <c r="E8" s="189"/>
      <c r="F8" s="191"/>
    </row>
    <row r="9" spans="1:6" s="14" customFormat="1" ht="15" customHeight="1">
      <c r="A9" s="15" t="s">
        <v>57</v>
      </c>
      <c r="B9" s="16" t="s">
        <v>58</v>
      </c>
      <c r="C9" s="192">
        <v>406000</v>
      </c>
      <c r="D9" s="192">
        <f>D10+D11+D12</f>
        <v>380000</v>
      </c>
      <c r="E9" s="192">
        <f>E10+E11+E12</f>
        <v>380000</v>
      </c>
      <c r="F9" s="192">
        <f>F10+F11+F12</f>
        <v>380000</v>
      </c>
    </row>
    <row r="10" spans="1:6" s="14" customFormat="1" ht="15" customHeight="1">
      <c r="A10" s="17" t="s">
        <v>59</v>
      </c>
      <c r="B10" s="18" t="s">
        <v>60</v>
      </c>
      <c r="C10" s="193">
        <v>41000</v>
      </c>
      <c r="D10" s="193">
        <v>41000</v>
      </c>
      <c r="E10" s="193">
        <v>41000</v>
      </c>
      <c r="F10" s="193">
        <v>41000</v>
      </c>
    </row>
    <row r="11" spans="1:6" s="14" customFormat="1" ht="15" customHeight="1">
      <c r="A11" s="17" t="s">
        <v>61</v>
      </c>
      <c r="B11" s="18" t="s">
        <v>62</v>
      </c>
      <c r="C11" s="193"/>
      <c r="D11" s="193"/>
      <c r="E11" s="193"/>
      <c r="F11" s="193"/>
    </row>
    <row r="12" spans="1:6" s="14" customFormat="1" ht="15" customHeight="1">
      <c r="A12" s="17" t="s">
        <v>63</v>
      </c>
      <c r="B12" s="18" t="s">
        <v>64</v>
      </c>
      <c r="C12" s="193">
        <v>365000</v>
      </c>
      <c r="D12" s="193">
        <v>339000</v>
      </c>
      <c r="E12" s="193">
        <v>339000</v>
      </c>
      <c r="F12" s="193">
        <v>339000</v>
      </c>
    </row>
    <row r="13" spans="1:6" s="14" customFormat="1" ht="15" customHeight="1">
      <c r="A13" s="17" t="s">
        <v>65</v>
      </c>
      <c r="B13" s="18" t="s">
        <v>66</v>
      </c>
      <c r="C13" s="193">
        <v>27000</v>
      </c>
      <c r="D13" s="193">
        <v>27000</v>
      </c>
      <c r="E13" s="193">
        <v>27000</v>
      </c>
      <c r="F13" s="193">
        <v>27000</v>
      </c>
    </row>
    <row r="14" spans="1:6" s="14" customFormat="1" ht="15" customHeight="1">
      <c r="A14" s="17" t="s">
        <v>67</v>
      </c>
      <c r="B14" s="18" t="s">
        <v>68</v>
      </c>
      <c r="C14" s="193">
        <v>2600</v>
      </c>
      <c r="D14" s="193">
        <v>2600</v>
      </c>
      <c r="E14" s="193">
        <v>2600</v>
      </c>
      <c r="F14" s="193">
        <v>2600</v>
      </c>
    </row>
    <row r="15" spans="1:6" s="14" customFormat="1" ht="15" customHeight="1">
      <c r="A15" s="23" t="s">
        <v>69</v>
      </c>
      <c r="B15" s="25" t="s">
        <v>70</v>
      </c>
      <c r="C15" s="194">
        <v>2100</v>
      </c>
      <c r="D15" s="194">
        <v>2100</v>
      </c>
      <c r="E15" s="194">
        <v>2100</v>
      </c>
      <c r="F15" s="194">
        <v>2100</v>
      </c>
    </row>
    <row r="16" spans="1:6" s="14" customFormat="1" ht="15" customHeight="1">
      <c r="A16" s="20"/>
      <c r="B16" s="21" t="s">
        <v>72</v>
      </c>
      <c r="C16" s="195">
        <f>C9+C13+C14+C15</f>
        <v>437700</v>
      </c>
      <c r="D16" s="195">
        <f>D9+D13+D14+D15</f>
        <v>411700</v>
      </c>
      <c r="E16" s="195">
        <f>E9+E13+E14+E15</f>
        <v>411700</v>
      </c>
      <c r="F16" s="195">
        <f>F9+F13+F14+F15</f>
        <v>411700</v>
      </c>
    </row>
    <row r="17" spans="1:6" s="14" customFormat="1" ht="15" customHeight="1">
      <c r="A17" s="20" t="s">
        <v>96</v>
      </c>
      <c r="B17" s="21" t="s">
        <v>73</v>
      </c>
      <c r="C17" s="185">
        <v>158678</v>
      </c>
      <c r="D17" s="185">
        <v>150000</v>
      </c>
      <c r="E17" s="185">
        <v>130000</v>
      </c>
      <c r="F17" s="186">
        <v>100000</v>
      </c>
    </row>
    <row r="18" spans="1:6" s="14" customFormat="1" ht="15" customHeight="1">
      <c r="A18" s="20" t="s">
        <v>109</v>
      </c>
      <c r="B18" s="21" t="s">
        <v>345</v>
      </c>
      <c r="C18" s="185">
        <v>98500</v>
      </c>
      <c r="D18" s="185">
        <v>10000</v>
      </c>
      <c r="E18" s="185">
        <v>10000</v>
      </c>
      <c r="F18" s="186">
        <v>10000</v>
      </c>
    </row>
    <row r="19" spans="1:6" s="14" customFormat="1" ht="15" customHeight="1">
      <c r="A19" s="20" t="s">
        <v>412</v>
      </c>
      <c r="B19" s="21" t="s">
        <v>111</v>
      </c>
      <c r="C19" s="185">
        <v>22681</v>
      </c>
      <c r="D19" s="185">
        <v>20000</v>
      </c>
      <c r="E19" s="185">
        <v>10300</v>
      </c>
      <c r="F19" s="186">
        <v>5000</v>
      </c>
    </row>
    <row r="20" spans="1:6" s="14" customFormat="1" ht="15" customHeight="1">
      <c r="A20" s="20" t="s">
        <v>131</v>
      </c>
      <c r="B20" s="22" t="s">
        <v>122</v>
      </c>
      <c r="C20" s="185">
        <v>2000</v>
      </c>
      <c r="D20" s="185">
        <v>2000</v>
      </c>
      <c r="E20" s="185">
        <v>2000</v>
      </c>
      <c r="F20" s="186">
        <v>2000</v>
      </c>
    </row>
    <row r="21" spans="1:6" s="14" customFormat="1" ht="15" customHeight="1">
      <c r="A21" s="20" t="s">
        <v>278</v>
      </c>
      <c r="B21" s="21" t="s">
        <v>134</v>
      </c>
      <c r="C21" s="195">
        <f>+C5+C6+C7+C16+C17+C18+C19+C20</f>
        <v>1293289</v>
      </c>
      <c r="D21" s="195">
        <f>+D5+D6+D7+D16+D17+D18+D19+D20</f>
        <v>1189200</v>
      </c>
      <c r="E21" s="195">
        <f>+E5+E6+E7+E16+E17+E18+E19+E20</f>
        <v>1090000</v>
      </c>
      <c r="F21" s="24">
        <f>+F5+F6+F7+F16+F17+F18+F19+F20</f>
        <v>1060700</v>
      </c>
    </row>
    <row r="22" spans="1:6" s="14" customFormat="1" ht="15" customHeight="1">
      <c r="A22" s="20" t="s">
        <v>142</v>
      </c>
      <c r="B22" s="21" t="s">
        <v>507</v>
      </c>
      <c r="C22" s="185">
        <v>114000</v>
      </c>
      <c r="D22" s="185">
        <v>116800</v>
      </c>
      <c r="E22" s="185">
        <v>90000</v>
      </c>
      <c r="F22" s="186">
        <v>90000</v>
      </c>
    </row>
    <row r="23" spans="1:6" s="14" customFormat="1" ht="30.75" customHeight="1">
      <c r="A23" s="20" t="s">
        <v>281</v>
      </c>
      <c r="B23" s="21" t="s">
        <v>508</v>
      </c>
      <c r="C23" s="195">
        <f>+C21+C22</f>
        <v>1407289</v>
      </c>
      <c r="D23" s="195">
        <f>+D21+D22</f>
        <v>1306000</v>
      </c>
      <c r="E23" s="195">
        <f>+E21+E22</f>
        <v>1180000</v>
      </c>
      <c r="F23" s="196">
        <f>+F21+F22</f>
        <v>1150700</v>
      </c>
    </row>
    <row r="24" spans="1:6" s="14" customFormat="1" ht="12" customHeight="1">
      <c r="A24" s="33"/>
      <c r="B24" s="34"/>
      <c r="C24" s="34"/>
      <c r="D24" s="35"/>
      <c r="E24" s="197"/>
      <c r="F24" s="198"/>
    </row>
    <row r="25" spans="1:6" s="14" customFormat="1" ht="12" customHeight="1">
      <c r="A25" s="621" t="s">
        <v>190</v>
      </c>
      <c r="B25" s="621"/>
      <c r="C25" s="621"/>
      <c r="D25" s="621"/>
      <c r="E25" s="621"/>
      <c r="F25" s="621"/>
    </row>
    <row r="26" spans="1:6" s="14" customFormat="1" ht="12" customHeight="1">
      <c r="A26" s="661" t="s">
        <v>509</v>
      </c>
      <c r="B26" s="661"/>
      <c r="C26" s="199"/>
      <c r="D26" s="2"/>
      <c r="E26" s="5"/>
      <c r="F26" s="6" t="s">
        <v>0</v>
      </c>
    </row>
    <row r="27" spans="1:7" s="14" customFormat="1" ht="31.5" customHeight="1">
      <c r="A27" s="523" t="s">
        <v>374</v>
      </c>
      <c r="B27" s="524" t="s">
        <v>510</v>
      </c>
      <c r="C27" s="524" t="s">
        <v>504</v>
      </c>
      <c r="D27" s="525" t="s">
        <v>505</v>
      </c>
      <c r="E27" s="526" t="s">
        <v>506</v>
      </c>
      <c r="F27" s="527" t="s">
        <v>516</v>
      </c>
      <c r="G27" s="200"/>
    </row>
    <row r="28" spans="1:7" s="14" customFormat="1" ht="17.25" customHeight="1">
      <c r="A28" s="221" t="s">
        <v>6</v>
      </c>
      <c r="B28" s="201" t="s">
        <v>7</v>
      </c>
      <c r="C28" s="181" t="s">
        <v>8</v>
      </c>
      <c r="D28" s="181" t="s">
        <v>9</v>
      </c>
      <c r="E28" s="181" t="s">
        <v>10</v>
      </c>
      <c r="F28" s="528" t="s">
        <v>11</v>
      </c>
      <c r="G28" s="200"/>
    </row>
    <row r="29" spans="1:7" s="14" customFormat="1" ht="15" customHeight="1" thickBot="1">
      <c r="A29" s="529" t="s">
        <v>24</v>
      </c>
      <c r="B29" s="131" t="s">
        <v>191</v>
      </c>
      <c r="C29" s="187">
        <v>1118839</v>
      </c>
      <c r="D29" s="187">
        <v>1106000</v>
      </c>
      <c r="E29" s="187">
        <v>1020000</v>
      </c>
      <c r="F29" s="530">
        <v>1000700</v>
      </c>
      <c r="G29" s="200"/>
    </row>
    <row r="30" spans="1:6" ht="15" customHeight="1" thickBot="1">
      <c r="A30" s="522" t="s">
        <v>39</v>
      </c>
      <c r="B30" s="521" t="s">
        <v>426</v>
      </c>
      <c r="C30" s="189"/>
      <c r="D30" s="190"/>
      <c r="E30" s="189"/>
      <c r="F30" s="531"/>
    </row>
    <row r="31" spans="1:6" ht="15" customHeight="1">
      <c r="A31" s="532" t="s">
        <v>27</v>
      </c>
      <c r="B31" s="37" t="s">
        <v>230</v>
      </c>
      <c r="C31" s="202">
        <v>126981</v>
      </c>
      <c r="D31" s="202">
        <v>80000</v>
      </c>
      <c r="E31" s="202">
        <v>40000</v>
      </c>
      <c r="F31" s="533">
        <v>30000</v>
      </c>
    </row>
    <row r="32" spans="1:6" ht="15" customHeight="1">
      <c r="A32" s="532" t="s">
        <v>29</v>
      </c>
      <c r="B32" s="39" t="s">
        <v>232</v>
      </c>
      <c r="C32" s="193">
        <v>40693</v>
      </c>
      <c r="D32" s="193">
        <v>20000</v>
      </c>
      <c r="E32" s="193">
        <v>30000</v>
      </c>
      <c r="F32" s="534">
        <v>30000</v>
      </c>
    </row>
    <row r="33" spans="1:6" ht="15" customHeight="1">
      <c r="A33" s="532" t="s">
        <v>31</v>
      </c>
      <c r="B33" s="19" t="s">
        <v>234</v>
      </c>
      <c r="C33" s="193">
        <v>10000</v>
      </c>
      <c r="D33" s="193"/>
      <c r="E33" s="193"/>
      <c r="F33" s="534"/>
    </row>
    <row r="34" spans="1:6" ht="31.5" customHeight="1">
      <c r="A34" s="535"/>
      <c r="B34" s="36" t="s">
        <v>511</v>
      </c>
      <c r="C34" s="203">
        <f>C31+C32+C33</f>
        <v>177674</v>
      </c>
      <c r="D34" s="203">
        <f>D31+D32+D33</f>
        <v>100000</v>
      </c>
      <c r="E34" s="203">
        <f>E31+E32+E33</f>
        <v>70000</v>
      </c>
      <c r="F34" s="203">
        <f>F31+F32+F33</f>
        <v>60000</v>
      </c>
    </row>
    <row r="35" spans="1:6" ht="15" customHeight="1">
      <c r="A35" s="536" t="s">
        <v>54</v>
      </c>
      <c r="B35" s="21" t="s">
        <v>249</v>
      </c>
      <c r="C35" s="195">
        <f>+C29+C34</f>
        <v>1296513</v>
      </c>
      <c r="D35" s="195">
        <f>+D29+D34</f>
        <v>1206000</v>
      </c>
      <c r="E35" s="195">
        <f>+E29+E34</f>
        <v>1090000</v>
      </c>
      <c r="F35" s="537">
        <f>+F29+F34</f>
        <v>1060700</v>
      </c>
    </row>
    <row r="36" spans="1:7" ht="18.75" customHeight="1">
      <c r="A36" s="536" t="s">
        <v>71</v>
      </c>
      <c r="B36" s="21" t="s">
        <v>512</v>
      </c>
      <c r="C36" s="204">
        <v>110776</v>
      </c>
      <c r="D36" s="204">
        <v>100000</v>
      </c>
      <c r="E36" s="204">
        <v>90000</v>
      </c>
      <c r="F36" s="538">
        <v>90000</v>
      </c>
      <c r="G36" s="45"/>
    </row>
    <row r="37" spans="1:6" s="14" customFormat="1" ht="15" customHeight="1">
      <c r="A37" s="539" t="s">
        <v>96</v>
      </c>
      <c r="B37" s="540" t="s">
        <v>513</v>
      </c>
      <c r="C37" s="541">
        <f>+C35+C36</f>
        <v>1407289</v>
      </c>
      <c r="D37" s="541">
        <f>+D35+D36</f>
        <v>1306000</v>
      </c>
      <c r="E37" s="541">
        <f>+E35+E36</f>
        <v>1180000</v>
      </c>
      <c r="F37" s="542">
        <f>+F35+F36</f>
        <v>1150700</v>
      </c>
    </row>
    <row r="38" ht="15.75">
      <c r="D38" s="1"/>
    </row>
    <row r="39" spans="1:6" ht="15.75">
      <c r="A39" s="205"/>
      <c r="B39" s="205"/>
      <c r="C39" s="205"/>
      <c r="D39" s="205"/>
      <c r="E39" s="205"/>
      <c r="F39" s="205"/>
    </row>
    <row r="40" ht="15.75">
      <c r="D40" s="1"/>
    </row>
    <row r="41" ht="16.5" customHeight="1">
      <c r="D41" s="1"/>
    </row>
    <row r="42" ht="15.75">
      <c r="D42" s="1"/>
    </row>
    <row r="43" ht="15.75">
      <c r="D43" s="1"/>
    </row>
    <row r="44" spans="1:8" s="206" customFormat="1" ht="15.75">
      <c r="A44" s="1"/>
      <c r="B44" s="1"/>
      <c r="C44" s="1"/>
      <c r="D44" s="1"/>
      <c r="E44" s="1"/>
      <c r="F44" s="1"/>
      <c r="G44" s="3"/>
      <c r="H44" s="3"/>
    </row>
    <row r="45" spans="1:8" s="206" customFormat="1" ht="15.75">
      <c r="A45" s="1"/>
      <c r="B45" s="1"/>
      <c r="C45" s="1"/>
      <c r="D45" s="1"/>
      <c r="E45" s="1"/>
      <c r="F45" s="1"/>
      <c r="G45" s="3"/>
      <c r="H45" s="3"/>
    </row>
    <row r="46" spans="1:8" s="206" customFormat="1" ht="15.75">
      <c r="A46" s="1"/>
      <c r="B46" s="1"/>
      <c r="C46" s="1"/>
      <c r="D46" s="1"/>
      <c r="E46" s="1"/>
      <c r="F46" s="1"/>
      <c r="G46" s="3"/>
      <c r="H46" s="3"/>
    </row>
    <row r="47" spans="1:8" s="206" customFormat="1" ht="15.75">
      <c r="A47" s="1"/>
      <c r="B47" s="1"/>
      <c r="C47" s="1"/>
      <c r="D47" s="1"/>
      <c r="E47" s="1"/>
      <c r="F47" s="1"/>
      <c r="G47" s="3"/>
      <c r="H47" s="3"/>
    </row>
    <row r="48" spans="1:8" s="206" customFormat="1" ht="15.75">
      <c r="A48" s="1"/>
      <c r="B48" s="1"/>
      <c r="C48" s="1"/>
      <c r="D48" s="1"/>
      <c r="E48" s="1"/>
      <c r="F48" s="1"/>
      <c r="G48" s="3"/>
      <c r="H48" s="3"/>
    </row>
    <row r="49" spans="1:8" s="206" customFormat="1" ht="15.75">
      <c r="A49" s="1"/>
      <c r="B49" s="1"/>
      <c r="C49" s="1"/>
      <c r="D49" s="1"/>
      <c r="E49" s="1"/>
      <c r="F49" s="1"/>
      <c r="G49" s="3"/>
      <c r="H49" s="3"/>
    </row>
    <row r="50" spans="1:8" s="206" customFormat="1" ht="15.75">
      <c r="A50" s="1"/>
      <c r="B50" s="1"/>
      <c r="C50" s="1"/>
      <c r="D50" s="1"/>
      <c r="E50" s="1"/>
      <c r="F50" s="1"/>
      <c r="G50" s="3"/>
      <c r="H50" s="3"/>
    </row>
  </sheetData>
  <sheetProtection selectLockedCells="1" selectUnlockedCells="1"/>
  <mergeCells count="4">
    <mergeCell ref="A1:F1"/>
    <mergeCell ref="A2:B2"/>
    <mergeCell ref="A25:F25"/>
    <mergeCell ref="A26:B26"/>
  </mergeCells>
  <printOptions horizontalCentered="1"/>
  <pageMargins left="0.7875" right="0.7875" top="1.2395833333333335" bottom="0.30972222222222223" header="0.3798611111111111" footer="0.5118055555555555"/>
  <pageSetup horizontalDpi="300" verticalDpi="300" orientation="landscape" paperSize="9" scale="75" r:id="rId1"/>
  <headerFooter alignWithMargins="0">
    <oddHeader>&amp;C&amp;"Times New Roman CE,Félkövér"&amp;12Pásztó Városi  Önkormányzat
2017. ÉVI KÖLTSÉGVETÉSI ÉVET KÖVETŐ 3 ÉV TERVEZETT BEVÉTELEI, KIADÁSAI&amp;R&amp;"Times New Roman CE,Félkövér dőlt"&amp;11 14. melléklet a 3/2017. (III. 03.) 
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35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6.875" style="47" customWidth="1"/>
    <col min="2" max="2" width="45.375" style="271" customWidth="1"/>
    <col min="3" max="3" width="16.375" style="48" customWidth="1"/>
    <col min="4" max="4" width="16.875" style="47" customWidth="1"/>
    <col min="5" max="5" width="14.125" style="47" customWidth="1"/>
    <col min="6" max="6" width="13.875" style="47" customWidth="1"/>
    <col min="7" max="7" width="47.50390625" style="138" customWidth="1"/>
    <col min="8" max="8" width="16.375" style="47" customWidth="1"/>
    <col min="9" max="9" width="16.625" style="47" customWidth="1"/>
    <col min="10" max="10" width="13.625" style="47" customWidth="1"/>
    <col min="11" max="11" width="14.00390625" style="47" customWidth="1"/>
    <col min="12" max="12" width="4.875" style="49" customWidth="1"/>
    <col min="13" max="16384" width="9.375" style="49" customWidth="1"/>
  </cols>
  <sheetData>
    <row r="1" spans="7:11" ht="25.5" customHeight="1">
      <c r="G1" s="639" t="str">
        <f>+CONCATENATE("2.1. melléklet a 3/",2017,". (III. 03.) önkormányzati rendelethez")</f>
        <v>2.1. melléklet a 3/2017. (III. 03.) önkormányzati rendelethez</v>
      </c>
      <c r="H1" s="639"/>
      <c r="I1" s="639"/>
      <c r="J1" s="639"/>
      <c r="K1" s="639"/>
    </row>
    <row r="2" spans="2:12" ht="39.75" customHeight="1">
      <c r="B2" s="640" t="s">
        <v>287</v>
      </c>
      <c r="C2" s="640"/>
      <c r="D2" s="640"/>
      <c r="E2" s="640"/>
      <c r="F2" s="640"/>
      <c r="G2" s="640"/>
      <c r="H2" s="640"/>
      <c r="I2" s="640"/>
      <c r="J2" s="50"/>
      <c r="K2" s="50"/>
      <c r="L2" s="641" t="str">
        <f>G1</f>
        <v>2.1. melléklet a 3/2017. (III. 03.) önkormányzati rendelethez</v>
      </c>
    </row>
    <row r="3" spans="10:12" ht="16.5" thickBot="1">
      <c r="J3" s="51"/>
      <c r="K3" s="51" t="s">
        <v>288</v>
      </c>
      <c r="L3" s="641"/>
    </row>
    <row r="4" spans="1:12" s="138" customFormat="1" ht="18" customHeight="1" thickBot="1">
      <c r="A4" s="629" t="s">
        <v>289</v>
      </c>
      <c r="B4" s="634" t="s">
        <v>290</v>
      </c>
      <c r="C4" s="635"/>
      <c r="D4" s="635"/>
      <c r="E4" s="635"/>
      <c r="F4" s="636"/>
      <c r="G4" s="634" t="s">
        <v>291</v>
      </c>
      <c r="H4" s="635"/>
      <c r="I4" s="635"/>
      <c r="J4" s="635"/>
      <c r="K4" s="636"/>
      <c r="L4" s="641"/>
    </row>
    <row r="5" spans="1:12" s="270" customFormat="1" ht="24.75" customHeight="1" thickBot="1">
      <c r="A5" s="629"/>
      <c r="B5" s="632" t="s">
        <v>2</v>
      </c>
      <c r="C5" s="642" t="s">
        <v>534</v>
      </c>
      <c r="D5" s="630" t="s">
        <v>526</v>
      </c>
      <c r="E5" s="631" t="s">
        <v>514</v>
      </c>
      <c r="F5" s="631"/>
      <c r="G5" s="632" t="s">
        <v>2</v>
      </c>
      <c r="H5" s="642" t="s">
        <v>534</v>
      </c>
      <c r="I5" s="630" t="s">
        <v>526</v>
      </c>
      <c r="J5" s="637" t="s">
        <v>514</v>
      </c>
      <c r="K5" s="637"/>
      <c r="L5" s="641"/>
    </row>
    <row r="6" spans="1:12" s="270" customFormat="1" ht="50.25" customHeight="1" thickBot="1">
      <c r="A6" s="267"/>
      <c r="B6" s="633"/>
      <c r="C6" s="643"/>
      <c r="D6" s="630"/>
      <c r="E6" s="262" t="s">
        <v>3</v>
      </c>
      <c r="F6" s="232" t="s">
        <v>4</v>
      </c>
      <c r="G6" s="633"/>
      <c r="H6" s="643"/>
      <c r="I6" s="630"/>
      <c r="J6" s="262" t="s">
        <v>3</v>
      </c>
      <c r="K6" s="232" t="s">
        <v>4</v>
      </c>
      <c r="L6" s="641"/>
    </row>
    <row r="7" spans="1:12" s="56" customFormat="1" ht="16.5" customHeight="1" thickBot="1">
      <c r="A7" s="114" t="s">
        <v>6</v>
      </c>
      <c r="B7" s="233" t="s">
        <v>7</v>
      </c>
      <c r="C7" s="209" t="s">
        <v>8</v>
      </c>
      <c r="D7" s="546" t="s">
        <v>9</v>
      </c>
      <c r="E7" s="210" t="s">
        <v>10</v>
      </c>
      <c r="F7" s="210" t="s">
        <v>11</v>
      </c>
      <c r="G7" s="268" t="s">
        <v>6</v>
      </c>
      <c r="H7" s="211" t="s">
        <v>7</v>
      </c>
      <c r="I7" s="573" t="s">
        <v>8</v>
      </c>
      <c r="J7" s="55" t="s">
        <v>9</v>
      </c>
      <c r="K7" s="54" t="s">
        <v>10</v>
      </c>
      <c r="L7" s="641"/>
    </row>
    <row r="8" spans="1:12" ht="15" customHeight="1">
      <c r="A8" s="57" t="s">
        <v>24</v>
      </c>
      <c r="B8" s="272" t="s">
        <v>292</v>
      </c>
      <c r="C8" s="388">
        <v>505664</v>
      </c>
      <c r="D8" s="565">
        <v>451078</v>
      </c>
      <c r="E8" s="389">
        <v>451078</v>
      </c>
      <c r="F8" s="390"/>
      <c r="G8" s="272" t="s">
        <v>293</v>
      </c>
      <c r="H8" s="412">
        <v>485901</v>
      </c>
      <c r="I8" s="565">
        <v>465526</v>
      </c>
      <c r="J8" s="389">
        <v>402419</v>
      </c>
      <c r="K8" s="413">
        <v>63107</v>
      </c>
      <c r="L8" s="641"/>
    </row>
    <row r="9" spans="1:12" ht="15" customHeight="1">
      <c r="A9" s="58" t="s">
        <v>39</v>
      </c>
      <c r="B9" s="273" t="s">
        <v>26</v>
      </c>
      <c r="C9" s="391">
        <v>200149</v>
      </c>
      <c r="D9" s="566">
        <v>122652</v>
      </c>
      <c r="E9" s="392">
        <v>57768</v>
      </c>
      <c r="F9" s="393">
        <v>64884</v>
      </c>
      <c r="G9" s="273" t="s">
        <v>193</v>
      </c>
      <c r="H9" s="391">
        <v>135036</v>
      </c>
      <c r="I9" s="566">
        <v>111638</v>
      </c>
      <c r="J9" s="392">
        <v>97424</v>
      </c>
      <c r="K9" s="414">
        <v>14214</v>
      </c>
      <c r="L9" s="641"/>
    </row>
    <row r="10" spans="1:12" ht="15" customHeight="1">
      <c r="A10" s="58" t="s">
        <v>54</v>
      </c>
      <c r="B10" s="273" t="s">
        <v>294</v>
      </c>
      <c r="C10" s="391"/>
      <c r="D10" s="566"/>
      <c r="E10" s="392"/>
      <c r="F10" s="393"/>
      <c r="G10" s="273" t="s">
        <v>295</v>
      </c>
      <c r="H10" s="391">
        <v>422683</v>
      </c>
      <c r="I10" s="566">
        <v>389059</v>
      </c>
      <c r="J10" s="392">
        <v>304866</v>
      </c>
      <c r="K10" s="414">
        <v>84193</v>
      </c>
      <c r="L10" s="641"/>
    </row>
    <row r="11" spans="1:12" ht="15" customHeight="1">
      <c r="A11" s="58" t="s">
        <v>71</v>
      </c>
      <c r="B11" s="273" t="s">
        <v>296</v>
      </c>
      <c r="C11" s="391">
        <v>347600</v>
      </c>
      <c r="D11" s="566">
        <v>437700</v>
      </c>
      <c r="E11" s="392">
        <v>296592</v>
      </c>
      <c r="F11" s="393">
        <v>141108</v>
      </c>
      <c r="G11" s="273" t="s">
        <v>195</v>
      </c>
      <c r="H11" s="391">
        <v>32171</v>
      </c>
      <c r="I11" s="566">
        <v>32200</v>
      </c>
      <c r="J11" s="392">
        <v>32200</v>
      </c>
      <c r="K11" s="414"/>
      <c r="L11" s="641"/>
    </row>
    <row r="12" spans="1:12" ht="15" customHeight="1">
      <c r="A12" s="58" t="s">
        <v>96</v>
      </c>
      <c r="B12" s="274" t="s">
        <v>297</v>
      </c>
      <c r="C12" s="394">
        <v>147498</v>
      </c>
      <c r="D12" s="567">
        <v>158678</v>
      </c>
      <c r="E12" s="395">
        <v>93353</v>
      </c>
      <c r="F12" s="396">
        <v>65325</v>
      </c>
      <c r="G12" s="273" t="s">
        <v>197</v>
      </c>
      <c r="H12" s="391">
        <v>99144</v>
      </c>
      <c r="I12" s="566">
        <v>100416</v>
      </c>
      <c r="J12" s="395">
        <v>2990</v>
      </c>
      <c r="K12" s="415">
        <v>97426</v>
      </c>
      <c r="L12" s="641"/>
    </row>
    <row r="13" spans="1:12" ht="15" customHeight="1">
      <c r="A13" s="58" t="s">
        <v>109</v>
      </c>
      <c r="B13" s="275" t="s">
        <v>298</v>
      </c>
      <c r="C13" s="391">
        <v>7500</v>
      </c>
      <c r="D13" s="566">
        <v>22681</v>
      </c>
      <c r="E13" s="392"/>
      <c r="F13" s="393">
        <v>22681</v>
      </c>
      <c r="G13" s="273" t="s">
        <v>223</v>
      </c>
      <c r="H13" s="391">
        <v>20000</v>
      </c>
      <c r="I13" s="566">
        <v>20000</v>
      </c>
      <c r="J13" s="392">
        <v>20000</v>
      </c>
      <c r="K13" s="414"/>
      <c r="L13" s="641"/>
    </row>
    <row r="14" spans="1:12" ht="15" customHeight="1">
      <c r="A14" s="58" t="s">
        <v>120</v>
      </c>
      <c r="B14" s="275" t="s">
        <v>299</v>
      </c>
      <c r="C14" s="391"/>
      <c r="D14" s="566">
        <v>7681</v>
      </c>
      <c r="E14" s="392"/>
      <c r="F14" s="393">
        <v>7681</v>
      </c>
      <c r="G14" s="278"/>
      <c r="H14" s="391"/>
      <c r="I14" s="566"/>
      <c r="J14" s="392"/>
      <c r="K14" s="414"/>
      <c r="L14" s="641"/>
    </row>
    <row r="15" spans="1:12" ht="15" customHeight="1">
      <c r="A15" s="58" t="s">
        <v>131</v>
      </c>
      <c r="B15" s="276"/>
      <c r="C15" s="391"/>
      <c r="D15" s="566"/>
      <c r="E15" s="392"/>
      <c r="F15" s="393"/>
      <c r="G15" s="278"/>
      <c r="H15" s="391"/>
      <c r="I15" s="566"/>
      <c r="J15" s="392"/>
      <c r="K15" s="414"/>
      <c r="L15" s="641"/>
    </row>
    <row r="16" spans="1:12" ht="15" customHeight="1">
      <c r="A16" s="58" t="s">
        <v>278</v>
      </c>
      <c r="B16" s="277"/>
      <c r="C16" s="391"/>
      <c r="D16" s="566"/>
      <c r="E16" s="392"/>
      <c r="F16" s="393"/>
      <c r="G16" s="278"/>
      <c r="H16" s="391"/>
      <c r="I16" s="566"/>
      <c r="J16" s="392"/>
      <c r="K16" s="414"/>
      <c r="L16" s="641"/>
    </row>
    <row r="17" spans="1:12" ht="15" customHeight="1">
      <c r="A17" s="58" t="s">
        <v>142</v>
      </c>
      <c r="B17" s="278"/>
      <c r="C17" s="388"/>
      <c r="D17" s="568"/>
      <c r="E17" s="397"/>
      <c r="F17" s="390"/>
      <c r="G17" s="278"/>
      <c r="H17" s="391"/>
      <c r="I17" s="566"/>
      <c r="J17" s="392"/>
      <c r="K17" s="414"/>
      <c r="L17" s="641"/>
    </row>
    <row r="18" spans="1:12" ht="15" customHeight="1">
      <c r="A18" s="58" t="s">
        <v>281</v>
      </c>
      <c r="B18" s="278"/>
      <c r="C18" s="391"/>
      <c r="D18" s="566"/>
      <c r="E18" s="392"/>
      <c r="F18" s="393"/>
      <c r="G18" s="278"/>
      <c r="H18" s="391"/>
      <c r="I18" s="566"/>
      <c r="J18" s="397"/>
      <c r="K18" s="413"/>
      <c r="L18" s="641"/>
    </row>
    <row r="19" spans="1:12" ht="15" customHeight="1" thickBot="1">
      <c r="A19" s="58" t="s">
        <v>300</v>
      </c>
      <c r="B19" s="279"/>
      <c r="C19" s="394"/>
      <c r="D19" s="567"/>
      <c r="E19" s="395"/>
      <c r="F19" s="396"/>
      <c r="G19" s="278"/>
      <c r="H19" s="394"/>
      <c r="I19" s="567"/>
      <c r="J19" s="395"/>
      <c r="K19" s="415"/>
      <c r="L19" s="641"/>
    </row>
    <row r="20" spans="1:12" ht="30.75" customHeight="1" thickBot="1">
      <c r="A20" s="59" t="s">
        <v>301</v>
      </c>
      <c r="B20" s="280" t="s">
        <v>302</v>
      </c>
      <c r="C20" s="398">
        <f>SUM(C8:C19)</f>
        <v>1208411</v>
      </c>
      <c r="D20" s="569">
        <f>SUM(D8:D19)-D14</f>
        <v>1192789</v>
      </c>
      <c r="E20" s="399">
        <f>SUM(E8:E19)</f>
        <v>898791</v>
      </c>
      <c r="F20" s="400">
        <f>SUM(F8:F19)-F14</f>
        <v>293998</v>
      </c>
      <c r="G20" s="280" t="s">
        <v>303</v>
      </c>
      <c r="H20" s="398">
        <f>SUM(H8:H19)</f>
        <v>1194935</v>
      </c>
      <c r="I20" s="569">
        <f>SUM(I8:I19)</f>
        <v>1118839</v>
      </c>
      <c r="J20" s="399">
        <f>SUM(J8:J19)</f>
        <v>859899</v>
      </c>
      <c r="K20" s="409">
        <f>SUM(K8:K19)</f>
        <v>258940</v>
      </c>
      <c r="L20" s="641"/>
    </row>
    <row r="21" spans="1:12" ht="30.75" customHeight="1">
      <c r="A21" s="60" t="s">
        <v>304</v>
      </c>
      <c r="B21" s="281" t="s">
        <v>305</v>
      </c>
      <c r="C21" s="401">
        <f>C22+C23+C24+C25</f>
        <v>0</v>
      </c>
      <c r="D21" s="570">
        <f>D22+D23+D24+D25</f>
        <v>4000</v>
      </c>
      <c r="E21" s="401">
        <f>E22+E23+E24+E25</f>
        <v>0</v>
      </c>
      <c r="F21" s="401">
        <f>F22+F23+F24+F25</f>
        <v>4000</v>
      </c>
      <c r="G21" s="273" t="s">
        <v>306</v>
      </c>
      <c r="H21" s="408"/>
      <c r="I21" s="572"/>
      <c r="J21" s="402"/>
      <c r="K21" s="416"/>
      <c r="L21" s="641"/>
    </row>
    <row r="22" spans="1:12" ht="15" customHeight="1">
      <c r="A22" s="58" t="s">
        <v>307</v>
      </c>
      <c r="B22" s="273" t="s">
        <v>308</v>
      </c>
      <c r="C22" s="391"/>
      <c r="D22" s="566">
        <v>4000</v>
      </c>
      <c r="E22" s="392"/>
      <c r="F22" s="393">
        <v>4000</v>
      </c>
      <c r="G22" s="273" t="s">
        <v>309</v>
      </c>
      <c r="H22" s="391">
        <v>90000</v>
      </c>
      <c r="I22" s="566">
        <v>90000</v>
      </c>
      <c r="J22" s="392">
        <v>90000</v>
      </c>
      <c r="K22" s="414"/>
      <c r="L22" s="641"/>
    </row>
    <row r="23" spans="1:12" ht="15" customHeight="1">
      <c r="A23" s="58" t="s">
        <v>310</v>
      </c>
      <c r="B23" s="273" t="s">
        <v>311</v>
      </c>
      <c r="C23" s="391"/>
      <c r="D23" s="566"/>
      <c r="E23" s="392"/>
      <c r="F23" s="393"/>
      <c r="G23" s="273" t="s">
        <v>312</v>
      </c>
      <c r="H23" s="391"/>
      <c r="I23" s="566"/>
      <c r="J23" s="392"/>
      <c r="K23" s="414"/>
      <c r="L23" s="641"/>
    </row>
    <row r="24" spans="1:12" ht="15" customHeight="1">
      <c r="A24" s="58" t="s">
        <v>313</v>
      </c>
      <c r="B24" s="273" t="s">
        <v>314</v>
      </c>
      <c r="C24" s="391"/>
      <c r="D24" s="566"/>
      <c r="E24" s="392"/>
      <c r="F24" s="393"/>
      <c r="G24" s="273" t="s">
        <v>315</v>
      </c>
      <c r="H24" s="391"/>
      <c r="I24" s="566"/>
      <c r="J24" s="392"/>
      <c r="K24" s="414"/>
      <c r="L24" s="641"/>
    </row>
    <row r="25" spans="1:12" ht="15" customHeight="1">
      <c r="A25" s="58" t="s">
        <v>316</v>
      </c>
      <c r="B25" s="273" t="s">
        <v>317</v>
      </c>
      <c r="C25" s="391"/>
      <c r="D25" s="566"/>
      <c r="E25" s="403"/>
      <c r="F25" s="404"/>
      <c r="G25" s="281" t="s">
        <v>318</v>
      </c>
      <c r="H25" s="391"/>
      <c r="I25" s="566"/>
      <c r="J25" s="403"/>
      <c r="K25" s="417"/>
      <c r="L25" s="641"/>
    </row>
    <row r="26" spans="1:12" ht="15" customHeight="1">
      <c r="A26" s="58" t="s">
        <v>319</v>
      </c>
      <c r="B26" s="273" t="s">
        <v>320</v>
      </c>
      <c r="C26" s="405">
        <v>76524</v>
      </c>
      <c r="D26" s="571">
        <v>27436</v>
      </c>
      <c r="E26" s="406">
        <v>27436</v>
      </c>
      <c r="F26" s="407">
        <f>+F27+F28</f>
        <v>0</v>
      </c>
      <c r="G26" s="273" t="s">
        <v>321</v>
      </c>
      <c r="H26" s="391"/>
      <c r="I26" s="566"/>
      <c r="J26" s="406"/>
      <c r="K26" s="418"/>
      <c r="L26" s="641"/>
    </row>
    <row r="27" spans="1:12" ht="15" customHeight="1">
      <c r="A27" s="60" t="s">
        <v>322</v>
      </c>
      <c r="B27" s="281" t="s">
        <v>323</v>
      </c>
      <c r="C27" s="408">
        <v>76524</v>
      </c>
      <c r="D27" s="572">
        <v>27436</v>
      </c>
      <c r="E27" s="403">
        <v>27436</v>
      </c>
      <c r="F27" s="404"/>
      <c r="G27" s="272" t="s">
        <v>266</v>
      </c>
      <c r="H27" s="408"/>
      <c r="I27" s="572"/>
      <c r="J27" s="403"/>
      <c r="K27" s="417"/>
      <c r="L27" s="641"/>
    </row>
    <row r="28" spans="1:12" ht="15" customHeight="1">
      <c r="A28" s="58" t="s">
        <v>324</v>
      </c>
      <c r="B28" s="273" t="s">
        <v>325</v>
      </c>
      <c r="C28" s="391"/>
      <c r="D28" s="566"/>
      <c r="E28" s="392"/>
      <c r="F28" s="393"/>
      <c r="G28" s="273" t="s">
        <v>277</v>
      </c>
      <c r="H28" s="391"/>
      <c r="I28" s="566"/>
      <c r="J28" s="392"/>
      <c r="K28" s="414"/>
      <c r="L28" s="641"/>
    </row>
    <row r="29" spans="1:12" ht="33.75" customHeight="1">
      <c r="A29" s="58" t="s">
        <v>326</v>
      </c>
      <c r="B29" s="273" t="s">
        <v>183</v>
      </c>
      <c r="C29" s="391"/>
      <c r="D29" s="566"/>
      <c r="E29" s="392"/>
      <c r="F29" s="393"/>
      <c r="G29" s="273" t="s">
        <v>545</v>
      </c>
      <c r="H29" s="391"/>
      <c r="I29" s="566">
        <v>15386</v>
      </c>
      <c r="J29" s="392">
        <v>15386</v>
      </c>
      <c r="K29" s="414"/>
      <c r="L29" s="641"/>
    </row>
    <row r="30" spans="1:12" ht="33.75" customHeight="1" thickBot="1">
      <c r="A30" s="60" t="s">
        <v>327</v>
      </c>
      <c r="B30" s="281" t="s">
        <v>185</v>
      </c>
      <c r="C30" s="408"/>
      <c r="D30" s="572"/>
      <c r="E30" s="403"/>
      <c r="F30" s="404"/>
      <c r="G30" s="282"/>
      <c r="H30" s="408"/>
      <c r="I30" s="572"/>
      <c r="J30" s="403"/>
      <c r="K30" s="417"/>
      <c r="L30" s="641"/>
    </row>
    <row r="31" spans="1:12" ht="31.5" customHeight="1" thickBot="1">
      <c r="A31" s="59" t="s">
        <v>328</v>
      </c>
      <c r="B31" s="280" t="s">
        <v>329</v>
      </c>
      <c r="C31" s="398">
        <f>+C21+C26+C29+C30</f>
        <v>76524</v>
      </c>
      <c r="D31" s="569">
        <f>+D21+D26+D29+D30</f>
        <v>31436</v>
      </c>
      <c r="E31" s="399">
        <f>+E21+E26+E29+E30</f>
        <v>27436</v>
      </c>
      <c r="F31" s="400">
        <f>+F21+F26+F29+F30</f>
        <v>4000</v>
      </c>
      <c r="G31" s="280" t="s">
        <v>330</v>
      </c>
      <c r="H31" s="398">
        <f>SUM(H21:H30)</f>
        <v>90000</v>
      </c>
      <c r="I31" s="569">
        <f>SUM(I21:I30)</f>
        <v>105386</v>
      </c>
      <c r="J31" s="399">
        <f>SUM(J21:J30)</f>
        <v>105386</v>
      </c>
      <c r="K31" s="409">
        <f>SUM(K21:K30)</f>
        <v>0</v>
      </c>
      <c r="L31" s="641"/>
    </row>
    <row r="32" spans="1:12" ht="19.5" thickBot="1">
      <c r="A32" s="59" t="s">
        <v>331</v>
      </c>
      <c r="B32" s="280" t="s">
        <v>332</v>
      </c>
      <c r="C32" s="399">
        <f>+C20+C31</f>
        <v>1284935</v>
      </c>
      <c r="D32" s="569">
        <f>+D20+D31</f>
        <v>1224225</v>
      </c>
      <c r="E32" s="399">
        <f>+E20+E31</f>
        <v>926227</v>
      </c>
      <c r="F32" s="409">
        <f>+F20+F31</f>
        <v>297998</v>
      </c>
      <c r="G32" s="280" t="s">
        <v>333</v>
      </c>
      <c r="H32" s="399">
        <f>+H20+H31</f>
        <v>1284935</v>
      </c>
      <c r="I32" s="569">
        <f>+I20+I31</f>
        <v>1224225</v>
      </c>
      <c r="J32" s="399">
        <f>+J20+J31</f>
        <v>965285</v>
      </c>
      <c r="K32" s="409">
        <f>+K20+K31</f>
        <v>258940</v>
      </c>
      <c r="L32" s="641"/>
    </row>
    <row r="33" spans="1:12" ht="19.5" thickBot="1">
      <c r="A33" s="59" t="s">
        <v>334</v>
      </c>
      <c r="B33" s="280" t="s">
        <v>335</v>
      </c>
      <c r="C33" s="410"/>
      <c r="D33" s="569"/>
      <c r="E33" s="399"/>
      <c r="F33" s="411"/>
      <c r="G33" s="280" t="s">
        <v>336</v>
      </c>
      <c r="H33" s="410"/>
      <c r="I33" s="569" t="s">
        <v>337</v>
      </c>
      <c r="J33" s="399"/>
      <c r="K33" s="409"/>
      <c r="L33" s="641"/>
    </row>
    <row r="34" spans="1:12" ht="19.5" thickBot="1">
      <c r="A34" s="59" t="s">
        <v>338</v>
      </c>
      <c r="B34" s="280" t="s">
        <v>339</v>
      </c>
      <c r="C34" s="410"/>
      <c r="D34" s="569" t="str">
        <f>IF(D20+D31-I32&lt;0,I32-(D20+D31),"-")</f>
        <v>-</v>
      </c>
      <c r="E34" s="399"/>
      <c r="F34" s="411"/>
      <c r="G34" s="280" t="s">
        <v>340</v>
      </c>
      <c r="H34" s="410"/>
      <c r="I34" s="569" t="str">
        <f>IF(D20+D31-I32&gt;0,D20+D31-I32,"-")</f>
        <v>-</v>
      </c>
      <c r="J34" s="399"/>
      <c r="K34" s="409"/>
      <c r="L34" s="641"/>
    </row>
    <row r="35" spans="2:8" ht="12.75" customHeight="1">
      <c r="B35" s="638"/>
      <c r="C35" s="638"/>
      <c r="D35" s="638"/>
      <c r="E35" s="638"/>
      <c r="F35" s="638"/>
      <c r="G35" s="638"/>
      <c r="H35" s="212"/>
    </row>
  </sheetData>
  <sheetProtection selectLockedCells="1" selectUnlockedCells="1"/>
  <mergeCells count="15">
    <mergeCell ref="B35:G35"/>
    <mergeCell ref="G1:K1"/>
    <mergeCell ref="B2:I2"/>
    <mergeCell ref="L2:L34"/>
    <mergeCell ref="C5:C6"/>
    <mergeCell ref="H5:H6"/>
    <mergeCell ref="A4:A5"/>
    <mergeCell ref="D5:D6"/>
    <mergeCell ref="E5:F5"/>
    <mergeCell ref="I5:I6"/>
    <mergeCell ref="G5:G6"/>
    <mergeCell ref="B5:B6"/>
    <mergeCell ref="B4:F4"/>
    <mergeCell ref="G4:K4"/>
    <mergeCell ref="J5:K5"/>
  </mergeCells>
  <printOptions horizontalCentered="1"/>
  <pageMargins left="0.2361111111111111" right="0.19652777777777777" top="0.6298611111111111" bottom="0.2361111111111111" header="0.39375" footer="0.5118055555555555"/>
  <pageSetup horizontalDpi="300" verticalDpi="300" orientation="landscape" paperSize="9" scale="6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34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6.875" style="47" customWidth="1"/>
    <col min="2" max="2" width="54.625" style="271" customWidth="1"/>
    <col min="3" max="3" width="15.625" style="48" customWidth="1"/>
    <col min="4" max="4" width="15.625" style="47" customWidth="1"/>
    <col min="5" max="5" width="12.875" style="47" customWidth="1"/>
    <col min="6" max="6" width="14.00390625" style="47" customWidth="1"/>
    <col min="7" max="7" width="50.375" style="138" customWidth="1"/>
    <col min="8" max="8" width="15.50390625" style="47" customWidth="1"/>
    <col min="9" max="9" width="16.375" style="47" customWidth="1"/>
    <col min="10" max="10" width="12.875" style="47" customWidth="1"/>
    <col min="11" max="11" width="13.50390625" style="47" customWidth="1"/>
    <col min="12" max="12" width="4.875" style="47" customWidth="1"/>
    <col min="13" max="16384" width="9.375" style="49" customWidth="1"/>
  </cols>
  <sheetData>
    <row r="1" spans="7:11" ht="21" customHeight="1">
      <c r="G1" s="639" t="str">
        <f>+CONCATENATE("2.2. melléklet a 3/",2017,". (III. 03.) önkormányzati rendelethez")</f>
        <v>2.2. melléklet a 3/2017. (III. 03.) önkormányzati rendelethez</v>
      </c>
      <c r="H1" s="639"/>
      <c r="I1" s="639"/>
      <c r="J1" s="639"/>
      <c r="K1" s="639"/>
    </row>
    <row r="2" spans="2:12" ht="44.25" customHeight="1">
      <c r="B2" s="640" t="s">
        <v>341</v>
      </c>
      <c r="C2" s="640"/>
      <c r="D2" s="640"/>
      <c r="E2" s="640"/>
      <c r="F2" s="640"/>
      <c r="G2" s="640"/>
      <c r="H2" s="640"/>
      <c r="I2" s="640"/>
      <c r="J2" s="50"/>
      <c r="K2" s="61" t="s">
        <v>0</v>
      </c>
      <c r="L2" s="641" t="str">
        <f>G1</f>
        <v>2.2. melléklet a 3/2017. (III. 03.) önkormányzati rendelethez</v>
      </c>
    </row>
    <row r="3" spans="1:12" s="138" customFormat="1" ht="18" customHeight="1" thickBot="1">
      <c r="A3" s="629" t="s">
        <v>289</v>
      </c>
      <c r="B3" s="644" t="s">
        <v>290</v>
      </c>
      <c r="C3" s="644"/>
      <c r="D3" s="644"/>
      <c r="E3" s="269"/>
      <c r="F3" s="269"/>
      <c r="G3" s="634" t="s">
        <v>291</v>
      </c>
      <c r="H3" s="634"/>
      <c r="I3" s="634"/>
      <c r="J3" s="269"/>
      <c r="K3" s="267"/>
      <c r="L3" s="641"/>
    </row>
    <row r="4" spans="1:12" s="270" customFormat="1" ht="24.75" customHeight="1" thickBot="1">
      <c r="A4" s="629"/>
      <c r="B4" s="268" t="s">
        <v>2</v>
      </c>
      <c r="C4" s="642" t="s">
        <v>534</v>
      </c>
      <c r="D4" s="630" t="s">
        <v>526</v>
      </c>
      <c r="E4" s="645" t="s">
        <v>514</v>
      </c>
      <c r="F4" s="645"/>
      <c r="G4" s="268" t="s">
        <v>2</v>
      </c>
      <c r="H4" s="642" t="s">
        <v>534</v>
      </c>
      <c r="I4" s="630" t="s">
        <v>526</v>
      </c>
      <c r="J4" s="626" t="s">
        <v>514</v>
      </c>
      <c r="K4" s="626"/>
      <c r="L4" s="641"/>
    </row>
    <row r="5" spans="1:12" s="270" customFormat="1" ht="49.5" customHeight="1" thickBot="1">
      <c r="A5" s="267"/>
      <c r="B5" s="268"/>
      <c r="C5" s="643"/>
      <c r="D5" s="630"/>
      <c r="E5" s="262" t="s">
        <v>3</v>
      </c>
      <c r="F5" s="232" t="s">
        <v>4</v>
      </c>
      <c r="G5" s="268"/>
      <c r="H5" s="643"/>
      <c r="I5" s="630"/>
      <c r="J5" s="262" t="s">
        <v>3</v>
      </c>
      <c r="K5" s="232" t="s">
        <v>4</v>
      </c>
      <c r="L5" s="641"/>
    </row>
    <row r="6" spans="1:12" s="56" customFormat="1" ht="15.75" customHeight="1" thickBot="1">
      <c r="A6" s="114" t="s">
        <v>6</v>
      </c>
      <c r="B6" s="233" t="s">
        <v>7</v>
      </c>
      <c r="C6" s="209" t="s">
        <v>8</v>
      </c>
      <c r="D6" s="546" t="s">
        <v>9</v>
      </c>
      <c r="E6" s="210" t="s">
        <v>10</v>
      </c>
      <c r="F6" s="210" t="s">
        <v>11</v>
      </c>
      <c r="G6" s="268" t="s">
        <v>6</v>
      </c>
      <c r="H6" s="211" t="s">
        <v>7</v>
      </c>
      <c r="I6" s="573" t="s">
        <v>8</v>
      </c>
      <c r="J6" s="55" t="s">
        <v>9</v>
      </c>
      <c r="K6" s="54" t="s">
        <v>10</v>
      </c>
      <c r="L6" s="641"/>
    </row>
    <row r="7" spans="1:12" ht="16.5" customHeight="1">
      <c r="A7" s="57" t="s">
        <v>24</v>
      </c>
      <c r="B7" s="272" t="s">
        <v>342</v>
      </c>
      <c r="C7" s="412"/>
      <c r="D7" s="565"/>
      <c r="E7" s="389"/>
      <c r="F7" s="390"/>
      <c r="G7" s="272" t="s">
        <v>230</v>
      </c>
      <c r="H7" s="412">
        <v>62448</v>
      </c>
      <c r="I7" s="576">
        <v>126981</v>
      </c>
      <c r="J7" s="520">
        <v>8813</v>
      </c>
      <c r="K7" s="413">
        <v>118168</v>
      </c>
      <c r="L7" s="641"/>
    </row>
    <row r="8" spans="1:12" ht="13.5" customHeight="1">
      <c r="A8" s="58" t="s">
        <v>39</v>
      </c>
      <c r="B8" s="273" t="s">
        <v>343</v>
      </c>
      <c r="C8" s="391"/>
      <c r="D8" s="566"/>
      <c r="E8" s="392"/>
      <c r="F8" s="393"/>
      <c r="G8" s="273" t="s">
        <v>344</v>
      </c>
      <c r="H8" s="391"/>
      <c r="I8" s="577"/>
      <c r="J8" s="479"/>
      <c r="K8" s="414"/>
      <c r="L8" s="641"/>
    </row>
    <row r="9" spans="1:12" ht="18" customHeight="1">
      <c r="A9" s="58" t="s">
        <v>54</v>
      </c>
      <c r="B9" s="273" t="s">
        <v>345</v>
      </c>
      <c r="C9" s="391">
        <v>61000</v>
      </c>
      <c r="D9" s="566">
        <v>98500</v>
      </c>
      <c r="E9" s="392"/>
      <c r="F9" s="393">
        <v>98500</v>
      </c>
      <c r="G9" s="273" t="s">
        <v>232</v>
      </c>
      <c r="H9" s="391">
        <v>22268</v>
      </c>
      <c r="I9" s="577">
        <v>40693</v>
      </c>
      <c r="J9" s="479">
        <v>14693</v>
      </c>
      <c r="K9" s="414">
        <v>26000</v>
      </c>
      <c r="L9" s="641"/>
    </row>
    <row r="10" spans="1:12" ht="17.25" customHeight="1">
      <c r="A10" s="58" t="s">
        <v>71</v>
      </c>
      <c r="B10" s="273" t="s">
        <v>346</v>
      </c>
      <c r="C10" s="394">
        <v>800</v>
      </c>
      <c r="D10" s="567">
        <v>2000</v>
      </c>
      <c r="E10" s="395"/>
      <c r="F10" s="396">
        <v>2000</v>
      </c>
      <c r="G10" s="273" t="s">
        <v>347</v>
      </c>
      <c r="H10" s="391"/>
      <c r="I10" s="577"/>
      <c r="J10" s="479"/>
      <c r="K10" s="414"/>
      <c r="L10" s="641"/>
    </row>
    <row r="11" spans="1:12" ht="18" customHeight="1">
      <c r="A11" s="58" t="s">
        <v>96</v>
      </c>
      <c r="B11" s="275" t="s">
        <v>348</v>
      </c>
      <c r="C11" s="391"/>
      <c r="D11" s="566"/>
      <c r="E11" s="392"/>
      <c r="F11" s="393"/>
      <c r="G11" s="273" t="s">
        <v>234</v>
      </c>
      <c r="H11" s="391">
        <v>9360</v>
      </c>
      <c r="I11" s="577">
        <v>10000</v>
      </c>
      <c r="J11" s="479"/>
      <c r="K11" s="415">
        <v>10000</v>
      </c>
      <c r="L11" s="641"/>
    </row>
    <row r="12" spans="1:12" ht="13.5" customHeight="1">
      <c r="A12" s="58" t="s">
        <v>109</v>
      </c>
      <c r="B12" s="275" t="s">
        <v>349</v>
      </c>
      <c r="C12" s="391"/>
      <c r="D12" s="566"/>
      <c r="E12" s="392"/>
      <c r="F12" s="393"/>
      <c r="G12" s="290"/>
      <c r="H12" s="391"/>
      <c r="I12" s="577"/>
      <c r="J12" s="479"/>
      <c r="K12" s="414"/>
      <c r="L12" s="641"/>
    </row>
    <row r="13" spans="1:12" ht="13.5" customHeight="1">
      <c r="A13" s="58" t="s">
        <v>120</v>
      </c>
      <c r="B13" s="276"/>
      <c r="C13" s="391"/>
      <c r="D13" s="566"/>
      <c r="E13" s="392"/>
      <c r="F13" s="393"/>
      <c r="G13" s="290"/>
      <c r="H13" s="391"/>
      <c r="I13" s="577"/>
      <c r="J13" s="479"/>
      <c r="K13" s="414"/>
      <c r="L13" s="641"/>
    </row>
    <row r="14" spans="1:12" ht="13.5" customHeight="1">
      <c r="A14" s="58" t="s">
        <v>131</v>
      </c>
      <c r="B14" s="276"/>
      <c r="C14" s="391"/>
      <c r="D14" s="566"/>
      <c r="E14" s="392"/>
      <c r="F14" s="393"/>
      <c r="G14" s="290"/>
      <c r="H14" s="391"/>
      <c r="I14" s="577"/>
      <c r="J14" s="479"/>
      <c r="K14" s="414"/>
      <c r="L14" s="641"/>
    </row>
    <row r="15" spans="1:12" ht="13.5" customHeight="1">
      <c r="A15" s="58" t="s">
        <v>278</v>
      </c>
      <c r="B15" s="283"/>
      <c r="C15" s="391"/>
      <c r="D15" s="566"/>
      <c r="E15" s="392"/>
      <c r="F15" s="393"/>
      <c r="G15" s="290"/>
      <c r="H15" s="391"/>
      <c r="I15" s="577"/>
      <c r="J15" s="479"/>
      <c r="K15" s="414"/>
      <c r="L15" s="641"/>
    </row>
    <row r="16" spans="1:12" ht="13.5" customHeight="1">
      <c r="A16" s="58" t="s">
        <v>142</v>
      </c>
      <c r="B16" s="276"/>
      <c r="C16" s="391"/>
      <c r="D16" s="566"/>
      <c r="E16" s="392"/>
      <c r="F16" s="393"/>
      <c r="G16" s="290"/>
      <c r="H16" s="391"/>
      <c r="I16" s="577"/>
      <c r="J16" s="479"/>
      <c r="K16" s="414"/>
      <c r="L16" s="641"/>
    </row>
    <row r="17" spans="1:12" ht="13.5" customHeight="1" thickBot="1">
      <c r="A17" s="60" t="s">
        <v>281</v>
      </c>
      <c r="B17" s="282"/>
      <c r="C17" s="408"/>
      <c r="D17" s="572"/>
      <c r="E17" s="395"/>
      <c r="F17" s="404"/>
      <c r="G17" s="281" t="s">
        <v>223</v>
      </c>
      <c r="H17" s="408"/>
      <c r="I17" s="578"/>
      <c r="J17" s="482"/>
      <c r="K17" s="417"/>
      <c r="L17" s="641"/>
    </row>
    <row r="18" spans="1:12" ht="30" customHeight="1" thickBot="1">
      <c r="A18" s="59" t="s">
        <v>300</v>
      </c>
      <c r="B18" s="280" t="s">
        <v>350</v>
      </c>
      <c r="C18" s="398">
        <f>+C7+C9+C10+C12+C13+C14+C15+C16+C17</f>
        <v>61800</v>
      </c>
      <c r="D18" s="569">
        <f>+D7+D9+D10+D12+D13+D14+D15+D16+D17</f>
        <v>100500</v>
      </c>
      <c r="E18" s="399">
        <f>+E7+E9+E10+E12+E13+E14+E15+E16+E17</f>
        <v>0</v>
      </c>
      <c r="F18" s="400">
        <f>+F7+F9+F10+F12+F13+F14+F15+F16+F17</f>
        <v>100500</v>
      </c>
      <c r="G18" s="280" t="s">
        <v>351</v>
      </c>
      <c r="H18" s="398">
        <f>+H7+H9+H11+H12+H13+H14+H15+H16+H17</f>
        <v>94076</v>
      </c>
      <c r="I18" s="579">
        <f>+I7+I9+I11+I12+I13+I14+I15+I16+I17</f>
        <v>177674</v>
      </c>
      <c r="J18" s="480">
        <f>+J7+J9+J11+J12+J13+J14+J15+J16+J17</f>
        <v>23506</v>
      </c>
      <c r="K18" s="409">
        <f>+K7+K9+K11+K12+K13+K14+K15+K16+K17</f>
        <v>154168</v>
      </c>
      <c r="L18" s="641"/>
    </row>
    <row r="19" spans="1:12" ht="17.25" customHeight="1">
      <c r="A19" s="57" t="s">
        <v>301</v>
      </c>
      <c r="B19" s="284" t="s">
        <v>352</v>
      </c>
      <c r="C19" s="419">
        <v>25000</v>
      </c>
      <c r="D19" s="574">
        <v>20000</v>
      </c>
      <c r="E19" s="420"/>
      <c r="F19" s="421">
        <v>20000</v>
      </c>
      <c r="G19" s="272" t="s">
        <v>306</v>
      </c>
      <c r="H19" s="388"/>
      <c r="I19" s="580"/>
      <c r="J19" s="477"/>
      <c r="K19" s="427"/>
      <c r="L19" s="641"/>
    </row>
    <row r="20" spans="1:12" ht="17.25" customHeight="1">
      <c r="A20" s="58" t="s">
        <v>304</v>
      </c>
      <c r="B20" s="285" t="s">
        <v>353</v>
      </c>
      <c r="C20" s="391">
        <v>25000</v>
      </c>
      <c r="D20" s="566">
        <v>20000</v>
      </c>
      <c r="E20" s="406"/>
      <c r="F20" s="407">
        <v>20000</v>
      </c>
      <c r="G20" s="273" t="s">
        <v>354</v>
      </c>
      <c r="H20" s="391"/>
      <c r="I20" s="577"/>
      <c r="J20" s="479"/>
      <c r="K20" s="418"/>
      <c r="L20" s="641"/>
    </row>
    <row r="21" spans="1:12" ht="13.5" customHeight="1">
      <c r="A21" s="57" t="s">
        <v>307</v>
      </c>
      <c r="B21" s="285" t="s">
        <v>355</v>
      </c>
      <c r="C21" s="391"/>
      <c r="D21" s="566"/>
      <c r="E21" s="392"/>
      <c r="F21" s="393"/>
      <c r="G21" s="273" t="s">
        <v>312</v>
      </c>
      <c r="H21" s="391"/>
      <c r="I21" s="577"/>
      <c r="J21" s="479"/>
      <c r="K21" s="414"/>
      <c r="L21" s="641"/>
    </row>
    <row r="22" spans="1:12" ht="15.75" customHeight="1">
      <c r="A22" s="58" t="s">
        <v>310</v>
      </c>
      <c r="B22" s="285" t="s">
        <v>356</v>
      </c>
      <c r="C22" s="391"/>
      <c r="D22" s="566"/>
      <c r="E22" s="392"/>
      <c r="F22" s="393"/>
      <c r="G22" s="273" t="s">
        <v>315</v>
      </c>
      <c r="H22" s="391">
        <v>6200</v>
      </c>
      <c r="I22" s="577">
        <v>5390</v>
      </c>
      <c r="J22" s="479"/>
      <c r="K22" s="414">
        <v>5390</v>
      </c>
      <c r="L22" s="641"/>
    </row>
    <row r="23" spans="1:12" ht="13.5" customHeight="1">
      <c r="A23" s="57" t="s">
        <v>313</v>
      </c>
      <c r="B23" s="285" t="s">
        <v>357</v>
      </c>
      <c r="C23" s="391"/>
      <c r="D23" s="566"/>
      <c r="E23" s="392"/>
      <c r="F23" s="393"/>
      <c r="G23" s="281" t="s">
        <v>318</v>
      </c>
      <c r="H23" s="391"/>
      <c r="I23" s="577"/>
      <c r="J23" s="479"/>
      <c r="K23" s="414"/>
      <c r="L23" s="641"/>
    </row>
    <row r="24" spans="1:12" ht="13.5" customHeight="1">
      <c r="A24" s="58" t="s">
        <v>316</v>
      </c>
      <c r="B24" s="286" t="s">
        <v>358</v>
      </c>
      <c r="C24" s="391"/>
      <c r="D24" s="566"/>
      <c r="E24" s="403"/>
      <c r="F24" s="404"/>
      <c r="G24" s="273" t="s">
        <v>359</v>
      </c>
      <c r="H24" s="391"/>
      <c r="I24" s="577"/>
      <c r="J24" s="479"/>
      <c r="K24" s="417"/>
      <c r="L24" s="641"/>
    </row>
    <row r="25" spans="1:12" ht="33" customHeight="1">
      <c r="A25" s="57" t="s">
        <v>319</v>
      </c>
      <c r="B25" s="287" t="s">
        <v>360</v>
      </c>
      <c r="C25" s="405">
        <f>C26+C27+C28+C29+C30</f>
        <v>13476</v>
      </c>
      <c r="D25" s="575">
        <f>D26+D27+D28+D29+D30</f>
        <v>62564</v>
      </c>
      <c r="E25" s="405">
        <f>E26+E27+E28+E29+E30</f>
        <v>62564</v>
      </c>
      <c r="F25" s="405">
        <f>F26+F27+F28+F29+F30</f>
        <v>0</v>
      </c>
      <c r="G25" s="272" t="s">
        <v>361</v>
      </c>
      <c r="H25" s="391"/>
      <c r="I25" s="577"/>
      <c r="J25" s="479"/>
      <c r="K25" s="418"/>
      <c r="L25" s="641"/>
    </row>
    <row r="26" spans="1:12" ht="13.5" customHeight="1">
      <c r="A26" s="58" t="s">
        <v>322</v>
      </c>
      <c r="B26" s="286" t="s">
        <v>362</v>
      </c>
      <c r="C26" s="391"/>
      <c r="D26" s="566"/>
      <c r="E26" s="403"/>
      <c r="F26" s="404"/>
      <c r="G26" s="272" t="s">
        <v>267</v>
      </c>
      <c r="H26" s="391"/>
      <c r="I26" s="577"/>
      <c r="J26" s="479"/>
      <c r="K26" s="417"/>
      <c r="L26" s="641"/>
    </row>
    <row r="27" spans="1:12" ht="18" customHeight="1">
      <c r="A27" s="57" t="s">
        <v>324</v>
      </c>
      <c r="B27" s="286" t="s">
        <v>363</v>
      </c>
      <c r="C27" s="391">
        <v>13476</v>
      </c>
      <c r="D27" s="566">
        <v>62564</v>
      </c>
      <c r="E27" s="392">
        <v>62564</v>
      </c>
      <c r="F27" s="393"/>
      <c r="G27" s="291"/>
      <c r="H27" s="391"/>
      <c r="I27" s="577"/>
      <c r="J27" s="479"/>
      <c r="K27" s="414"/>
      <c r="L27" s="641"/>
    </row>
    <row r="28" spans="1:12" ht="13.5" customHeight="1">
      <c r="A28" s="58" t="s">
        <v>326</v>
      </c>
      <c r="B28" s="285" t="s">
        <v>364</v>
      </c>
      <c r="C28" s="391"/>
      <c r="D28" s="566"/>
      <c r="E28" s="422"/>
      <c r="F28" s="414"/>
      <c r="G28" s="291"/>
      <c r="H28" s="391"/>
      <c r="I28" s="577"/>
      <c r="J28" s="479"/>
      <c r="K28" s="414"/>
      <c r="L28" s="641"/>
    </row>
    <row r="29" spans="1:12" ht="13.5" customHeight="1">
      <c r="A29" s="57" t="s">
        <v>327</v>
      </c>
      <c r="B29" s="288" t="s">
        <v>365</v>
      </c>
      <c r="C29" s="391"/>
      <c r="D29" s="566"/>
      <c r="E29" s="423"/>
      <c r="F29" s="424"/>
      <c r="G29" s="278"/>
      <c r="H29" s="391"/>
      <c r="I29" s="577"/>
      <c r="J29" s="479"/>
      <c r="K29" s="428"/>
      <c r="L29" s="641"/>
    </row>
    <row r="30" spans="1:12" ht="19.5" customHeight="1" thickBot="1">
      <c r="A30" s="58" t="s">
        <v>328</v>
      </c>
      <c r="B30" s="289" t="s">
        <v>366</v>
      </c>
      <c r="C30" s="391"/>
      <c r="D30" s="566"/>
      <c r="E30" s="425"/>
      <c r="F30" s="426"/>
      <c r="G30" s="291"/>
      <c r="H30" s="391"/>
      <c r="I30" s="577"/>
      <c r="J30" s="479"/>
      <c r="K30" s="429"/>
      <c r="L30" s="641"/>
    </row>
    <row r="31" spans="1:12" ht="30.75" customHeight="1" thickBot="1">
      <c r="A31" s="59" t="s">
        <v>331</v>
      </c>
      <c r="B31" s="280" t="s">
        <v>367</v>
      </c>
      <c r="C31" s="398">
        <f>+C19+C25</f>
        <v>38476</v>
      </c>
      <c r="D31" s="569">
        <f>+D19+D25</f>
        <v>82564</v>
      </c>
      <c r="E31" s="399">
        <f>+E19+E25</f>
        <v>62564</v>
      </c>
      <c r="F31" s="400">
        <f>+F19+F25</f>
        <v>20000</v>
      </c>
      <c r="G31" s="280" t="s">
        <v>368</v>
      </c>
      <c r="H31" s="398">
        <f>SUM(H19:H30)</f>
        <v>6200</v>
      </c>
      <c r="I31" s="579">
        <f>SUM(I19:I30)</f>
        <v>5390</v>
      </c>
      <c r="J31" s="480">
        <f>SUM(J19:J30)</f>
        <v>0</v>
      </c>
      <c r="K31" s="409">
        <f>SUM(K19:K30)</f>
        <v>5390</v>
      </c>
      <c r="L31" s="641"/>
    </row>
    <row r="32" spans="1:12" ht="19.5" thickBot="1">
      <c r="A32" s="59" t="s">
        <v>334</v>
      </c>
      <c r="B32" s="280" t="s">
        <v>369</v>
      </c>
      <c r="C32" s="399">
        <f>+C18+C31</f>
        <v>100276</v>
      </c>
      <c r="D32" s="569">
        <f>+D18+D31</f>
        <v>183064</v>
      </c>
      <c r="E32" s="399">
        <f>+E18+E31</f>
        <v>62564</v>
      </c>
      <c r="F32" s="409">
        <f>+F18+F31</f>
        <v>120500</v>
      </c>
      <c r="G32" s="280" t="s">
        <v>370</v>
      </c>
      <c r="H32" s="399">
        <f>+H18+H31</f>
        <v>100276</v>
      </c>
      <c r="I32" s="569">
        <f>+I18+I31</f>
        <v>183064</v>
      </c>
      <c r="J32" s="480">
        <f>+J18+J31</f>
        <v>23506</v>
      </c>
      <c r="K32" s="409">
        <f>+K18+K31</f>
        <v>159558</v>
      </c>
      <c r="L32" s="641"/>
    </row>
    <row r="33" spans="1:12" ht="19.5" thickBot="1">
      <c r="A33" s="59" t="s">
        <v>338</v>
      </c>
      <c r="B33" s="280" t="s">
        <v>335</v>
      </c>
      <c r="C33" s="410"/>
      <c r="D33" s="569"/>
      <c r="E33" s="399"/>
      <c r="F33" s="411"/>
      <c r="G33" s="280" t="s">
        <v>336</v>
      </c>
      <c r="H33" s="410"/>
      <c r="I33" s="569"/>
      <c r="J33" s="399"/>
      <c r="K33" s="409"/>
      <c r="L33" s="641"/>
    </row>
    <row r="34" spans="1:12" ht="19.5" thickBot="1">
      <c r="A34" s="59" t="s">
        <v>371</v>
      </c>
      <c r="B34" s="280" t="s">
        <v>339</v>
      </c>
      <c r="C34" s="410"/>
      <c r="D34" s="569"/>
      <c r="E34" s="399"/>
      <c r="F34" s="411"/>
      <c r="G34" s="280" t="s">
        <v>340</v>
      </c>
      <c r="H34" s="410"/>
      <c r="I34" s="569"/>
      <c r="J34" s="399"/>
      <c r="K34" s="409"/>
      <c r="L34" s="641"/>
    </row>
  </sheetData>
  <sheetProtection selectLockedCells="1" selectUnlockedCells="1"/>
  <mergeCells count="12">
    <mergeCell ref="H4:H5"/>
    <mergeCell ref="C4:C5"/>
    <mergeCell ref="G1:K1"/>
    <mergeCell ref="B2:I2"/>
    <mergeCell ref="L2:L34"/>
    <mergeCell ref="A3:A4"/>
    <mergeCell ref="B3:D3"/>
    <mergeCell ref="G3:I3"/>
    <mergeCell ref="D4:D5"/>
    <mergeCell ref="E4:F4"/>
    <mergeCell ref="I4:I5"/>
    <mergeCell ref="J4:K4"/>
  </mergeCells>
  <printOptions horizontalCentered="1"/>
  <pageMargins left="0.2361111111111111" right="0.3541666666666667" top="0.4722222222222222" bottom="0.7875" header="0.5118055555555555" footer="0.5118055555555555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11"/>
  <sheetViews>
    <sheetView workbookViewId="0" topLeftCell="A1">
      <selection activeCell="A1" sqref="A1:G1"/>
    </sheetView>
  </sheetViews>
  <sheetFormatPr defaultColWidth="9.00390625" defaultRowHeight="12.75"/>
  <cols>
    <col min="1" max="1" width="6.625" style="62" customWidth="1"/>
    <col min="2" max="2" width="41.375" style="62" customWidth="1"/>
    <col min="3" max="6" width="14.00390625" style="62" customWidth="1"/>
    <col min="7" max="7" width="17.125" style="62" customWidth="1"/>
    <col min="8" max="16384" width="9.375" style="62" customWidth="1"/>
  </cols>
  <sheetData>
    <row r="1" spans="1:7" ht="33" customHeight="1">
      <c r="A1" s="646" t="s">
        <v>372</v>
      </c>
      <c r="B1" s="646"/>
      <c r="C1" s="646"/>
      <c r="D1" s="646"/>
      <c r="E1" s="646"/>
      <c r="F1" s="646"/>
      <c r="G1" s="646"/>
    </row>
    <row r="2" spans="1:8" ht="15.75" customHeight="1">
      <c r="A2" s="4"/>
      <c r="B2" s="4"/>
      <c r="C2" s="4"/>
      <c r="D2" s="647"/>
      <c r="E2" s="647"/>
      <c r="F2" s="648" t="s">
        <v>373</v>
      </c>
      <c r="G2" s="648"/>
      <c r="H2" s="63"/>
    </row>
    <row r="3" spans="1:7" ht="63" customHeight="1">
      <c r="A3" s="649" t="s">
        <v>374</v>
      </c>
      <c r="B3" s="650" t="s">
        <v>375</v>
      </c>
      <c r="C3" s="650" t="s">
        <v>376</v>
      </c>
      <c r="D3" s="650"/>
      <c r="E3" s="650"/>
      <c r="F3" s="650"/>
      <c r="G3" s="651" t="s">
        <v>377</v>
      </c>
    </row>
    <row r="4" spans="1:7" ht="15">
      <c r="A4" s="649"/>
      <c r="B4" s="650"/>
      <c r="C4" s="64" t="s">
        <v>378</v>
      </c>
      <c r="D4" s="64" t="s">
        <v>379</v>
      </c>
      <c r="E4" s="64" t="s">
        <v>380</v>
      </c>
      <c r="F4" s="64" t="s">
        <v>515</v>
      </c>
      <c r="G4" s="651"/>
    </row>
    <row r="5" spans="1:7" ht="15">
      <c r="A5" s="65" t="s">
        <v>6</v>
      </c>
      <c r="B5" s="66" t="s">
        <v>7</v>
      </c>
      <c r="C5" s="66" t="s">
        <v>8</v>
      </c>
      <c r="D5" s="66" t="s">
        <v>9</v>
      </c>
      <c r="E5" s="66" t="s">
        <v>10</v>
      </c>
      <c r="F5" s="66" t="s">
        <v>11</v>
      </c>
      <c r="G5" s="67" t="s">
        <v>381</v>
      </c>
    </row>
    <row r="6" spans="1:7" ht="15.75">
      <c r="A6" s="68" t="s">
        <v>24</v>
      </c>
      <c r="B6" s="69" t="s">
        <v>382</v>
      </c>
      <c r="C6" s="70">
        <v>5390</v>
      </c>
      <c r="D6" s="70"/>
      <c r="E6" s="70"/>
      <c r="F6" s="70"/>
      <c r="G6" s="71">
        <f>SUM(C6:F6)</f>
        <v>5390</v>
      </c>
    </row>
    <row r="7" spans="1:7" ht="15.75">
      <c r="A7" s="72" t="s">
        <v>39</v>
      </c>
      <c r="B7" s="73" t="s">
        <v>383</v>
      </c>
      <c r="C7" s="74">
        <v>103</v>
      </c>
      <c r="D7" s="74"/>
      <c r="E7" s="74"/>
      <c r="F7" s="74"/>
      <c r="G7" s="71">
        <f>SUM(C7:F7)</f>
        <v>103</v>
      </c>
    </row>
    <row r="8" spans="1:7" ht="15.75">
      <c r="A8" s="72" t="s">
        <v>54</v>
      </c>
      <c r="B8" s="73"/>
      <c r="C8" s="74"/>
      <c r="D8" s="74"/>
      <c r="E8" s="74"/>
      <c r="F8" s="74"/>
      <c r="G8" s="71">
        <f>SUM(C8:F8)</f>
        <v>0</v>
      </c>
    </row>
    <row r="9" spans="1:7" ht="15.75">
      <c r="A9" s="72" t="s">
        <v>71</v>
      </c>
      <c r="B9" s="73"/>
      <c r="C9" s="74"/>
      <c r="D9" s="74"/>
      <c r="E9" s="74"/>
      <c r="F9" s="74"/>
      <c r="G9" s="71">
        <f>SUM(C9:F9)</f>
        <v>0</v>
      </c>
    </row>
    <row r="10" spans="1:7" ht="15.75">
      <c r="A10" s="75" t="s">
        <v>96</v>
      </c>
      <c r="B10" s="76"/>
      <c r="C10" s="77"/>
      <c r="D10" s="77"/>
      <c r="E10" s="77"/>
      <c r="F10" s="77"/>
      <c r="G10" s="71">
        <f>SUM(C10:F10)</f>
        <v>0</v>
      </c>
    </row>
    <row r="11" spans="1:7" s="82" customFormat="1" ht="15.75">
      <c r="A11" s="78" t="s">
        <v>109</v>
      </c>
      <c r="B11" s="79" t="s">
        <v>384</v>
      </c>
      <c r="C11" s="80">
        <f>SUM(C6:C10)</f>
        <v>5493</v>
      </c>
      <c r="D11" s="80">
        <f>SUM(D6:D10)</f>
        <v>0</v>
      </c>
      <c r="E11" s="80">
        <f>SUM(E6:E10)</f>
        <v>0</v>
      </c>
      <c r="F11" s="80">
        <f>SUM(F6:F10)</f>
        <v>0</v>
      </c>
      <c r="G11" s="81">
        <f>SUM(G6:G10)</f>
        <v>5493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5" right="0.7875" top="1.3777777777777778" bottom="0.9840277777777777" header="0.7875" footer="0.5118055555555555"/>
  <pageSetup horizontalDpi="300" verticalDpi="300" orientation="landscape" paperSize="9" scale="110" r:id="rId1"/>
  <headerFooter alignWithMargins="0">
    <oddHeader>&amp;R&amp;"Times New Roman CE,Félkövér dőlt"&amp;11 4.2. melléklet a 3/2017. (III. 03.)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workbookViewId="0" topLeftCell="A1">
      <selection activeCell="B3" sqref="B3"/>
    </sheetView>
  </sheetViews>
  <sheetFormatPr defaultColWidth="9.00390625" defaultRowHeight="12.75"/>
  <cols>
    <col min="1" max="1" width="5.625" style="62" customWidth="1"/>
    <col min="2" max="2" width="68.625" style="62" customWidth="1"/>
    <col min="3" max="3" width="19.50390625" style="62" customWidth="1"/>
    <col min="4" max="16384" width="9.375" style="62" customWidth="1"/>
  </cols>
  <sheetData>
    <row r="1" spans="1:3" ht="33" customHeight="1">
      <c r="A1" s="646" t="s">
        <v>385</v>
      </c>
      <c r="B1" s="646"/>
      <c r="C1" s="646"/>
    </row>
    <row r="2" spans="1:4" ht="15.75" customHeight="1" thickBot="1">
      <c r="A2" s="4"/>
      <c r="B2" s="4"/>
      <c r="C2" s="83" t="s">
        <v>373</v>
      </c>
      <c r="D2" s="63"/>
    </row>
    <row r="3" spans="1:3" ht="50.25" customHeight="1" thickBot="1">
      <c r="A3" s="337" t="s">
        <v>374</v>
      </c>
      <c r="B3" s="84" t="s">
        <v>386</v>
      </c>
      <c r="C3" s="11" t="s">
        <v>526</v>
      </c>
    </row>
    <row r="4" spans="1:3" ht="15.75" thickBot="1">
      <c r="A4" s="228" t="s">
        <v>6</v>
      </c>
      <c r="B4" s="229" t="s">
        <v>7</v>
      </c>
      <c r="C4" s="231" t="s">
        <v>9</v>
      </c>
    </row>
    <row r="5" spans="1:3" ht="15.75">
      <c r="A5" s="85" t="s">
        <v>24</v>
      </c>
      <c r="B5" s="86" t="s">
        <v>387</v>
      </c>
      <c r="C5" s="230">
        <v>406600</v>
      </c>
    </row>
    <row r="6" spans="1:3" ht="30">
      <c r="A6" s="87" t="s">
        <v>39</v>
      </c>
      <c r="B6" s="88" t="s">
        <v>388</v>
      </c>
      <c r="C6" s="89"/>
    </row>
    <row r="7" spans="1:3" ht="15.75">
      <c r="A7" s="87" t="s">
        <v>54</v>
      </c>
      <c r="B7" s="90" t="s">
        <v>81</v>
      </c>
      <c r="C7" s="89">
        <v>16200</v>
      </c>
    </row>
    <row r="8" spans="1:3" ht="15.75">
      <c r="A8" s="87" t="s">
        <v>71</v>
      </c>
      <c r="B8" s="90" t="s">
        <v>389</v>
      </c>
      <c r="C8" s="89">
        <v>73500</v>
      </c>
    </row>
    <row r="9" spans="1:3" ht="15.75">
      <c r="A9" s="91" t="s">
        <v>96</v>
      </c>
      <c r="B9" s="90" t="s">
        <v>390</v>
      </c>
      <c r="C9" s="92">
        <v>4100</v>
      </c>
    </row>
    <row r="10" spans="1:3" ht="16.5" thickBot="1">
      <c r="A10" s="87" t="s">
        <v>109</v>
      </c>
      <c r="B10" s="93" t="s">
        <v>391</v>
      </c>
      <c r="C10" s="89"/>
    </row>
    <row r="11" spans="1:3" ht="17.25" customHeight="1" thickBot="1">
      <c r="A11" s="652" t="s">
        <v>392</v>
      </c>
      <c r="B11" s="652"/>
      <c r="C11" s="213">
        <f>SUM(C5:C10)</f>
        <v>500400</v>
      </c>
    </row>
    <row r="12" spans="1:3" ht="29.25" customHeight="1">
      <c r="A12" s="653" t="s">
        <v>393</v>
      </c>
      <c r="B12" s="653"/>
      <c r="C12" s="65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37430555555555556" right="0.27152777777777776" top="1.0194444444444444" bottom="0.49236111111111114" header="0.42916666666666664" footer="0.5118055555555555"/>
  <pageSetup horizontalDpi="300" verticalDpi="300" orientation="portrait" paperSize="9" scale="110" r:id="rId1"/>
  <headerFooter alignWithMargins="0">
    <oddHeader>&amp;R&amp;"Times New Roman CE,Félkövér dőlt"&amp;11 4.3. melléklet a 3/2017. (III. 03.)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21"/>
  <sheetViews>
    <sheetView workbookViewId="0" topLeftCell="A1">
      <selection activeCell="E3" sqref="E3:G3"/>
    </sheetView>
  </sheetViews>
  <sheetFormatPr defaultColWidth="9.00390625" defaultRowHeight="12.75"/>
  <cols>
    <col min="1" max="1" width="50.00390625" style="94" customWidth="1"/>
    <col min="2" max="2" width="19.875" style="94" customWidth="1"/>
    <col min="3" max="3" width="15.625" style="95" customWidth="1"/>
    <col min="4" max="4" width="16.375" style="95" customWidth="1"/>
    <col min="5" max="5" width="12.875" style="95" customWidth="1"/>
    <col min="6" max="6" width="11.875" style="95" customWidth="1"/>
    <col min="7" max="7" width="18.125" style="95" customWidth="1"/>
    <col min="8" max="16384" width="9.375" style="95" customWidth="1"/>
  </cols>
  <sheetData>
    <row r="1" spans="1:4" ht="25.5" customHeight="1">
      <c r="A1" s="654" t="s">
        <v>394</v>
      </c>
      <c r="B1" s="654"/>
      <c r="C1" s="654"/>
      <c r="D1" s="654"/>
    </row>
    <row r="2" spans="1:7" ht="22.5" customHeight="1" thickBot="1">
      <c r="A2" s="97"/>
      <c r="B2" s="97"/>
      <c r="C2" s="49"/>
      <c r="D2" s="49"/>
      <c r="G2" s="98" t="s">
        <v>288</v>
      </c>
    </row>
    <row r="3" spans="1:7" ht="24" customHeight="1" thickBot="1">
      <c r="A3" s="629" t="s">
        <v>395</v>
      </c>
      <c r="B3" s="630" t="s">
        <v>526</v>
      </c>
      <c r="C3" s="629" t="s">
        <v>396</v>
      </c>
      <c r="D3" s="629" t="s">
        <v>397</v>
      </c>
      <c r="E3" s="655" t="s">
        <v>514</v>
      </c>
      <c r="F3" s="656"/>
      <c r="G3" s="657"/>
    </row>
    <row r="4" spans="1:7" s="99" customFormat="1" ht="48" customHeight="1" thickBot="1">
      <c r="A4" s="629"/>
      <c r="B4" s="630"/>
      <c r="C4" s="629"/>
      <c r="D4" s="629"/>
      <c r="E4" s="262" t="s">
        <v>3</v>
      </c>
      <c r="F4" s="232" t="s">
        <v>4</v>
      </c>
      <c r="G4" s="232" t="s">
        <v>5</v>
      </c>
    </row>
    <row r="5" spans="1:7" s="49" customFormat="1" ht="16.5" customHeight="1" thickBot="1">
      <c r="A5" s="100" t="s">
        <v>6</v>
      </c>
      <c r="B5" s="581" t="s">
        <v>9</v>
      </c>
      <c r="C5" s="101" t="s">
        <v>7</v>
      </c>
      <c r="D5" s="101" t="s">
        <v>8</v>
      </c>
      <c r="E5" s="53" t="s">
        <v>10</v>
      </c>
      <c r="F5" s="52" t="s">
        <v>11</v>
      </c>
      <c r="G5" s="102" t="s">
        <v>381</v>
      </c>
    </row>
    <row r="6" spans="1:7" s="207" customFormat="1" ht="16.5" customHeight="1">
      <c r="A6" s="292" t="s">
        <v>539</v>
      </c>
      <c r="B6" s="582">
        <v>45000</v>
      </c>
      <c r="C6" s="296">
        <v>45000</v>
      </c>
      <c r="D6" s="297" t="s">
        <v>529</v>
      </c>
      <c r="E6" s="298"/>
      <c r="F6" s="296">
        <v>45000</v>
      </c>
      <c r="G6" s="299"/>
    </row>
    <row r="7" spans="1:7" ht="15.75" customHeight="1">
      <c r="A7" s="293" t="s">
        <v>517</v>
      </c>
      <c r="B7" s="583">
        <v>8000</v>
      </c>
      <c r="C7" s="300">
        <v>8000</v>
      </c>
      <c r="D7" s="297" t="s">
        <v>529</v>
      </c>
      <c r="E7" s="300"/>
      <c r="F7" s="300">
        <v>8000</v>
      </c>
      <c r="G7" s="301"/>
    </row>
    <row r="8" spans="1:7" ht="15.75" customHeight="1">
      <c r="A8" s="293" t="s">
        <v>549</v>
      </c>
      <c r="B8" s="583">
        <v>6000</v>
      </c>
      <c r="C8" s="300">
        <v>6000</v>
      </c>
      <c r="D8" s="297" t="s">
        <v>529</v>
      </c>
      <c r="E8" s="300"/>
      <c r="F8" s="300">
        <v>6000</v>
      </c>
      <c r="G8" s="301"/>
    </row>
    <row r="9" spans="1:7" ht="15.75" customHeight="1">
      <c r="A9" s="293" t="s">
        <v>518</v>
      </c>
      <c r="B9" s="583">
        <v>1000</v>
      </c>
      <c r="C9" s="300">
        <v>1000</v>
      </c>
      <c r="D9" s="297" t="s">
        <v>529</v>
      </c>
      <c r="E9" s="300"/>
      <c r="F9" s="300">
        <v>1000</v>
      </c>
      <c r="G9" s="301"/>
    </row>
    <row r="10" spans="1:7" ht="15.75" customHeight="1">
      <c r="A10" s="293" t="s">
        <v>519</v>
      </c>
      <c r="B10" s="583">
        <v>6980</v>
      </c>
      <c r="C10" s="300">
        <v>6980</v>
      </c>
      <c r="D10" s="297" t="s">
        <v>529</v>
      </c>
      <c r="E10" s="300"/>
      <c r="F10" s="300">
        <v>6980</v>
      </c>
      <c r="G10" s="301"/>
    </row>
    <row r="11" spans="1:7" ht="15.75" customHeight="1">
      <c r="A11" s="293" t="s">
        <v>520</v>
      </c>
      <c r="B11" s="583">
        <v>4100</v>
      </c>
      <c r="C11" s="300">
        <v>4100</v>
      </c>
      <c r="D11" s="297" t="s">
        <v>529</v>
      </c>
      <c r="E11" s="300">
        <v>4100</v>
      </c>
      <c r="F11" s="300"/>
      <c r="G11" s="301"/>
    </row>
    <row r="12" spans="1:7" ht="15.75" customHeight="1">
      <c r="A12" s="294" t="s">
        <v>531</v>
      </c>
      <c r="B12" s="583">
        <v>4000</v>
      </c>
      <c r="C12" s="300">
        <v>4000</v>
      </c>
      <c r="D12" s="297" t="s">
        <v>529</v>
      </c>
      <c r="E12" s="300"/>
      <c r="F12" s="300">
        <v>4000</v>
      </c>
      <c r="G12" s="301"/>
    </row>
    <row r="13" spans="1:7" ht="18.75" customHeight="1">
      <c r="A13" s="293" t="s">
        <v>521</v>
      </c>
      <c r="B13" s="583">
        <v>600</v>
      </c>
      <c r="C13" s="300">
        <v>600</v>
      </c>
      <c r="D13" s="297" t="s">
        <v>529</v>
      </c>
      <c r="E13" s="300"/>
      <c r="F13" s="300">
        <v>600</v>
      </c>
      <c r="G13" s="301"/>
    </row>
    <row r="14" spans="1:7" ht="15.75" customHeight="1">
      <c r="A14" s="294" t="s">
        <v>522</v>
      </c>
      <c r="B14" s="583">
        <v>8000</v>
      </c>
      <c r="C14" s="300">
        <v>8000</v>
      </c>
      <c r="D14" s="297" t="s">
        <v>529</v>
      </c>
      <c r="E14" s="300"/>
      <c r="F14" s="300">
        <v>8000</v>
      </c>
      <c r="G14" s="301"/>
    </row>
    <row r="15" spans="1:7" ht="15.75" customHeight="1">
      <c r="A15" s="293" t="s">
        <v>532</v>
      </c>
      <c r="B15" s="583">
        <v>10000</v>
      </c>
      <c r="C15" s="300">
        <v>10000</v>
      </c>
      <c r="D15" s="297" t="s">
        <v>529</v>
      </c>
      <c r="E15" s="300"/>
      <c r="F15" s="300">
        <v>10000</v>
      </c>
      <c r="G15" s="301"/>
    </row>
    <row r="16" spans="1:7" ht="15.75" customHeight="1">
      <c r="A16" s="293" t="s">
        <v>523</v>
      </c>
      <c r="B16" s="583">
        <v>8000</v>
      </c>
      <c r="C16" s="300">
        <v>8000</v>
      </c>
      <c r="D16" s="297" t="s">
        <v>529</v>
      </c>
      <c r="E16" s="300"/>
      <c r="F16" s="300">
        <v>8000</v>
      </c>
      <c r="G16" s="301"/>
    </row>
    <row r="17" spans="1:7" ht="15.75" customHeight="1">
      <c r="A17" s="293" t="s">
        <v>524</v>
      </c>
      <c r="B17" s="584">
        <v>10000</v>
      </c>
      <c r="C17" s="342">
        <v>10000</v>
      </c>
      <c r="D17" s="297" t="s">
        <v>529</v>
      </c>
      <c r="E17" s="300"/>
      <c r="F17" s="300">
        <v>10000</v>
      </c>
      <c r="G17" s="301"/>
    </row>
    <row r="18" spans="1:7" ht="15.75" customHeight="1">
      <c r="A18" s="293" t="s">
        <v>525</v>
      </c>
      <c r="B18" s="585">
        <v>10000</v>
      </c>
      <c r="C18" s="302">
        <v>10000</v>
      </c>
      <c r="D18" s="297" t="s">
        <v>529</v>
      </c>
      <c r="E18" s="300"/>
      <c r="F18" s="302">
        <v>10000</v>
      </c>
      <c r="G18" s="301"/>
    </row>
    <row r="19" spans="1:7" ht="30.75" customHeight="1">
      <c r="A19" s="293" t="s">
        <v>530</v>
      </c>
      <c r="B19" s="584">
        <v>588</v>
      </c>
      <c r="C19" s="342">
        <v>588</v>
      </c>
      <c r="D19" s="297" t="s">
        <v>529</v>
      </c>
      <c r="E19" s="300"/>
      <c r="F19" s="300">
        <v>588</v>
      </c>
      <c r="G19" s="301"/>
    </row>
    <row r="20" spans="1:7" ht="30.75" customHeight="1" thickBot="1">
      <c r="A20" s="293" t="s">
        <v>533</v>
      </c>
      <c r="B20" s="583">
        <v>10000</v>
      </c>
      <c r="C20" s="300">
        <v>10000</v>
      </c>
      <c r="D20" s="297" t="s">
        <v>529</v>
      </c>
      <c r="E20" s="300"/>
      <c r="F20" s="300">
        <v>10000</v>
      </c>
      <c r="G20" s="301"/>
    </row>
    <row r="21" spans="1:7" s="103" customFormat="1" ht="18" customHeight="1" thickBot="1">
      <c r="A21" s="295" t="s">
        <v>398</v>
      </c>
      <c r="B21" s="586">
        <f>SUM(B6:B20)</f>
        <v>132268</v>
      </c>
      <c r="C21" s="303">
        <f>SUM(C6:C20)</f>
        <v>132268</v>
      </c>
      <c r="D21" s="341"/>
      <c r="E21" s="303">
        <f>SUM(E6:E20)</f>
        <v>4100</v>
      </c>
      <c r="F21" s="303">
        <f>SUM(F6:F20)</f>
        <v>128168</v>
      </c>
      <c r="G21" s="304">
        <f>SUM(G7:G20)</f>
        <v>0</v>
      </c>
    </row>
  </sheetData>
  <sheetProtection selectLockedCells="1" selectUnlockedCells="1"/>
  <mergeCells count="6">
    <mergeCell ref="A1:D1"/>
    <mergeCell ref="A3:A4"/>
    <mergeCell ref="C3:C4"/>
    <mergeCell ref="D3:D4"/>
    <mergeCell ref="E3:G3"/>
    <mergeCell ref="B3:B4"/>
  </mergeCells>
  <printOptions horizontalCentered="1"/>
  <pageMargins left="0.7875" right="0.7875" top="1.2958333333333334" bottom="0.2375" header="1.0631944444444446" footer="0.5118055555555555"/>
  <pageSetup horizontalDpi="300" verticalDpi="300" orientation="landscape" paperSize="9" scale="96" r:id="rId1"/>
  <headerFooter alignWithMargins="0">
    <oddHeader>&amp;R&amp;"Times New Roman CE,Félkövér dőlt"&amp;11 6. melléklet  a 3/2017. (III. 03.)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4"/>
  <sheetViews>
    <sheetView workbookViewId="0" topLeftCell="A1">
      <selection activeCell="E36" sqref="E36"/>
    </sheetView>
  </sheetViews>
  <sheetFormatPr defaultColWidth="9.00390625" defaultRowHeight="12.75"/>
  <cols>
    <col min="1" max="1" width="56.625" style="94" customWidth="1"/>
    <col min="2" max="2" width="18.875" style="94" customWidth="1"/>
    <col min="3" max="3" width="15.625" style="95" customWidth="1"/>
    <col min="4" max="4" width="16.375" style="95" customWidth="1"/>
    <col min="5" max="5" width="14.625" style="95" customWidth="1"/>
    <col min="6" max="6" width="14.50390625" style="95" customWidth="1"/>
    <col min="7" max="7" width="16.50390625" style="95" customWidth="1"/>
    <col min="8" max="16384" width="9.375" style="95" customWidth="1"/>
  </cols>
  <sheetData>
    <row r="1" spans="1:7" ht="24.75" customHeight="1">
      <c r="A1" s="654" t="s">
        <v>399</v>
      </c>
      <c r="B1" s="654"/>
      <c r="C1" s="654"/>
      <c r="D1" s="654"/>
      <c r="G1" s="98"/>
    </row>
    <row r="2" spans="1:7" ht="24.75" customHeight="1" thickBot="1">
      <c r="A2" s="96"/>
      <c r="B2" s="96"/>
      <c r="C2" s="96"/>
      <c r="D2" s="96"/>
      <c r="G2" s="98" t="s">
        <v>288</v>
      </c>
    </row>
    <row r="3" spans="1:7" ht="23.25" customHeight="1" thickBot="1">
      <c r="A3" s="629" t="s">
        <v>400</v>
      </c>
      <c r="B3" s="630" t="s">
        <v>526</v>
      </c>
      <c r="C3" s="629" t="s">
        <v>396</v>
      </c>
      <c r="D3" s="629" t="s">
        <v>397</v>
      </c>
      <c r="E3" s="655" t="s">
        <v>514</v>
      </c>
      <c r="F3" s="656"/>
      <c r="G3" s="657"/>
    </row>
    <row r="4" spans="1:7" s="99" customFormat="1" ht="46.5" customHeight="1" thickBot="1">
      <c r="A4" s="629"/>
      <c r="B4" s="630"/>
      <c r="C4" s="629"/>
      <c r="D4" s="629"/>
      <c r="E4" s="262" t="s">
        <v>3</v>
      </c>
      <c r="F4" s="232" t="s">
        <v>4</v>
      </c>
      <c r="G4" s="232" t="s">
        <v>401</v>
      </c>
    </row>
    <row r="5" spans="1:7" s="49" customFormat="1" ht="15" customHeight="1" thickBot="1">
      <c r="A5" s="100" t="s">
        <v>6</v>
      </c>
      <c r="B5" s="587" t="s">
        <v>9</v>
      </c>
      <c r="C5" s="101" t="s">
        <v>7</v>
      </c>
      <c r="D5" s="101" t="s">
        <v>8</v>
      </c>
      <c r="E5" s="53" t="s">
        <v>10</v>
      </c>
      <c r="F5" s="52" t="s">
        <v>11</v>
      </c>
      <c r="G5" s="102" t="s">
        <v>381</v>
      </c>
    </row>
    <row r="6" spans="1:7" ht="15.75" customHeight="1">
      <c r="A6" s="278" t="s">
        <v>548</v>
      </c>
      <c r="B6" s="588">
        <v>10000</v>
      </c>
      <c r="C6" s="305">
        <v>10000</v>
      </c>
      <c r="D6" s="306" t="s">
        <v>529</v>
      </c>
      <c r="E6" s="305"/>
      <c r="F6" s="305">
        <v>10000</v>
      </c>
      <c r="G6" s="307"/>
    </row>
    <row r="7" spans="1:7" ht="15.75" customHeight="1">
      <c r="A7" s="278" t="s">
        <v>527</v>
      </c>
      <c r="B7" s="588">
        <v>2000</v>
      </c>
      <c r="C7" s="305">
        <v>2000</v>
      </c>
      <c r="D7" s="306" t="s">
        <v>529</v>
      </c>
      <c r="E7" s="305">
        <v>2000</v>
      </c>
      <c r="F7" s="305"/>
      <c r="G7" s="307"/>
    </row>
    <row r="8" spans="1:7" ht="27.75" customHeight="1">
      <c r="A8" s="278" t="s">
        <v>543</v>
      </c>
      <c r="B8" s="588">
        <v>3500</v>
      </c>
      <c r="C8" s="305">
        <v>3500</v>
      </c>
      <c r="D8" s="306" t="s">
        <v>529</v>
      </c>
      <c r="E8" s="305">
        <v>3500</v>
      </c>
      <c r="F8" s="305"/>
      <c r="G8" s="307"/>
    </row>
    <row r="9" spans="1:7" ht="17.25" customHeight="1">
      <c r="A9" s="278" t="s">
        <v>540</v>
      </c>
      <c r="B9" s="588">
        <v>15000</v>
      </c>
      <c r="C9" s="305">
        <v>15000</v>
      </c>
      <c r="D9" s="306" t="s">
        <v>529</v>
      </c>
      <c r="E9" s="305"/>
      <c r="F9" s="305">
        <v>15000</v>
      </c>
      <c r="G9" s="307"/>
    </row>
    <row r="10" spans="1:7" ht="15.75" customHeight="1">
      <c r="A10" s="278" t="s">
        <v>528</v>
      </c>
      <c r="B10" s="588">
        <v>1000</v>
      </c>
      <c r="C10" s="305">
        <v>1000</v>
      </c>
      <c r="D10" s="306" t="s">
        <v>529</v>
      </c>
      <c r="E10" s="305"/>
      <c r="F10" s="305">
        <v>1000</v>
      </c>
      <c r="G10" s="307"/>
    </row>
    <row r="11" spans="1:7" ht="30.75" customHeight="1">
      <c r="A11" s="278" t="s">
        <v>542</v>
      </c>
      <c r="B11" s="588">
        <v>4000</v>
      </c>
      <c r="C11" s="305">
        <v>4000</v>
      </c>
      <c r="D11" s="306" t="s">
        <v>529</v>
      </c>
      <c r="E11" s="305">
        <v>4000</v>
      </c>
      <c r="F11" s="305"/>
      <c r="G11" s="307"/>
    </row>
    <row r="12" spans="1:7" ht="33.75" customHeight="1">
      <c r="A12" s="278" t="s">
        <v>544</v>
      </c>
      <c r="B12" s="588">
        <v>4000</v>
      </c>
      <c r="C12" s="305">
        <v>4000</v>
      </c>
      <c r="D12" s="306" t="s">
        <v>529</v>
      </c>
      <c r="E12" s="305">
        <v>4000</v>
      </c>
      <c r="F12" s="305"/>
      <c r="G12" s="307"/>
    </row>
    <row r="13" spans="1:7" ht="24.75" customHeight="1" thickBot="1">
      <c r="A13" s="282" t="s">
        <v>547</v>
      </c>
      <c r="B13" s="589">
        <v>1193</v>
      </c>
      <c r="C13" s="543">
        <v>1193</v>
      </c>
      <c r="D13" s="544" t="s">
        <v>529</v>
      </c>
      <c r="E13" s="543">
        <v>1193</v>
      </c>
      <c r="F13" s="543"/>
      <c r="G13" s="545"/>
    </row>
    <row r="14" spans="1:7" s="103" customFormat="1" ht="18" customHeight="1" thickBot="1">
      <c r="A14" s="295" t="s">
        <v>398</v>
      </c>
      <c r="B14" s="590">
        <f aca="true" t="shared" si="0" ref="B14:G14">SUM(B6:B13)</f>
        <v>40693</v>
      </c>
      <c r="C14" s="308">
        <f t="shared" si="0"/>
        <v>40693</v>
      </c>
      <c r="D14" s="308">
        <f t="shared" si="0"/>
        <v>0</v>
      </c>
      <c r="E14" s="308">
        <f t="shared" si="0"/>
        <v>14693</v>
      </c>
      <c r="F14" s="308">
        <f t="shared" si="0"/>
        <v>26000</v>
      </c>
      <c r="G14" s="308">
        <f t="shared" si="0"/>
        <v>0</v>
      </c>
    </row>
  </sheetData>
  <sheetProtection selectLockedCells="1" selectUnlockedCells="1"/>
  <mergeCells count="6">
    <mergeCell ref="A1:D1"/>
    <mergeCell ref="A3:A4"/>
    <mergeCell ref="C3:C4"/>
    <mergeCell ref="D3:D4"/>
    <mergeCell ref="E3:G3"/>
    <mergeCell ref="B3:B4"/>
  </mergeCells>
  <printOptions horizontalCentered="1"/>
  <pageMargins left="0.7875" right="0.7875" top="1.7326388888888888" bottom="0.9840277777777777" header="1.2694444444444444" footer="0.5118055555555555"/>
  <pageSetup horizontalDpi="300" verticalDpi="300" orientation="landscape" paperSize="9" scale="93" r:id="rId1"/>
  <headerFooter alignWithMargins="0">
    <oddHeader xml:space="preserve">&amp;R&amp;"Times New Roman CE,Félkövér dőlt"&amp;12 &amp;11 7. melléklet a 3/2017. (III. 03.) önkormányzati rendelethez 
&amp;"Times New Roman CE,Normál"&amp;10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178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9.125" style="104" customWidth="1"/>
    <col min="2" max="2" width="81.50390625" style="263" customWidth="1"/>
    <col min="3" max="3" width="16.375" style="105" customWidth="1"/>
    <col min="4" max="4" width="16.125" style="106" customWidth="1"/>
    <col min="5" max="5" width="13.50390625" style="106" customWidth="1"/>
    <col min="6" max="6" width="14.00390625" style="106" customWidth="1"/>
    <col min="7" max="7" width="13.625" style="106" customWidth="1"/>
    <col min="8" max="16384" width="9.375" style="107" customWidth="1"/>
  </cols>
  <sheetData>
    <row r="1" spans="1:7" s="111" customFormat="1" ht="16.5" customHeight="1">
      <c r="A1" s="108"/>
      <c r="B1" s="138"/>
      <c r="C1" s="47"/>
      <c r="D1" s="109" t="str">
        <f>+CONCATENATE("9.1. melléklet a 3/",2017,". (III. 03.) önkormányzati rendelethez")</f>
        <v>9.1. melléklet a 3/2017. (III. 03.) önkormányzati rendelethez</v>
      </c>
      <c r="E1" s="110"/>
      <c r="F1" s="110"/>
      <c r="G1" s="51" t="s">
        <v>288</v>
      </c>
    </row>
    <row r="2" spans="1:7" s="113" customFormat="1" ht="40.5" customHeight="1">
      <c r="A2" s="112" t="s">
        <v>402</v>
      </c>
      <c r="B2" s="658" t="s">
        <v>403</v>
      </c>
      <c r="C2" s="658"/>
      <c r="D2" s="658"/>
      <c r="E2" s="658"/>
      <c r="F2" s="658"/>
      <c r="G2" s="658"/>
    </row>
    <row r="3" spans="1:7" s="113" customFormat="1" ht="42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26.25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3.5" customHeight="1" thickBot="1">
      <c r="A6" s="114" t="s">
        <v>6</v>
      </c>
      <c r="B6" s="233" t="s">
        <v>7</v>
      </c>
      <c r="C6" s="209"/>
      <c r="D6" s="598" t="s">
        <v>8</v>
      </c>
      <c r="E6" s="209" t="s">
        <v>9</v>
      </c>
      <c r="F6" s="209" t="s">
        <v>10</v>
      </c>
      <c r="G6" s="8" t="s">
        <v>11</v>
      </c>
    </row>
    <row r="7" spans="1:7" s="116" customFormat="1" ht="15.75" customHeight="1" thickBot="1">
      <c r="A7" s="227"/>
      <c r="B7" s="309" t="s">
        <v>290</v>
      </c>
      <c r="C7" s="430"/>
      <c r="D7" s="599"/>
      <c r="E7" s="430"/>
      <c r="F7" s="430"/>
      <c r="G7" s="431"/>
    </row>
    <row r="8" spans="1:7" ht="20.25" customHeight="1" thickBot="1">
      <c r="A8" s="117"/>
      <c r="B8" s="238" t="s">
        <v>407</v>
      </c>
      <c r="C8" s="432"/>
      <c r="D8" s="595"/>
      <c r="E8" s="432"/>
      <c r="F8" s="432"/>
      <c r="G8" s="433"/>
    </row>
    <row r="9" spans="1:7" s="119" customFormat="1" ht="18" customHeight="1">
      <c r="A9" s="118" t="s">
        <v>14</v>
      </c>
      <c r="B9" s="235" t="s">
        <v>15</v>
      </c>
      <c r="C9" s="345">
        <v>134216</v>
      </c>
      <c r="D9" s="560">
        <v>125221</v>
      </c>
      <c r="E9" s="375">
        <v>125221</v>
      </c>
      <c r="F9" s="375"/>
      <c r="G9" s="434"/>
    </row>
    <row r="10" spans="1:7" s="121" customFormat="1" ht="18" customHeight="1">
      <c r="A10" s="120" t="s">
        <v>16</v>
      </c>
      <c r="B10" s="236" t="s">
        <v>17</v>
      </c>
      <c r="C10" s="349">
        <v>136147</v>
      </c>
      <c r="D10" s="557">
        <v>133387</v>
      </c>
      <c r="E10" s="372">
        <v>133387</v>
      </c>
      <c r="F10" s="372"/>
      <c r="G10" s="435"/>
    </row>
    <row r="11" spans="1:7" s="121" customFormat="1" ht="18" customHeight="1">
      <c r="A11" s="120" t="s">
        <v>18</v>
      </c>
      <c r="B11" s="236" t="s">
        <v>19</v>
      </c>
      <c r="C11" s="349">
        <v>206206</v>
      </c>
      <c r="D11" s="557">
        <v>163462</v>
      </c>
      <c r="E11" s="372">
        <v>163462</v>
      </c>
      <c r="F11" s="372"/>
      <c r="G11" s="435"/>
    </row>
    <row r="12" spans="1:7" s="121" customFormat="1" ht="16.5" customHeight="1">
      <c r="A12" s="120" t="s">
        <v>20</v>
      </c>
      <c r="B12" s="236" t="s">
        <v>21</v>
      </c>
      <c r="C12" s="349">
        <v>29095</v>
      </c>
      <c r="D12" s="557">
        <v>29008</v>
      </c>
      <c r="E12" s="372">
        <v>29008</v>
      </c>
      <c r="F12" s="372"/>
      <c r="G12" s="435"/>
    </row>
    <row r="13" spans="1:7" s="121" customFormat="1" ht="15" customHeight="1" thickBot="1">
      <c r="A13" s="120" t="s">
        <v>22</v>
      </c>
      <c r="B13" s="236" t="s">
        <v>408</v>
      </c>
      <c r="C13" s="349"/>
      <c r="D13" s="557"/>
      <c r="E13" s="372"/>
      <c r="F13" s="372"/>
      <c r="G13" s="435"/>
    </row>
    <row r="14" spans="1:7" s="116" customFormat="1" ht="18.75" customHeight="1" thickBot="1">
      <c r="A14" s="122" t="s">
        <v>24</v>
      </c>
      <c r="B14" s="238" t="s">
        <v>25</v>
      </c>
      <c r="C14" s="360">
        <f>+C9+C10+C11+C12+C13</f>
        <v>505664</v>
      </c>
      <c r="D14" s="558">
        <f>+D9+D10+D11+D12+D13</f>
        <v>451078</v>
      </c>
      <c r="E14" s="373">
        <f>+E9+E10+E11+E12+E13</f>
        <v>451078</v>
      </c>
      <c r="F14" s="373">
        <f>+F9+F10+F11+F12+F13</f>
        <v>0</v>
      </c>
      <c r="G14" s="387">
        <f>+G9+G10+G11+G12+G13</f>
        <v>0</v>
      </c>
    </row>
    <row r="15" spans="1:7" ht="15" customHeight="1" thickBot="1">
      <c r="A15" s="117"/>
      <c r="B15" s="310" t="s">
        <v>409</v>
      </c>
      <c r="C15" s="432"/>
      <c r="D15" s="595"/>
      <c r="E15" s="432"/>
      <c r="F15" s="432"/>
      <c r="G15" s="433"/>
    </row>
    <row r="16" spans="1:7" s="119" customFormat="1" ht="15" customHeight="1">
      <c r="A16" s="118" t="s">
        <v>27</v>
      </c>
      <c r="B16" s="235" t="s">
        <v>28</v>
      </c>
      <c r="C16" s="345"/>
      <c r="D16" s="560"/>
      <c r="E16" s="375"/>
      <c r="F16" s="375"/>
      <c r="G16" s="434"/>
    </row>
    <row r="17" spans="1:7" s="119" customFormat="1" ht="15" customHeight="1">
      <c r="A17" s="120" t="s">
        <v>29</v>
      </c>
      <c r="B17" s="236" t="s">
        <v>30</v>
      </c>
      <c r="C17" s="349"/>
      <c r="D17" s="557"/>
      <c r="E17" s="372"/>
      <c r="F17" s="372"/>
      <c r="G17" s="435"/>
    </row>
    <row r="18" spans="1:7" s="119" customFormat="1" ht="15" customHeight="1">
      <c r="A18" s="120" t="s">
        <v>31</v>
      </c>
      <c r="B18" s="236" t="s">
        <v>32</v>
      </c>
      <c r="C18" s="349"/>
      <c r="D18" s="557"/>
      <c r="E18" s="372"/>
      <c r="F18" s="372"/>
      <c r="G18" s="435"/>
    </row>
    <row r="19" spans="1:7" s="119" customFormat="1" ht="15" customHeight="1">
      <c r="A19" s="120" t="s">
        <v>33</v>
      </c>
      <c r="B19" s="236" t="s">
        <v>34</v>
      </c>
      <c r="C19" s="349"/>
      <c r="D19" s="557"/>
      <c r="E19" s="372"/>
      <c r="F19" s="372"/>
      <c r="G19" s="435"/>
    </row>
    <row r="20" spans="1:7" s="119" customFormat="1" ht="17.25" customHeight="1">
      <c r="A20" s="120" t="s">
        <v>35</v>
      </c>
      <c r="B20" s="236" t="s">
        <v>36</v>
      </c>
      <c r="C20" s="358">
        <v>146203</v>
      </c>
      <c r="D20" s="556">
        <v>102152</v>
      </c>
      <c r="E20" s="371">
        <v>37923</v>
      </c>
      <c r="F20" s="371">
        <v>64229</v>
      </c>
      <c r="G20" s="435"/>
    </row>
    <row r="21" spans="1:7" s="121" customFormat="1" ht="15" customHeight="1" thickBot="1">
      <c r="A21" s="123" t="s">
        <v>37</v>
      </c>
      <c r="B21" s="241" t="s">
        <v>38</v>
      </c>
      <c r="C21" s="358"/>
      <c r="D21" s="556"/>
      <c r="E21" s="371"/>
      <c r="F21" s="371"/>
      <c r="G21" s="436"/>
    </row>
    <row r="22" spans="1:7" s="119" customFormat="1" ht="33" customHeight="1" thickBot="1">
      <c r="A22" s="122" t="s">
        <v>39</v>
      </c>
      <c r="B22" s="239" t="s">
        <v>40</v>
      </c>
      <c r="C22" s="516">
        <f>+C16+C17+C18+C19+C20</f>
        <v>146203</v>
      </c>
      <c r="D22" s="558">
        <f>+D16+D17+D18+D19+D20</f>
        <v>102152</v>
      </c>
      <c r="E22" s="373">
        <f>+E16+E17+E18+E19+E20</f>
        <v>37923</v>
      </c>
      <c r="F22" s="373">
        <f>+F16+F17+F18+F19+F20</f>
        <v>64229</v>
      </c>
      <c r="G22" s="437">
        <f>+G16+G17+G18+G19+G20</f>
        <v>0</v>
      </c>
    </row>
    <row r="23" spans="1:7" ht="15" customHeight="1" thickBot="1">
      <c r="A23" s="117"/>
      <c r="B23" s="238" t="s">
        <v>41</v>
      </c>
      <c r="C23" s="432"/>
      <c r="D23" s="595"/>
      <c r="E23" s="432"/>
      <c r="F23" s="432"/>
      <c r="G23" s="433"/>
    </row>
    <row r="24" spans="1:7" s="121" customFormat="1" ht="15" customHeight="1">
      <c r="A24" s="118" t="s">
        <v>42</v>
      </c>
      <c r="B24" s="235" t="s">
        <v>43</v>
      </c>
      <c r="C24" s="345"/>
      <c r="D24" s="560"/>
      <c r="E24" s="375"/>
      <c r="F24" s="375"/>
      <c r="G24" s="434"/>
    </row>
    <row r="25" spans="1:7" s="119" customFormat="1" ht="15" customHeight="1">
      <c r="A25" s="120" t="s">
        <v>44</v>
      </c>
      <c r="B25" s="236" t="s">
        <v>45</v>
      </c>
      <c r="C25" s="349"/>
      <c r="D25" s="557"/>
      <c r="E25" s="372"/>
      <c r="F25" s="372"/>
      <c r="G25" s="435"/>
    </row>
    <row r="26" spans="1:7" s="121" customFormat="1" ht="15" customHeight="1">
      <c r="A26" s="120" t="s">
        <v>46</v>
      </c>
      <c r="B26" s="236" t="s">
        <v>47</v>
      </c>
      <c r="C26" s="349"/>
      <c r="D26" s="557"/>
      <c r="E26" s="372"/>
      <c r="F26" s="372"/>
      <c r="G26" s="435"/>
    </row>
    <row r="27" spans="1:7" s="121" customFormat="1" ht="15" customHeight="1">
      <c r="A27" s="120" t="s">
        <v>48</v>
      </c>
      <c r="B27" s="236" t="s">
        <v>49</v>
      </c>
      <c r="C27" s="349"/>
      <c r="D27" s="557"/>
      <c r="E27" s="372"/>
      <c r="F27" s="372"/>
      <c r="G27" s="435"/>
    </row>
    <row r="28" spans="1:7" s="121" customFormat="1" ht="15" customHeight="1">
      <c r="A28" s="120" t="s">
        <v>50</v>
      </c>
      <c r="B28" s="236" t="s">
        <v>51</v>
      </c>
      <c r="C28" s="349"/>
      <c r="D28" s="557"/>
      <c r="E28" s="372"/>
      <c r="F28" s="372"/>
      <c r="G28" s="435"/>
    </row>
    <row r="29" spans="1:7" s="121" customFormat="1" ht="15" customHeight="1" thickBot="1">
      <c r="A29" s="123" t="s">
        <v>52</v>
      </c>
      <c r="B29" s="241" t="s">
        <v>53</v>
      </c>
      <c r="C29" s="358"/>
      <c r="D29" s="556"/>
      <c r="E29" s="371"/>
      <c r="F29" s="371"/>
      <c r="G29" s="436"/>
    </row>
    <row r="30" spans="1:7" s="121" customFormat="1" ht="30.75" customHeight="1" thickBot="1">
      <c r="A30" s="122" t="s">
        <v>54</v>
      </c>
      <c r="B30" s="238" t="s">
        <v>55</v>
      </c>
      <c r="C30" s="360">
        <f>+C24+C25+C26+C27+C28</f>
        <v>0</v>
      </c>
      <c r="D30" s="558">
        <f>+D24+D25+D26+D27+D28</f>
        <v>0</v>
      </c>
      <c r="E30" s="373">
        <f>+E24+E25+E26+E27+E28</f>
        <v>0</v>
      </c>
      <c r="F30" s="373">
        <f>+F24+F25+F26+F27+F28</f>
        <v>0</v>
      </c>
      <c r="G30" s="437">
        <f>+G24+G25+G26+G27+G28</f>
        <v>0</v>
      </c>
    </row>
    <row r="31" spans="1:7" ht="15" customHeight="1" thickBot="1">
      <c r="A31" s="117"/>
      <c r="B31" s="238" t="s">
        <v>56</v>
      </c>
      <c r="C31" s="432"/>
      <c r="D31" s="595"/>
      <c r="E31" s="432"/>
      <c r="F31" s="432"/>
      <c r="G31" s="433"/>
    </row>
    <row r="32" spans="1:7" s="121" customFormat="1" ht="19.5" customHeight="1">
      <c r="A32" s="118" t="s">
        <v>57</v>
      </c>
      <c r="B32" s="235" t="s">
        <v>410</v>
      </c>
      <c r="C32" s="438">
        <v>316000</v>
      </c>
      <c r="D32" s="600">
        <v>406000</v>
      </c>
      <c r="E32" s="439">
        <v>264892</v>
      </c>
      <c r="F32" s="439">
        <v>141108</v>
      </c>
      <c r="G32" s="440">
        <f>G33+G34+G35</f>
        <v>0</v>
      </c>
    </row>
    <row r="33" spans="1:7" s="121" customFormat="1" ht="17.25" customHeight="1">
      <c r="A33" s="120" t="s">
        <v>59</v>
      </c>
      <c r="B33" s="236" t="s">
        <v>60</v>
      </c>
      <c r="C33" s="349">
        <v>36000</v>
      </c>
      <c r="D33" s="557">
        <v>41000</v>
      </c>
      <c r="E33" s="372">
        <v>41000</v>
      </c>
      <c r="F33" s="372"/>
      <c r="G33" s="435"/>
    </row>
    <row r="34" spans="1:7" s="121" customFormat="1" ht="15" customHeight="1">
      <c r="A34" s="120" t="s">
        <v>61</v>
      </c>
      <c r="B34" s="236" t="s">
        <v>62</v>
      </c>
      <c r="C34" s="349"/>
      <c r="D34" s="557"/>
      <c r="E34" s="372"/>
      <c r="F34" s="372"/>
      <c r="G34" s="435"/>
    </row>
    <row r="35" spans="1:7" s="121" customFormat="1" ht="16.5" customHeight="1">
      <c r="A35" s="120" t="s">
        <v>63</v>
      </c>
      <c r="B35" s="236" t="s">
        <v>64</v>
      </c>
      <c r="C35" s="349">
        <v>280000</v>
      </c>
      <c r="D35" s="557">
        <v>365000</v>
      </c>
      <c r="E35" s="372">
        <v>223892</v>
      </c>
      <c r="F35" s="372">
        <v>141108</v>
      </c>
      <c r="G35" s="435"/>
    </row>
    <row r="36" spans="1:7" s="121" customFormat="1" ht="16.5" customHeight="1">
      <c r="A36" s="120" t="s">
        <v>65</v>
      </c>
      <c r="B36" s="236" t="s">
        <v>66</v>
      </c>
      <c r="C36" s="349">
        <v>27000</v>
      </c>
      <c r="D36" s="557">
        <v>27000</v>
      </c>
      <c r="E36" s="372">
        <v>27000</v>
      </c>
      <c r="F36" s="372"/>
      <c r="G36" s="435"/>
    </row>
    <row r="37" spans="1:7" s="121" customFormat="1" ht="17.25" customHeight="1">
      <c r="A37" s="120" t="s">
        <v>67</v>
      </c>
      <c r="B37" s="236" t="s">
        <v>68</v>
      </c>
      <c r="C37" s="349">
        <v>500</v>
      </c>
      <c r="D37" s="557">
        <v>600</v>
      </c>
      <c r="E37" s="372">
        <v>600</v>
      </c>
      <c r="F37" s="372"/>
      <c r="G37" s="435"/>
    </row>
    <row r="38" spans="1:7" s="121" customFormat="1" ht="18" customHeight="1" thickBot="1">
      <c r="A38" s="123" t="s">
        <v>69</v>
      </c>
      <c r="B38" s="241" t="s">
        <v>70</v>
      </c>
      <c r="C38" s="358">
        <v>4100</v>
      </c>
      <c r="D38" s="556">
        <v>4100</v>
      </c>
      <c r="E38" s="371">
        <v>4100</v>
      </c>
      <c r="F38" s="371"/>
      <c r="G38" s="436"/>
    </row>
    <row r="39" spans="1:7" s="121" customFormat="1" ht="18" customHeight="1" thickBot="1">
      <c r="A39" s="122" t="s">
        <v>411</v>
      </c>
      <c r="B39" s="238" t="s">
        <v>72</v>
      </c>
      <c r="C39" s="360">
        <f>+C32+C36+C37+C38</f>
        <v>347600</v>
      </c>
      <c r="D39" s="558">
        <f>+D32+D36+D37+D38</f>
        <v>437700</v>
      </c>
      <c r="E39" s="373">
        <f>+E32+E36+E37+E38</f>
        <v>296592</v>
      </c>
      <c r="F39" s="373">
        <f>+F32+F36+F37+F38</f>
        <v>141108</v>
      </c>
      <c r="G39" s="387">
        <f>+G32+G36+G37+G38</f>
        <v>0</v>
      </c>
    </row>
    <row r="40" spans="1:7" ht="15" customHeight="1" thickBot="1">
      <c r="A40" s="117"/>
      <c r="B40" s="238" t="s">
        <v>73</v>
      </c>
      <c r="C40" s="432"/>
      <c r="D40" s="595"/>
      <c r="E40" s="432"/>
      <c r="F40" s="432"/>
      <c r="G40" s="433"/>
    </row>
    <row r="41" spans="1:7" s="121" customFormat="1" ht="15" customHeight="1">
      <c r="A41" s="118" t="s">
        <v>74</v>
      </c>
      <c r="B41" s="235" t="s">
        <v>75</v>
      </c>
      <c r="C41" s="345"/>
      <c r="D41" s="560"/>
      <c r="E41" s="375"/>
      <c r="F41" s="375"/>
      <c r="G41" s="434"/>
    </row>
    <row r="42" spans="1:7" s="121" customFormat="1" ht="16.5" customHeight="1">
      <c r="A42" s="120" t="s">
        <v>76</v>
      </c>
      <c r="B42" s="236" t="s">
        <v>77</v>
      </c>
      <c r="C42" s="349">
        <v>5984</v>
      </c>
      <c r="D42" s="557">
        <v>6000</v>
      </c>
      <c r="E42" s="517">
        <v>6000</v>
      </c>
      <c r="F42" s="372"/>
      <c r="G42" s="435"/>
    </row>
    <row r="43" spans="1:7" s="121" customFormat="1" ht="16.5" customHeight="1">
      <c r="A43" s="120" t="s">
        <v>78</v>
      </c>
      <c r="B43" s="236" t="s">
        <v>79</v>
      </c>
      <c r="C43" s="349">
        <v>9000</v>
      </c>
      <c r="D43" s="557">
        <v>6000</v>
      </c>
      <c r="E43" s="517">
        <v>6000</v>
      </c>
      <c r="F43" s="372"/>
      <c r="G43" s="435"/>
    </row>
    <row r="44" spans="1:7" s="121" customFormat="1" ht="15.75" customHeight="1">
      <c r="A44" s="120" t="s">
        <v>80</v>
      </c>
      <c r="B44" s="236" t="s">
        <v>81</v>
      </c>
      <c r="C44" s="349">
        <v>7000</v>
      </c>
      <c r="D44" s="557">
        <v>12000</v>
      </c>
      <c r="E44" s="517">
        <v>12000</v>
      </c>
      <c r="F44" s="372"/>
      <c r="G44" s="435"/>
    </row>
    <row r="45" spans="1:7" s="121" customFormat="1" ht="17.25" customHeight="1">
      <c r="A45" s="120" t="s">
        <v>82</v>
      </c>
      <c r="B45" s="236" t="s">
        <v>83</v>
      </c>
      <c r="C45" s="349"/>
      <c r="D45" s="557">
        <v>19000</v>
      </c>
      <c r="E45" s="517">
        <v>19000</v>
      </c>
      <c r="F45" s="372"/>
      <c r="G45" s="435"/>
    </row>
    <row r="46" spans="1:7" s="121" customFormat="1" ht="18" customHeight="1">
      <c r="A46" s="120" t="s">
        <v>84</v>
      </c>
      <c r="B46" s="236" t="s">
        <v>85</v>
      </c>
      <c r="C46" s="349">
        <v>2000</v>
      </c>
      <c r="D46" s="557">
        <v>8100</v>
      </c>
      <c r="E46" s="517">
        <v>8100</v>
      </c>
      <c r="F46" s="372"/>
      <c r="G46" s="435"/>
    </row>
    <row r="47" spans="1:7" s="121" customFormat="1" ht="18.75" customHeight="1">
      <c r="A47" s="120" t="s">
        <v>86</v>
      </c>
      <c r="B47" s="236" t="s">
        <v>87</v>
      </c>
      <c r="C47" s="349"/>
      <c r="D47" s="557">
        <v>8200</v>
      </c>
      <c r="E47" s="517">
        <v>8200</v>
      </c>
      <c r="F47" s="372"/>
      <c r="G47" s="435"/>
    </row>
    <row r="48" spans="1:7" s="121" customFormat="1" ht="15" customHeight="1">
      <c r="A48" s="120" t="s">
        <v>88</v>
      </c>
      <c r="B48" s="236" t="s">
        <v>89</v>
      </c>
      <c r="C48" s="349"/>
      <c r="D48" s="557"/>
      <c r="E48" s="517"/>
      <c r="F48" s="372"/>
      <c r="G48" s="435"/>
    </row>
    <row r="49" spans="1:7" s="121" customFormat="1" ht="15" customHeight="1">
      <c r="A49" s="120" t="s">
        <v>90</v>
      </c>
      <c r="B49" s="236" t="s">
        <v>91</v>
      </c>
      <c r="C49" s="349"/>
      <c r="D49" s="557"/>
      <c r="E49" s="518"/>
      <c r="F49" s="372"/>
      <c r="G49" s="435"/>
    </row>
    <row r="50" spans="1:7" s="121" customFormat="1" ht="15" customHeight="1">
      <c r="A50" s="123" t="s">
        <v>92</v>
      </c>
      <c r="B50" s="241" t="s">
        <v>93</v>
      </c>
      <c r="C50" s="358"/>
      <c r="D50" s="556"/>
      <c r="E50" s="371"/>
      <c r="F50" s="371"/>
      <c r="G50" s="436"/>
    </row>
    <row r="51" spans="1:7" s="121" customFormat="1" ht="18.75" customHeight="1" thickBot="1">
      <c r="A51" s="123" t="s">
        <v>94</v>
      </c>
      <c r="B51" s="241" t="s">
        <v>95</v>
      </c>
      <c r="C51" s="358">
        <v>4200</v>
      </c>
      <c r="D51" s="556">
        <v>4000</v>
      </c>
      <c r="E51" s="371">
        <v>2000</v>
      </c>
      <c r="F51" s="371">
        <v>2000</v>
      </c>
      <c r="G51" s="436"/>
    </row>
    <row r="52" spans="1:7" s="121" customFormat="1" ht="18" customHeight="1" thickBot="1">
      <c r="A52" s="122" t="s">
        <v>96</v>
      </c>
      <c r="B52" s="311" t="s">
        <v>97</v>
      </c>
      <c r="C52" s="360">
        <f>SUM(C41:C51)</f>
        <v>28184</v>
      </c>
      <c r="D52" s="558">
        <f>SUM(D41:D51)</f>
        <v>63300</v>
      </c>
      <c r="E52" s="378">
        <f>SUM(E41:E51)</f>
        <v>61300</v>
      </c>
      <c r="F52" s="378">
        <f>SUM(F41:F51)</f>
        <v>2000</v>
      </c>
      <c r="G52" s="441">
        <f>SUM(G41:G51)</f>
        <v>0</v>
      </c>
    </row>
    <row r="53" spans="1:7" ht="15" customHeight="1" thickBot="1">
      <c r="A53" s="117"/>
      <c r="B53" s="238" t="s">
        <v>98</v>
      </c>
      <c r="C53" s="442"/>
      <c r="D53" s="596"/>
      <c r="E53" s="442"/>
      <c r="F53" s="442"/>
      <c r="G53" s="443"/>
    </row>
    <row r="54" spans="1:7" s="121" customFormat="1" ht="15" customHeight="1">
      <c r="A54" s="118" t="s">
        <v>99</v>
      </c>
      <c r="B54" s="235" t="s">
        <v>100</v>
      </c>
      <c r="C54" s="345"/>
      <c r="D54" s="560"/>
      <c r="E54" s="375"/>
      <c r="F54" s="375"/>
      <c r="G54" s="434"/>
    </row>
    <row r="55" spans="1:7" s="121" customFormat="1" ht="18" customHeight="1">
      <c r="A55" s="120" t="s">
        <v>101</v>
      </c>
      <c r="B55" s="236" t="s">
        <v>102</v>
      </c>
      <c r="C55" s="349">
        <v>61000</v>
      </c>
      <c r="D55" s="557">
        <v>97000</v>
      </c>
      <c r="E55" s="372"/>
      <c r="F55" s="372">
        <v>97000</v>
      </c>
      <c r="G55" s="435"/>
    </row>
    <row r="56" spans="1:7" s="121" customFormat="1" ht="18.75" customHeight="1">
      <c r="A56" s="120" t="s">
        <v>103</v>
      </c>
      <c r="B56" s="236" t="s">
        <v>104</v>
      </c>
      <c r="C56" s="349"/>
      <c r="D56" s="557">
        <v>1500</v>
      </c>
      <c r="E56" s="372"/>
      <c r="F56" s="372">
        <v>1500</v>
      </c>
      <c r="G56" s="435"/>
    </row>
    <row r="57" spans="1:7" s="121" customFormat="1" ht="15" customHeight="1">
      <c r="A57" s="120" t="s">
        <v>105</v>
      </c>
      <c r="B57" s="236" t="s">
        <v>106</v>
      </c>
      <c r="C57" s="349"/>
      <c r="D57" s="557"/>
      <c r="E57" s="372"/>
      <c r="F57" s="372"/>
      <c r="G57" s="435"/>
    </row>
    <row r="58" spans="1:7" s="121" customFormat="1" ht="15" customHeight="1" thickBot="1">
      <c r="A58" s="123" t="s">
        <v>107</v>
      </c>
      <c r="B58" s="241" t="s">
        <v>108</v>
      </c>
      <c r="C58" s="358"/>
      <c r="D58" s="556"/>
      <c r="E58" s="371"/>
      <c r="F58" s="371"/>
      <c r="G58" s="436"/>
    </row>
    <row r="59" spans="1:7" s="121" customFormat="1" ht="18" customHeight="1" thickBot="1">
      <c r="A59" s="122" t="s">
        <v>109</v>
      </c>
      <c r="B59" s="238" t="s">
        <v>110</v>
      </c>
      <c r="C59" s="360">
        <f>SUM(C54:C58)</f>
        <v>61000</v>
      </c>
      <c r="D59" s="558">
        <f>SUM(D54:D58)</f>
        <v>98500</v>
      </c>
      <c r="E59" s="373">
        <f>SUM(E54:E58)</f>
        <v>0</v>
      </c>
      <c r="F59" s="373">
        <f>SUM(F54:F58)</f>
        <v>98500</v>
      </c>
      <c r="G59" s="437">
        <f>SUM(G54:G58)</f>
        <v>0</v>
      </c>
    </row>
    <row r="60" spans="1:7" ht="15" customHeight="1" thickBot="1">
      <c r="A60" s="117"/>
      <c r="B60" s="238" t="s">
        <v>111</v>
      </c>
      <c r="C60" s="432"/>
      <c r="D60" s="595"/>
      <c r="E60" s="432"/>
      <c r="F60" s="432"/>
      <c r="G60" s="433"/>
    </row>
    <row r="61" spans="1:7" s="121" customFormat="1" ht="33" customHeight="1">
      <c r="A61" s="118" t="s">
        <v>112</v>
      </c>
      <c r="B61" s="235" t="s">
        <v>113</v>
      </c>
      <c r="C61" s="345"/>
      <c r="D61" s="560"/>
      <c r="E61" s="375"/>
      <c r="F61" s="375"/>
      <c r="G61" s="434"/>
    </row>
    <row r="62" spans="1:7" s="121" customFormat="1" ht="33" customHeight="1">
      <c r="A62" s="120" t="s">
        <v>114</v>
      </c>
      <c r="B62" s="236" t="s">
        <v>115</v>
      </c>
      <c r="C62" s="345">
        <v>7500</v>
      </c>
      <c r="D62" s="557">
        <v>15000</v>
      </c>
      <c r="E62" s="372"/>
      <c r="F62" s="372">
        <v>15000</v>
      </c>
      <c r="G62" s="435"/>
    </row>
    <row r="63" spans="1:7" s="121" customFormat="1" ht="17.25" customHeight="1">
      <c r="A63" s="120" t="s">
        <v>116</v>
      </c>
      <c r="B63" s="236" t="s">
        <v>117</v>
      </c>
      <c r="C63" s="349"/>
      <c r="D63" s="557">
        <v>7681</v>
      </c>
      <c r="E63" s="372"/>
      <c r="F63" s="372">
        <v>7681</v>
      </c>
      <c r="G63" s="435"/>
    </row>
    <row r="64" spans="1:7" s="121" customFormat="1" ht="18" customHeight="1" thickBot="1">
      <c r="A64" s="123" t="s">
        <v>118</v>
      </c>
      <c r="B64" s="241" t="s">
        <v>119</v>
      </c>
      <c r="C64" s="358"/>
      <c r="D64" s="556">
        <v>7681</v>
      </c>
      <c r="E64" s="371"/>
      <c r="F64" s="371">
        <v>7681</v>
      </c>
      <c r="G64" s="436"/>
    </row>
    <row r="65" spans="1:7" s="121" customFormat="1" ht="30" customHeight="1" thickBot="1">
      <c r="A65" s="122" t="s">
        <v>412</v>
      </c>
      <c r="B65" s="238" t="s">
        <v>413</v>
      </c>
      <c r="C65" s="516">
        <f>SUM(C61:C63)</f>
        <v>7500</v>
      </c>
      <c r="D65" s="558">
        <f>SUM(D61:D63)</f>
        <v>22681</v>
      </c>
      <c r="E65" s="373">
        <f>SUM(E61:E63)</f>
        <v>0</v>
      </c>
      <c r="F65" s="373">
        <f>SUM(F61:F63)</f>
        <v>22681</v>
      </c>
      <c r="G65" s="437">
        <f>SUM(G61:G63)</f>
        <v>0</v>
      </c>
    </row>
    <row r="66" spans="1:7" ht="15" customHeight="1" thickBot="1">
      <c r="A66" s="117"/>
      <c r="B66" s="239" t="s">
        <v>122</v>
      </c>
      <c r="C66" s="432"/>
      <c r="D66" s="595"/>
      <c r="E66" s="432"/>
      <c r="F66" s="432"/>
      <c r="G66" s="433"/>
    </row>
    <row r="67" spans="1:7" s="121" customFormat="1" ht="30" customHeight="1">
      <c r="A67" s="118" t="s">
        <v>123</v>
      </c>
      <c r="B67" s="235" t="s">
        <v>124</v>
      </c>
      <c r="C67" s="349"/>
      <c r="D67" s="557"/>
      <c r="E67" s="372"/>
      <c r="F67" s="372"/>
      <c r="G67" s="435"/>
    </row>
    <row r="68" spans="1:7" s="121" customFormat="1" ht="30.75" customHeight="1">
      <c r="A68" s="120" t="s">
        <v>125</v>
      </c>
      <c r="B68" s="236" t="s">
        <v>126</v>
      </c>
      <c r="C68" s="349">
        <v>800</v>
      </c>
      <c r="D68" s="557">
        <v>2000</v>
      </c>
      <c r="E68" s="372"/>
      <c r="F68" s="372">
        <v>2000</v>
      </c>
      <c r="G68" s="435"/>
    </row>
    <row r="69" spans="1:7" s="121" customFormat="1" ht="15" customHeight="1">
      <c r="A69" s="120" t="s">
        <v>127</v>
      </c>
      <c r="B69" s="236" t="s">
        <v>128</v>
      </c>
      <c r="C69" s="349"/>
      <c r="D69" s="557"/>
      <c r="E69" s="372"/>
      <c r="F69" s="372"/>
      <c r="G69" s="435"/>
    </row>
    <row r="70" spans="1:7" s="121" customFormat="1" ht="15" customHeight="1" thickBot="1">
      <c r="A70" s="123" t="s">
        <v>129</v>
      </c>
      <c r="B70" s="241" t="s">
        <v>130</v>
      </c>
      <c r="C70" s="349"/>
      <c r="D70" s="557"/>
      <c r="E70" s="372"/>
      <c r="F70" s="372"/>
      <c r="G70" s="435"/>
    </row>
    <row r="71" spans="1:7" s="121" customFormat="1" ht="18" customHeight="1" thickBot="1">
      <c r="A71" s="122" t="s">
        <v>131</v>
      </c>
      <c r="B71" s="239" t="s">
        <v>414</v>
      </c>
      <c r="C71" s="360">
        <f>SUM(C67:C69)</f>
        <v>800</v>
      </c>
      <c r="D71" s="558">
        <f>SUM(D67:D69)</f>
        <v>2000</v>
      </c>
      <c r="E71" s="373">
        <f>SUM(E67:E69)</f>
        <v>0</v>
      </c>
      <c r="F71" s="373">
        <f>SUM(F67:F69)</f>
        <v>2000</v>
      </c>
      <c r="G71" s="387">
        <f>SUM(G67:G69)</f>
        <v>0</v>
      </c>
    </row>
    <row r="72" spans="1:7" s="121" customFormat="1" ht="17.25" customHeight="1" thickBot="1">
      <c r="A72" s="122" t="s">
        <v>278</v>
      </c>
      <c r="B72" s="238" t="s">
        <v>134</v>
      </c>
      <c r="C72" s="360">
        <f>+C14+C22+C30+C39+C52+C59+C65+C71</f>
        <v>1096951</v>
      </c>
      <c r="D72" s="558">
        <f>+D14+D22+D30+D39+D52+D59+D65+D71</f>
        <v>1177411</v>
      </c>
      <c r="E72" s="373">
        <f>+E14+E22+E30+E39+E52+E59+E65+E71</f>
        <v>846893</v>
      </c>
      <c r="F72" s="373">
        <f>+F14+F22+F30+F39+F52+F59+F65+F71</f>
        <v>330518</v>
      </c>
      <c r="G72" s="437">
        <f>+G14+G22+G30+G39+G52+G59+G65+G71</f>
        <v>0</v>
      </c>
    </row>
    <row r="73" spans="1:7" ht="15" customHeight="1" thickBot="1">
      <c r="A73" s="117"/>
      <c r="B73" s="239" t="s">
        <v>415</v>
      </c>
      <c r="C73" s="432"/>
      <c r="D73" s="595"/>
      <c r="E73" s="432"/>
      <c r="F73" s="432"/>
      <c r="G73" s="433"/>
    </row>
    <row r="74" spans="1:7" s="121" customFormat="1" ht="15" customHeight="1">
      <c r="A74" s="118" t="s">
        <v>136</v>
      </c>
      <c r="B74" s="235" t="s">
        <v>137</v>
      </c>
      <c r="C74" s="349"/>
      <c r="D74" s="557"/>
      <c r="E74" s="372"/>
      <c r="F74" s="372"/>
      <c r="G74" s="435"/>
    </row>
    <row r="75" spans="1:7" s="121" customFormat="1" ht="17.25" customHeight="1">
      <c r="A75" s="120" t="s">
        <v>138</v>
      </c>
      <c r="B75" s="236" t="s">
        <v>139</v>
      </c>
      <c r="C75" s="349">
        <v>90000</v>
      </c>
      <c r="D75" s="557">
        <v>90000</v>
      </c>
      <c r="E75" s="372">
        <v>90000</v>
      </c>
      <c r="F75" s="372"/>
      <c r="G75" s="435"/>
    </row>
    <row r="76" spans="1:7" s="121" customFormat="1" ht="15" customHeight="1" thickBot="1">
      <c r="A76" s="123" t="s">
        <v>140</v>
      </c>
      <c r="B76" s="312" t="s">
        <v>416</v>
      </c>
      <c r="C76" s="349"/>
      <c r="D76" s="557"/>
      <c r="E76" s="372"/>
      <c r="F76" s="372"/>
      <c r="G76" s="435"/>
    </row>
    <row r="77" spans="1:7" s="121" customFormat="1" ht="33.75" customHeight="1" thickBot="1">
      <c r="A77" s="124" t="s">
        <v>417</v>
      </c>
      <c r="B77" s="239" t="s">
        <v>143</v>
      </c>
      <c r="C77" s="360">
        <f>SUM(C74:C76)</f>
        <v>90000</v>
      </c>
      <c r="D77" s="558">
        <f>SUM(D74:D76)</f>
        <v>90000</v>
      </c>
      <c r="E77" s="373">
        <f>SUM(E74:E76)</f>
        <v>90000</v>
      </c>
      <c r="F77" s="373">
        <f>SUM(F74:F76)</f>
        <v>0</v>
      </c>
      <c r="G77" s="437">
        <f>SUM(G74:G76)</f>
        <v>0</v>
      </c>
    </row>
    <row r="78" spans="1:7" ht="15" customHeight="1" thickBot="1">
      <c r="A78" s="117"/>
      <c r="B78" s="239" t="s">
        <v>144</v>
      </c>
      <c r="C78" s="432"/>
      <c r="D78" s="595"/>
      <c r="E78" s="432"/>
      <c r="F78" s="432"/>
      <c r="G78" s="433"/>
    </row>
    <row r="79" spans="1:7" s="121" customFormat="1" ht="15" customHeight="1">
      <c r="A79" s="118" t="s">
        <v>145</v>
      </c>
      <c r="B79" s="235" t="s">
        <v>146</v>
      </c>
      <c r="C79" s="349"/>
      <c r="D79" s="557"/>
      <c r="E79" s="372"/>
      <c r="F79" s="372"/>
      <c r="G79" s="435"/>
    </row>
    <row r="80" spans="1:7" s="121" customFormat="1" ht="15" customHeight="1">
      <c r="A80" s="120" t="s">
        <v>147</v>
      </c>
      <c r="B80" s="236" t="s">
        <v>148</v>
      </c>
      <c r="C80" s="349"/>
      <c r="D80" s="557"/>
      <c r="E80" s="372"/>
      <c r="F80" s="372"/>
      <c r="G80" s="435"/>
    </row>
    <row r="81" spans="1:7" s="121" customFormat="1" ht="15" customHeight="1">
      <c r="A81" s="120" t="s">
        <v>149</v>
      </c>
      <c r="B81" s="236" t="s">
        <v>150</v>
      </c>
      <c r="C81" s="349"/>
      <c r="D81" s="557"/>
      <c r="E81" s="372"/>
      <c r="F81" s="372"/>
      <c r="G81" s="435"/>
    </row>
    <row r="82" spans="1:7" s="121" customFormat="1" ht="15" customHeight="1" thickBot="1">
      <c r="A82" s="123" t="s">
        <v>151</v>
      </c>
      <c r="B82" s="241" t="s">
        <v>152</v>
      </c>
      <c r="C82" s="349"/>
      <c r="D82" s="557"/>
      <c r="E82" s="372"/>
      <c r="F82" s="372"/>
      <c r="G82" s="435"/>
    </row>
    <row r="83" spans="1:7" s="121" customFormat="1" ht="15" customHeight="1" thickBot="1">
      <c r="A83" s="125" t="s">
        <v>153</v>
      </c>
      <c r="B83" s="239" t="s">
        <v>154</v>
      </c>
      <c r="C83" s="360">
        <f>SUM(C79:C82)</f>
        <v>0</v>
      </c>
      <c r="D83" s="558">
        <f>SUM(D79:D82)</f>
        <v>0</v>
      </c>
      <c r="E83" s="373">
        <f>SUM(E79:E82)</f>
        <v>0</v>
      </c>
      <c r="F83" s="373">
        <f>SUM(F79:F82)</f>
        <v>0</v>
      </c>
      <c r="G83" s="437">
        <f>SUM(G79:G82)</f>
        <v>0</v>
      </c>
    </row>
    <row r="84" spans="1:7" ht="15" customHeight="1" thickBot="1">
      <c r="A84" s="117"/>
      <c r="B84" s="239" t="s">
        <v>155</v>
      </c>
      <c r="C84" s="432"/>
      <c r="D84" s="595"/>
      <c r="E84" s="432"/>
      <c r="F84" s="432"/>
      <c r="G84" s="433"/>
    </row>
    <row r="85" spans="1:7" s="121" customFormat="1" ht="17.25" customHeight="1">
      <c r="A85" s="118" t="s">
        <v>156</v>
      </c>
      <c r="B85" s="235" t="s">
        <v>157</v>
      </c>
      <c r="C85" s="349">
        <v>25000</v>
      </c>
      <c r="D85" s="557">
        <v>24000</v>
      </c>
      <c r="E85" s="372"/>
      <c r="F85" s="372">
        <v>24000</v>
      </c>
      <c r="G85" s="435"/>
    </row>
    <row r="86" spans="1:7" s="121" customFormat="1" ht="15" customHeight="1" thickBot="1">
      <c r="A86" s="123" t="s">
        <v>158</v>
      </c>
      <c r="B86" s="241" t="s">
        <v>159</v>
      </c>
      <c r="C86" s="349"/>
      <c r="D86" s="557"/>
      <c r="E86" s="372"/>
      <c r="F86" s="372"/>
      <c r="G86" s="435"/>
    </row>
    <row r="87" spans="1:7" s="121" customFormat="1" ht="16.5" customHeight="1" thickBot="1">
      <c r="A87" s="125" t="s">
        <v>160</v>
      </c>
      <c r="B87" s="239" t="s">
        <v>161</v>
      </c>
      <c r="C87" s="360">
        <f>SUM(C85:C86)</f>
        <v>25000</v>
      </c>
      <c r="D87" s="558">
        <f>SUM(D85:D86)</f>
        <v>24000</v>
      </c>
      <c r="E87" s="373">
        <f>SUM(E85:E86)</f>
        <v>0</v>
      </c>
      <c r="F87" s="373">
        <f>SUM(F85:F86)</f>
        <v>24000</v>
      </c>
      <c r="G87" s="437">
        <f>SUM(G85:G86)</f>
        <v>0</v>
      </c>
    </row>
    <row r="88" spans="1:7" ht="15" customHeight="1" thickBot="1">
      <c r="A88" s="117"/>
      <c r="B88" s="239" t="s">
        <v>162</v>
      </c>
      <c r="C88" s="432"/>
      <c r="D88" s="595"/>
      <c r="E88" s="432"/>
      <c r="F88" s="432"/>
      <c r="G88" s="433"/>
    </row>
    <row r="89" spans="1:7" s="121" customFormat="1" ht="15" customHeight="1">
      <c r="A89" s="118" t="s">
        <v>163</v>
      </c>
      <c r="B89" s="235" t="s">
        <v>164</v>
      </c>
      <c r="C89" s="349"/>
      <c r="D89" s="557"/>
      <c r="E89" s="372"/>
      <c r="F89" s="372"/>
      <c r="G89" s="435"/>
    </row>
    <row r="90" spans="1:7" s="121" customFormat="1" ht="15" customHeight="1">
      <c r="A90" s="120" t="s">
        <v>165</v>
      </c>
      <c r="B90" s="236" t="s">
        <v>166</v>
      </c>
      <c r="C90" s="349"/>
      <c r="D90" s="557"/>
      <c r="E90" s="372"/>
      <c r="F90" s="372"/>
      <c r="G90" s="435"/>
    </row>
    <row r="91" spans="1:7" s="121" customFormat="1" ht="15" customHeight="1" thickBot="1">
      <c r="A91" s="123" t="s">
        <v>167</v>
      </c>
      <c r="B91" s="241" t="s">
        <v>168</v>
      </c>
      <c r="C91" s="349"/>
      <c r="D91" s="557"/>
      <c r="E91" s="372"/>
      <c r="F91" s="372"/>
      <c r="G91" s="435"/>
    </row>
    <row r="92" spans="1:7" s="119" customFormat="1" ht="15" customHeight="1" thickBot="1">
      <c r="A92" s="125" t="s">
        <v>169</v>
      </c>
      <c r="B92" s="239" t="s">
        <v>170</v>
      </c>
      <c r="C92" s="360">
        <f>SUM(C89:C91)</f>
        <v>0</v>
      </c>
      <c r="D92" s="558">
        <f>SUM(D89:D91)</f>
        <v>0</v>
      </c>
      <c r="E92" s="373">
        <f>SUM(E89:E91)</f>
        <v>0</v>
      </c>
      <c r="F92" s="373">
        <f>SUM(F89:F91)</f>
        <v>0</v>
      </c>
      <c r="G92" s="437">
        <f>SUM(G89:G91)</f>
        <v>0</v>
      </c>
    </row>
    <row r="93" spans="1:7" ht="15" customHeight="1" thickBot="1">
      <c r="A93" s="117"/>
      <c r="B93" s="239" t="s">
        <v>171</v>
      </c>
      <c r="C93" s="432"/>
      <c r="D93" s="595"/>
      <c r="E93" s="432"/>
      <c r="F93" s="432"/>
      <c r="G93" s="433"/>
    </row>
    <row r="94" spans="1:7" s="121" customFormat="1" ht="15" customHeight="1">
      <c r="A94" s="126" t="s">
        <v>172</v>
      </c>
      <c r="B94" s="235" t="s">
        <v>173</v>
      </c>
      <c r="C94" s="349"/>
      <c r="D94" s="557"/>
      <c r="E94" s="372"/>
      <c r="F94" s="372"/>
      <c r="G94" s="435"/>
    </row>
    <row r="95" spans="1:7" s="121" customFormat="1" ht="15" customHeight="1">
      <c r="A95" s="127" t="s">
        <v>174</v>
      </c>
      <c r="B95" s="236" t="s">
        <v>175</v>
      </c>
      <c r="C95" s="349"/>
      <c r="D95" s="557"/>
      <c r="E95" s="372"/>
      <c r="F95" s="372"/>
      <c r="G95" s="435"/>
    </row>
    <row r="96" spans="1:7" s="121" customFormat="1" ht="15" customHeight="1">
      <c r="A96" s="127" t="s">
        <v>176</v>
      </c>
      <c r="B96" s="236" t="s">
        <v>177</v>
      </c>
      <c r="C96" s="349"/>
      <c r="D96" s="557"/>
      <c r="E96" s="372"/>
      <c r="F96" s="372"/>
      <c r="G96" s="435"/>
    </row>
    <row r="97" spans="1:7" s="119" customFormat="1" ht="15" customHeight="1" thickBot="1">
      <c r="A97" s="128" t="s">
        <v>178</v>
      </c>
      <c r="B97" s="241" t="s">
        <v>179</v>
      </c>
      <c r="C97" s="349"/>
      <c r="D97" s="557"/>
      <c r="E97" s="372"/>
      <c r="F97" s="372"/>
      <c r="G97" s="435"/>
    </row>
    <row r="98" spans="1:7" s="121" customFormat="1" ht="15" customHeight="1" thickBot="1">
      <c r="A98" s="125" t="s">
        <v>180</v>
      </c>
      <c r="B98" s="239" t="s">
        <v>181</v>
      </c>
      <c r="C98" s="360">
        <f>SUM(C94:C97)</f>
        <v>0</v>
      </c>
      <c r="D98" s="558">
        <f>SUM(D94:D97)</f>
        <v>0</v>
      </c>
      <c r="E98" s="373">
        <f>SUM(E94:E97)</f>
        <v>0</v>
      </c>
      <c r="F98" s="373">
        <f>SUM(F94:F97)</f>
        <v>0</v>
      </c>
      <c r="G98" s="387">
        <f>SUM(G94:G97)</f>
        <v>0</v>
      </c>
    </row>
    <row r="99" spans="1:7" s="119" customFormat="1" ht="15" customHeight="1" thickBot="1">
      <c r="A99" s="125" t="s">
        <v>182</v>
      </c>
      <c r="B99" s="239" t="s">
        <v>183</v>
      </c>
      <c r="C99" s="366"/>
      <c r="D99" s="601"/>
      <c r="E99" s="444"/>
      <c r="F99" s="444"/>
      <c r="G99" s="445"/>
    </row>
    <row r="100" spans="1:7" s="119" customFormat="1" ht="15" customHeight="1" thickBot="1">
      <c r="A100" s="125" t="s">
        <v>418</v>
      </c>
      <c r="B100" s="239" t="s">
        <v>185</v>
      </c>
      <c r="C100" s="366"/>
      <c r="D100" s="601"/>
      <c r="E100" s="444"/>
      <c r="F100" s="444"/>
      <c r="G100" s="445"/>
    </row>
    <row r="101" spans="1:7" s="119" customFormat="1" ht="16.5" customHeight="1" thickBot="1">
      <c r="A101" s="125" t="s">
        <v>419</v>
      </c>
      <c r="B101" s="244" t="s">
        <v>187</v>
      </c>
      <c r="C101" s="360">
        <f>+C77+C83+C87+C92+C98+C100+C99</f>
        <v>115000</v>
      </c>
      <c r="D101" s="558">
        <f>+D77+D83+D87+D92+D98+D100+D99</f>
        <v>114000</v>
      </c>
      <c r="E101" s="373">
        <f>+E77+E83+E87+E92+E98+E100+E99</f>
        <v>90000</v>
      </c>
      <c r="F101" s="373">
        <f>+F77+F83+F87+F92+F98+F100+F99</f>
        <v>24000</v>
      </c>
      <c r="G101" s="387">
        <f>+G77+G83+G87+G92+G98+G100+G99</f>
        <v>0</v>
      </c>
    </row>
    <row r="102" spans="1:7" s="119" customFormat="1" ht="16.5" customHeight="1" thickBot="1">
      <c r="A102" s="129" t="s">
        <v>420</v>
      </c>
      <c r="B102" s="313" t="s">
        <v>421</v>
      </c>
      <c r="C102" s="360">
        <f>+C72+C101</f>
        <v>1211951</v>
      </c>
      <c r="D102" s="558">
        <f>+D72+D101</f>
        <v>1291411</v>
      </c>
      <c r="E102" s="373">
        <f>+E72+E101</f>
        <v>936893</v>
      </c>
      <c r="F102" s="373">
        <f>+F72+F101</f>
        <v>354518</v>
      </c>
      <c r="G102" s="387">
        <f>+G72+G101</f>
        <v>0</v>
      </c>
    </row>
    <row r="103" spans="1:7" s="119" customFormat="1" ht="12" customHeight="1">
      <c r="A103" s="130"/>
      <c r="B103" s="314"/>
      <c r="C103" s="446"/>
      <c r="D103" s="447"/>
      <c r="E103" s="447"/>
      <c r="F103" s="447"/>
      <c r="G103" s="447"/>
    </row>
    <row r="104" spans="1:7" s="119" customFormat="1" ht="11.25" customHeight="1">
      <c r="A104" s="130"/>
      <c r="B104" s="314"/>
      <c r="C104" s="446"/>
      <c r="D104" s="447"/>
      <c r="E104" s="447"/>
      <c r="F104" s="447"/>
      <c r="G104" s="447"/>
    </row>
    <row r="105" spans="1:7" s="116" customFormat="1" ht="16.5" customHeight="1" thickBot="1">
      <c r="A105" s="339"/>
      <c r="B105" s="519" t="s">
        <v>291</v>
      </c>
      <c r="C105" s="448"/>
      <c r="D105" s="592"/>
      <c r="E105" s="449"/>
      <c r="F105" s="449"/>
      <c r="G105" s="450"/>
    </row>
    <row r="106" spans="1:7" ht="15" customHeight="1" thickBot="1">
      <c r="A106" s="340"/>
      <c r="B106" s="315" t="s">
        <v>191</v>
      </c>
      <c r="C106" s="451"/>
      <c r="D106" s="593"/>
      <c r="E106" s="452"/>
      <c r="F106" s="452"/>
      <c r="G106" s="453"/>
    </row>
    <row r="107" spans="1:7" ht="16.5" customHeight="1">
      <c r="A107" s="214" t="s">
        <v>14</v>
      </c>
      <c r="B107" s="316" t="s">
        <v>192</v>
      </c>
      <c r="C107" s="454">
        <v>33526</v>
      </c>
      <c r="D107" s="594">
        <v>43703</v>
      </c>
      <c r="E107" s="455">
        <v>39524</v>
      </c>
      <c r="F107" s="455">
        <v>4179</v>
      </c>
      <c r="G107" s="456"/>
    </row>
    <row r="108" spans="1:7" ht="15.75" customHeight="1">
      <c r="A108" s="215" t="s">
        <v>16</v>
      </c>
      <c r="B108" s="249" t="s">
        <v>193</v>
      </c>
      <c r="C108" s="372">
        <v>9458</v>
      </c>
      <c r="D108" s="557">
        <v>10179</v>
      </c>
      <c r="E108" s="349">
        <v>9290</v>
      </c>
      <c r="F108" s="349">
        <v>889</v>
      </c>
      <c r="G108" s="457"/>
    </row>
    <row r="109" spans="1:7" ht="16.5" customHeight="1">
      <c r="A109" s="215" t="s">
        <v>18</v>
      </c>
      <c r="B109" s="249" t="s">
        <v>194</v>
      </c>
      <c r="C109" s="372">
        <v>116167</v>
      </c>
      <c r="D109" s="557">
        <v>207367</v>
      </c>
      <c r="E109" s="358">
        <v>182267</v>
      </c>
      <c r="F109" s="358">
        <v>25100</v>
      </c>
      <c r="G109" s="458"/>
    </row>
    <row r="110" spans="1:15" ht="16.5" customHeight="1">
      <c r="A110" s="215" t="s">
        <v>20</v>
      </c>
      <c r="B110" s="250" t="s">
        <v>195</v>
      </c>
      <c r="C110" s="349">
        <v>32171</v>
      </c>
      <c r="D110" s="557">
        <v>32200</v>
      </c>
      <c r="E110" s="358">
        <v>32200</v>
      </c>
      <c r="F110" s="358"/>
      <c r="G110" s="458"/>
      <c r="O110" s="132"/>
    </row>
    <row r="111" spans="1:7" ht="16.5" customHeight="1">
      <c r="A111" s="215" t="s">
        <v>196</v>
      </c>
      <c r="B111" s="329" t="s">
        <v>197</v>
      </c>
      <c r="C111" s="349">
        <v>99144</v>
      </c>
      <c r="D111" s="557">
        <v>100416</v>
      </c>
      <c r="E111" s="358">
        <v>2990</v>
      </c>
      <c r="F111" s="358">
        <v>97426</v>
      </c>
      <c r="G111" s="458"/>
    </row>
    <row r="112" spans="1:7" ht="16.5" customHeight="1">
      <c r="A112" s="215" t="s">
        <v>198</v>
      </c>
      <c r="B112" s="249" t="s">
        <v>422</v>
      </c>
      <c r="C112" s="358"/>
      <c r="D112" s="556"/>
      <c r="E112" s="358"/>
      <c r="F112" s="358"/>
      <c r="G112" s="458"/>
    </row>
    <row r="113" spans="1:7" ht="15" customHeight="1">
      <c r="A113" s="215" t="s">
        <v>200</v>
      </c>
      <c r="B113" s="253" t="s">
        <v>201</v>
      </c>
      <c r="C113" s="358"/>
      <c r="D113" s="556"/>
      <c r="E113" s="358"/>
      <c r="F113" s="358"/>
      <c r="G113" s="458"/>
    </row>
    <row r="114" spans="1:7" ht="15" customHeight="1">
      <c r="A114" s="215" t="s">
        <v>202</v>
      </c>
      <c r="B114" s="253" t="s">
        <v>203</v>
      </c>
      <c r="C114" s="358"/>
      <c r="D114" s="556"/>
      <c r="E114" s="358"/>
      <c r="F114" s="358"/>
      <c r="G114" s="458"/>
    </row>
    <row r="115" spans="1:7" ht="15" customHeight="1">
      <c r="A115" s="215" t="s">
        <v>204</v>
      </c>
      <c r="B115" s="253" t="s">
        <v>205</v>
      </c>
      <c r="C115" s="358"/>
      <c r="D115" s="556"/>
      <c r="E115" s="358"/>
      <c r="F115" s="358"/>
      <c r="G115" s="458"/>
    </row>
    <row r="116" spans="1:7" ht="31.5" customHeight="1">
      <c r="A116" s="215" t="s">
        <v>206</v>
      </c>
      <c r="B116" s="254" t="s">
        <v>207</v>
      </c>
      <c r="C116" s="358"/>
      <c r="D116" s="556"/>
      <c r="E116" s="358"/>
      <c r="F116" s="358"/>
      <c r="G116" s="458"/>
    </row>
    <row r="117" spans="1:7" ht="30" customHeight="1">
      <c r="A117" s="215" t="s">
        <v>208</v>
      </c>
      <c r="B117" s="254" t="s">
        <v>209</v>
      </c>
      <c r="C117" s="358"/>
      <c r="D117" s="556"/>
      <c r="E117" s="358"/>
      <c r="F117" s="358"/>
      <c r="G117" s="458"/>
    </row>
    <row r="118" spans="1:7" ht="15" customHeight="1">
      <c r="A118" s="215" t="s">
        <v>210</v>
      </c>
      <c r="B118" s="253" t="s">
        <v>211</v>
      </c>
      <c r="C118" s="358"/>
      <c r="D118" s="556">
        <v>800</v>
      </c>
      <c r="E118" s="358"/>
      <c r="F118" s="358">
        <v>800</v>
      </c>
      <c r="G118" s="458"/>
    </row>
    <row r="119" spans="1:7" ht="15" customHeight="1">
      <c r="A119" s="215" t="s">
        <v>212</v>
      </c>
      <c r="B119" s="253" t="s">
        <v>213</v>
      </c>
      <c r="C119" s="358"/>
      <c r="D119" s="556"/>
      <c r="E119" s="358"/>
      <c r="F119" s="358"/>
      <c r="G119" s="458"/>
    </row>
    <row r="120" spans="1:7" ht="21.75" customHeight="1">
      <c r="A120" s="215" t="s">
        <v>214</v>
      </c>
      <c r="B120" s="254" t="s">
        <v>215</v>
      </c>
      <c r="C120" s="358">
        <v>800</v>
      </c>
      <c r="D120" s="556"/>
      <c r="E120" s="358"/>
      <c r="F120" s="358"/>
      <c r="G120" s="458"/>
    </row>
    <row r="121" spans="1:7" ht="15" customHeight="1">
      <c r="A121" s="216" t="s">
        <v>216</v>
      </c>
      <c r="B121" s="252" t="s">
        <v>217</v>
      </c>
      <c r="C121" s="358"/>
      <c r="D121" s="556"/>
      <c r="E121" s="358"/>
      <c r="F121" s="358"/>
      <c r="G121" s="458"/>
    </row>
    <row r="122" spans="1:7" ht="15" customHeight="1">
      <c r="A122" s="215" t="s">
        <v>218</v>
      </c>
      <c r="B122" s="252" t="s">
        <v>219</v>
      </c>
      <c r="C122" s="358"/>
      <c r="D122" s="556"/>
      <c r="E122" s="358"/>
      <c r="F122" s="358"/>
      <c r="G122" s="458"/>
    </row>
    <row r="123" spans="1:7" ht="16.5" customHeight="1">
      <c r="A123" s="215" t="s">
        <v>220</v>
      </c>
      <c r="B123" s="254" t="s">
        <v>221</v>
      </c>
      <c r="C123" s="349">
        <v>98344</v>
      </c>
      <c r="D123" s="557">
        <v>99616</v>
      </c>
      <c r="E123" s="349">
        <v>2990</v>
      </c>
      <c r="F123" s="349">
        <v>96626</v>
      </c>
      <c r="G123" s="457"/>
    </row>
    <row r="124" spans="1:7" ht="16.5" customHeight="1">
      <c r="A124" s="215" t="s">
        <v>222</v>
      </c>
      <c r="B124" s="250" t="s">
        <v>223</v>
      </c>
      <c r="C124" s="349">
        <v>20000</v>
      </c>
      <c r="D124" s="557">
        <v>20000</v>
      </c>
      <c r="E124" s="349">
        <v>20000</v>
      </c>
      <c r="F124" s="349"/>
      <c r="G124" s="457"/>
    </row>
    <row r="125" spans="1:7" ht="18" customHeight="1">
      <c r="A125" s="217" t="s">
        <v>224</v>
      </c>
      <c r="B125" s="249" t="s">
        <v>423</v>
      </c>
      <c r="C125" s="358">
        <v>10000</v>
      </c>
      <c r="D125" s="556">
        <v>20000</v>
      </c>
      <c r="E125" s="358">
        <v>20000</v>
      </c>
      <c r="F125" s="358"/>
      <c r="G125" s="458"/>
    </row>
    <row r="126" spans="1:7" ht="15" customHeight="1" thickBot="1">
      <c r="A126" s="217" t="s">
        <v>226</v>
      </c>
      <c r="B126" s="252" t="s">
        <v>424</v>
      </c>
      <c r="C126" s="358">
        <v>10000</v>
      </c>
      <c r="D126" s="556"/>
      <c r="E126" s="358"/>
      <c r="F126" s="358"/>
      <c r="G126" s="458"/>
    </row>
    <row r="127" spans="1:7" s="133" customFormat="1" ht="19.5" customHeight="1" thickBot="1">
      <c r="A127" s="218" t="s">
        <v>24</v>
      </c>
      <c r="B127" s="256" t="s">
        <v>425</v>
      </c>
      <c r="C127" s="360">
        <f>+C107+C108+C109+C110+C111+C124</f>
        <v>310466</v>
      </c>
      <c r="D127" s="558">
        <f>+D107+D108+D109+D110+D111+D124</f>
        <v>413865</v>
      </c>
      <c r="E127" s="360">
        <f>+E107+E108+E109+E110+E111+E124</f>
        <v>286271</v>
      </c>
      <c r="F127" s="360">
        <f>+F107+F108+F109+F110+F111+F124</f>
        <v>127594</v>
      </c>
      <c r="G127" s="459">
        <f>+G107+G108+G109+G110+G111+G124</f>
        <v>0</v>
      </c>
    </row>
    <row r="128" spans="1:7" ht="15" customHeight="1" thickBot="1">
      <c r="A128" s="219"/>
      <c r="B128" s="256" t="s">
        <v>426</v>
      </c>
      <c r="C128" s="432"/>
      <c r="D128" s="595"/>
      <c r="E128" s="432"/>
      <c r="F128" s="432"/>
      <c r="G128" s="460"/>
    </row>
    <row r="129" spans="1:7" ht="18.75" customHeight="1">
      <c r="A129" s="220" t="s">
        <v>27</v>
      </c>
      <c r="B129" s="248" t="s">
        <v>230</v>
      </c>
      <c r="C129" s="345">
        <v>53573</v>
      </c>
      <c r="D129" s="560">
        <v>122268</v>
      </c>
      <c r="E129" s="345">
        <v>4100</v>
      </c>
      <c r="F129" s="345">
        <v>118168</v>
      </c>
      <c r="G129" s="461"/>
    </row>
    <row r="130" spans="1:7" ht="15" customHeight="1">
      <c r="A130" s="220" t="s">
        <v>29</v>
      </c>
      <c r="B130" s="257" t="s">
        <v>231</v>
      </c>
      <c r="C130" s="345"/>
      <c r="D130" s="560"/>
      <c r="E130" s="345"/>
      <c r="F130" s="345"/>
      <c r="G130" s="461"/>
    </row>
    <row r="131" spans="1:7" ht="16.5" customHeight="1">
      <c r="A131" s="220" t="s">
        <v>31</v>
      </c>
      <c r="B131" s="257" t="s">
        <v>232</v>
      </c>
      <c r="C131" s="349">
        <v>22268</v>
      </c>
      <c r="D131" s="557">
        <v>40693</v>
      </c>
      <c r="E131" s="349">
        <v>14693</v>
      </c>
      <c r="F131" s="349">
        <v>26000</v>
      </c>
      <c r="G131" s="457"/>
    </row>
    <row r="132" spans="1:7" ht="15" customHeight="1">
      <c r="A132" s="220" t="s">
        <v>33</v>
      </c>
      <c r="B132" s="257" t="s">
        <v>233</v>
      </c>
      <c r="C132" s="349"/>
      <c r="D132" s="557"/>
      <c r="E132" s="349"/>
      <c r="F132" s="349"/>
      <c r="G132" s="457"/>
    </row>
    <row r="133" spans="1:7" ht="17.25" customHeight="1">
      <c r="A133" s="220" t="s">
        <v>35</v>
      </c>
      <c r="B133" s="240" t="s">
        <v>234</v>
      </c>
      <c r="C133" s="349">
        <v>9360</v>
      </c>
      <c r="D133" s="557">
        <v>10000</v>
      </c>
      <c r="E133" s="349"/>
      <c r="F133" s="349">
        <v>10000</v>
      </c>
      <c r="G133" s="457"/>
    </row>
    <row r="134" spans="1:7" ht="29.25" customHeight="1">
      <c r="A134" s="220" t="s">
        <v>37</v>
      </c>
      <c r="B134" s="237" t="s">
        <v>235</v>
      </c>
      <c r="C134" s="349"/>
      <c r="D134" s="557"/>
      <c r="E134" s="349"/>
      <c r="F134" s="349"/>
      <c r="G134" s="457"/>
    </row>
    <row r="135" spans="1:7" ht="30.75" customHeight="1">
      <c r="A135" s="220" t="s">
        <v>236</v>
      </c>
      <c r="B135" s="258" t="s">
        <v>237</v>
      </c>
      <c r="C135" s="349"/>
      <c r="D135" s="557"/>
      <c r="E135" s="349"/>
      <c r="F135" s="349"/>
      <c r="G135" s="457"/>
    </row>
    <row r="136" spans="1:7" ht="29.25" customHeight="1">
      <c r="A136" s="220" t="s">
        <v>238</v>
      </c>
      <c r="B136" s="254" t="s">
        <v>209</v>
      </c>
      <c r="C136" s="349"/>
      <c r="D136" s="557"/>
      <c r="E136" s="349"/>
      <c r="F136" s="349"/>
      <c r="G136" s="457"/>
    </row>
    <row r="137" spans="1:7" ht="15" customHeight="1">
      <c r="A137" s="220" t="s">
        <v>239</v>
      </c>
      <c r="B137" s="254" t="s">
        <v>240</v>
      </c>
      <c r="C137" s="349"/>
      <c r="D137" s="557"/>
      <c r="E137" s="349"/>
      <c r="F137" s="349"/>
      <c r="G137" s="457"/>
    </row>
    <row r="138" spans="1:7" ht="15" customHeight="1">
      <c r="A138" s="220" t="s">
        <v>241</v>
      </c>
      <c r="B138" s="254" t="s">
        <v>242</v>
      </c>
      <c r="C138" s="349"/>
      <c r="D138" s="557"/>
      <c r="E138" s="349"/>
      <c r="F138" s="349"/>
      <c r="G138" s="457"/>
    </row>
    <row r="139" spans="1:7" ht="15" customHeight="1">
      <c r="A139" s="220" t="s">
        <v>243</v>
      </c>
      <c r="B139" s="254" t="s">
        <v>215</v>
      </c>
      <c r="C139" s="349"/>
      <c r="D139" s="557"/>
      <c r="E139" s="349"/>
      <c r="F139" s="349"/>
      <c r="G139" s="457"/>
    </row>
    <row r="140" spans="1:7" ht="15" customHeight="1">
      <c r="A140" s="220" t="s">
        <v>244</v>
      </c>
      <c r="B140" s="254" t="s">
        <v>245</v>
      </c>
      <c r="C140" s="349"/>
      <c r="D140" s="557"/>
      <c r="E140" s="349"/>
      <c r="F140" s="349"/>
      <c r="G140" s="457"/>
    </row>
    <row r="141" spans="1:7" ht="18" customHeight="1" thickBot="1">
      <c r="A141" s="216" t="s">
        <v>246</v>
      </c>
      <c r="B141" s="254" t="s">
        <v>247</v>
      </c>
      <c r="C141" s="358">
        <v>9360</v>
      </c>
      <c r="D141" s="556">
        <v>10000</v>
      </c>
      <c r="E141" s="358"/>
      <c r="F141" s="358">
        <v>10000</v>
      </c>
      <c r="G141" s="458"/>
    </row>
    <row r="142" spans="1:7" ht="17.25" customHeight="1" thickBot="1">
      <c r="A142" s="218" t="s">
        <v>39</v>
      </c>
      <c r="B142" s="256" t="s">
        <v>248</v>
      </c>
      <c r="C142" s="360">
        <f>+C129+C131+C133</f>
        <v>85201</v>
      </c>
      <c r="D142" s="558">
        <f>+D129+D131+D133</f>
        <v>172961</v>
      </c>
      <c r="E142" s="360">
        <f>+E129+E131+E133</f>
        <v>18793</v>
      </c>
      <c r="F142" s="360">
        <f>+F129+F131+F133</f>
        <v>154168</v>
      </c>
      <c r="G142" s="459">
        <f>+G129+G131+G133</f>
        <v>0</v>
      </c>
    </row>
    <row r="143" spans="1:7" ht="18.75" customHeight="1" thickBot="1">
      <c r="A143" s="221" t="s">
        <v>54</v>
      </c>
      <c r="B143" s="261" t="s">
        <v>249</v>
      </c>
      <c r="C143" s="364">
        <f>+C127+C142</f>
        <v>395667</v>
      </c>
      <c r="D143" s="561">
        <f>+D127+D142</f>
        <v>586826</v>
      </c>
      <c r="E143" s="364">
        <f>+E127+E142</f>
        <v>305064</v>
      </c>
      <c r="F143" s="364">
        <f>+F127+F142</f>
        <v>281762</v>
      </c>
      <c r="G143" s="462">
        <f>+G127+G142</f>
        <v>0</v>
      </c>
    </row>
    <row r="144" spans="1:7" ht="15" customHeight="1" thickBot="1">
      <c r="A144" s="219"/>
      <c r="B144" s="238" t="s">
        <v>250</v>
      </c>
      <c r="C144" s="432"/>
      <c r="D144" s="595"/>
      <c r="E144" s="432"/>
      <c r="F144" s="432"/>
      <c r="G144" s="460"/>
    </row>
    <row r="145" spans="1:7" s="133" customFormat="1" ht="17.25" customHeight="1">
      <c r="A145" s="220" t="s">
        <v>57</v>
      </c>
      <c r="B145" s="248" t="s">
        <v>427</v>
      </c>
      <c r="C145" s="345">
        <v>6200</v>
      </c>
      <c r="D145" s="560">
        <v>5390</v>
      </c>
      <c r="E145" s="345"/>
      <c r="F145" s="345">
        <v>5390</v>
      </c>
      <c r="G145" s="461"/>
    </row>
    <row r="146" spans="1:7" ht="16.5" customHeight="1">
      <c r="A146" s="220" t="s">
        <v>65</v>
      </c>
      <c r="B146" s="248" t="s">
        <v>252</v>
      </c>
      <c r="C146" s="349">
        <v>90000</v>
      </c>
      <c r="D146" s="557">
        <v>90000</v>
      </c>
      <c r="E146" s="349">
        <v>90000</v>
      </c>
      <c r="F146" s="349"/>
      <c r="G146" s="457"/>
    </row>
    <row r="147" spans="1:7" ht="15" customHeight="1" thickBot="1">
      <c r="A147" s="216" t="s">
        <v>67</v>
      </c>
      <c r="B147" s="259" t="s">
        <v>428</v>
      </c>
      <c r="C147" s="358"/>
      <c r="D147" s="556"/>
      <c r="E147" s="358"/>
      <c r="F147" s="358"/>
      <c r="G147" s="458"/>
    </row>
    <row r="148" spans="1:7" ht="32.25" customHeight="1" thickBot="1">
      <c r="A148" s="222" t="s">
        <v>71</v>
      </c>
      <c r="B148" s="260" t="s">
        <v>429</v>
      </c>
      <c r="C148" s="360">
        <f>+C145+C146+C147</f>
        <v>96200</v>
      </c>
      <c r="D148" s="558">
        <f>+D145+D146+D147</f>
        <v>95390</v>
      </c>
      <c r="E148" s="360">
        <f>+E145+E146+E147</f>
        <v>90000</v>
      </c>
      <c r="F148" s="360">
        <f>+F145+F146+F147</f>
        <v>5390</v>
      </c>
      <c r="G148" s="459">
        <f>+G145+G146+G147</f>
        <v>0</v>
      </c>
    </row>
    <row r="149" spans="1:7" ht="15" customHeight="1" thickBot="1">
      <c r="A149" s="223"/>
      <c r="B149" s="234" t="s">
        <v>430</v>
      </c>
      <c r="C149" s="442"/>
      <c r="D149" s="596"/>
      <c r="E149" s="442"/>
      <c r="F149" s="442"/>
      <c r="G149" s="463"/>
    </row>
    <row r="150" spans="1:7" ht="15" customHeight="1">
      <c r="A150" s="220" t="s">
        <v>74</v>
      </c>
      <c r="B150" s="248" t="s">
        <v>256</v>
      </c>
      <c r="C150" s="345"/>
      <c r="D150" s="560"/>
      <c r="E150" s="345"/>
      <c r="F150" s="345"/>
      <c r="G150" s="461"/>
    </row>
    <row r="151" spans="1:7" ht="15" customHeight="1">
      <c r="A151" s="220" t="s">
        <v>76</v>
      </c>
      <c r="B151" s="248" t="s">
        <v>257</v>
      </c>
      <c r="C151" s="349"/>
      <c r="D151" s="557"/>
      <c r="E151" s="349"/>
      <c r="F151" s="349"/>
      <c r="G151" s="457"/>
    </row>
    <row r="152" spans="1:7" ht="15" customHeight="1">
      <c r="A152" s="220" t="s">
        <v>78</v>
      </c>
      <c r="B152" s="248" t="s">
        <v>258</v>
      </c>
      <c r="C152" s="349"/>
      <c r="D152" s="557"/>
      <c r="E152" s="349"/>
      <c r="F152" s="349"/>
      <c r="G152" s="457"/>
    </row>
    <row r="153" spans="1:7" ht="15" customHeight="1">
      <c r="A153" s="220" t="s">
        <v>80</v>
      </c>
      <c r="B153" s="248" t="s">
        <v>431</v>
      </c>
      <c r="C153" s="349"/>
      <c r="D153" s="557"/>
      <c r="E153" s="349"/>
      <c r="F153" s="349"/>
      <c r="G153" s="457"/>
    </row>
    <row r="154" spans="1:7" ht="15" customHeight="1">
      <c r="A154" s="220" t="s">
        <v>82</v>
      </c>
      <c r="B154" s="248" t="s">
        <v>260</v>
      </c>
      <c r="C154" s="349"/>
      <c r="D154" s="557"/>
      <c r="E154" s="349"/>
      <c r="F154" s="349"/>
      <c r="G154" s="457"/>
    </row>
    <row r="155" spans="1:7" s="133" customFormat="1" ht="15" customHeight="1" thickBot="1">
      <c r="A155" s="216" t="s">
        <v>84</v>
      </c>
      <c r="B155" s="259" t="s">
        <v>261</v>
      </c>
      <c r="C155" s="349"/>
      <c r="D155" s="557"/>
      <c r="E155" s="349"/>
      <c r="F155" s="349"/>
      <c r="G155" s="457"/>
    </row>
    <row r="156" spans="1:7" ht="15" customHeight="1" thickBot="1">
      <c r="A156" s="221" t="s">
        <v>96</v>
      </c>
      <c r="B156" s="261" t="s">
        <v>432</v>
      </c>
      <c r="C156" s="364">
        <f>+C150+C151+C152+C153+C154+C155</f>
        <v>0</v>
      </c>
      <c r="D156" s="561">
        <f>+D150+D151+D152+D153+D154+D155</f>
        <v>0</v>
      </c>
      <c r="E156" s="364">
        <f>+E150+E151+E152+E153+E154+E155</f>
        <v>0</v>
      </c>
      <c r="F156" s="364">
        <f>+F150+F151+F152+F153+F154+F155</f>
        <v>0</v>
      </c>
      <c r="G156" s="462">
        <f>+G150+G151+G152+G153+G154+G155</f>
        <v>0</v>
      </c>
    </row>
    <row r="157" spans="1:7" ht="15" customHeight="1" thickBot="1">
      <c r="A157" s="219"/>
      <c r="B157" s="238" t="s">
        <v>433</v>
      </c>
      <c r="C157" s="432"/>
      <c r="D157" s="595"/>
      <c r="E157" s="432"/>
      <c r="F157" s="432"/>
      <c r="G157" s="460"/>
    </row>
    <row r="158" spans="1:7" ht="15" customHeight="1">
      <c r="A158" s="220" t="s">
        <v>99</v>
      </c>
      <c r="B158" s="248" t="s">
        <v>264</v>
      </c>
      <c r="C158" s="345"/>
      <c r="D158" s="560"/>
      <c r="E158" s="345"/>
      <c r="F158" s="345"/>
      <c r="G158" s="461"/>
    </row>
    <row r="159" spans="1:7" ht="15.75" customHeight="1">
      <c r="A159" s="220" t="s">
        <v>101</v>
      </c>
      <c r="B159" s="248" t="s">
        <v>265</v>
      </c>
      <c r="C159" s="349"/>
      <c r="D159" s="557">
        <v>15386</v>
      </c>
      <c r="E159" s="349">
        <v>15386</v>
      </c>
      <c r="F159" s="349"/>
      <c r="G159" s="457"/>
    </row>
    <row r="160" spans="1:7" ht="16.5" customHeight="1">
      <c r="A160" s="220" t="s">
        <v>103</v>
      </c>
      <c r="B160" s="248" t="s">
        <v>434</v>
      </c>
      <c r="C160" s="349">
        <v>720084</v>
      </c>
      <c r="D160" s="557">
        <v>593809</v>
      </c>
      <c r="E160" s="349">
        <v>526443</v>
      </c>
      <c r="F160" s="349">
        <v>67366</v>
      </c>
      <c r="G160" s="457"/>
    </row>
    <row r="161" spans="1:7" s="133" customFormat="1" ht="15" customHeight="1">
      <c r="A161" s="220" t="s">
        <v>105</v>
      </c>
      <c r="B161" s="248" t="s">
        <v>266</v>
      </c>
      <c r="C161" s="349"/>
      <c r="D161" s="557"/>
      <c r="E161" s="349"/>
      <c r="F161" s="349"/>
      <c r="G161" s="457"/>
    </row>
    <row r="162" spans="1:7" s="133" customFormat="1" ht="15" customHeight="1" thickBot="1">
      <c r="A162" s="216" t="s">
        <v>107</v>
      </c>
      <c r="B162" s="259" t="s">
        <v>267</v>
      </c>
      <c r="C162" s="349"/>
      <c r="D162" s="557"/>
      <c r="E162" s="349"/>
      <c r="F162" s="349"/>
      <c r="G162" s="457"/>
    </row>
    <row r="163" spans="1:12" ht="16.5" customHeight="1" thickBot="1">
      <c r="A163" s="221" t="s">
        <v>109</v>
      </c>
      <c r="B163" s="261" t="s">
        <v>435</v>
      </c>
      <c r="C163" s="364">
        <f>+C158+C159+C161+C162+C160</f>
        <v>720084</v>
      </c>
      <c r="D163" s="561">
        <f>+D158+D159+D161+D162+D160</f>
        <v>609195</v>
      </c>
      <c r="E163" s="364">
        <f>+E158+E159+E161+E162+E160</f>
        <v>541829</v>
      </c>
      <c r="F163" s="364">
        <f>+F158+F159+F161+F162+F160</f>
        <v>67366</v>
      </c>
      <c r="G163" s="462">
        <f>+G158+G159+G161+G162+G160</f>
        <v>0</v>
      </c>
      <c r="L163" s="134"/>
    </row>
    <row r="164" spans="1:7" ht="15" customHeight="1" thickBot="1">
      <c r="A164" s="219"/>
      <c r="B164" s="238" t="s">
        <v>436</v>
      </c>
      <c r="C164" s="432"/>
      <c r="D164" s="595"/>
      <c r="E164" s="432"/>
      <c r="F164" s="432"/>
      <c r="G164" s="460"/>
    </row>
    <row r="165" spans="1:7" s="133" customFormat="1" ht="15" customHeight="1">
      <c r="A165" s="220" t="s">
        <v>112</v>
      </c>
      <c r="B165" s="248" t="s">
        <v>270</v>
      </c>
      <c r="C165" s="345"/>
      <c r="D165" s="560"/>
      <c r="E165" s="345"/>
      <c r="F165" s="345"/>
      <c r="G165" s="461"/>
    </row>
    <row r="166" spans="1:7" s="133" customFormat="1" ht="15" customHeight="1">
      <c r="A166" s="220" t="s">
        <v>114</v>
      </c>
      <c r="B166" s="248" t="s">
        <v>271</v>
      </c>
      <c r="C166" s="349"/>
      <c r="D166" s="557"/>
      <c r="E166" s="349"/>
      <c r="F166" s="349"/>
      <c r="G166" s="457"/>
    </row>
    <row r="167" spans="1:7" s="133" customFormat="1" ht="15" customHeight="1">
      <c r="A167" s="220" t="s">
        <v>116</v>
      </c>
      <c r="B167" s="248" t="s">
        <v>272</v>
      </c>
      <c r="C167" s="349"/>
      <c r="D167" s="557"/>
      <c r="E167" s="349"/>
      <c r="F167" s="349"/>
      <c r="G167" s="457"/>
    </row>
    <row r="168" spans="1:7" s="133" customFormat="1" ht="15" customHeight="1">
      <c r="A168" s="220" t="s">
        <v>118</v>
      </c>
      <c r="B168" s="248" t="s">
        <v>437</v>
      </c>
      <c r="C168" s="349"/>
      <c r="D168" s="557"/>
      <c r="E168" s="349"/>
      <c r="F168" s="349"/>
      <c r="G168" s="457"/>
    </row>
    <row r="169" spans="1:7" ht="15" customHeight="1" thickBot="1">
      <c r="A169" s="216" t="s">
        <v>274</v>
      </c>
      <c r="B169" s="259" t="s">
        <v>275</v>
      </c>
      <c r="C169" s="358"/>
      <c r="D169" s="556"/>
      <c r="E169" s="358"/>
      <c r="F169" s="358"/>
      <c r="G169" s="458"/>
    </row>
    <row r="170" spans="1:7" s="133" customFormat="1" ht="15" customHeight="1" thickBot="1">
      <c r="A170" s="218" t="s">
        <v>120</v>
      </c>
      <c r="B170" s="238" t="s">
        <v>438</v>
      </c>
      <c r="C170" s="381">
        <f>+C165+C166+C167+C168+C169</f>
        <v>0</v>
      </c>
      <c r="D170" s="562">
        <f>+D165+D166+D167+D168+D169</f>
        <v>0</v>
      </c>
      <c r="E170" s="381">
        <f>+E165+E166+E167+E168+E169</f>
        <v>0</v>
      </c>
      <c r="F170" s="381">
        <f>+F165+F166+F167+F168+F169</f>
        <v>0</v>
      </c>
      <c r="G170" s="464">
        <f>+G165+G166+G167+G168+G169</f>
        <v>0</v>
      </c>
    </row>
    <row r="171" spans="1:7" ht="15" customHeight="1" thickBot="1">
      <c r="A171" s="224" t="s">
        <v>131</v>
      </c>
      <c r="B171" s="238" t="s">
        <v>277</v>
      </c>
      <c r="C171" s="381"/>
      <c r="D171" s="562"/>
      <c r="E171" s="381"/>
      <c r="F171" s="381"/>
      <c r="G171" s="464"/>
    </row>
    <row r="172" spans="1:7" ht="15" customHeight="1" thickBot="1">
      <c r="A172" s="224" t="s">
        <v>278</v>
      </c>
      <c r="B172" s="238" t="s">
        <v>279</v>
      </c>
      <c r="C172" s="381"/>
      <c r="D172" s="562"/>
      <c r="E172" s="381"/>
      <c r="F172" s="381"/>
      <c r="G172" s="464"/>
    </row>
    <row r="173" spans="1:7" ht="17.25" customHeight="1" thickBot="1">
      <c r="A173" s="218" t="s">
        <v>142</v>
      </c>
      <c r="B173" s="238" t="s">
        <v>280</v>
      </c>
      <c r="C173" s="381">
        <f>+C148+C156+C163+C170+C171+C172</f>
        <v>816284</v>
      </c>
      <c r="D173" s="562">
        <f>+D148+D156+D163+D170+D171+D172</f>
        <v>704585</v>
      </c>
      <c r="E173" s="381">
        <f>+E148+E156+E163+E170+E171+E172</f>
        <v>631829</v>
      </c>
      <c r="F173" s="381">
        <f>+F148+F156+F163+F170+F171+F172</f>
        <v>72756</v>
      </c>
      <c r="G173" s="464">
        <f>+G148+G156+G163+G170+G171+G172</f>
        <v>0</v>
      </c>
    </row>
    <row r="174" spans="1:7" ht="16.5" customHeight="1" thickBot="1">
      <c r="A174" s="225" t="s">
        <v>281</v>
      </c>
      <c r="B174" s="317" t="s">
        <v>282</v>
      </c>
      <c r="C174" s="465">
        <f>+C143+C173</f>
        <v>1211951</v>
      </c>
      <c r="D174" s="597">
        <f>+D143+D173</f>
        <v>1291411</v>
      </c>
      <c r="E174" s="465">
        <f>+E143+E173</f>
        <v>936893</v>
      </c>
      <c r="F174" s="465">
        <f>+F143+F173</f>
        <v>354518</v>
      </c>
      <c r="G174" s="466">
        <f>+G143+G173</f>
        <v>0</v>
      </c>
    </row>
    <row r="175" spans="3:7" ht="15" customHeight="1" thickBot="1">
      <c r="C175" s="467"/>
      <c r="D175" s="468"/>
      <c r="E175" s="468"/>
      <c r="F175" s="468"/>
      <c r="G175" s="468"/>
    </row>
    <row r="176" spans="1:7" ht="15" customHeight="1">
      <c r="A176" s="135" t="s">
        <v>439</v>
      </c>
      <c r="B176" s="318"/>
      <c r="C176" s="469">
        <v>3</v>
      </c>
      <c r="D176" s="591">
        <v>4</v>
      </c>
      <c r="E176" s="470">
        <v>4</v>
      </c>
      <c r="F176" s="470"/>
      <c r="G176" s="471"/>
    </row>
    <row r="177" spans="1:7" ht="15" customHeight="1">
      <c r="A177" s="135" t="s">
        <v>440</v>
      </c>
      <c r="B177" s="318"/>
      <c r="C177" s="469"/>
      <c r="D177" s="591"/>
      <c r="E177" s="470"/>
      <c r="F177" s="470"/>
      <c r="G177" s="471"/>
    </row>
    <row r="178" spans="3:7" ht="16.5">
      <c r="C178" s="320"/>
      <c r="D178" s="319"/>
      <c r="E178" s="319"/>
      <c r="F178" s="319"/>
      <c r="G178" s="319"/>
    </row>
  </sheetData>
  <sheetProtection selectLockedCells="1" selectUnlockedCells="1"/>
  <mergeCells count="7"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17" right="0.27569444444444446" top="0.27569444444444446" bottom="0.5118055555555555" header="0.5118055555555555" footer="0.5118055555555555"/>
  <pageSetup horizontalDpi="300" verticalDpi="300" orientation="portrait" paperSize="9" scale="67" r:id="rId1"/>
  <rowBreaks count="3" manualBreakCount="3">
    <brk id="52" max="255" man="1"/>
    <brk id="103" max="255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75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375" style="104" customWidth="1"/>
    <col min="2" max="2" width="78.375" style="263" customWidth="1"/>
    <col min="3" max="3" width="16.00390625" style="105" customWidth="1"/>
    <col min="4" max="4" width="16.50390625" style="105" customWidth="1"/>
    <col min="5" max="5" width="14.375" style="105" customWidth="1"/>
    <col min="6" max="6" width="12.00390625" style="105" customWidth="1"/>
    <col min="7" max="7" width="13.625" style="105" customWidth="1"/>
    <col min="8" max="16384" width="9.375" style="10" customWidth="1"/>
  </cols>
  <sheetData>
    <row r="1" spans="1:7" s="138" customFormat="1" ht="21" customHeight="1">
      <c r="A1" s="108"/>
      <c r="C1" s="47"/>
      <c r="D1" s="136" t="str">
        <f>+CONCATENATE("9.2. melléklet a 3/",2017,". (III. 03.) önkormányzati rendelethez")</f>
        <v>9.2. melléklet a 3/2017. (III. 03.) önkormányzati rendelethez</v>
      </c>
      <c r="E1" s="137"/>
      <c r="F1" s="137"/>
      <c r="G1" s="51" t="s">
        <v>288</v>
      </c>
    </row>
    <row r="2" spans="1:7" s="113" customFormat="1" ht="40.5" customHeight="1">
      <c r="A2" s="112" t="s">
        <v>402</v>
      </c>
      <c r="B2" s="658" t="s">
        <v>441</v>
      </c>
      <c r="C2" s="658"/>
      <c r="D2" s="658"/>
      <c r="E2" s="658"/>
      <c r="F2" s="658"/>
      <c r="G2" s="658"/>
    </row>
    <row r="3" spans="1:7" s="113" customFormat="1" ht="42" customHeight="1" thickBot="1">
      <c r="A3" s="112" t="s">
        <v>404</v>
      </c>
      <c r="B3" s="658" t="s">
        <v>405</v>
      </c>
      <c r="C3" s="658"/>
      <c r="D3" s="658"/>
      <c r="E3" s="658"/>
      <c r="F3" s="658"/>
      <c r="G3" s="658"/>
    </row>
    <row r="4" spans="1:7" s="113" customFormat="1" ht="15.75" customHeight="1" thickBot="1">
      <c r="A4" s="624" t="s">
        <v>1</v>
      </c>
      <c r="B4" s="624" t="s">
        <v>406</v>
      </c>
      <c r="C4" s="642" t="s">
        <v>534</v>
      </c>
      <c r="D4" s="630" t="s">
        <v>526</v>
      </c>
      <c r="E4" s="658" t="s">
        <v>514</v>
      </c>
      <c r="F4" s="658"/>
      <c r="G4" s="658"/>
    </row>
    <row r="5" spans="1:7" s="263" customFormat="1" ht="48" thickBot="1">
      <c r="A5" s="624"/>
      <c r="B5" s="624"/>
      <c r="C5" s="643"/>
      <c r="D5" s="630"/>
      <c r="E5" s="262" t="s">
        <v>3</v>
      </c>
      <c r="F5" s="232" t="s">
        <v>4</v>
      </c>
      <c r="G5" s="232" t="s">
        <v>538</v>
      </c>
    </row>
    <row r="6" spans="1:7" s="12" customFormat="1" ht="15" customHeight="1" thickBot="1">
      <c r="A6" s="114" t="s">
        <v>6</v>
      </c>
      <c r="B6" s="233" t="s">
        <v>7</v>
      </c>
      <c r="C6" s="209" t="s">
        <v>8</v>
      </c>
      <c r="D6" s="546" t="s">
        <v>9</v>
      </c>
      <c r="E6" s="210" t="s">
        <v>10</v>
      </c>
      <c r="F6" s="210" t="s">
        <v>11</v>
      </c>
      <c r="G6" s="226" t="s">
        <v>381</v>
      </c>
    </row>
    <row r="7" spans="1:7" s="12" customFormat="1" ht="15.75" customHeight="1" thickBot="1">
      <c r="A7" s="115"/>
      <c r="B7" s="309" t="s">
        <v>290</v>
      </c>
      <c r="C7" s="490"/>
      <c r="D7" s="602"/>
      <c r="E7" s="491"/>
      <c r="F7" s="491"/>
      <c r="G7" s="492"/>
    </row>
    <row r="8" spans="1:7" ht="15" customHeight="1" thickBot="1">
      <c r="A8" s="117"/>
      <c r="B8" s="321" t="s">
        <v>73</v>
      </c>
      <c r="C8" s="493"/>
      <c r="D8" s="603"/>
      <c r="E8" s="474"/>
      <c r="F8" s="474"/>
      <c r="G8" s="476"/>
    </row>
    <row r="9" spans="1:7" s="140" customFormat="1" ht="15" customHeight="1">
      <c r="A9" s="139" t="s">
        <v>14</v>
      </c>
      <c r="B9" s="248" t="s">
        <v>75</v>
      </c>
      <c r="C9" s="494"/>
      <c r="D9" s="604"/>
      <c r="E9" s="397"/>
      <c r="F9" s="397"/>
      <c r="G9" s="413"/>
    </row>
    <row r="10" spans="1:7" s="140" customFormat="1" ht="18" customHeight="1">
      <c r="A10" s="141" t="s">
        <v>16</v>
      </c>
      <c r="B10" s="249" t="s">
        <v>77</v>
      </c>
      <c r="C10" s="495">
        <v>500</v>
      </c>
      <c r="D10" s="605">
        <v>3000</v>
      </c>
      <c r="E10" s="392">
        <v>3000</v>
      </c>
      <c r="F10" s="392"/>
      <c r="G10" s="414">
        <v>500</v>
      </c>
    </row>
    <row r="11" spans="1:7" s="140" customFormat="1" ht="16.5" customHeight="1">
      <c r="A11" s="141" t="s">
        <v>18</v>
      </c>
      <c r="B11" s="249" t="s">
        <v>79</v>
      </c>
      <c r="C11" s="495"/>
      <c r="D11" s="605">
        <v>150</v>
      </c>
      <c r="E11" s="392">
        <v>150</v>
      </c>
      <c r="F11" s="392"/>
      <c r="G11" s="414"/>
    </row>
    <row r="12" spans="1:7" s="140" customFormat="1" ht="16.5" customHeight="1">
      <c r="A12" s="141" t="s">
        <v>20</v>
      </c>
      <c r="B12" s="249" t="s">
        <v>535</v>
      </c>
      <c r="C12" s="495"/>
      <c r="D12" s="605">
        <v>200</v>
      </c>
      <c r="E12" s="392">
        <v>200</v>
      </c>
      <c r="F12" s="392"/>
      <c r="G12" s="414"/>
    </row>
    <row r="13" spans="1:7" s="140" customFormat="1" ht="15" customHeight="1">
      <c r="A13" s="141" t="s">
        <v>22</v>
      </c>
      <c r="B13" s="249" t="s">
        <v>83</v>
      </c>
      <c r="C13" s="496"/>
      <c r="D13" s="605"/>
      <c r="E13" s="392"/>
      <c r="F13" s="392"/>
      <c r="G13" s="414"/>
    </row>
    <row r="14" spans="1:7" s="140" customFormat="1" ht="16.5" customHeight="1">
      <c r="A14" s="141" t="s">
        <v>198</v>
      </c>
      <c r="B14" s="322" t="s">
        <v>442</v>
      </c>
      <c r="C14" s="497">
        <v>135</v>
      </c>
      <c r="D14" s="605">
        <v>850</v>
      </c>
      <c r="E14" s="392">
        <v>850</v>
      </c>
      <c r="F14" s="392"/>
      <c r="G14" s="414"/>
    </row>
    <row r="15" spans="1:7" s="140" customFormat="1" ht="15" customHeight="1">
      <c r="A15" s="141" t="s">
        <v>200</v>
      </c>
      <c r="B15" s="323" t="s">
        <v>443</v>
      </c>
      <c r="C15" s="498"/>
      <c r="D15" s="605"/>
      <c r="E15" s="392"/>
      <c r="F15" s="392"/>
      <c r="G15" s="414"/>
    </row>
    <row r="16" spans="1:7" s="140" customFormat="1" ht="15" customHeight="1">
      <c r="A16" s="141" t="s">
        <v>202</v>
      </c>
      <c r="B16" s="322" t="s">
        <v>89</v>
      </c>
      <c r="C16" s="498"/>
      <c r="D16" s="606"/>
      <c r="E16" s="403"/>
      <c r="F16" s="403"/>
      <c r="G16" s="417"/>
    </row>
    <row r="17" spans="1:7" s="105" customFormat="1" ht="15" customHeight="1">
      <c r="A17" s="141" t="s">
        <v>204</v>
      </c>
      <c r="B17" s="322" t="s">
        <v>91</v>
      </c>
      <c r="C17" s="498"/>
      <c r="D17" s="605"/>
      <c r="E17" s="392"/>
      <c r="F17" s="392"/>
      <c r="G17" s="414"/>
    </row>
    <row r="18" spans="1:7" s="105" customFormat="1" ht="15" customHeight="1">
      <c r="A18" s="141" t="s">
        <v>206</v>
      </c>
      <c r="B18" s="322" t="s">
        <v>93</v>
      </c>
      <c r="C18" s="498"/>
      <c r="D18" s="607"/>
      <c r="E18" s="395"/>
      <c r="F18" s="395"/>
      <c r="G18" s="415"/>
    </row>
    <row r="19" spans="1:7" s="105" customFormat="1" ht="15" customHeight="1" thickBot="1">
      <c r="A19" s="141" t="s">
        <v>208</v>
      </c>
      <c r="B19" s="259" t="s">
        <v>95</v>
      </c>
      <c r="C19" s="499"/>
      <c r="D19" s="607"/>
      <c r="E19" s="395"/>
      <c r="F19" s="395"/>
      <c r="G19" s="415"/>
    </row>
    <row r="20" spans="1:7" s="140" customFormat="1" ht="17.25" customHeight="1" thickBot="1">
      <c r="A20" s="55" t="s">
        <v>24</v>
      </c>
      <c r="B20" s="321" t="s">
        <v>444</v>
      </c>
      <c r="C20" s="488">
        <f>SUM(C9:C19)</f>
        <v>635</v>
      </c>
      <c r="D20" s="608">
        <f>SUM(D9:D19)</f>
        <v>4200</v>
      </c>
      <c r="E20" s="399">
        <f>SUM(E9:E19)</f>
        <v>4200</v>
      </c>
      <c r="F20" s="399">
        <f>SUM(F9:F19)</f>
        <v>0</v>
      </c>
      <c r="G20" s="409">
        <f>SUM(G9:G19)</f>
        <v>500</v>
      </c>
    </row>
    <row r="21" spans="1:7" ht="15" customHeight="1" thickBot="1">
      <c r="A21" s="117"/>
      <c r="B21" s="321" t="s">
        <v>26</v>
      </c>
      <c r="C21" s="493"/>
      <c r="D21" s="603"/>
      <c r="E21" s="474"/>
      <c r="F21" s="474"/>
      <c r="G21" s="476"/>
    </row>
    <row r="22" spans="1:7" s="105" customFormat="1" ht="15" customHeight="1">
      <c r="A22" s="139" t="s">
        <v>27</v>
      </c>
      <c r="B22" s="248" t="s">
        <v>28</v>
      </c>
      <c r="C22" s="494"/>
      <c r="D22" s="604"/>
      <c r="E22" s="397"/>
      <c r="F22" s="397"/>
      <c r="G22" s="413"/>
    </row>
    <row r="23" spans="1:7" s="105" customFormat="1" ht="15" customHeight="1">
      <c r="A23" s="141" t="s">
        <v>29</v>
      </c>
      <c r="B23" s="249" t="s">
        <v>445</v>
      </c>
      <c r="C23" s="500"/>
      <c r="D23" s="605"/>
      <c r="E23" s="392"/>
      <c r="F23" s="392"/>
      <c r="G23" s="414"/>
    </row>
    <row r="24" spans="1:7" s="105" customFormat="1" ht="15" customHeight="1">
      <c r="A24" s="141" t="s">
        <v>31</v>
      </c>
      <c r="B24" s="249" t="s">
        <v>446</v>
      </c>
      <c r="C24" s="500"/>
      <c r="D24" s="605"/>
      <c r="E24" s="392"/>
      <c r="F24" s="392"/>
      <c r="G24" s="414"/>
    </row>
    <row r="25" spans="1:7" s="105" customFormat="1" ht="15" customHeight="1" thickBot="1">
      <c r="A25" s="141" t="s">
        <v>33</v>
      </c>
      <c r="B25" s="249" t="s">
        <v>447</v>
      </c>
      <c r="C25" s="500"/>
      <c r="D25" s="605"/>
      <c r="E25" s="392"/>
      <c r="F25" s="392"/>
      <c r="G25" s="414"/>
    </row>
    <row r="26" spans="1:7" s="140" customFormat="1" ht="29.25" customHeight="1" thickBot="1">
      <c r="A26" s="55" t="s">
        <v>39</v>
      </c>
      <c r="B26" s="321" t="s">
        <v>448</v>
      </c>
      <c r="C26" s="501"/>
      <c r="D26" s="608">
        <f>SUM(D22:D24)</f>
        <v>0</v>
      </c>
      <c r="E26" s="399">
        <f>SUM(E22:E24)</f>
        <v>0</v>
      </c>
      <c r="F26" s="399">
        <f>SUM(F22:F24)</f>
        <v>0</v>
      </c>
      <c r="G26" s="409">
        <f>SUM(G22:G24)</f>
        <v>0</v>
      </c>
    </row>
    <row r="27" spans="1:7" s="105" customFormat="1" ht="15" customHeight="1" thickBot="1">
      <c r="A27" s="55" t="s">
        <v>54</v>
      </c>
      <c r="B27" s="238" t="s">
        <v>296</v>
      </c>
      <c r="C27" s="502"/>
      <c r="D27" s="609"/>
      <c r="E27" s="484"/>
      <c r="F27" s="484"/>
      <c r="G27" s="487"/>
    </row>
    <row r="28" spans="1:7" ht="15" customHeight="1" thickBot="1">
      <c r="A28" s="117"/>
      <c r="B28" s="238" t="s">
        <v>41</v>
      </c>
      <c r="C28" s="503"/>
      <c r="D28" s="603"/>
      <c r="E28" s="474"/>
      <c r="F28" s="474"/>
      <c r="G28" s="476"/>
    </row>
    <row r="29" spans="1:7" s="105" customFormat="1" ht="15" customHeight="1">
      <c r="A29" s="139" t="s">
        <v>57</v>
      </c>
      <c r="B29" s="248" t="s">
        <v>43</v>
      </c>
      <c r="C29" s="494"/>
      <c r="D29" s="604"/>
      <c r="E29" s="397"/>
      <c r="F29" s="397"/>
      <c r="G29" s="413"/>
    </row>
    <row r="30" spans="1:7" s="105" customFormat="1" ht="15" customHeight="1">
      <c r="A30" s="139" t="s">
        <v>65</v>
      </c>
      <c r="B30" s="248" t="s">
        <v>445</v>
      </c>
      <c r="C30" s="494"/>
      <c r="D30" s="605"/>
      <c r="E30" s="392"/>
      <c r="F30" s="392"/>
      <c r="G30" s="414"/>
    </row>
    <row r="31" spans="1:7" s="105" customFormat="1" ht="15" customHeight="1">
      <c r="A31" s="139" t="s">
        <v>67</v>
      </c>
      <c r="B31" s="249" t="s">
        <v>449</v>
      </c>
      <c r="C31" s="500"/>
      <c r="D31" s="605"/>
      <c r="E31" s="392"/>
      <c r="F31" s="392"/>
      <c r="G31" s="414"/>
    </row>
    <row r="32" spans="1:7" s="105" customFormat="1" ht="15" customHeight="1" thickBot="1">
      <c r="A32" s="141" t="s">
        <v>69</v>
      </c>
      <c r="B32" s="324" t="s">
        <v>450</v>
      </c>
      <c r="C32" s="504"/>
      <c r="D32" s="610"/>
      <c r="E32" s="505"/>
      <c r="F32" s="505"/>
      <c r="G32" s="506"/>
    </row>
    <row r="33" spans="1:7" s="105" customFormat="1" ht="31.5" customHeight="1" thickBot="1">
      <c r="A33" s="55" t="s">
        <v>71</v>
      </c>
      <c r="B33" s="238" t="s">
        <v>451</v>
      </c>
      <c r="C33" s="502"/>
      <c r="D33" s="608">
        <f>+D29+D30+D31</f>
        <v>0</v>
      </c>
      <c r="E33" s="399">
        <f>+E29+E30+E31</f>
        <v>0</v>
      </c>
      <c r="F33" s="399">
        <f>+F29+F30+F31</f>
        <v>0</v>
      </c>
      <c r="G33" s="409">
        <f>+G29+G30+G31</f>
        <v>0</v>
      </c>
    </row>
    <row r="34" spans="1:7" ht="15" customHeight="1" thickBot="1">
      <c r="A34" s="117"/>
      <c r="B34" s="238" t="s">
        <v>98</v>
      </c>
      <c r="C34" s="503"/>
      <c r="D34" s="603"/>
      <c r="E34" s="474"/>
      <c r="F34" s="474"/>
      <c r="G34" s="476"/>
    </row>
    <row r="35" spans="1:7" s="105" customFormat="1" ht="15" customHeight="1">
      <c r="A35" s="139" t="s">
        <v>74</v>
      </c>
      <c r="B35" s="248" t="s">
        <v>100</v>
      </c>
      <c r="C35" s="499"/>
      <c r="D35" s="604"/>
      <c r="E35" s="397"/>
      <c r="F35" s="397"/>
      <c r="G35" s="413"/>
    </row>
    <row r="36" spans="1:7" s="105" customFormat="1" ht="15" customHeight="1">
      <c r="A36" s="139" t="s">
        <v>76</v>
      </c>
      <c r="B36" s="322" t="s">
        <v>102</v>
      </c>
      <c r="C36" s="498"/>
      <c r="D36" s="606"/>
      <c r="E36" s="403"/>
      <c r="F36" s="403"/>
      <c r="G36" s="417"/>
    </row>
    <row r="37" spans="1:7" s="105" customFormat="1" ht="15" customHeight="1" thickBot="1">
      <c r="A37" s="141" t="s">
        <v>78</v>
      </c>
      <c r="B37" s="324" t="s">
        <v>104</v>
      </c>
      <c r="C37" s="504"/>
      <c r="D37" s="610"/>
      <c r="E37" s="505"/>
      <c r="F37" s="505"/>
      <c r="G37" s="506"/>
    </row>
    <row r="38" spans="1:7" s="105" customFormat="1" ht="15" customHeight="1" thickBot="1">
      <c r="A38" s="55" t="s">
        <v>96</v>
      </c>
      <c r="B38" s="238" t="s">
        <v>452</v>
      </c>
      <c r="C38" s="502"/>
      <c r="D38" s="608">
        <f>+D35+D36+D37</f>
        <v>0</v>
      </c>
      <c r="E38" s="399">
        <f>+E35+E36+E37</f>
        <v>0</v>
      </c>
      <c r="F38" s="399">
        <f>+F35+F36+F37</f>
        <v>0</v>
      </c>
      <c r="G38" s="409">
        <f>+G35+G36+G37</f>
        <v>0</v>
      </c>
    </row>
    <row r="39" spans="1:7" s="140" customFormat="1" ht="15" customHeight="1" thickBot="1">
      <c r="A39" s="55" t="s">
        <v>109</v>
      </c>
      <c r="B39" s="238" t="s">
        <v>298</v>
      </c>
      <c r="C39" s="502"/>
      <c r="D39" s="609"/>
      <c r="E39" s="484"/>
      <c r="F39" s="484"/>
      <c r="G39" s="487"/>
    </row>
    <row r="40" spans="1:7" s="140" customFormat="1" ht="15" customHeight="1" thickBot="1">
      <c r="A40" s="55" t="s">
        <v>120</v>
      </c>
      <c r="B40" s="238" t="s">
        <v>453</v>
      </c>
      <c r="C40" s="503"/>
      <c r="D40" s="609"/>
      <c r="E40" s="484"/>
      <c r="F40" s="484"/>
      <c r="G40" s="487"/>
    </row>
    <row r="41" spans="1:7" s="140" customFormat="1" ht="17.25" customHeight="1" thickBot="1">
      <c r="A41" s="55" t="s">
        <v>131</v>
      </c>
      <c r="B41" s="238" t="s">
        <v>454</v>
      </c>
      <c r="C41" s="488">
        <f>+C20+C26+C27+C33+C38+C39+C40</f>
        <v>635</v>
      </c>
      <c r="D41" s="608">
        <f>+D20+D26+D27+D33+D38+D39+D40</f>
        <v>4200</v>
      </c>
      <c r="E41" s="399">
        <f>+E20+E26+E27+E33+E38+E39+E40</f>
        <v>4200</v>
      </c>
      <c r="F41" s="399">
        <f>+F20+F26+F27+F33+F38+F39+F40</f>
        <v>0</v>
      </c>
      <c r="G41" s="409">
        <f>+G20+G26+G27+G33+G38+G39+G40</f>
        <v>500</v>
      </c>
    </row>
    <row r="42" spans="1:7" ht="15" customHeight="1" thickBot="1">
      <c r="A42" s="117"/>
      <c r="B42" s="238" t="s">
        <v>455</v>
      </c>
      <c r="C42" s="503"/>
      <c r="D42" s="603"/>
      <c r="E42" s="474"/>
      <c r="F42" s="474"/>
      <c r="G42" s="476"/>
    </row>
    <row r="43" spans="1:7" s="140" customFormat="1" ht="15" customHeight="1">
      <c r="A43" s="139" t="s">
        <v>456</v>
      </c>
      <c r="B43" s="248" t="s">
        <v>353</v>
      </c>
      <c r="C43" s="499"/>
      <c r="D43" s="604"/>
      <c r="E43" s="397"/>
      <c r="F43" s="397"/>
      <c r="G43" s="413"/>
    </row>
    <row r="44" spans="1:7" s="140" customFormat="1" ht="15" customHeight="1">
      <c r="A44" s="139" t="s">
        <v>457</v>
      </c>
      <c r="B44" s="322" t="s">
        <v>458</v>
      </c>
      <c r="C44" s="498"/>
      <c r="D44" s="606"/>
      <c r="E44" s="403"/>
      <c r="F44" s="403"/>
      <c r="G44" s="417"/>
    </row>
    <row r="45" spans="1:7" s="105" customFormat="1" ht="18.75" customHeight="1" thickBot="1">
      <c r="A45" s="141" t="s">
        <v>459</v>
      </c>
      <c r="B45" s="324" t="s">
        <v>460</v>
      </c>
      <c r="C45" s="507">
        <v>206408</v>
      </c>
      <c r="D45" s="610">
        <v>224328</v>
      </c>
      <c r="E45" s="505">
        <v>224328</v>
      </c>
      <c r="F45" s="505"/>
      <c r="G45" s="506">
        <v>34902</v>
      </c>
    </row>
    <row r="46" spans="1:7" s="140" customFormat="1" ht="18" customHeight="1" thickBot="1">
      <c r="A46" s="124" t="s">
        <v>278</v>
      </c>
      <c r="B46" s="238" t="s">
        <v>461</v>
      </c>
      <c r="C46" s="488">
        <f>+C43+C44+C45</f>
        <v>206408</v>
      </c>
      <c r="D46" s="608">
        <f>+D43+D44+D45</f>
        <v>224328</v>
      </c>
      <c r="E46" s="399">
        <f>+E43+E44+E45</f>
        <v>224328</v>
      </c>
      <c r="F46" s="399">
        <f>+F43+F44+F45</f>
        <v>0</v>
      </c>
      <c r="G46" s="409">
        <f>+G43+G44+G45</f>
        <v>34902</v>
      </c>
    </row>
    <row r="47" spans="1:7" s="105" customFormat="1" ht="18.75" customHeight="1" thickBot="1">
      <c r="A47" s="124" t="s">
        <v>142</v>
      </c>
      <c r="B47" s="325" t="s">
        <v>462</v>
      </c>
      <c r="C47" s="488">
        <f>+C41+C46</f>
        <v>207043</v>
      </c>
      <c r="D47" s="608">
        <f>+D41+D46</f>
        <v>228528</v>
      </c>
      <c r="E47" s="399">
        <f>+E41+E46</f>
        <v>228528</v>
      </c>
      <c r="F47" s="399">
        <f>+F41+F46</f>
        <v>0</v>
      </c>
      <c r="G47" s="409">
        <f>+G41+G46</f>
        <v>35402</v>
      </c>
    </row>
    <row r="48" spans="1:7" s="105" customFormat="1" ht="11.25" customHeight="1">
      <c r="A48" s="142"/>
      <c r="B48" s="326"/>
      <c r="C48" s="143"/>
      <c r="D48" s="144"/>
      <c r="E48" s="144"/>
      <c r="F48" s="144"/>
      <c r="G48" s="144"/>
    </row>
    <row r="49" spans="1:7" s="105" customFormat="1" ht="11.25" customHeight="1">
      <c r="A49" s="142"/>
      <c r="B49" s="326"/>
      <c r="C49" s="143"/>
      <c r="D49" s="144"/>
      <c r="E49" s="144"/>
      <c r="F49" s="144"/>
      <c r="G49" s="144"/>
    </row>
    <row r="50" spans="1:7" s="105" customFormat="1" ht="11.25" customHeight="1">
      <c r="A50" s="142"/>
      <c r="B50" s="326"/>
      <c r="C50" s="143"/>
      <c r="D50" s="144"/>
      <c r="E50" s="144"/>
      <c r="F50" s="144"/>
      <c r="G50" s="144"/>
    </row>
    <row r="51" spans="1:7" s="105" customFormat="1" ht="11.25" customHeight="1">
      <c r="A51" s="142"/>
      <c r="B51" s="326"/>
      <c r="C51" s="143"/>
      <c r="D51" s="144"/>
      <c r="E51" s="144"/>
      <c r="F51" s="144"/>
      <c r="G51" s="144"/>
    </row>
    <row r="52" spans="1:7" s="105" customFormat="1" ht="16.5" customHeight="1">
      <c r="A52" s="142"/>
      <c r="B52" s="326"/>
      <c r="C52" s="143"/>
      <c r="D52" s="144"/>
      <c r="E52" s="144"/>
      <c r="F52" s="144"/>
      <c r="G52" s="144"/>
    </row>
    <row r="53" spans="1:7" s="105" customFormat="1" ht="18" customHeight="1">
      <c r="A53" s="142"/>
      <c r="B53" s="326"/>
      <c r="C53" s="143"/>
      <c r="D53" s="144"/>
      <c r="E53" s="144"/>
      <c r="F53" s="144"/>
      <c r="G53" s="144"/>
    </row>
    <row r="54" spans="1:7" s="105" customFormat="1" ht="18" customHeight="1">
      <c r="A54" s="142"/>
      <c r="B54" s="326"/>
      <c r="C54" s="143"/>
      <c r="D54" s="144"/>
      <c r="E54" s="144"/>
      <c r="F54" s="144"/>
      <c r="G54" s="144"/>
    </row>
    <row r="55" spans="1:7" s="105" customFormat="1" ht="15" customHeight="1">
      <c r="A55" s="142"/>
      <c r="B55" s="326"/>
      <c r="C55" s="143"/>
      <c r="D55" s="144"/>
      <c r="E55" s="144"/>
      <c r="F55" s="144"/>
      <c r="G55" s="144"/>
    </row>
    <row r="56" spans="1:7" s="12" customFormat="1" ht="16.5" customHeight="1">
      <c r="A56" s="9"/>
      <c r="B56" s="309" t="s">
        <v>291</v>
      </c>
      <c r="C56" s="399"/>
      <c r="D56" s="569"/>
      <c r="E56" s="472"/>
      <c r="F56" s="472"/>
      <c r="G56" s="473"/>
    </row>
    <row r="57" spans="1:7" ht="15" customHeight="1" thickBot="1">
      <c r="A57" s="117"/>
      <c r="B57" s="327" t="s">
        <v>463</v>
      </c>
      <c r="C57" s="474"/>
      <c r="D57" s="611"/>
      <c r="E57" s="475"/>
      <c r="F57" s="475"/>
      <c r="G57" s="476"/>
    </row>
    <row r="58" spans="1:7" ht="18" customHeight="1">
      <c r="A58" s="141" t="s">
        <v>14</v>
      </c>
      <c r="B58" s="328" t="s">
        <v>192</v>
      </c>
      <c r="C58" s="397">
        <v>132518</v>
      </c>
      <c r="D58" s="568">
        <v>154034</v>
      </c>
      <c r="E58" s="477">
        <v>154034</v>
      </c>
      <c r="F58" s="478"/>
      <c r="G58" s="413">
        <v>24699</v>
      </c>
    </row>
    <row r="59" spans="1:7" ht="17.25" customHeight="1">
      <c r="A59" s="141" t="s">
        <v>16</v>
      </c>
      <c r="B59" s="329" t="s">
        <v>193</v>
      </c>
      <c r="C59" s="392">
        <v>37100</v>
      </c>
      <c r="D59" s="566">
        <v>38982</v>
      </c>
      <c r="E59" s="479">
        <v>38982</v>
      </c>
      <c r="F59" s="422"/>
      <c r="G59" s="414">
        <v>5703</v>
      </c>
    </row>
    <row r="60" spans="1:7" ht="15.75" customHeight="1">
      <c r="A60" s="141" t="s">
        <v>18</v>
      </c>
      <c r="B60" s="329" t="s">
        <v>194</v>
      </c>
      <c r="C60" s="392">
        <v>33770</v>
      </c>
      <c r="D60" s="566">
        <v>32464</v>
      </c>
      <c r="E60" s="479">
        <v>32464</v>
      </c>
      <c r="F60" s="422"/>
      <c r="G60" s="414">
        <v>5000</v>
      </c>
    </row>
    <row r="61" spans="1:7" ht="15" customHeight="1">
      <c r="A61" s="141" t="s">
        <v>20</v>
      </c>
      <c r="B61" s="329" t="s">
        <v>195</v>
      </c>
      <c r="C61" s="392"/>
      <c r="D61" s="566"/>
      <c r="E61" s="479"/>
      <c r="F61" s="422"/>
      <c r="G61" s="414"/>
    </row>
    <row r="62" spans="1:7" ht="15" customHeight="1" thickBot="1">
      <c r="A62" s="141" t="s">
        <v>22</v>
      </c>
      <c r="B62" s="329" t="s">
        <v>197</v>
      </c>
      <c r="C62" s="392"/>
      <c r="D62" s="566"/>
      <c r="E62" s="479"/>
      <c r="F62" s="422"/>
      <c r="G62" s="414"/>
    </row>
    <row r="63" spans="1:7" s="145" customFormat="1" ht="17.25" customHeight="1" thickBot="1">
      <c r="A63" s="55" t="s">
        <v>24</v>
      </c>
      <c r="B63" s="327" t="s">
        <v>464</v>
      </c>
      <c r="C63" s="399">
        <f>SUM(C58:C62)</f>
        <v>203388</v>
      </c>
      <c r="D63" s="569">
        <f>SUM(D58:D62)</f>
        <v>225480</v>
      </c>
      <c r="E63" s="480">
        <f>SUM(E58:E62)</f>
        <v>225480</v>
      </c>
      <c r="F63" s="472">
        <f>SUM(F58:F62)</f>
        <v>0</v>
      </c>
      <c r="G63" s="473">
        <f>SUM(G58:G62)</f>
        <v>35402</v>
      </c>
    </row>
    <row r="64" spans="1:7" ht="15" customHeight="1" thickBot="1">
      <c r="A64" s="117"/>
      <c r="B64" s="327" t="s">
        <v>465</v>
      </c>
      <c r="C64" s="474"/>
      <c r="D64" s="611"/>
      <c r="E64" s="481"/>
      <c r="F64" s="475"/>
      <c r="G64" s="476"/>
    </row>
    <row r="65" spans="1:7" s="145" customFormat="1" ht="17.25" customHeight="1">
      <c r="A65" s="141" t="s">
        <v>27</v>
      </c>
      <c r="B65" s="328" t="s">
        <v>230</v>
      </c>
      <c r="C65" s="397">
        <v>2878</v>
      </c>
      <c r="D65" s="568">
        <v>2400</v>
      </c>
      <c r="E65" s="477">
        <v>2400</v>
      </c>
      <c r="F65" s="478"/>
      <c r="G65" s="413"/>
    </row>
    <row r="66" spans="1:7" ht="15.75" customHeight="1">
      <c r="A66" s="141" t="s">
        <v>29</v>
      </c>
      <c r="B66" s="329" t="s">
        <v>536</v>
      </c>
      <c r="C66" s="392">
        <v>1278</v>
      </c>
      <c r="D66" s="566">
        <v>1200</v>
      </c>
      <c r="E66" s="479">
        <v>1200</v>
      </c>
      <c r="F66" s="422"/>
      <c r="G66" s="414"/>
    </row>
    <row r="67" spans="1:7" ht="15" customHeight="1">
      <c r="A67" s="141" t="s">
        <v>31</v>
      </c>
      <c r="B67" s="329" t="s">
        <v>466</v>
      </c>
      <c r="C67" s="392"/>
      <c r="D67" s="566"/>
      <c r="E67" s="479"/>
      <c r="F67" s="422"/>
      <c r="G67" s="414"/>
    </row>
    <row r="68" spans="1:7" ht="15" customHeight="1">
      <c r="A68" s="141" t="s">
        <v>33</v>
      </c>
      <c r="B68" s="329" t="s">
        <v>232</v>
      </c>
      <c r="C68" s="392"/>
      <c r="D68" s="566"/>
      <c r="E68" s="479"/>
      <c r="F68" s="422"/>
      <c r="G68" s="414"/>
    </row>
    <row r="69" spans="1:7" ht="17.25" customHeight="1" thickBot="1">
      <c r="A69" s="146" t="s">
        <v>35</v>
      </c>
      <c r="B69" s="330" t="s">
        <v>467</v>
      </c>
      <c r="C69" s="403">
        <v>777</v>
      </c>
      <c r="D69" s="572">
        <v>648</v>
      </c>
      <c r="E69" s="482">
        <v>648</v>
      </c>
      <c r="F69" s="483"/>
      <c r="G69" s="417"/>
    </row>
    <row r="70" spans="1:7" ht="18.75" customHeight="1" thickBot="1">
      <c r="A70" s="55" t="s">
        <v>39</v>
      </c>
      <c r="B70" s="327" t="s">
        <v>537</v>
      </c>
      <c r="C70" s="399">
        <f>C65+C67+C68+C69</f>
        <v>3655</v>
      </c>
      <c r="D70" s="569">
        <f>D65+D67+D68+D69</f>
        <v>3048</v>
      </c>
      <c r="E70" s="480">
        <f>E65+E67+E68+E69</f>
        <v>3048</v>
      </c>
      <c r="F70" s="399">
        <f>F65+F67+F68+F69</f>
        <v>0</v>
      </c>
      <c r="G70" s="399">
        <f>G65+G67+G68+G69</f>
        <v>0</v>
      </c>
    </row>
    <row r="71" spans="1:7" ht="15" customHeight="1" thickBot="1">
      <c r="A71" s="55" t="s">
        <v>54</v>
      </c>
      <c r="B71" s="327" t="s">
        <v>468</v>
      </c>
      <c r="C71" s="484"/>
      <c r="D71" s="612"/>
      <c r="E71" s="485"/>
      <c r="F71" s="486"/>
      <c r="G71" s="487"/>
    </row>
    <row r="72" spans="1:7" ht="18" customHeight="1" thickBot="1">
      <c r="A72" s="55" t="s">
        <v>71</v>
      </c>
      <c r="B72" s="331" t="s">
        <v>469</v>
      </c>
      <c r="C72" s="399">
        <f>+C63+C70+C71</f>
        <v>207043</v>
      </c>
      <c r="D72" s="569">
        <f>+D63+D70+D71</f>
        <v>228528</v>
      </c>
      <c r="E72" s="480">
        <f>+E63+E70+E71</f>
        <v>228528</v>
      </c>
      <c r="F72" s="488">
        <f>+F63+F70+F71</f>
        <v>0</v>
      </c>
      <c r="G72" s="409">
        <f>+G63+G70+G71</f>
        <v>35402</v>
      </c>
    </row>
    <row r="73" spans="3:7" ht="15" customHeight="1" thickBot="1">
      <c r="C73" s="468"/>
      <c r="D73" s="468"/>
      <c r="E73" s="468"/>
      <c r="F73" s="468"/>
      <c r="G73" s="468"/>
    </row>
    <row r="74" spans="1:7" ht="17.25" customHeight="1">
      <c r="A74" s="135" t="s">
        <v>439</v>
      </c>
      <c r="B74" s="318"/>
      <c r="C74" s="489">
        <v>38</v>
      </c>
      <c r="D74" s="591">
        <v>41</v>
      </c>
      <c r="E74" s="470">
        <v>41</v>
      </c>
      <c r="F74" s="470"/>
      <c r="G74" s="471">
        <v>8</v>
      </c>
    </row>
    <row r="75" spans="1:7" ht="15" customHeight="1">
      <c r="A75" s="135" t="s">
        <v>440</v>
      </c>
      <c r="B75" s="318"/>
      <c r="C75" s="489"/>
      <c r="D75" s="591"/>
      <c r="E75" s="470"/>
      <c r="F75" s="470"/>
      <c r="G75" s="471"/>
    </row>
  </sheetData>
  <sheetProtection selectLockedCells="1" selectUnlockedCells="1"/>
  <mergeCells count="7">
    <mergeCell ref="B2:G2"/>
    <mergeCell ref="B3:G3"/>
    <mergeCell ref="A4:A5"/>
    <mergeCell ref="B4:B5"/>
    <mergeCell ref="D4:D5"/>
    <mergeCell ref="E4:G4"/>
    <mergeCell ref="C4:C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portrait" paperSize="9" scale="6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2017-03-08T12:04:00Z</cp:lastPrinted>
  <dcterms:modified xsi:type="dcterms:W3CDTF">2017-03-08T12:04:03Z</dcterms:modified>
  <cp:category/>
  <cp:version/>
  <cp:contentType/>
  <cp:contentStatus/>
</cp:coreProperties>
</file>