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C25" i="1"/>
  <c r="F25" i="1" s="1"/>
  <c r="E24" i="1"/>
  <c r="C24" i="1"/>
  <c r="C21" i="1" s="1"/>
  <c r="F21" i="1" s="1"/>
  <c r="E23" i="1"/>
  <c r="F23" i="1" s="1"/>
  <c r="E22" i="1"/>
  <c r="F22" i="1" s="1"/>
  <c r="E21" i="1"/>
  <c r="F20" i="1"/>
  <c r="E20" i="1"/>
  <c r="F19" i="1"/>
  <c r="E19" i="1"/>
  <c r="F18" i="1"/>
  <c r="E18" i="1"/>
  <c r="F17" i="1"/>
  <c r="E17" i="1"/>
  <c r="F16" i="1"/>
  <c r="E16" i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C9" i="1"/>
  <c r="A1" i="1"/>
  <c r="C38" i="1" l="1"/>
  <c r="F9" i="1"/>
  <c r="F24" i="1"/>
  <c r="F42" i="1"/>
  <c r="F47" i="1"/>
  <c r="C43" i="1" l="1"/>
  <c r="F43" i="1" s="1"/>
  <c r="F38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<sst xmlns="http://schemas.openxmlformats.org/spreadsheetml/2006/main" count="116" uniqueCount="102">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</sst>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2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8" fillId="0" borderId="11" xfId="0" applyFont="1" applyFill="1" applyBorder="1" applyAlignment="1" applyProtection="1">
      <alignment horizontal="left" vertical="center" wrapText="1"/>
    </xf>
    <xf numFmtId="167" fontId="28" fillId="0" borderId="12" xfId="2" applyNumberFormat="1" applyFont="1" applyFill="1" applyBorder="1" applyAlignment="1" applyProtection="1">
      <alignment horizontal="right" vertical="center" wrapText="1" indent="1"/>
    </xf>
    <xf numFmtId="0" fontId="28" fillId="2" borderId="31" xfId="0" applyFont="1" applyFill="1" applyBorder="1" applyAlignment="1" applyProtection="1">
      <alignment horizontal="left" vertical="center" wrapText="1"/>
    </xf>
    <xf numFmtId="0" fontId="28" fillId="2" borderId="26" xfId="0" applyFont="1" applyFill="1" applyBorder="1" applyAlignment="1" applyProtection="1">
      <alignment horizontal="left" vertical="center" wrapText="1"/>
    </xf>
    <xf numFmtId="168" fontId="28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9637776</v>
          </cell>
        </row>
        <row r="11">
          <cell r="C11">
            <v>7588800</v>
          </cell>
        </row>
        <row r="15">
          <cell r="C15">
            <v>2048976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9637776</v>
          </cell>
        </row>
        <row r="39">
          <cell r="C39">
            <v>184569446</v>
          </cell>
        </row>
        <row r="40">
          <cell r="C40">
            <v>16297751</v>
          </cell>
        </row>
        <row r="42">
          <cell r="C42">
            <v>168271695</v>
          </cell>
        </row>
        <row r="43">
          <cell r="C43">
            <v>194207222</v>
          </cell>
        </row>
        <row r="47">
          <cell r="C47">
            <v>193572454</v>
          </cell>
        </row>
        <row r="48">
          <cell r="C48">
            <v>145617935</v>
          </cell>
        </row>
        <row r="49">
          <cell r="C49">
            <v>26665357</v>
          </cell>
        </row>
        <row r="50">
          <cell r="C50">
            <v>21289162</v>
          </cell>
        </row>
        <row r="53">
          <cell r="C53">
            <v>634768</v>
          </cell>
        </row>
        <row r="54">
          <cell r="C54">
            <v>634768</v>
          </cell>
        </row>
        <row r="59">
          <cell r="C59">
            <v>194207222</v>
          </cell>
        </row>
        <row r="61">
          <cell r="C61">
            <v>41</v>
          </cell>
        </row>
      </sheetData>
      <sheetData sheetId="38">
        <row r="9">
          <cell r="C9">
            <v>190324785</v>
          </cell>
        </row>
        <row r="11">
          <cell r="C11">
            <v>2278000</v>
          </cell>
        </row>
        <row r="12">
          <cell r="C12">
            <v>12700000</v>
          </cell>
        </row>
        <row r="14">
          <cell r="C14">
            <v>173575135</v>
          </cell>
        </row>
        <row r="15">
          <cell r="C15">
            <v>1771650</v>
          </cell>
        </row>
        <row r="21">
          <cell r="C21">
            <v>87415323</v>
          </cell>
        </row>
        <row r="24">
          <cell r="C24">
            <v>87415323</v>
          </cell>
        </row>
        <row r="25">
          <cell r="C25">
            <v>69962323</v>
          </cell>
        </row>
        <row r="27">
          <cell r="C27">
            <v>10712200</v>
          </cell>
        </row>
        <row r="30">
          <cell r="C30">
            <v>10712200</v>
          </cell>
        </row>
        <row r="31">
          <cell r="C31">
            <v>1092200</v>
          </cell>
        </row>
        <row r="32">
          <cell r="C32">
            <v>0</v>
          </cell>
        </row>
        <row r="38">
          <cell r="C38">
            <v>288452308</v>
          </cell>
        </row>
        <row r="39">
          <cell r="C39">
            <v>443782954</v>
          </cell>
        </row>
        <row r="40">
          <cell r="C40">
            <v>4223944</v>
          </cell>
        </row>
        <row r="42">
          <cell r="C42">
            <v>439559010</v>
          </cell>
        </row>
        <row r="43">
          <cell r="C43">
            <v>732235262</v>
          </cell>
        </row>
        <row r="47">
          <cell r="C47">
            <v>715271747</v>
          </cell>
        </row>
        <row r="48">
          <cell r="C48">
            <v>441718403</v>
          </cell>
        </row>
        <row r="49">
          <cell r="C49">
            <v>83600577</v>
          </cell>
        </row>
        <row r="50">
          <cell r="C50">
            <v>189952767</v>
          </cell>
        </row>
        <row r="53">
          <cell r="C53">
            <v>17388683</v>
          </cell>
        </row>
        <row r="54">
          <cell r="C54">
            <v>17388683</v>
          </cell>
        </row>
        <row r="59">
          <cell r="C59">
            <v>732660430</v>
          </cell>
        </row>
        <row r="61">
          <cell r="C61">
            <v>109</v>
          </cell>
        </row>
        <row r="63">
          <cell r="C63">
            <v>4</v>
          </cell>
        </row>
        <row r="64">
          <cell r="C64">
            <v>1.5</v>
          </cell>
        </row>
      </sheetData>
      <sheetData sheetId="39">
        <row r="9">
          <cell r="C9">
            <v>1270959</v>
          </cell>
        </row>
        <row r="11">
          <cell r="C11">
            <v>1000755</v>
          </cell>
        </row>
        <row r="15">
          <cell r="C15">
            <v>270204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1270959</v>
          </cell>
        </row>
        <row r="39">
          <cell r="C39">
            <v>0</v>
          </cell>
        </row>
        <row r="43">
          <cell r="C43">
            <v>1270959</v>
          </cell>
        </row>
        <row r="47">
          <cell r="C47">
            <v>845791</v>
          </cell>
        </row>
        <row r="48">
          <cell r="C48">
            <v>348731</v>
          </cell>
        </row>
        <row r="49">
          <cell r="C49">
            <v>61028</v>
          </cell>
        </row>
        <row r="50">
          <cell r="C50">
            <v>436032</v>
          </cell>
        </row>
        <row r="53">
          <cell r="C53">
            <v>0</v>
          </cell>
        </row>
        <row r="59">
          <cell r="C59">
            <v>845791</v>
          </cell>
        </row>
        <row r="61">
          <cell r="C61">
            <v>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F65"/>
  <sheetViews>
    <sheetView tabSelected="1" workbookViewId="0">
      <selection activeCell="B13" sqref="B13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4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CONCATENATE("13. melléklet ",[1]ALAPADATOK!A7," ",[1]ALAPADATOK!B7," ",[1]ALAPADATOK!C7," ",[1]ALAPADATOK!D7," ",[1]ALAPADATOK!E7," ",[1]ALAPADATOK!F7," ",[1]ALAPADATOK!G7," ",[1]ALAPADATOK!H7)</f>
        <v>13. melléklet a 7 / 2020. ( III.27.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201233520</v>
      </c>
      <c r="E9" s="33">
        <f>'[1]9.6.1. sz. mell Kornisné Kp. '!C9+'[1]9.6.2. sz. mell Kornisné Kp.'!C9+'[1]9.6.3. sz. mell Kornisné Kp '!C9</f>
        <v>201233520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10867555</v>
      </c>
      <c r="E11" s="33">
        <f>'[1]9.6.1. sz. mell Kornisné Kp. '!C11+'[1]9.6.2. sz. mell Kornisné Kp.'!C11+'[1]9.6.3. sz. mell Kornisné Kp '!C11</f>
        <v>10867555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12700000</v>
      </c>
      <c r="E12" s="33">
        <f>'[1]9.6.1. sz. mell Kornisné Kp. '!C12+'[1]9.6.2. sz. mell Kornisné Kp.'!C12+'[1]9.6.3. sz. mell Kornisné Kp '!C12</f>
        <v>12700000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173575135</v>
      </c>
      <c r="E14" s="33">
        <f>'[1]9.6.1. sz. mell Kornisné Kp. '!C14+'[1]9.6.2. sz. mell Kornisné Kp.'!C14+'[1]9.6.3. sz. mell Kornisné Kp '!C14</f>
        <v>173575135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4090830</v>
      </c>
      <c r="E15" s="33">
        <f>'[1]9.6.1. sz. mell Kornisné Kp. '!C15+'[1]9.6.2. sz. mell Kornisné Kp.'!C15+'[1]9.6.3. sz. mell Kornisné Kp '!C15</f>
        <v>4090830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'[1]9.6.1. sz. mell Kornisné Kp. '!C20+'[1]9.6.2. sz. mell Kornisné Kp.'!C20+'[1]9.6.3. sz. mell Kornisné Kp 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44">
        <f>SUM(C22:C24)</f>
        <v>87415323</v>
      </c>
      <c r="E21" s="33">
        <f>'[1]9.6.1. sz. mell Kornisné Kp. '!C21+'[1]9.6.2. sz. mell Kornisné Kp.'!C21+'[1]9.6.3. sz. mell Kornisné Kp '!C21</f>
        <v>87415323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5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f>86729523+685800</f>
        <v>87415323</v>
      </c>
      <c r="E24" s="33">
        <f>'[1]9.6.1. sz. mell Kornisné Kp. '!C24+'[1]9.6.2. sz. mell Kornisné Kp.'!C24+'[1]9.6.3. sz. mell Kornisné Kp '!C24</f>
        <v>87415323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46">
        <f>69276523+685800</f>
        <v>69962323</v>
      </c>
      <c r="E25" s="33">
        <f>'[1]9.6.1. sz. mell Kornisné Kp. '!C25+'[1]9.6.2. sz. mell Kornisné Kp.'!C25+'[1]9.6.3. sz. mell Kornisné Kp '!C25</f>
        <v>69962323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10712200</v>
      </c>
      <c r="E27" s="33">
        <f>'[1]9.6.1. sz. mell Kornisné Kp. '!C27+'[1]9.6.2. sz. mell Kornisné Kp.'!C27+'[1]9.6.3. sz. mell Kornisné Kp '!C27</f>
        <v>10712200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53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4" t="s">
        <v>56</v>
      </c>
      <c r="C30" s="53">
        <v>10712200</v>
      </c>
      <c r="E30" s="33">
        <f>'[1]9.6.1. sz. mell Kornisné Kp. '!C30+'[1]9.6.2. sz. mell Kornisné Kp.'!C30+'[1]9.6.3. sz. mell Kornisné Kp '!C30</f>
        <v>10712200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5" t="s">
        <v>58</v>
      </c>
      <c r="C31" s="56">
        <v>1092200</v>
      </c>
      <c r="E31" s="33">
        <f>'[1]9.6.1. sz. mell Kornisné Kp. '!C31+'[1]9.6.2. sz. mell Kornisné Kp.'!C31+'[1]9.6.3. sz. mell Kornisné Kp '!C31</f>
        <v>1092200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4" t="s">
        <v>64</v>
      </c>
      <c r="C34" s="41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'[1]9.6.1. sz. mell Kornisné Kp. '!C36+'[1]9.6.2. sz. mell Kornisné Kp.'!C36+'[1]9.6.3. sz. mell Kornisné Kp 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7"/>
      <c r="E37" s="33">
        <f>'[1]9.6.1. sz. mell Kornisné Kp. '!C37+'[1]9.6.2. sz. mell Kornisné Kp.'!C37+'[1]9.6.3. sz. mell Kornisné Kp 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8">
        <f>+C9+C21+C26+C27+C32+C36+C37</f>
        <v>299361043</v>
      </c>
      <c r="E38" s="33">
        <f>'[1]9.6.1. sz. mell Kornisné Kp. '!C38+'[1]9.6.2. sz. mell Kornisné Kp.'!C38+'[1]9.6.3. sz. mell Kornisné Kp '!C38</f>
        <v>299361043</v>
      </c>
      <c r="F38" s="33">
        <f t="shared" si="0"/>
        <v>0</v>
      </c>
    </row>
    <row r="39" spans="1:6" s="32" customFormat="1" ht="12" customHeight="1" thickBot="1" x14ac:dyDescent="0.25">
      <c r="A39" s="59" t="s">
        <v>73</v>
      </c>
      <c r="B39" s="48" t="s">
        <v>74</v>
      </c>
      <c r="C39" s="60">
        <f>SUM(C40:C42)</f>
        <v>628352400</v>
      </c>
      <c r="E39" s="33">
        <f>'[1]9.6.1. sz. mell Kornisné Kp. '!C39+'[1]9.6.2. sz. mell Kornisné Kp.'!C39+'[1]9.6.3. sz. mell Kornisné Kp '!C39</f>
        <v>628352400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20521695</v>
      </c>
      <c r="E40" s="33">
        <f>'[1]9.6.1. sz. mell Kornisné Kp. '!C40+'[1]9.6.2. sz. mell Kornisné Kp.'!C40+'[1]9.6.3. sz. mell Kornisné Kp '!C40</f>
        <v>20521695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4" t="s">
        <v>78</v>
      </c>
      <c r="C41" s="41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5" t="s">
        <v>80</v>
      </c>
      <c r="C42" s="61">
        <f>574454744+32575861+800100</f>
        <v>607830705</v>
      </c>
      <c r="E42" s="33">
        <f>'[1]9.6.1. sz. mell Kornisné Kp. '!C42+'[1]9.6.2. sz. mell Kornisné Kp.'!C42+'[1]9.6.3. sz. mell Kornisné Kp '!C42</f>
        <v>607830705</v>
      </c>
      <c r="F42" s="33">
        <f t="shared" si="0"/>
        <v>0</v>
      </c>
    </row>
    <row r="43" spans="1:6" s="42" customFormat="1" ht="15" customHeight="1" thickBot="1" x14ac:dyDescent="0.25">
      <c r="A43" s="59" t="s">
        <v>81</v>
      </c>
      <c r="B43" s="62" t="s">
        <v>82</v>
      </c>
      <c r="C43" s="58">
        <f>+C38+C39</f>
        <v>927713443</v>
      </c>
      <c r="E43" s="33">
        <f>'[1]9.6.1. sz. mell Kornisné Kp. '!C43+'[1]9.6.2. sz. mell Kornisné Kp.'!C43+'[1]9.6.3. sz. mell Kornisné Kp '!C43</f>
        <v>927713443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2" customFormat="1" ht="12" customHeight="1" thickBot="1" x14ac:dyDescent="0.25">
      <c r="A46" s="69"/>
      <c r="B46" s="70" t="s">
        <v>83</v>
      </c>
      <c r="C46" s="71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44">
        <f>SUM(C48:C52)</f>
        <v>909689992</v>
      </c>
      <c r="E47" s="33">
        <f>'[1]9.6.1. sz. mell Kornisné Kp. '!C47+'[1]9.6.2. sz. mell Kornisné Kp.'!C47+'[1]9.6.3. sz. mell Kornisné Kp '!C47</f>
        <v>909689992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3">
        <f>559242888+27724136+718045</f>
        <v>587685069</v>
      </c>
      <c r="E48" s="33">
        <f>'[1]9.6.1. sz. mell Kornisné Kp. '!C48+'[1]9.6.2. sz. mell Kornisné Kp.'!C48+'[1]9.6.3. sz. mell Kornisné Kp '!C48</f>
        <v>587685069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46">
        <f>105298280+4851725+176957</f>
        <v>110326962</v>
      </c>
      <c r="E49" s="33">
        <f>'[1]9.6.1. sz. mell Kornisné Kp. '!C49+'[1]9.6.2. sz. mell Kornisné Kp.'!C49+'[1]9.6.3. sz. mell Kornisné Kp '!C49</f>
        <v>110326962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46">
        <f>211087063-209202+800100</f>
        <v>211677961</v>
      </c>
      <c r="E50" s="33">
        <f>'[1]9.6.1. sz. mell Kornisné Kp. '!C50+'[1]9.6.2. sz. mell Kornisné Kp.'!C50+'[1]9.6.3. sz. mell Kornisné Kp '!C50</f>
        <v>211677961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2" customFormat="1" ht="12" customHeight="1" thickBot="1" x14ac:dyDescent="0.25">
      <c r="A53" s="47" t="s">
        <v>38</v>
      </c>
      <c r="B53" s="48" t="s">
        <v>90</v>
      </c>
      <c r="C53" s="31">
        <f>SUM(C54:C56)</f>
        <v>18023451</v>
      </c>
      <c r="E53" s="33">
        <f>'[1]9.6.1. sz. mell Kornisné Kp. '!C53+'[1]9.6.2. sz. mell Kornisné Kp.'!C53+'[1]9.6.3. sz. mell Kornisné Kp '!C53</f>
        <v>18023451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2">
        <v>18023451</v>
      </c>
      <c r="E54" s="33">
        <f>'[1]9.6.1. sz. mell Kornisné Kp. '!C54+'[1]9.6.2. sz. mell Kornisné Kp.'!C54+'[1]9.6.3. sz. mell Kornisné Kp '!C54</f>
        <v>18023451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4" t="s">
        <v>96</v>
      </c>
      <c r="C59" s="75">
        <f>+C47+C53+C58</f>
        <v>927713443</v>
      </c>
      <c r="E59" s="33">
        <f>'[1]9.6.1. sz. mell Kornisné Kp. '!C59+'[1]9.6.2. sz. mell Kornisné Kp.'!C59+'[1]9.6.3. sz. mell Kornisné Kp '!C59</f>
        <v>927713443</v>
      </c>
      <c r="F59" s="33">
        <f t="shared" si="0"/>
        <v>0</v>
      </c>
    </row>
    <row r="60" spans="1:6" ht="14.25" customHeight="1" thickBot="1" x14ac:dyDescent="0.25">
      <c r="C60" s="77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8" t="s">
        <v>97</v>
      </c>
      <c r="B61" s="79"/>
      <c r="C61" s="80">
        <v>150</v>
      </c>
      <c r="E61" s="33">
        <f>'[1]9.6.1. sz. mell Kornisné Kp. '!C61+'[1]9.6.2. sz. mell Kornisné Kp.'!C61+'[1]9.6.3. sz. mell Kornisné Kp '!C61</f>
        <v>150</v>
      </c>
      <c r="F61" s="33">
        <f t="shared" si="0"/>
        <v>0</v>
      </c>
    </row>
    <row r="62" spans="1:6" s="84" customFormat="1" ht="13.9" customHeight="1" thickBot="1" x14ac:dyDescent="0.25">
      <c r="A62" s="81" t="s">
        <v>98</v>
      </c>
      <c r="B62" s="82"/>
      <c r="C62" s="83">
        <v>8</v>
      </c>
      <c r="E62" s="33"/>
      <c r="F62" s="33"/>
    </row>
    <row r="63" spans="1:6" s="84" customFormat="1" ht="13.9" customHeight="1" thickBot="1" x14ac:dyDescent="0.25">
      <c r="A63" s="85" t="s">
        <v>99</v>
      </c>
      <c r="B63" s="86"/>
      <c r="C63" s="87">
        <v>4</v>
      </c>
      <c r="E63" s="33">
        <f>'[1]9.6.1. sz. mell Kornisné Kp. '!C62+'[1]9.6.2. sz. mell Kornisné Kp.'!C63+'[1]9.6.3. sz. mell Kornisné Kp '!C62</f>
        <v>4</v>
      </c>
      <c r="F63" s="33">
        <f t="shared" si="0"/>
        <v>0</v>
      </c>
    </row>
    <row r="64" spans="1:6" s="84" customFormat="1" ht="19.899999999999999" customHeight="1" thickBot="1" x14ac:dyDescent="0.25">
      <c r="A64" s="88" t="s">
        <v>100</v>
      </c>
      <c r="B64" s="89"/>
      <c r="C64" s="90">
        <v>1.5</v>
      </c>
      <c r="E64" s="33">
        <f>'[1]9.6.1. sz. mell Kornisné Kp. '!C63+'[1]9.6.2. sz. mell Kornisné Kp.'!C64+'[1]9.6.3. sz. mell Kornisné Kp '!C63</f>
        <v>1.5</v>
      </c>
      <c r="F64" s="33">
        <f t="shared" si="0"/>
        <v>0</v>
      </c>
    </row>
    <row r="65" spans="1:3" ht="13.5" thickBot="1" x14ac:dyDescent="0.25">
      <c r="A65" s="91" t="s">
        <v>101</v>
      </c>
      <c r="B65" s="92"/>
      <c r="C65" s="90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2020-03-31T13:50:47Z</dcterms:created>
  <dcterms:modified xsi:type="dcterms:W3CDTF">2020-03-31T13:50:47Z</dcterms:modified>
</cp:coreProperties>
</file>