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912" firstSheet="10" activeTab="17"/>
  </bookViews>
  <sheets>
    <sheet name="1.Mérleg" sheetId="1" r:id="rId1"/>
    <sheet name=" 2a.önk bevétel" sheetId="2" r:id="rId2"/>
    <sheet name="2b.önk kiadás" sheetId="3" r:id="rId3"/>
    <sheet name="3. melléklet" sheetId="4" r:id="rId4"/>
    <sheet name="3a. önk" sheetId="5" r:id="rId5"/>
    <sheet name="3a2. önk" sheetId="6" r:id="rId6"/>
    <sheet name="3b. Iskola " sheetId="7" r:id="rId7"/>
    <sheet name="3.c óvoda" sheetId="8" r:id="rId8"/>
    <sheet name="3.d Műv Ház" sheetId="9" r:id="rId9"/>
    <sheet name="4. Feladatok" sheetId="10" r:id="rId10"/>
    <sheet name="5. Támogatások" sheetId="11" r:id="rId11"/>
    <sheet name="6. beruh. kiadás " sheetId="12" r:id="rId12"/>
    <sheet name="7. Felújítás" sheetId="13" r:id="rId13"/>
    <sheet name="8. Eu projekt" sheetId="14" r:id="rId14"/>
    <sheet name="9. közvtám" sheetId="15" r:id="rId15"/>
    <sheet name="10. Műk.célra átv." sheetId="16" r:id="rId16"/>
    <sheet name="11. Felhalm.c.átv." sheetId="17" r:id="rId17"/>
    <sheet name="12 .műk. c. p.eszk. átadás" sheetId="18" r:id="rId18"/>
    <sheet name="13.Szoc.pol." sheetId="19" r:id="rId19"/>
    <sheet name="14. előirfelh" sheetId="20" r:id="rId20"/>
    <sheet name="15. stabilitás" sheetId="21" r:id="rId21"/>
  </sheets>
  <definedNames>
    <definedName name="Excel_BuiltIn__FilterDatabase_2">' 2a.önk bevétel'!$B$1:$B$45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 Műk.célra átv.'!$A$1:$C$27</definedName>
    <definedName name="Excel_BuiltIn_Print_Area_17">'12 .műk. c. p.eszk. átadás'!$A$4:$C$26</definedName>
    <definedName name="Excel_BuiltIn_Print_Area_18">"$#HIV!.$#HIV!$#HIV!:$#HIV!$#HIV!"</definedName>
    <definedName name="Excel_BuiltIn_Print_Area_20">#REF!</definedName>
    <definedName name="Excel_BuiltIn_Print_Area_4">'2b.önk kiadás'!$B$2:$B$37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2a.önk bevétel'!$A$4:$IS$4</definedName>
    <definedName name="Excel_BuiltIn_Print_Titles_23_1">#REF!</definedName>
    <definedName name="Excel_BuiltIn_Print_Titles_25">#REF!</definedName>
    <definedName name="Excel_BuiltIn_Print_Titles_3_1">' 2a.önk bevétel'!$A$4:$IM$4</definedName>
    <definedName name="Excel_BuiltIn_Print_Titles_5_1">'3a. önk'!$A$1:$IT$7</definedName>
    <definedName name="Excel_BuiltIn_Print_Titles_7_1">'3b. Iskola '!$B$5:$IK$5</definedName>
    <definedName name="Excel_BuiltIn_Print_Titles_9">'3b. Iskola '!$A$5:$IT$5</definedName>
    <definedName name="_xlnm.Print_Titles" localSheetId="1">' 2a.önk bevétel'!$1:$4</definedName>
    <definedName name="_xlnm.Print_Titles" localSheetId="4">'3a. önk'!$1:$7</definedName>
    <definedName name="_xlnm.Print_Titles" localSheetId="6">'3b. Iskola '!$5:$5</definedName>
  </definedNames>
  <calcPr fullCalcOnLoad="1"/>
</workbook>
</file>

<file path=xl/sharedStrings.xml><?xml version="1.0" encoding="utf-8"?>
<sst xmlns="http://schemas.openxmlformats.org/spreadsheetml/2006/main" count="1312" uniqueCount="644">
  <si>
    <t>1. melléklet</t>
  </si>
  <si>
    <t>1. oldal</t>
  </si>
  <si>
    <t>ezer Ft-ban</t>
  </si>
  <si>
    <t>Ssz.</t>
  </si>
  <si>
    <t>Megnevezés</t>
  </si>
  <si>
    <t>BEVÉTELEK</t>
  </si>
  <si>
    <t>I.</t>
  </si>
  <si>
    <t xml:space="preserve"> Költségvetési pénzforgalmi bevételek</t>
  </si>
  <si>
    <t>1.</t>
  </si>
  <si>
    <t>Intézményi működési bevételek</t>
  </si>
  <si>
    <t>2.</t>
  </si>
  <si>
    <t>3.</t>
  </si>
  <si>
    <t>Önkormányzatok költségvetési támogatása</t>
  </si>
  <si>
    <t>4.</t>
  </si>
  <si>
    <t>5.</t>
  </si>
  <si>
    <t>Felhalmozási és tőke jellegű bevételek</t>
  </si>
  <si>
    <t>Költségvetési pénzforgalmi bevételek összesen</t>
  </si>
  <si>
    <t>II.</t>
  </si>
  <si>
    <t>Pénzforgalom nélküli bevételek</t>
  </si>
  <si>
    <t>Költségvetési bevételek összesen</t>
  </si>
  <si>
    <t>III.</t>
  </si>
  <si>
    <t xml:space="preserve">Finanszírozási bevételek </t>
  </si>
  <si>
    <t>Bevételek mindösszesen</t>
  </si>
  <si>
    <t>KIADÁSOK</t>
  </si>
  <si>
    <t>Költségvetési pénzforgalmi kiadások</t>
  </si>
  <si>
    <t>Működési kiadások</t>
  </si>
  <si>
    <t>Felhalmozási kiadások</t>
  </si>
  <si>
    <t>Általános tartalék működésre</t>
  </si>
  <si>
    <t>Támogatási kölcsönök nyújtása (felhalmozási célú)</t>
  </si>
  <si>
    <t>Költségvetési kiadások összesen</t>
  </si>
  <si>
    <t>Finanszírozási kiadások</t>
  </si>
  <si>
    <t>Kiadások mindösszesen</t>
  </si>
  <si>
    <t>1.oldal</t>
  </si>
  <si>
    <t>Pénzforgalmi bevételek</t>
  </si>
  <si>
    <t>Működési bevételek</t>
  </si>
  <si>
    <t>2.1. Helyi adók</t>
  </si>
  <si>
    <t>2.2. Átengedett központi adók</t>
  </si>
  <si>
    <t>- SZJA</t>
  </si>
  <si>
    <t>- gépjárműadó</t>
  </si>
  <si>
    <t>2.3. Talajterhelési díj</t>
  </si>
  <si>
    <t>2.4. Egyéb sajátos bevételek</t>
  </si>
  <si>
    <t>2.5. Pótlékok, bírságok</t>
  </si>
  <si>
    <t xml:space="preserve"> Működési bevételek összesen</t>
  </si>
  <si>
    <t>Támogatások</t>
  </si>
  <si>
    <t>3.1 Önkormányzatok költségvetési támogatása</t>
  </si>
  <si>
    <t xml:space="preserve"> - Normatív támogatások</t>
  </si>
  <si>
    <t xml:space="preserve"> - Normatív kötött támogatás</t>
  </si>
  <si>
    <t xml:space="preserve"> - Központosított előirányzat</t>
  </si>
  <si>
    <t xml:space="preserve"> - Egyéb központi támogatás</t>
  </si>
  <si>
    <t xml:space="preserve"> - Fejlesztési feladatok támogatása</t>
  </si>
  <si>
    <t>Támogatások összesen</t>
  </si>
  <si>
    <t>Felhalmozási bevételek összesen</t>
  </si>
  <si>
    <t>ebből OEP finanszírozás</t>
  </si>
  <si>
    <t>5.2. Működési célú pénzeszközátvétel</t>
  </si>
  <si>
    <t>5.4. Felhalmozási célú pénzeszközátvétel</t>
  </si>
  <si>
    <t>Támogatás értékű bevételek összesen</t>
  </si>
  <si>
    <t>6.</t>
  </si>
  <si>
    <t>Támogatási kölcsönök visszatérülése</t>
  </si>
  <si>
    <t>7.</t>
  </si>
  <si>
    <t>Hitelek</t>
  </si>
  <si>
    <t>2b. melléklet</t>
  </si>
  <si>
    <t xml:space="preserve">Személyi juttatások  </t>
  </si>
  <si>
    <t xml:space="preserve">Munkaadókat terhelő járulékok </t>
  </si>
  <si>
    <t xml:space="preserve">Dologi és egyéb folyó kiadások </t>
  </si>
  <si>
    <t>IV.</t>
  </si>
  <si>
    <t>Támogatás értékű kiadások</t>
  </si>
  <si>
    <t>Támogatásértékű működési kiadások</t>
  </si>
  <si>
    <t>Támogatás értékű felhalmozási kiadások</t>
  </si>
  <si>
    <t>Támogatás értékű kiadások összesen</t>
  </si>
  <si>
    <t>V.</t>
  </si>
  <si>
    <t>Véglegesen átadott pénzeszközök</t>
  </si>
  <si>
    <t>Működési célú pénzeszközátadás</t>
  </si>
  <si>
    <t xml:space="preserve">2. </t>
  </si>
  <si>
    <t>Felhalmozási célú pénzeszközátadás</t>
  </si>
  <si>
    <t>Véglegesen átadott pénzeszközök összesen</t>
  </si>
  <si>
    <t>VI.</t>
  </si>
  <si>
    <t>Társadalom-, szoc.pol. és egyéb juttatás, támogatás</t>
  </si>
  <si>
    <t>VII.</t>
  </si>
  <si>
    <t>Pénzforgalom nélküli kiadások (tartalék)</t>
  </si>
  <si>
    <t>IX.</t>
  </si>
  <si>
    <t xml:space="preserve"> Felújítások</t>
  </si>
  <si>
    <t xml:space="preserve"> Beruházások </t>
  </si>
  <si>
    <t>Kölcsön nyújtás, kamatkiadás</t>
  </si>
  <si>
    <t>Felhalmozási kiadások összesen</t>
  </si>
  <si>
    <t>Hitelek törlesztése</t>
  </si>
  <si>
    <t>1.1.Hosszú lejáratú hitelek visszafizetése</t>
  </si>
  <si>
    <t>Egyéb finanszírozási kiadások</t>
  </si>
  <si>
    <t>Finanszírozási kiadások összesen</t>
  </si>
  <si>
    <t>KIADÁSOK ÖSSZESEN</t>
  </si>
  <si>
    <t>Költségvetési létszámkeret (fő)</t>
  </si>
  <si>
    <t>Ebből közfoglalkoztatottak létszáma (fő)</t>
  </si>
  <si>
    <t>3. melléklet</t>
  </si>
  <si>
    <t>MŰKÖDÉSI CÉLÚ BEVÉTELEK</t>
  </si>
  <si>
    <t>MŰKÖDÉSI CÉLÚ KIADÁSOK</t>
  </si>
  <si>
    <t>Zalakomár Község Önkormányzata</t>
  </si>
  <si>
    <t>1.1  Személyi juttatások</t>
  </si>
  <si>
    <t>2.1 Helyi adók</t>
  </si>
  <si>
    <t>1.2  Munkaadókat terhelő járulékok</t>
  </si>
  <si>
    <t>2.2 Átengedett központi adók</t>
  </si>
  <si>
    <t>1.3 Dologi kiadások</t>
  </si>
  <si>
    <t>2.3 Egyéb sajátos bevételek</t>
  </si>
  <si>
    <t>Zalakomári Általános Iskola kiadásai</t>
  </si>
  <si>
    <t>2.4. Talajterhelési díj</t>
  </si>
  <si>
    <t>2.1 Személyi juttatásai</t>
  </si>
  <si>
    <t>2.2  Munkaadókat terhelő járulékok</t>
  </si>
  <si>
    <t xml:space="preserve">3. </t>
  </si>
  <si>
    <t>2.3 Dologi kiadások</t>
  </si>
  <si>
    <t>3.1 Normatív támogatások</t>
  </si>
  <si>
    <t>3.2 Normatív kötött támogatások</t>
  </si>
  <si>
    <t>3.1  Személyi juttatások</t>
  </si>
  <si>
    <t>3.3 Központosított előirányzat</t>
  </si>
  <si>
    <t>3.2  Munkaadókat terhelő járulékok</t>
  </si>
  <si>
    <t>3.4 Egyéb központi támogatás</t>
  </si>
  <si>
    <t>3.3 Dologi kiadások</t>
  </si>
  <si>
    <t>3.5 Fejlesztési feladatok támogatása</t>
  </si>
  <si>
    <t xml:space="preserve">4. </t>
  </si>
  <si>
    <t>Zalakomári Művelődési Ház kiadásai</t>
  </si>
  <si>
    <t>3.6 ÖNHIKI támogatás</t>
  </si>
  <si>
    <t>4.1  Személyi juttatások</t>
  </si>
  <si>
    <t>4.2 Munkaadókat terhelő járulékok</t>
  </si>
  <si>
    <t>4.3 Dologi kiadások</t>
  </si>
  <si>
    <t>Társadalom, szoc.pol, egyéb juttatás</t>
  </si>
  <si>
    <t>ebből OEP-től átvett pénzeszköz</t>
  </si>
  <si>
    <t>Működési célú támogatásértékű kiadás</t>
  </si>
  <si>
    <t>Működési célú pénzeszközátvétel</t>
  </si>
  <si>
    <t>8.</t>
  </si>
  <si>
    <t>Előző évi működési  célú pénzmaradvány</t>
  </si>
  <si>
    <t>Működési célú kiadások összesen</t>
  </si>
  <si>
    <t>Működési célú bevételek összesen</t>
  </si>
  <si>
    <t>FELHALMOZÁSI BEVÉTELEK</t>
  </si>
  <si>
    <t>Vagyonhasznosítás bevétele</t>
  </si>
  <si>
    <t>FELHALMOZÁSI KIADÁSOK</t>
  </si>
  <si>
    <t>Felújítások</t>
  </si>
  <si>
    <t>Felhalmozási célú pénzeszközátvétel</t>
  </si>
  <si>
    <t>Beruházások</t>
  </si>
  <si>
    <t>Adott kölcsönök visszatérülése</t>
  </si>
  <si>
    <t xml:space="preserve">Hiteltörlesztés, kamatkiadás </t>
  </si>
  <si>
    <t>Előző évi felhalmozási pénzmaradvány</t>
  </si>
  <si>
    <t>Kölcsönnyújtás</t>
  </si>
  <si>
    <t>Egyéb finanszírozási bevételek</t>
  </si>
  <si>
    <t>Felhalmozási célú bevétel összesen</t>
  </si>
  <si>
    <t>Felhalmozási célú kiadás összesen</t>
  </si>
  <si>
    <t>Bevételek főösszege</t>
  </si>
  <si>
    <t>Kiadások főösszege</t>
  </si>
  <si>
    <t>3a. melléklet</t>
  </si>
  <si>
    <t xml:space="preserve">Zalakomár Község Önkormányzatának bevételei </t>
  </si>
  <si>
    <t>Működési és sajátos bevételek</t>
  </si>
  <si>
    <t>1.1. Hatósági jogkörhöz köthető működési bevétel</t>
  </si>
  <si>
    <t>1.2. Egyéb saját bevétel</t>
  </si>
  <si>
    <t>1.3 ÁFA bevételek</t>
  </si>
  <si>
    <t>1.4. Hozam és kamatbevételek</t>
  </si>
  <si>
    <t>2.1. Illetékek</t>
  </si>
  <si>
    <t>2.2. Helyi adók</t>
  </si>
  <si>
    <t xml:space="preserve"> - építményadó </t>
  </si>
  <si>
    <t xml:space="preserve"> - iparűzési adó</t>
  </si>
  <si>
    <t xml:space="preserve"> - magánszemélyek kommunális adója </t>
  </si>
  <si>
    <t>2.3. Pótlékok, bírságok</t>
  </si>
  <si>
    <t>2.4. Átengedett egyéb központi adók</t>
  </si>
  <si>
    <t xml:space="preserve"> - SZJA</t>
  </si>
  <si>
    <t>* helyben maradó része</t>
  </si>
  <si>
    <t>* normatív módon elosztott része</t>
  </si>
  <si>
    <t>* jövedelemkülönbség mérséklésére</t>
  </si>
  <si>
    <t>* termőföld bérbeadásból származó</t>
  </si>
  <si>
    <t xml:space="preserve"> - gépjárműadó</t>
  </si>
  <si>
    <t>2.5. Építésügyi bírság</t>
  </si>
  <si>
    <t>2.6. Talajterhelési díj</t>
  </si>
  <si>
    <t>2.7. Egyéb sajátos bevételek</t>
  </si>
  <si>
    <t xml:space="preserve"> Működési és sajátos bevételek összesen</t>
  </si>
  <si>
    <t xml:space="preserve"> Felhalmozási és tőke jellegű bevételek</t>
  </si>
  <si>
    <t>Vagyoni értékű jog ért.,egyéb vagyonhasznosítás bevétele</t>
  </si>
  <si>
    <t>Felhalmozási és tőke jellegű bevételek össz</t>
  </si>
  <si>
    <t>Támogatások, támogatásért bevétel kieg</t>
  </si>
  <si>
    <t xml:space="preserve"> Központi költségvetésből kapott támogatás</t>
  </si>
  <si>
    <t>1.1. Normatív állami hozzájárulás</t>
  </si>
  <si>
    <t>1.2. Normatív kötött felhasználású támogatás</t>
  </si>
  <si>
    <t>1.3. Központosított előirányzatok</t>
  </si>
  <si>
    <t>1.4. Egyéb központi támogatás</t>
  </si>
  <si>
    <t>1.5. Fejlesztési felaatok támogatása</t>
  </si>
  <si>
    <t>1.6. ÖNHIKI támogatás</t>
  </si>
  <si>
    <t>Támogatások, támogatásértékű bevétel, kiegészítés</t>
  </si>
  <si>
    <t xml:space="preserve">    - ebből: OEP-től átvett pénzeszköz</t>
  </si>
  <si>
    <t>Támogatások, támogatásé bevétel kiegészítés összesen</t>
  </si>
  <si>
    <t>Támogatások,tám.értékű bevétel, kieg összesen</t>
  </si>
  <si>
    <t>Támogatási kölcsönök</t>
  </si>
  <si>
    <t>1. Működési célú támogatási kölcsön visszatérülés</t>
  </si>
  <si>
    <t>2. Fejlesztési célú támogatási kölcsön visszatérülés</t>
  </si>
  <si>
    <t>Támogatási kölcsönök összesen</t>
  </si>
  <si>
    <t>BEVÉTELEK ÖSSZESEN</t>
  </si>
  <si>
    <t xml:space="preserve"> Finanszírozási bevételek</t>
  </si>
  <si>
    <t>1. Értékpapírok értékesítése, kibocsátása</t>
  </si>
  <si>
    <t>2. Hitelfelvétel</t>
  </si>
  <si>
    <t>2.2. Felhalmozási célú hitelfelvétel</t>
  </si>
  <si>
    <t>3. Egyéb finanszírozási bevételek</t>
  </si>
  <si>
    <t>FINANSZÍROZÁSI BEVÉTELEK  ÖSSZESEN</t>
  </si>
  <si>
    <t>BEVÉTELEK MINDÖSSZESEN</t>
  </si>
  <si>
    <t>2. oldal</t>
  </si>
  <si>
    <t xml:space="preserve">Zalakomár Község Önkormányzatának
kiadásai </t>
  </si>
  <si>
    <t xml:space="preserve"> Költségvetési szervek támogatása </t>
  </si>
  <si>
    <t xml:space="preserve">Támogatásértékű működési kiadások </t>
  </si>
  <si>
    <t xml:space="preserve"> Működési célú pénzeszközátadás</t>
  </si>
  <si>
    <t>Társad.-, szoc.pol. és egyéb juttatás, támogatás</t>
  </si>
  <si>
    <t>Pénzforgalom nélküli kiadások</t>
  </si>
  <si>
    <t>9.</t>
  </si>
  <si>
    <t>Előző évi maradvány visszafizetése</t>
  </si>
  <si>
    <t>Működési kiadások összesen</t>
  </si>
  <si>
    <t>Támogatás értékű felhalmozási kiadás</t>
  </si>
  <si>
    <t>Felhalmozási célú pénzeszköz átadás</t>
  </si>
  <si>
    <t>Kölcsön nyújtása, kamatkiadás</t>
  </si>
  <si>
    <t>Támogatási kölcsönök nyújtása</t>
  </si>
  <si>
    <t>Pénzügyi befektetések kiadásai</t>
  </si>
  <si>
    <t xml:space="preserve"> Értékpapírok beváltása, vásárlása</t>
  </si>
  <si>
    <t xml:space="preserve"> Hitelek törlesztése</t>
  </si>
  <si>
    <t xml:space="preserve"> - Hosszú lejáratú hitelek visszafizetése</t>
  </si>
  <si>
    <t xml:space="preserve"> - Rövid lejáratú hitel visszafizetése</t>
  </si>
  <si>
    <t>Egyéb finanszírozási kiadás</t>
  </si>
  <si>
    <t>Kölcsön nyújtása ÁH kívülre</t>
  </si>
  <si>
    <t>KIADÁSOK MINDÖSSZESEN</t>
  </si>
  <si>
    <t>3b. melléklet</t>
  </si>
  <si>
    <t>Zalakomári Általános Iskola</t>
  </si>
  <si>
    <t xml:space="preserve"> Működési és sajátos bevételek</t>
  </si>
  <si>
    <t>1.3. ÁFA bevételek, visszatérülések</t>
  </si>
  <si>
    <t>1.4. Hozam- és kamatbevételek</t>
  </si>
  <si>
    <t xml:space="preserve"> Támogatások, támogatásért. bevételek, kieg</t>
  </si>
  <si>
    <t>1. Intézményfinanszírozás</t>
  </si>
  <si>
    <t>2. Kiegészítések, visszatérülések</t>
  </si>
  <si>
    <t>3. Támogatások, támogatásértékű bevételek</t>
  </si>
  <si>
    <t>4. Felhalmozási célú pénzeszközátvétel</t>
  </si>
  <si>
    <t>5. Működési célú pénzeszközátvétel</t>
  </si>
  <si>
    <t>6. Támogatásértékű felhalmozási bevételek</t>
  </si>
  <si>
    <t>Pénzforgalom nélküli bevételek összesen</t>
  </si>
  <si>
    <t>Finanszírozási bevételek összesen</t>
  </si>
  <si>
    <t xml:space="preserve"> Működési kiadások</t>
  </si>
  <si>
    <t>1. Személyi juttatások</t>
  </si>
  <si>
    <t xml:space="preserve">2. Munkaadókat terhelő járulékok </t>
  </si>
  <si>
    <t xml:space="preserve">3. Dologi és egyéb folyó kiadások </t>
  </si>
  <si>
    <t>4. Működési célú támogatások</t>
  </si>
  <si>
    <t xml:space="preserve">5. Támogatásértékű működési átadás </t>
  </si>
  <si>
    <t>6. Egyéb pénzbeli juttatások</t>
  </si>
  <si>
    <t xml:space="preserve">1. Felújítások kiadásai </t>
  </si>
  <si>
    <t>2. Beruházások kiadásai</t>
  </si>
  <si>
    <t xml:space="preserve">3. Támogatás értékű felhalmozási kiadások </t>
  </si>
  <si>
    <t xml:space="preserve"> Pénzügyi befektetések kiadásai</t>
  </si>
  <si>
    <t>Hitel törlesztése, kölcsönök nyújtása, ép vásárlás</t>
  </si>
  <si>
    <t>1. Hitelek törlesztése</t>
  </si>
  <si>
    <t>2. Kölcsönök nyújtása</t>
  </si>
  <si>
    <t>3c. melléklet</t>
  </si>
  <si>
    <t>Zalakomári Napköziotthonos Óvoda</t>
  </si>
  <si>
    <t>1.2 .Egyéb saját bevétel</t>
  </si>
  <si>
    <t xml:space="preserve"> Működési és sajátos bevételek összesen:</t>
  </si>
  <si>
    <t>Felhalmozási és tőke jellegű bevétel</t>
  </si>
  <si>
    <t>Támogatás, támogatásértékű bevételek, kieg</t>
  </si>
  <si>
    <t xml:space="preserve"> Intézményfinanszírozás</t>
  </si>
  <si>
    <t xml:space="preserve"> Kiegészítések, visszatérülések</t>
  </si>
  <si>
    <t>Támogatások, támogatásértékű bevételek, kieg</t>
  </si>
  <si>
    <t>Támogatásértékű felhalmozási bevételek</t>
  </si>
  <si>
    <t>Támogatások,támogatásértékű bevétel, kieg</t>
  </si>
  <si>
    <t xml:space="preserve"> Műk. célú támogatási kölcsön visszatérülés</t>
  </si>
  <si>
    <t>Fejleszt. célú támogatási kölcsön visszatérülés</t>
  </si>
  <si>
    <t xml:space="preserve"> Pénzforgalom nélküli bevételek összesen</t>
  </si>
  <si>
    <t>Finanszírozási bevételek</t>
  </si>
  <si>
    <t>2.oldal</t>
  </si>
  <si>
    <t>Személyi juttatások</t>
  </si>
  <si>
    <t>Működési célú támogatások</t>
  </si>
  <si>
    <t xml:space="preserve">Támogatásértékű működési átadás </t>
  </si>
  <si>
    <t>Egyéb pénzbeli juttatások</t>
  </si>
  <si>
    <t>Működési kiadás összesen</t>
  </si>
  <si>
    <t xml:space="preserve"> Felújítások kiadásai </t>
  </si>
  <si>
    <t>Beruházások kiadásai</t>
  </si>
  <si>
    <t>Felhalmozási kiadás összesen</t>
  </si>
  <si>
    <t>Hitel törleszt, kölcsönök nyújtása, ép vásárlás</t>
  </si>
  <si>
    <t>3d. melléklet</t>
  </si>
  <si>
    <t xml:space="preserve"> Művelődési Ház</t>
  </si>
  <si>
    <t xml:space="preserve"> Működési bevételek</t>
  </si>
  <si>
    <t>Működési és sajátos bevételek összesen</t>
  </si>
  <si>
    <t xml:space="preserve"> Felhalmozási és tőke jellegű bevétel</t>
  </si>
  <si>
    <t>Támogatás, támogatásértékű bevétel, kieg</t>
  </si>
  <si>
    <t>Intézményfinanszírozás</t>
  </si>
  <si>
    <t>Kiegészítések, visszatérülések</t>
  </si>
  <si>
    <t>Támogatások, támogatásért bevétel, kiegészítés</t>
  </si>
  <si>
    <t>Támogatás.,támogatásért bevétel, kiegészítés</t>
  </si>
  <si>
    <t>Működési célú támogatási kölcsön visszatérülés</t>
  </si>
  <si>
    <t>Fejlesztési célú támogatási kölcsön visszatérülés</t>
  </si>
  <si>
    <t>Pénzforgalom nélküli bevétel összesen</t>
  </si>
  <si>
    <t xml:space="preserve"> Felhalmozási kiadások</t>
  </si>
  <si>
    <t xml:space="preserve">Felújítások kiadásai </t>
  </si>
  <si>
    <t>Hitel törlesztés, kölcsönök nyújt, ép vásárlás</t>
  </si>
  <si>
    <t>Kölcsönök nyújtása</t>
  </si>
  <si>
    <t>IKSZT- Integrált Közösségi Színtér Kialakítása (Művelődési Ház)</t>
  </si>
  <si>
    <t>Térfigyelő kamerarendszer bővítése</t>
  </si>
  <si>
    <t xml:space="preserve">Notebook beszerzés </t>
  </si>
  <si>
    <t>Összesen</t>
  </si>
  <si>
    <t>6. melléklet</t>
  </si>
  <si>
    <t>Iskola járda betonozása</t>
  </si>
  <si>
    <t>Bevétel</t>
  </si>
  <si>
    <t>Kiadás</t>
  </si>
  <si>
    <t>8. melléklet</t>
  </si>
  <si>
    <t>9. melléklet</t>
  </si>
  <si>
    <t>Kedvezményezett</t>
  </si>
  <si>
    <t>Kedvezmény</t>
  </si>
  <si>
    <t>Mentesség</t>
  </si>
  <si>
    <t>Jogcím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</si>
  <si>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</si>
  <si>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</si>
  <si>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</si>
  <si>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</si>
  <si>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</si>
  <si>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</si>
  <si>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</si>
  <si>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</si>
  <si>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 -</t>
  </si>
  <si>
    <t xml:space="preserve">- </t>
  </si>
  <si>
    <t xml:space="preserve"> 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</si>
  <si>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</si>
  <si>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</si>
  <si>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</si>
  <si>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</si>
  <si>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</si>
  <si>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</si>
  <si>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11. melléklet</t>
  </si>
  <si>
    <t xml:space="preserve">Ssz. </t>
  </si>
  <si>
    <t>OEP finanszírozás</t>
  </si>
  <si>
    <t>Zalakaros Többcélú kistérségi társulástól közoktatási célra átvett pénzeszközök</t>
  </si>
  <si>
    <t>Közcélú foglalkoztatás támogatása</t>
  </si>
  <si>
    <t>10.</t>
  </si>
  <si>
    <t>Mozgáskorlátozottak közlekedési támogatása</t>
  </si>
  <si>
    <t>11.</t>
  </si>
  <si>
    <t>Pénzbeli támogatás</t>
  </si>
  <si>
    <t>14.</t>
  </si>
  <si>
    <t>Mezővárosi találkozó támogatása</t>
  </si>
  <si>
    <t>Mindösszesen</t>
  </si>
  <si>
    <t>12. melléklet</t>
  </si>
  <si>
    <t>Közkincs hitelek kamattámogatás</t>
  </si>
  <si>
    <t>Felhalmozási célú pénzeszköz átvétel államháztartáson kívülről</t>
  </si>
  <si>
    <t>13. melléklet</t>
  </si>
  <si>
    <t>Támogatásértékű működési kiadás</t>
  </si>
  <si>
    <t>Nagykanizsa Egyesített Szociális Intézmény, Családsegítő Központ</t>
  </si>
  <si>
    <t>Zalakaros Kistérség Többcélú Társulása</t>
  </si>
  <si>
    <t xml:space="preserve">Zalakarosi Hétközi és Hétvégi Orvosi Ügyelet </t>
  </si>
  <si>
    <t xml:space="preserve">Támogatásértékű működési kiadás összesen: </t>
  </si>
  <si>
    <t>Működési célú pénzeszköz átadás</t>
  </si>
  <si>
    <t>Tűzoltóság Nagykanizsa</t>
  </si>
  <si>
    <t>Nagykanizsa és Környéke Foglalkoztatási Kft</t>
  </si>
  <si>
    <t>KMB szolgálat</t>
  </si>
  <si>
    <t>Bursa Ösztöndíj</t>
  </si>
  <si>
    <t>Fogorvosi szolgálat</t>
  </si>
  <si>
    <t>Egyetértés Sportegyesület</t>
  </si>
  <si>
    <t>Működési célú pénzeszköz átadás összesen</t>
  </si>
  <si>
    <t>Pénzeszköz átadás összesen</t>
  </si>
  <si>
    <t>14. melléklet</t>
  </si>
  <si>
    <t xml:space="preserve">Ápolási díj </t>
  </si>
  <si>
    <t>Időskorúak járadéka</t>
  </si>
  <si>
    <t xml:space="preserve">Szociális segély </t>
  </si>
  <si>
    <t>5.1 Rendszeres szociális segély ( max. 30 000 Ft -    20 fő)</t>
  </si>
  <si>
    <t>5.2 Egészségkárosodott – 10 fő</t>
  </si>
  <si>
    <t>Lakásfenntartási támogatás</t>
  </si>
  <si>
    <t>Átmeneti segély</t>
  </si>
  <si>
    <t>Óvodáztatási támogatás</t>
  </si>
  <si>
    <t>Összesen:</t>
  </si>
  <si>
    <t>15. melléklet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</si>
  <si>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</si>
  <si>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</si>
  <si>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</si>
  <si>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</si>
  <si>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</si>
  <si>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</si>
  <si>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</si>
  <si>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</si>
  <si>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</si>
  <si>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</si>
  <si>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</si>
  <si>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</si>
  <si>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</t>
  </si>
  <si>
    <t>Működési célú bevételek</t>
  </si>
  <si>
    <t>Pénzforgalom nélküli bevételek (pénzmaradvány)</t>
  </si>
  <si>
    <t>Felhalmozási célú bevételek</t>
  </si>
  <si>
    <t>Egyéb vagyonhasznosításból származó bevétel</t>
  </si>
  <si>
    <t>Felhalmozási célú bevételek összesen</t>
  </si>
  <si>
    <t>KÖLTSÉGVETÉSI BEVÉTELEK ÖSSZ</t>
  </si>
  <si>
    <t>Személyi juttatás</t>
  </si>
  <si>
    <t>Munkaadókat terhelő járulékok</t>
  </si>
  <si>
    <t>Dologi kiadások</t>
  </si>
  <si>
    <t>Támogatás értékű működési kiadás</t>
  </si>
  <si>
    <t>Társadalom-, szociálpolitikai juttatások</t>
  </si>
  <si>
    <t>Kölcsönök nyújtása, törlesztése, kamatkiadás</t>
  </si>
  <si>
    <t>Saját bevételek</t>
  </si>
  <si>
    <t>2012. évi eredeti előirányzat</t>
  </si>
  <si>
    <t>2012. évi módosított előirányzat</t>
  </si>
  <si>
    <t>2012. évi teljesítés (várható)</t>
  </si>
  <si>
    <t>2013. évi előirányzat</t>
  </si>
  <si>
    <t xml:space="preserve"> - Előző évi támogatások kiegészítése</t>
  </si>
  <si>
    <t xml:space="preserve"> - ÖNHIKI támogatás</t>
  </si>
  <si>
    <t>5.1. Működési célú támogatás</t>
  </si>
  <si>
    <t>5.3. Felhalmozási célú támogatás</t>
  </si>
  <si>
    <t>Zalakomár Község Önkormányzata és intézményei 2013 évi mérlege</t>
  </si>
  <si>
    <t>Zalakomár Község Önkormányzata és intézményei 2013. évi bevételei</t>
  </si>
  <si>
    <t xml:space="preserve">Zalakomár Község Önkormányzata és intézményei 2013. évi kiadásai </t>
  </si>
  <si>
    <t>Támogatásértékű felhalmozási kiadások</t>
  </si>
  <si>
    <t>2013. évi működési és felhalmozási bevételei és kiadásai</t>
  </si>
  <si>
    <t>Zalakomár Község Önkormányzata és intézményei</t>
  </si>
  <si>
    <t>3.7. Előző évi támogatások kiegészítése</t>
  </si>
  <si>
    <t xml:space="preserve"> -  Ált működéshez és ágazati fel kapcs tám.</t>
  </si>
  <si>
    <t>Zk. Napköziotthonos Óvoda kiadásai</t>
  </si>
  <si>
    <t>Zalakomár Község Önkormányzata és intézményei működési célra átvett pénzeszközei</t>
  </si>
  <si>
    <t>Támogatás államháztartáson belülről felhalmozási célra</t>
  </si>
  <si>
    <t>1.7. Előző évi támogatások kiegészítése</t>
  </si>
  <si>
    <t xml:space="preserve"> -  Általános működéshez és ágazati felad kapcs támogatás</t>
  </si>
  <si>
    <t>2.3. Működési célú pénzeszköz átvétel ÁH kívülről</t>
  </si>
  <si>
    <t>2.4. Felhalmozási célú pénzeszköz átvétel  ÁH kívülről</t>
  </si>
  <si>
    <t>Hűtő</t>
  </si>
  <si>
    <t>Kulcsosház felújítása</t>
  </si>
  <si>
    <t xml:space="preserve">5. </t>
  </si>
  <si>
    <t xml:space="preserve">6. </t>
  </si>
  <si>
    <t>Falumegújítás</t>
  </si>
  <si>
    <t>Ösztöndíj program (Iskola)</t>
  </si>
  <si>
    <t xml:space="preserve"> Kötelező feladatok</t>
  </si>
  <si>
    <t>1. Közös Hivatal</t>
  </si>
  <si>
    <t xml:space="preserve">  - Zalakomár</t>
  </si>
  <si>
    <t xml:space="preserve">  - személyi, járulék, dologi kiadás</t>
  </si>
  <si>
    <t xml:space="preserve">  - önkormányzati hozzájárulások</t>
  </si>
  <si>
    <t xml:space="preserve">  - továbbszámlázott szolg.</t>
  </si>
  <si>
    <t xml:space="preserve"> - továbbszámlázott szolg.</t>
  </si>
  <si>
    <t>2. Település-üzemeltetés</t>
  </si>
  <si>
    <t xml:space="preserve"> - zöldterületgazdálkodás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</si>
  <si>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</si>
  <si>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</si>
  <si>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</si>
  <si>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</si>
  <si>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Levonás:  beszámítás összege</t>
  </si>
  <si>
    <t>3. Egyéb kötelező önk feladatok</t>
  </si>
  <si>
    <t>4. Társadalom, szoc pol ellátások</t>
  </si>
  <si>
    <t>5. Hozzájár pénzbeli szociális ellátás</t>
  </si>
  <si>
    <t>6. Óvodai ellátás</t>
  </si>
  <si>
    <t xml:space="preserve">  - költségvetési támogatás</t>
  </si>
  <si>
    <t xml:space="preserve"> - személyi juttatás</t>
  </si>
  <si>
    <t xml:space="preserve">  - saját bevételek</t>
  </si>
  <si>
    <t xml:space="preserve"> - munkaadói járulékok</t>
  </si>
  <si>
    <t xml:space="preserve"> - dologi kiadások</t>
  </si>
  <si>
    <t>7. Iskola</t>
  </si>
  <si>
    <t>7.  Iskola</t>
  </si>
  <si>
    <t xml:space="preserve"> - étkeztetés</t>
  </si>
  <si>
    <t xml:space="preserve">   - étkeztetés</t>
  </si>
  <si>
    <t xml:space="preserve"> - térítési díj</t>
  </si>
  <si>
    <t xml:space="preserve">   - hozzájárulás</t>
  </si>
  <si>
    <t>8. OEP-től átvett pénzeszköz</t>
  </si>
  <si>
    <t>8. Egészségügyi ellátások</t>
  </si>
  <si>
    <t xml:space="preserve">  - védőnő</t>
  </si>
  <si>
    <t xml:space="preserve">  - fogorvos</t>
  </si>
  <si>
    <t xml:space="preserve">  - háziorvos</t>
  </si>
  <si>
    <t xml:space="preserve">  - háziorvosi ügyelet hozzájárulás</t>
  </si>
  <si>
    <t>9. Helyi adók</t>
  </si>
  <si>
    <t>10. Művelődési Ház</t>
  </si>
  <si>
    <t>11. Hulladékszállítás</t>
  </si>
  <si>
    <t>12. Vagyonhasznosítás</t>
  </si>
  <si>
    <t>13. Kistérség</t>
  </si>
  <si>
    <t>13. Kistérség: tagdíj</t>
  </si>
  <si>
    <t>14. Támogatás: ESZI</t>
  </si>
  <si>
    <t>15. Közbiztonság</t>
  </si>
  <si>
    <t xml:space="preserve"> - mezőőri szolgálat</t>
  </si>
  <si>
    <t xml:space="preserve"> - közterületfelügyelet</t>
  </si>
  <si>
    <t xml:space="preserve"> - Körzeti megbízottak</t>
  </si>
  <si>
    <t xml:space="preserve"> - körzeti megbízottak támogatása</t>
  </si>
  <si>
    <t>16. Sport</t>
  </si>
  <si>
    <t>16. Sportegyesület támogatása</t>
  </si>
  <si>
    <t>17. Közfoglalkoztatás</t>
  </si>
  <si>
    <t>Bevételek összesen</t>
  </si>
  <si>
    <t>Kiadások összesen</t>
  </si>
  <si>
    <t>Zalakomár Község Önkormányzata és intézményei kötelező és önként vállalt feladatai 2013 évben</t>
  </si>
  <si>
    <t>4. melléklet</t>
  </si>
  <si>
    <t>Önként vállalt feladatok</t>
  </si>
  <si>
    <t>1. Beruházás: kamera</t>
  </si>
  <si>
    <t>2. Állategészségügyi ellátás</t>
  </si>
  <si>
    <t>Zalakomár Község Önkormányzata és intézményei költségvetési támogatásai 2013 évben</t>
  </si>
  <si>
    <t>I. A helyi önkormányzatok működésének általános támogatása</t>
  </si>
  <si>
    <t>5. melléklet</t>
  </si>
  <si>
    <t xml:space="preserve">Mutató </t>
  </si>
  <si>
    <t>Támogatás</t>
  </si>
  <si>
    <t>I.1.a) Önkormányzati hivatal működésének támogatása</t>
  </si>
  <si>
    <t>I. 1.aa) 2013. első négy hónapjának átmeneti támogatása- elismert hivatali létszám alapján</t>
  </si>
  <si>
    <t>I.1. ab) 2013. május 1-étől 8 havi időarányos támogatás- elismert hivatali létszám alapján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</si>
  <si>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</si>
  <si>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</si>
  <si>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</si>
  <si>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</si>
  <si>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 bd) Közutak fenntartásának támogatása</t>
  </si>
  <si>
    <t>I.1.c) Beszámítás összege</t>
  </si>
  <si>
    <t>I.1.d) Egyéb kötelező önkormányzati feladatok támogatása</t>
  </si>
  <si>
    <t>II. A települési önkormányzatok egyes köznevelési és gyermekétkeztetési feladatainak támogatása</t>
  </si>
  <si>
    <t>II. 1. Óvodapedagógusok és az óvodapedagógusok nevelő munkáját közvetlenül segítők bértámogatása</t>
  </si>
  <si>
    <t>2013. évben 8 hónapra</t>
  </si>
  <si>
    <t>II. 1. (1) 1 óvodapedagógusok elismert létszáma</t>
  </si>
  <si>
    <t>2013. évben 4 hónapra</t>
  </si>
  <si>
    <t>II.1. (1) 2 óvodapedagógusok elismert létszáma</t>
  </si>
  <si>
    <t>II. 1. (2) 1 óvodapedagógusok nevelő munkáját közvetlenül segítők száma a Közokt tv. 1. számú melléklet szerint</t>
  </si>
  <si>
    <t>II. 1. (1) 2 óvodapedagógusok nevelő munkáját közvetlenül segítők száma Köznev tv. 2. melléklet szerint</t>
  </si>
  <si>
    <t>II. 2. Óvodaműködtetési támogatás</t>
  </si>
  <si>
    <t>II. 2. (7) 1 gyermekek teljes idejű óvodai nevelésre szervezett csoport</t>
  </si>
  <si>
    <t>II.2. (8) 2 gyermekek teljes idejű óvodai nevelésre szervezett csoport</t>
  </si>
  <si>
    <t>II.3. Ingyenes és kedvezményes gyermekétkeztetés támogatása</t>
  </si>
  <si>
    <t>II.3. b) Óvodai, iskolai, kollégiumi étkeztetés támogatása</t>
  </si>
  <si>
    <t>óvodában</t>
  </si>
  <si>
    <t>iskolában</t>
  </si>
  <si>
    <t>III.2. Hozzájárulás a pénzbeli szociális ellátásokhoz</t>
  </si>
  <si>
    <t>I.1.a)-c) az I.1.a)-c) jogcímen nyújtott éves támogatás összesen</t>
  </si>
  <si>
    <t>Rendezési terv</t>
  </si>
  <si>
    <t>7. melléklet</t>
  </si>
  <si>
    <t>Támogatás államháztartáson belülről</t>
  </si>
  <si>
    <t>Állami (államigazgatási) feladatok</t>
  </si>
  <si>
    <t>Támogatás államháztartáson belülről, pénzeszközátvételek</t>
  </si>
  <si>
    <t>Támogatás államháztartáson belülről, kívülről</t>
  </si>
  <si>
    <t>3. Egyéb finanszírozási kiadások</t>
  </si>
  <si>
    <t>2.1. Támogatás államháztartáson belülről- működési célra</t>
  </si>
  <si>
    <t>2.2. Támogatás államháztartáson belülről- felhalmozási célra</t>
  </si>
  <si>
    <t>1.2.Rövid lejáratú hitelek visszafizetése</t>
  </si>
  <si>
    <t>Támogatásértékű felhalmozási kiadás</t>
  </si>
  <si>
    <t>Eszközbeszerzés- IKSZT</t>
  </si>
  <si>
    <t>Jármű vásárlás</t>
  </si>
  <si>
    <t>Tanulói bútor</t>
  </si>
  <si>
    <t>Természetbeni támogatás</t>
  </si>
  <si>
    <t>Zalakomár Község Önkormányzata és intézményei beruházási kiadásai 2013. évben</t>
  </si>
  <si>
    <t>Zalakomár Község Önkormányzata és intézményei felújítási kiadásai 2013. évben</t>
  </si>
  <si>
    <t xml:space="preserve">Művelődési Ház (IKSZT) </t>
  </si>
  <si>
    <t>12.</t>
  </si>
  <si>
    <t>IKSZT integrált közösségi színtér kialakításához  (Művelődési Ház)</t>
  </si>
  <si>
    <t>Közmunkaprogram (kazán)</t>
  </si>
  <si>
    <t>Közmű vízellátás hozzájárulás</t>
  </si>
  <si>
    <t>Iskola hozzájárulás</t>
  </si>
  <si>
    <t>Fogorvosi ügyelet</t>
  </si>
  <si>
    <t>Zalakomár Község Önkormányzata és intézményei felhalmozási célra átvett pénzeszközei</t>
  </si>
  <si>
    <t xml:space="preserve">Zalakomár Község Önkormányzata és intézményei
működési célú pénzeszköz átadásai </t>
  </si>
  <si>
    <t xml:space="preserve"> 2.1  az öregségi nyugdíjminimum 80 %-a  ( 22.800 Ft) </t>
  </si>
  <si>
    <t xml:space="preserve">2.3  az öregségi nyugdíjminimum  130%-a  (37.050 Ft) </t>
  </si>
  <si>
    <t xml:space="preserve"> 2.2 az öregségi nyugdíjminimum 95 %-a  (27.075 Ft) </t>
  </si>
  <si>
    <t>Foglalkoztatást helyettesítő támogatás (22 800 Ft)</t>
  </si>
  <si>
    <t xml:space="preserve">Közgyógyellátás </t>
  </si>
  <si>
    <t xml:space="preserve">1.1 súlyosan fogyatékos, vagy tartósan beteg 18 év alatti személy gondozása esetén az öregségi nyugdíjminimum 100 %-a (29 500 Ft) </t>
  </si>
  <si>
    <t xml:space="preserve"> 1.2 fokozott ápolást igénylő súlyosan fogyatékos személy gondozása, ápolása esetén az öregségi nyugdíjminimum 130%-a ( 38 350 Ft) </t>
  </si>
  <si>
    <t xml:space="preserve"> 1.3 18. életévét betöltött tartósan beteg személy ápolása esetén legalább az öregségi nyugdíjminimum 80%-a (23 600 Ft) </t>
  </si>
  <si>
    <t>Köztemetés</t>
  </si>
  <si>
    <t>Támogatás államháztartáson kívülről</t>
  </si>
  <si>
    <t>ezer  Ft-ban</t>
  </si>
  <si>
    <t>Projekt neve</t>
  </si>
  <si>
    <t>-</t>
  </si>
  <si>
    <t>Tárgyév</t>
  </si>
  <si>
    <t xml:space="preserve">     Zalakomár Község Önkormányzata és intézményei szociálpolitikai,                                                                                              egészségügyi feladatok kiadásai</t>
  </si>
  <si>
    <t>Zalakomár Község Önkormányzata és intézményei előirányzat-felhasználási ütemterve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</si>
  <si>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</si>
  <si>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</si>
  <si>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</si>
  <si>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</si>
  <si>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</si>
  <si>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 50 %-a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</si>
  <si>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</si>
  <si>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</si>
  <si>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</si>
  <si>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</si>
  <si>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4.évben</t>
  </si>
  <si>
    <t>5.évben</t>
  </si>
  <si>
    <t>6.évben</t>
  </si>
  <si>
    <t>7.évben</t>
  </si>
  <si>
    <t>8.évben</t>
  </si>
  <si>
    <t>9.évben</t>
  </si>
  <si>
    <t>10.évben</t>
  </si>
  <si>
    <t>Zalakomár Község Önkormányzata és intézményei adósságot keletkeztető ügyletekből és kezességvállalásokból fennálló fizetési kötelezettségei a Stabilitási tv. 3. §(1) bekezdése szerint</t>
  </si>
  <si>
    <t>2. Hitelviszonyt megtestesítő értékpapír</t>
  </si>
  <si>
    <t>1. Felvett hitel, kölcsön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</si>
  <si>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</si>
  <si>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</si>
  <si>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</si>
  <si>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</si>
  <si>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</si>
  <si>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 xml:space="preserve">Nagykanizsa MJV Önkormányzata (óvodai ellátás hozzájárulás) </t>
  </si>
  <si>
    <t>Közös Hivatal finanszírozása</t>
  </si>
  <si>
    <t xml:space="preserve">Támogatások </t>
  </si>
  <si>
    <t xml:space="preserve">Egyes jövedelempótló támogatások </t>
  </si>
  <si>
    <t>285</t>
  </si>
  <si>
    <t>TIOP 1.1.1./07/1. pályázat (Iskola)</t>
  </si>
  <si>
    <t>Zalakomár Község Önkormányzata és intézményei 2013. évi Európai Uniós projektjeinek bevételei és kiadásai</t>
  </si>
  <si>
    <t>Zalakomár Község Önkormányzata és intézményei 2013. évi közvetett támogatásai</t>
  </si>
  <si>
    <t>10. melléklet</t>
  </si>
  <si>
    <t>IV. Kulturális feladatok támogatása</t>
  </si>
  <si>
    <t>Bútor (önkormányzati hivatal)</t>
  </si>
  <si>
    <t>VIII</t>
  </si>
  <si>
    <t>Közhatalmi bevételek</t>
  </si>
  <si>
    <t>Közhatalmi bevételek összesen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</si>
  <si>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</si>
  <si>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</si>
  <si>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</si>
  <si>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</si>
  <si>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 xml:space="preserve">Mezőőrök támogatása  </t>
  </si>
  <si>
    <t xml:space="preserve">Sand, Miháld, Pat önkormányzatok hozzájárulásai közoktatási feladatokhoz (Óvoda) </t>
  </si>
  <si>
    <t xml:space="preserve">Finanszírozási bevételek  </t>
  </si>
  <si>
    <t>7.1. Hitelfelvétel - ÁH kívülről</t>
  </si>
  <si>
    <t>7.2. Működőkép megőrzését szolgáló kieg támogatás ÁH belülről</t>
  </si>
  <si>
    <t>Működőképesség megőzését szolgáló kieg támog</t>
  </si>
  <si>
    <t>7.2. Működőkép megőrzését szolg kieg tám ÁH bel</t>
  </si>
  <si>
    <t>7.1. Működési hitelfelvétel ÁH kívülről</t>
  </si>
  <si>
    <t>2.1. Működési célú likvid hitel felvétel ÁH kívülről</t>
  </si>
  <si>
    <t>4. Működőképesség megőrzését szolgáló kieg támogatás ÁH belülről</t>
  </si>
  <si>
    <t>19. Működőkép szolg kieg támogat</t>
  </si>
  <si>
    <t>18. Önkormányzati jogalkotás</t>
  </si>
  <si>
    <t>3. Falumegújítás</t>
  </si>
  <si>
    <t>4. Pénzmaradvány</t>
  </si>
  <si>
    <t>3. Felújítás:falumegújítás</t>
  </si>
  <si>
    <t>4. Rendezési terv</t>
  </si>
  <si>
    <t>5. Pénzeszközátadás</t>
  </si>
  <si>
    <t>6. Iskola: IPR</t>
  </si>
  <si>
    <t>8. Útfelújítás</t>
  </si>
  <si>
    <t>9. Kölcsönnyújtás</t>
  </si>
  <si>
    <t>7. Önkormányzati igazgatás</t>
  </si>
  <si>
    <t>Közmunkaprogram-kazán</t>
  </si>
  <si>
    <t>Utak kátyúzása, felújítása</t>
  </si>
  <si>
    <t xml:space="preserve">Kötelező feladatellátáshoz kapcsolódó létszám (fő) </t>
  </si>
  <si>
    <t xml:space="preserve">Ebből közfoglalkoztatottak létszáma (fő) </t>
  </si>
  <si>
    <t xml:space="preserve">Állami (államigazgatási) feladatellátáshoz kapcsolódó létszám (fő) </t>
  </si>
  <si>
    <t xml:space="preserve">Önként vállalt feladatellátáshoz kapcsolódó létszám (fő) </t>
  </si>
  <si>
    <t>Vagyoni értékű jog ért, vagyonhasznosítás bevét</t>
  </si>
  <si>
    <t>2013. évi    I. sz. módosítás</t>
  </si>
  <si>
    <t>2013.évi I. sz. módosítás</t>
  </si>
  <si>
    <t>2013. évi I. sz. módosítás</t>
  </si>
  <si>
    <t>2013. évi     I. sz. módosítás</t>
  </si>
  <si>
    <t>2013. évi   I. sz. módosítás</t>
  </si>
  <si>
    <t xml:space="preserve"> Központi költségvetéstől kapott támogatás összesen</t>
  </si>
  <si>
    <t>Támogatások,támogatásért bevételek kieg összesen</t>
  </si>
  <si>
    <t>2013. évi   I. sz. módoítás</t>
  </si>
  <si>
    <t>Közös Hivatal épületének felújítása</t>
  </si>
  <si>
    <t>Támogatás államházt belülről működési célra</t>
  </si>
  <si>
    <t>I. mód</t>
  </si>
  <si>
    <t xml:space="preserve">I. sz. mód. </t>
  </si>
  <si>
    <t xml:space="preserve"> - Általános működéshez és ágazati feladatokhoz kapcsolódó támogatások</t>
  </si>
  <si>
    <t>Felhalmozási célú központosított előir.</t>
  </si>
  <si>
    <t>Művelődési Ház eszközbeszerzés</t>
  </si>
  <si>
    <t>Óvoda költségvetés átadása Társulás számára</t>
  </si>
  <si>
    <t>7.3. Pénzmaradvány</t>
  </si>
  <si>
    <t>7.4. Egyéb finanszírozási bevételek</t>
  </si>
  <si>
    <t>Pénzmaradvány</t>
  </si>
  <si>
    <t>FINANSZÍROZÁSI KIADÁSOK</t>
  </si>
  <si>
    <t>FINANSÍZÍROZÁSI BEVÉTELEK</t>
  </si>
  <si>
    <t>5. Pénzmaradvány</t>
  </si>
  <si>
    <t>I. sz. mód</t>
  </si>
  <si>
    <t>Óvodai társulás finanszírozása</t>
  </si>
  <si>
    <t>18. Szerkezetátalakítási tartalék</t>
  </si>
  <si>
    <t>5. Központosított előirányzat</t>
  </si>
  <si>
    <t>19. Bérkompenzáció</t>
  </si>
  <si>
    <t>10. Beruházás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</si>
</sst>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#.0"/>
    <numFmt numFmtId="169" formatCode="#,##0.00&quot; Ft&quot;"/>
    <numFmt numFmtId="170" formatCode="0.0"/>
    <numFmt numFmtId="171" formatCode="mmm\ d/"/>
    <numFmt numFmtId="172" formatCode="\ #,##0&quot;     &quot;;\-#,##0&quot;     &quot;;&quot; -&quot;#&quot;     &quot;;@\ "/>
    <numFmt numFmtId="173" formatCode="yyyy\-mm\-dd"/>
  </numFmts>
  <fonts count="5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Bookman Old Style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10"/>
      <name val="Bookman Old Style"/>
      <family val="1"/>
    </font>
    <font>
      <sz val="12"/>
      <name val="Bookman Old Style"/>
      <family val="1"/>
    </font>
    <font>
      <sz val="12"/>
      <name val="Arial CE"/>
      <family val="2"/>
    </font>
    <font>
      <i/>
      <sz val="12"/>
      <name val="Times New Roman"/>
      <family val="1"/>
    </font>
    <font>
      <i/>
      <sz val="10"/>
      <name val="Bookman Old Style"/>
      <family val="1"/>
    </font>
    <font>
      <sz val="12"/>
      <color indexed="8"/>
      <name val="Times New Roman"/>
      <family val="1"/>
    </font>
    <font>
      <b/>
      <sz val="10"/>
      <name val="Bookman Old Style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Bookman Old Style"/>
      <family val="1"/>
    </font>
    <font>
      <sz val="8"/>
      <name val="Arial CE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Arial CE"/>
      <family val="2"/>
    </font>
    <font>
      <sz val="10"/>
      <color indexed="8"/>
      <name val="Arial CE"/>
      <family val="2"/>
    </font>
    <font>
      <b/>
      <sz val="16"/>
      <name val="Times New Roman"/>
      <family val="1"/>
    </font>
    <font>
      <b/>
      <sz val="14"/>
      <name val="Arial CE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2"/>
      <color indexed="10"/>
      <name val="Arial CE"/>
      <family val="2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ill="0" applyBorder="0" applyAlignment="0" applyProtection="0"/>
  </cellStyleXfs>
  <cellXfs count="640">
    <xf numFmtId="0" fontId="0" fillId="0" borderId="0" xfId="0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5" fontId="22" fillId="0" borderId="0" xfId="0" applyNumberFormat="1" applyFont="1" applyAlignment="1">
      <alignment/>
    </xf>
    <xf numFmtId="165" fontId="23" fillId="0" borderId="0" xfId="0" applyNumberFormat="1" applyFont="1" applyAlignment="1">
      <alignment horizontal="right"/>
    </xf>
    <xf numFmtId="3" fontId="23" fillId="0" borderId="0" xfId="0" applyNumberFormat="1" applyFont="1" applyBorder="1" applyAlignment="1">
      <alignment horizontal="right"/>
    </xf>
    <xf numFmtId="165" fontId="23" fillId="0" borderId="0" xfId="0" applyNumberFormat="1" applyFont="1" applyBorder="1" applyAlignment="1">
      <alignment horizontal="right"/>
    </xf>
    <xf numFmtId="3" fontId="23" fillId="0" borderId="0" xfId="0" applyNumberFormat="1" applyFont="1" applyAlignment="1">
      <alignment horizontal="right" vertical="center"/>
    </xf>
    <xf numFmtId="165" fontId="23" fillId="0" borderId="0" xfId="0" applyNumberFormat="1" applyFont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3" fontId="23" fillId="0" borderId="0" xfId="0" applyNumberFormat="1" applyFont="1" applyAlignment="1">
      <alignment horizontal="right"/>
    </xf>
    <xf numFmtId="3" fontId="20" fillId="22" borderId="8" xfId="0" applyNumberFormat="1" applyFont="1" applyFill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/>
    </xf>
    <xf numFmtId="0" fontId="21" fillId="0" borderId="8" xfId="0" applyFont="1" applyFill="1" applyBorder="1" applyAlignment="1">
      <alignment horizontal="center" wrapText="1"/>
    </xf>
    <xf numFmtId="3" fontId="20" fillId="0" borderId="8" xfId="0" applyNumberFormat="1" applyFont="1" applyFill="1" applyBorder="1" applyAlignment="1">
      <alignment horizontal="right" wrapText="1"/>
    </xf>
    <xf numFmtId="3" fontId="20" fillId="0" borderId="8" xfId="0" applyNumberFormat="1" applyFont="1" applyBorder="1" applyAlignment="1">
      <alignment/>
    </xf>
    <xf numFmtId="164" fontId="26" fillId="0" borderId="9" xfId="0" applyNumberFormat="1" applyFont="1" applyBorder="1" applyAlignment="1">
      <alignment horizontal="center"/>
    </xf>
    <xf numFmtId="3" fontId="20" fillId="0" borderId="8" xfId="0" applyNumberFormat="1" applyFont="1" applyBorder="1" applyAlignment="1">
      <alignment horizontal="right" wrapText="1"/>
    </xf>
    <xf numFmtId="49" fontId="20" fillId="0" borderId="9" xfId="0" applyNumberFormat="1" applyFont="1" applyBorder="1" applyAlignment="1">
      <alignment horizontal="center"/>
    </xf>
    <xf numFmtId="3" fontId="21" fillId="0" borderId="8" xfId="0" applyNumberFormat="1" applyFont="1" applyBorder="1" applyAlignment="1">
      <alignment/>
    </xf>
    <xf numFmtId="3" fontId="20" fillId="0" borderId="8" xfId="40" applyNumberFormat="1" applyFont="1" applyFill="1" applyBorder="1" applyAlignment="1" applyProtection="1">
      <alignment/>
      <protection/>
    </xf>
    <xf numFmtId="3" fontId="20" fillId="0" borderId="8" xfId="0" applyNumberFormat="1" applyFont="1" applyBorder="1" applyAlignment="1">
      <alignment/>
    </xf>
    <xf numFmtId="3" fontId="26" fillId="0" borderId="8" xfId="0" applyNumberFormat="1" applyFont="1" applyBorder="1" applyAlignment="1">
      <alignment/>
    </xf>
    <xf numFmtId="3" fontId="26" fillId="0" borderId="8" xfId="0" applyNumberFormat="1" applyFont="1" applyBorder="1" applyAlignment="1">
      <alignment horizontal="right"/>
    </xf>
    <xf numFmtId="3" fontId="26" fillId="0" borderId="8" xfId="0" applyNumberFormat="1" applyFont="1" applyBorder="1" applyAlignment="1">
      <alignment horizontal="right" wrapText="1"/>
    </xf>
    <xf numFmtId="3" fontId="26" fillId="0" borderId="8" xfId="0" applyNumberFormat="1" applyFont="1" applyBorder="1" applyAlignment="1">
      <alignment/>
    </xf>
    <xf numFmtId="3" fontId="26" fillId="0" borderId="8" xfId="40" applyNumberFormat="1" applyFont="1" applyFill="1" applyBorder="1" applyAlignment="1" applyProtection="1">
      <alignment/>
      <protection/>
    </xf>
    <xf numFmtId="3" fontId="26" fillId="0" borderId="8" xfId="40" applyNumberFormat="1" applyFont="1" applyFill="1" applyBorder="1" applyAlignment="1" applyProtection="1">
      <alignment horizontal="right"/>
      <protection/>
    </xf>
    <xf numFmtId="0" fontId="28" fillId="0" borderId="0" xfId="0" applyFont="1" applyAlignment="1">
      <alignment/>
    </xf>
    <xf numFmtId="167" fontId="26" fillId="0" borderId="8" xfId="0" applyNumberFormat="1" applyFont="1" applyBorder="1" applyAlignment="1">
      <alignment/>
    </xf>
    <xf numFmtId="165" fontId="26" fillId="0" borderId="8" xfId="0" applyNumberFormat="1" applyFont="1" applyBorder="1" applyAlignment="1">
      <alignment horizontal="right"/>
    </xf>
    <xf numFmtId="168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49" fontId="26" fillId="0" borderId="8" xfId="0" applyNumberFormat="1" applyFont="1" applyBorder="1" applyAlignment="1">
      <alignment horizontal="center"/>
    </xf>
    <xf numFmtId="3" fontId="26" fillId="0" borderId="9" xfId="40" applyNumberFormat="1" applyFont="1" applyFill="1" applyBorder="1" applyAlignment="1" applyProtection="1">
      <alignment/>
      <protection/>
    </xf>
    <xf numFmtId="165" fontId="20" fillId="0" borderId="8" xfId="0" applyNumberFormat="1" applyFont="1" applyBorder="1" applyAlignment="1">
      <alignment/>
    </xf>
    <xf numFmtId="49" fontId="20" fillId="0" borderId="8" xfId="0" applyNumberFormat="1" applyFont="1" applyBorder="1" applyAlignment="1">
      <alignment horizontal="center"/>
    </xf>
    <xf numFmtId="3" fontId="20" fillId="0" borderId="9" xfId="40" applyNumberFormat="1" applyFont="1" applyFill="1" applyBorder="1" applyAlignment="1" applyProtection="1">
      <alignment/>
      <protection/>
    </xf>
    <xf numFmtId="0" fontId="29" fillId="0" borderId="0" xfId="0" applyFont="1" applyFill="1" applyAlignment="1">
      <alignment/>
    </xf>
    <xf numFmtId="0" fontId="20" fillId="0" borderId="8" xfId="0" applyFont="1" applyBorder="1" applyAlignment="1">
      <alignment horizontal="center"/>
    </xf>
    <xf numFmtId="3" fontId="20" fillId="24" borderId="8" xfId="40" applyNumberFormat="1" applyFont="1" applyFill="1" applyBorder="1" applyAlignment="1" applyProtection="1">
      <alignment/>
      <protection/>
    </xf>
    <xf numFmtId="49" fontId="32" fillId="0" borderId="8" xfId="0" applyNumberFormat="1" applyFont="1" applyBorder="1" applyAlignment="1">
      <alignment horizontal="center"/>
    </xf>
    <xf numFmtId="3" fontId="26" fillId="0" borderId="8" xfId="40" applyNumberFormat="1" applyFont="1" applyFill="1" applyBorder="1" applyAlignment="1" applyProtection="1">
      <alignment vertical="center"/>
      <protection/>
    </xf>
    <xf numFmtId="0" fontId="33" fillId="0" borderId="0" xfId="0" applyFont="1" applyAlignment="1">
      <alignment/>
    </xf>
    <xf numFmtId="3" fontId="34" fillId="0" borderId="8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165" fontId="26" fillId="0" borderId="8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165" fontId="36" fillId="0" borderId="8" xfId="0" applyNumberFormat="1" applyFont="1" applyBorder="1" applyAlignment="1">
      <alignment/>
    </xf>
    <xf numFmtId="3" fontId="32" fillId="0" borderId="8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Border="1" applyAlignment="1">
      <alignment/>
    </xf>
    <xf numFmtId="169" fontId="23" fillId="0" borderId="0" xfId="0" applyNumberFormat="1" applyFont="1" applyBorder="1" applyAlignment="1">
      <alignment horizontal="right" vertical="center"/>
    </xf>
    <xf numFmtId="167" fontId="23" fillId="0" borderId="0" xfId="0" applyNumberFormat="1" applyFont="1" applyBorder="1" applyAlignment="1">
      <alignment horizontal="right" vertical="center"/>
    </xf>
    <xf numFmtId="3" fontId="24" fillId="0" borderId="0" xfId="40" applyNumberFormat="1" applyFont="1" applyFill="1" applyBorder="1" applyAlignment="1" applyProtection="1">
      <alignment horizontal="center" vertical="center" wrapText="1"/>
      <protection/>
    </xf>
    <xf numFmtId="3" fontId="38" fillId="0" borderId="0" xfId="40" applyNumberFormat="1" applyFont="1" applyFill="1" applyBorder="1" applyAlignment="1" applyProtection="1">
      <alignment horizontal="center" vertical="center" wrapText="1"/>
      <protection/>
    </xf>
    <xf numFmtId="167" fontId="23" fillId="0" borderId="0" xfId="40" applyNumberFormat="1" applyFont="1" applyFill="1" applyBorder="1" applyAlignment="1" applyProtection="1">
      <alignment horizontal="right"/>
      <protection/>
    </xf>
    <xf numFmtId="49" fontId="20" fillId="0" borderId="8" xfId="0" applyNumberFormat="1" applyFont="1" applyBorder="1" applyAlignment="1">
      <alignment horizontal="center" vertical="center"/>
    </xf>
    <xf numFmtId="3" fontId="20" fillId="0" borderId="8" xfId="40" applyNumberFormat="1" applyFont="1" applyFill="1" applyBorder="1" applyAlignment="1" applyProtection="1">
      <alignment horizontal="right" vertical="center"/>
      <protection/>
    </xf>
    <xf numFmtId="3" fontId="20" fillId="0" borderId="8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3" fontId="20" fillId="0" borderId="10" xfId="0" applyNumberFormat="1" applyFont="1" applyBorder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167" fontId="20" fillId="0" borderId="8" xfId="40" applyNumberFormat="1" applyFont="1" applyFill="1" applyBorder="1" applyAlignment="1" applyProtection="1">
      <alignment horizontal="right" vertical="center"/>
      <protection/>
    </xf>
    <xf numFmtId="3" fontId="32" fillId="0" borderId="8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49" fontId="34" fillId="0" borderId="9" xfId="0" applyNumberFormat="1" applyFont="1" applyBorder="1" applyAlignment="1">
      <alignment horizontal="center" vertical="center"/>
    </xf>
    <xf numFmtId="3" fontId="34" fillId="0" borderId="8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49" fontId="20" fillId="0" borderId="9" xfId="0" applyNumberFormat="1" applyFont="1" applyBorder="1" applyAlignment="1">
      <alignment/>
    </xf>
    <xf numFmtId="49" fontId="20" fillId="0" borderId="11" xfId="0" applyNumberFormat="1" applyFont="1" applyBorder="1" applyAlignment="1">
      <alignment/>
    </xf>
    <xf numFmtId="3" fontId="26" fillId="0" borderId="10" xfId="40" applyNumberFormat="1" applyFont="1" applyFill="1" applyBorder="1" applyAlignment="1" applyProtection="1">
      <alignment vertical="center"/>
      <protection/>
    </xf>
    <xf numFmtId="0" fontId="20" fillId="0" borderId="8" xfId="0" applyFont="1" applyBorder="1" applyAlignment="1">
      <alignment/>
    </xf>
    <xf numFmtId="0" fontId="0" fillId="0" borderId="0" xfId="0" applyFont="1" applyAlignment="1">
      <alignment/>
    </xf>
    <xf numFmtId="170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2" fontId="26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37" fillId="0" borderId="0" xfId="0" applyNumberFormat="1" applyFont="1" applyAlignment="1">
      <alignment/>
    </xf>
    <xf numFmtId="0" fontId="37" fillId="0" borderId="0" xfId="0" applyFont="1" applyAlignment="1">
      <alignment/>
    </xf>
    <xf numFmtId="3" fontId="38" fillId="0" borderId="0" xfId="40" applyNumberFormat="1" applyFont="1" applyFill="1" applyBorder="1" applyAlignment="1" applyProtection="1">
      <alignment horizontal="center" vertical="center"/>
      <protection/>
    </xf>
    <xf numFmtId="3" fontId="37" fillId="0" borderId="0" xfId="40" applyNumberFormat="1" applyFont="1" applyFill="1" applyBorder="1" applyAlignment="1" applyProtection="1">
      <alignment/>
      <protection/>
    </xf>
    <xf numFmtId="0" fontId="20" fillId="22" borderId="8" xfId="0" applyFont="1" applyFill="1" applyBorder="1" applyAlignment="1">
      <alignment horizontal="center" vertical="center" wrapText="1"/>
    </xf>
    <xf numFmtId="3" fontId="38" fillId="0" borderId="8" xfId="40" applyNumberFormat="1" applyFont="1" applyFill="1" applyBorder="1" applyAlignment="1" applyProtection="1">
      <alignment/>
      <protection/>
    </xf>
    <xf numFmtId="3" fontId="37" fillId="0" borderId="8" xfId="40" applyNumberFormat="1" applyFont="1" applyFill="1" applyBorder="1" applyAlignment="1" applyProtection="1">
      <alignment/>
      <protection/>
    </xf>
    <xf numFmtId="165" fontId="20" fillId="0" borderId="8" xfId="40" applyNumberFormat="1" applyFont="1" applyFill="1" applyBorder="1" applyAlignment="1" applyProtection="1">
      <alignment/>
      <protection/>
    </xf>
    <xf numFmtId="165" fontId="20" fillId="0" borderId="8" xfId="0" applyNumberFormat="1" applyFont="1" applyFill="1" applyBorder="1" applyAlignment="1" applyProtection="1">
      <alignment/>
      <protection/>
    </xf>
    <xf numFmtId="3" fontId="34" fillId="0" borderId="8" xfId="0" applyNumberFormat="1" applyFont="1" applyBorder="1" applyAlignment="1">
      <alignment/>
    </xf>
    <xf numFmtId="3" fontId="20" fillId="0" borderId="8" xfId="0" applyNumberFormat="1" applyFont="1" applyFill="1" applyBorder="1" applyAlignment="1" applyProtection="1">
      <alignment/>
      <protection/>
    </xf>
    <xf numFmtId="3" fontId="38" fillId="0" borderId="8" xfId="40" applyNumberFormat="1" applyFont="1" applyFill="1" applyBorder="1" applyAlignment="1" applyProtection="1">
      <alignment wrapText="1"/>
      <protection/>
    </xf>
    <xf numFmtId="3" fontId="37" fillId="0" borderId="8" xfId="40" applyNumberFormat="1" applyFont="1" applyFill="1" applyBorder="1" applyAlignment="1" applyProtection="1">
      <alignment wrapText="1"/>
      <protection/>
    </xf>
    <xf numFmtId="3" fontId="42" fillId="0" borderId="8" xfId="0" applyNumberFormat="1" applyFont="1" applyBorder="1" applyAlignment="1">
      <alignment/>
    </xf>
    <xf numFmtId="3" fontId="0" fillId="0" borderId="0" xfId="0" applyNumberFormat="1" applyAlignment="1">
      <alignment/>
    </xf>
    <xf numFmtId="0" fontId="20" fillId="0" borderId="0" xfId="0" applyFont="1" applyBorder="1" applyAlignment="1">
      <alignment horizontal="right" vertical="center"/>
    </xf>
    <xf numFmtId="49" fontId="24" fillId="0" borderId="0" xfId="0" applyNumberFormat="1" applyFont="1" applyAlignment="1">
      <alignment horizontal="center"/>
    </xf>
    <xf numFmtId="3" fontId="26" fillId="0" borderId="0" xfId="4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Alignment="1">
      <alignment horizontal="right" vertical="center"/>
    </xf>
    <xf numFmtId="49" fontId="21" fillId="22" borderId="8" xfId="0" applyNumberFormat="1" applyFont="1" applyFill="1" applyBorder="1" applyAlignment="1">
      <alignment horizontal="center" vertical="center"/>
    </xf>
    <xf numFmtId="0" fontId="21" fillId="22" borderId="8" xfId="0" applyFont="1" applyFill="1" applyBorder="1" applyAlignment="1">
      <alignment horizontal="center" vertical="center"/>
    </xf>
    <xf numFmtId="0" fontId="21" fillId="22" borderId="8" xfId="0" applyFont="1" applyFill="1" applyBorder="1" applyAlignment="1">
      <alignment horizontal="center" vertical="center" wrapText="1"/>
    </xf>
    <xf numFmtId="49" fontId="26" fillId="0" borderId="8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3" fontId="23" fillId="0" borderId="0" xfId="40" applyNumberFormat="1" applyFont="1" applyFill="1" applyBorder="1" applyAlignment="1" applyProtection="1">
      <alignment horizontal="right"/>
      <protection/>
    </xf>
    <xf numFmtId="3" fontId="24" fillId="0" borderId="0" xfId="40" applyNumberFormat="1" applyFont="1" applyFill="1" applyBorder="1" applyAlignment="1" applyProtection="1">
      <alignment horizontal="center" wrapText="1"/>
      <protection/>
    </xf>
    <xf numFmtId="0" fontId="23" fillId="0" borderId="0" xfId="0" applyFont="1" applyAlignment="1">
      <alignment horizontal="right" wrapText="1"/>
    </xf>
    <xf numFmtId="3" fontId="26" fillId="0" borderId="0" xfId="40" applyNumberFormat="1" applyFont="1" applyFill="1" applyBorder="1" applyAlignment="1" applyProtection="1">
      <alignment horizontal="center" wrapText="1"/>
      <protection/>
    </xf>
    <xf numFmtId="0" fontId="15" fillId="0" borderId="0" xfId="0" applyFont="1" applyAlignment="1">
      <alignment/>
    </xf>
    <xf numFmtId="0" fontId="43" fillId="0" borderId="0" xfId="0" applyFont="1" applyAlignment="1">
      <alignment/>
    </xf>
    <xf numFmtId="49" fontId="26" fillId="0" borderId="9" xfId="0" applyNumberFormat="1" applyFont="1" applyBorder="1" applyAlignment="1">
      <alignment horizontal="center"/>
    </xf>
    <xf numFmtId="0" fontId="20" fillId="0" borderId="8" xfId="0" applyFont="1" applyBorder="1" applyAlignment="1">
      <alignment horizontal="center" wrapText="1"/>
    </xf>
    <xf numFmtId="0" fontId="29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0" fillId="0" borderId="8" xfId="40" applyNumberFormat="1" applyFont="1" applyFill="1" applyBorder="1" applyAlignment="1" applyProtection="1">
      <alignment horizontal="right"/>
      <protection/>
    </xf>
    <xf numFmtId="3" fontId="20" fillId="0" borderId="9" xfId="0" applyNumberFormat="1" applyFont="1" applyBorder="1" applyAlignment="1">
      <alignment vertical="center"/>
    </xf>
    <xf numFmtId="3" fontId="26" fillId="0" borderId="9" xfId="0" applyNumberFormat="1" applyFont="1" applyBorder="1" applyAlignment="1">
      <alignment vertical="center"/>
    </xf>
    <xf numFmtId="3" fontId="26" fillId="0" borderId="8" xfId="40" applyNumberFormat="1" applyFont="1" applyFill="1" applyBorder="1" applyAlignment="1" applyProtection="1">
      <alignment horizontal="right" vertical="center"/>
      <protection/>
    </xf>
    <xf numFmtId="3" fontId="26" fillId="0" borderId="9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65" fontId="20" fillId="0" borderId="8" xfId="0" applyNumberFormat="1" applyFont="1" applyBorder="1" applyAlignment="1">
      <alignment horizontal="right"/>
    </xf>
    <xf numFmtId="165" fontId="26" fillId="0" borderId="8" xfId="40" applyNumberFormat="1" applyFont="1" applyFill="1" applyBorder="1" applyAlignment="1" applyProtection="1">
      <alignment horizontal="right" vertical="center"/>
      <protection/>
    </xf>
    <xf numFmtId="0" fontId="44" fillId="0" borderId="0" xfId="0" applyFont="1" applyAlignment="1">
      <alignment/>
    </xf>
    <xf numFmtId="0" fontId="22" fillId="0" borderId="0" xfId="0" applyFont="1" applyAlignment="1">
      <alignment horizontal="right"/>
    </xf>
    <xf numFmtId="165" fontId="20" fillId="0" borderId="8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 vertical="center" wrapText="1"/>
    </xf>
    <xf numFmtId="3" fontId="20" fillId="0" borderId="8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0" fontId="35" fillId="0" borderId="0" xfId="0" applyFont="1" applyAlignment="1">
      <alignment vertical="center"/>
    </xf>
    <xf numFmtId="0" fontId="20" fillId="22" borderId="8" xfId="0" applyFont="1" applyFill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/>
    </xf>
    <xf numFmtId="0" fontId="20" fillId="0" borderId="9" xfId="0" applyFont="1" applyBorder="1" applyAlignment="1">
      <alignment wrapText="1"/>
    </xf>
    <xf numFmtId="0" fontId="20" fillId="0" borderId="9" xfId="0" applyFont="1" applyBorder="1" applyAlignment="1">
      <alignment/>
    </xf>
    <xf numFmtId="0" fontId="20" fillId="0" borderId="8" xfId="0" applyFont="1" applyBorder="1" applyAlignment="1">
      <alignment wrapText="1"/>
    </xf>
    <xf numFmtId="0" fontId="26" fillId="0" borderId="9" xfId="0" applyFont="1" applyBorder="1" applyAlignment="1">
      <alignment/>
    </xf>
    <xf numFmtId="0" fontId="20" fillId="0" borderId="0" xfId="0" applyFont="1" applyAlignment="1">
      <alignment horizontal="center" vertical="center"/>
    </xf>
    <xf numFmtId="165" fontId="20" fillId="0" borderId="0" xfId="0" applyNumberFormat="1" applyFont="1" applyAlignment="1">
      <alignment/>
    </xf>
    <xf numFmtId="0" fontId="26" fillId="0" borderId="8" xfId="0" applyFont="1" applyBorder="1" applyAlignment="1">
      <alignment/>
    </xf>
    <xf numFmtId="0" fontId="20" fillId="0" borderId="0" xfId="0" applyFont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46" fillId="0" borderId="0" xfId="0" applyFont="1" applyAlignment="1">
      <alignment/>
    </xf>
    <xf numFmtId="0" fontId="26" fillId="22" borderId="8" xfId="0" applyFont="1" applyFill="1" applyBorder="1" applyAlignment="1">
      <alignment horizontal="center" vertical="center" wrapText="1"/>
    </xf>
    <xf numFmtId="0" fontId="26" fillId="22" borderId="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20" fillId="0" borderId="8" xfId="0" applyNumberFormat="1" applyFont="1" applyBorder="1" applyAlignment="1">
      <alignment/>
    </xf>
    <xf numFmtId="3" fontId="26" fillId="0" borderId="0" xfId="0" applyNumberFormat="1" applyFont="1" applyAlignment="1">
      <alignment horizontal="center" wrapText="1"/>
    </xf>
    <xf numFmtId="0" fontId="20" fillId="0" borderId="8" xfId="0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 wrapText="1"/>
    </xf>
    <xf numFmtId="3" fontId="20" fillId="0" borderId="8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" fontId="20" fillId="0" borderId="8" xfId="0" applyNumberFormat="1" applyFont="1" applyBorder="1" applyAlignment="1">
      <alignment wrapText="1"/>
    </xf>
    <xf numFmtId="1" fontId="20" fillId="0" borderId="9" xfId="0" applyNumberFormat="1" applyFont="1" applyBorder="1" applyAlignment="1">
      <alignment wrapText="1"/>
    </xf>
    <xf numFmtId="0" fontId="20" fillId="0" borderId="8" xfId="0" applyNumberFormat="1" applyFont="1" applyBorder="1" applyAlignment="1">
      <alignment horizontal="center"/>
    </xf>
    <xf numFmtId="0" fontId="20" fillId="0" borderId="9" xfId="0" applyNumberFormat="1" applyFont="1" applyBorder="1" applyAlignment="1">
      <alignment horizontal="center"/>
    </xf>
    <xf numFmtId="3" fontId="26" fillId="0" borderId="8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3" fontId="26" fillId="0" borderId="0" xfId="0" applyNumberFormat="1" applyFont="1" applyAlignment="1">
      <alignment horizontal="center" wrapText="1"/>
    </xf>
    <xf numFmtId="3" fontId="23" fillId="0" borderId="0" xfId="0" applyNumberFormat="1" applyFont="1" applyAlignment="1">
      <alignment horizontal="right"/>
    </xf>
    <xf numFmtId="0" fontId="20" fillId="22" borderId="8" xfId="0" applyFont="1" applyFill="1" applyBorder="1" applyAlignment="1">
      <alignment horizontal="center" vertical="center"/>
    </xf>
    <xf numFmtId="3" fontId="20" fillId="22" borderId="8" xfId="0" applyNumberFormat="1" applyFont="1" applyFill="1" applyBorder="1" applyAlignment="1">
      <alignment horizontal="center" vertical="center"/>
    </xf>
    <xf numFmtId="165" fontId="20" fillId="0" borderId="8" xfId="0" applyNumberFormat="1" applyFont="1" applyFill="1" applyBorder="1" applyAlignment="1">
      <alignment/>
    </xf>
    <xf numFmtId="165" fontId="20" fillId="0" borderId="8" xfId="0" applyNumberFormat="1" applyFont="1" applyBorder="1" applyAlignment="1">
      <alignment/>
    </xf>
    <xf numFmtId="49" fontId="20" fillId="0" borderId="8" xfId="0" applyNumberFormat="1" applyFont="1" applyBorder="1" applyAlignment="1">
      <alignment horizontal="center"/>
    </xf>
    <xf numFmtId="3" fontId="20" fillId="0" borderId="8" xfId="0" applyNumberFormat="1" applyFont="1" applyBorder="1" applyAlignment="1">
      <alignment wrapText="1"/>
    </xf>
    <xf numFmtId="3" fontId="20" fillId="0" borderId="8" xfId="0" applyNumberFormat="1" applyFont="1" applyBorder="1" applyAlignment="1">
      <alignment/>
    </xf>
    <xf numFmtId="165" fontId="26" fillId="0" borderId="8" xfId="0" applyNumberFormat="1" applyFont="1" applyFill="1" applyBorder="1" applyAlignment="1">
      <alignment/>
    </xf>
    <xf numFmtId="0" fontId="30" fillId="0" borderId="0" xfId="0" applyFont="1" applyAlignment="1">
      <alignment vertical="center"/>
    </xf>
    <xf numFmtId="165" fontId="26" fillId="0" borderId="8" xfId="0" applyNumberFormat="1" applyFont="1" applyFill="1" applyBorder="1" applyAlignment="1">
      <alignment/>
    </xf>
    <xf numFmtId="165" fontId="26" fillId="0" borderId="8" xfId="0" applyNumberFormat="1" applyFont="1" applyBorder="1" applyAlignment="1">
      <alignment/>
    </xf>
    <xf numFmtId="49" fontId="20" fillId="0" borderId="8" xfId="0" applyNumberFormat="1" applyFont="1" applyBorder="1" applyAlignment="1">
      <alignment horizontal="center" wrapText="1"/>
    </xf>
    <xf numFmtId="49" fontId="20" fillId="0" borderId="8" xfId="0" applyNumberFormat="1" applyFont="1" applyBorder="1" applyAlignment="1">
      <alignment wrapText="1"/>
    </xf>
    <xf numFmtId="3" fontId="26" fillId="0" borderId="0" xfId="0" applyNumberFormat="1" applyFont="1" applyBorder="1" applyAlignment="1">
      <alignment/>
    </xf>
    <xf numFmtId="0" fontId="47" fillId="0" borderId="0" xfId="0" applyFont="1" applyAlignment="1">
      <alignment horizontal="center" wrapText="1"/>
    </xf>
    <xf numFmtId="3" fontId="29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vertical="center"/>
    </xf>
    <xf numFmtId="3" fontId="20" fillId="0" borderId="8" xfId="0" applyNumberFormat="1" applyFont="1" applyBorder="1" applyAlignment="1">
      <alignment horizontal="left" wrapText="1"/>
    </xf>
    <xf numFmtId="3" fontId="26" fillId="0" borderId="8" xfId="0" applyNumberFormat="1" applyFont="1" applyFill="1" applyBorder="1" applyAlignment="1" applyProtection="1">
      <alignment vertical="center"/>
      <protection/>
    </xf>
    <xf numFmtId="3" fontId="26" fillId="0" borderId="8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/>
    </xf>
    <xf numFmtId="3" fontId="29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left"/>
    </xf>
    <xf numFmtId="3" fontId="20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3" fontId="20" fillId="0" borderId="8" xfId="0" applyNumberFormat="1" applyFont="1" applyBorder="1" applyAlignment="1">
      <alignment horizontal="left" wrapText="1" indent="1"/>
    </xf>
    <xf numFmtId="3" fontId="20" fillId="0" borderId="8" xfId="0" applyNumberFormat="1" applyFont="1" applyBorder="1" applyAlignment="1">
      <alignment horizontal="left" indent="1"/>
    </xf>
    <xf numFmtId="3" fontId="30" fillId="0" borderId="0" xfId="0" applyNumberFormat="1" applyFont="1" applyAlignment="1">
      <alignment/>
    </xf>
    <xf numFmtId="0" fontId="20" fillId="0" borderId="0" xfId="0" applyFont="1" applyAlignment="1">
      <alignment/>
    </xf>
    <xf numFmtId="0" fontId="45" fillId="0" borderId="0" xfId="56" applyFont="1" applyBorder="1" applyAlignment="1">
      <alignment horizontal="center"/>
      <protection/>
    </xf>
    <xf numFmtId="0" fontId="45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right"/>
      <protection/>
    </xf>
    <xf numFmtId="0" fontId="20" fillId="0" borderId="0" xfId="56" applyFont="1" applyAlignment="1">
      <alignment/>
      <protection/>
    </xf>
    <xf numFmtId="172" fontId="20" fillId="0" borderId="0" xfId="40" applyNumberFormat="1" applyFont="1" applyFill="1" applyBorder="1" applyAlignment="1" applyProtection="1">
      <alignment horizontal="right"/>
      <protection/>
    </xf>
    <xf numFmtId="172" fontId="23" fillId="0" borderId="0" xfId="4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3" fontId="20" fillId="0" borderId="0" xfId="0" applyNumberFormat="1" applyFont="1" applyAlignment="1">
      <alignment horizontal="right"/>
    </xf>
    <xf numFmtId="49" fontId="23" fillId="0" borderId="8" xfId="0" applyNumberFormat="1" applyFont="1" applyFill="1" applyBorder="1" applyAlignment="1">
      <alignment horizontal="center"/>
    </xf>
    <xf numFmtId="0" fontId="48" fillId="0" borderId="9" xfId="0" applyFont="1" applyFill="1" applyBorder="1" applyAlignment="1">
      <alignment/>
    </xf>
    <xf numFmtId="165" fontId="23" fillId="0" borderId="8" xfId="0" applyNumberFormat="1" applyFont="1" applyFill="1" applyBorder="1" applyAlignment="1">
      <alignment/>
    </xf>
    <xf numFmtId="49" fontId="23" fillId="0" borderId="8" xfId="0" applyNumberFormat="1" applyFont="1" applyBorder="1" applyAlignment="1">
      <alignment horizontal="center"/>
    </xf>
    <xf numFmtId="49" fontId="48" fillId="0" borderId="8" xfId="0" applyNumberFormat="1" applyFont="1" applyFill="1" applyBorder="1" applyAlignment="1">
      <alignment/>
    </xf>
    <xf numFmtId="0" fontId="23" fillId="0" borderId="8" xfId="0" applyFont="1" applyFill="1" applyBorder="1" applyAlignment="1">
      <alignment/>
    </xf>
    <xf numFmtId="3" fontId="23" fillId="0" borderId="8" xfId="0" applyNumberFormat="1" applyFont="1" applyBorder="1" applyAlignment="1">
      <alignment/>
    </xf>
    <xf numFmtId="0" fontId="23" fillId="0" borderId="9" xfId="0" applyFont="1" applyFill="1" applyBorder="1" applyAlignment="1">
      <alignment/>
    </xf>
    <xf numFmtId="49" fontId="23" fillId="0" borderId="8" xfId="0" applyNumberFormat="1" applyFont="1" applyFill="1" applyBorder="1" applyAlignment="1">
      <alignment/>
    </xf>
    <xf numFmtId="3" fontId="23" fillId="0" borderId="8" xfId="0" applyNumberFormat="1" applyFont="1" applyFill="1" applyBorder="1" applyAlignment="1">
      <alignment/>
    </xf>
    <xf numFmtId="165" fontId="49" fillId="0" borderId="8" xfId="0" applyNumberFormat="1" applyFont="1" applyFill="1" applyBorder="1" applyAlignment="1">
      <alignment/>
    </xf>
    <xf numFmtId="171" fontId="23" fillId="0" borderId="9" xfId="0" applyNumberFormat="1" applyFont="1" applyFill="1" applyBorder="1" applyAlignment="1">
      <alignment/>
    </xf>
    <xf numFmtId="49" fontId="48" fillId="0" borderId="8" xfId="0" applyNumberFormat="1" applyFont="1" applyBorder="1" applyAlignment="1">
      <alignment horizontal="center"/>
    </xf>
    <xf numFmtId="165" fontId="48" fillId="0" borderId="8" xfId="0" applyNumberFormat="1" applyFont="1" applyFill="1" applyBorder="1" applyAlignment="1">
      <alignment/>
    </xf>
    <xf numFmtId="3" fontId="48" fillId="0" borderId="8" xfId="0" applyNumberFormat="1" applyFont="1" applyFill="1" applyBorder="1" applyAlignment="1">
      <alignment/>
    </xf>
    <xf numFmtId="49" fontId="48" fillId="0" borderId="8" xfId="0" applyNumberFormat="1" applyFont="1" applyBorder="1" applyAlignment="1">
      <alignment/>
    </xf>
    <xf numFmtId="165" fontId="23" fillId="0" borderId="8" xfId="0" applyNumberFormat="1" applyFont="1" applyBorder="1" applyAlignment="1">
      <alignment/>
    </xf>
    <xf numFmtId="165" fontId="49" fillId="0" borderId="8" xfId="0" applyNumberFormat="1" applyFont="1" applyBorder="1" applyAlignment="1">
      <alignment/>
    </xf>
    <xf numFmtId="49" fontId="23" fillId="0" borderId="8" xfId="0" applyNumberFormat="1" applyFont="1" applyBorder="1" applyAlignment="1">
      <alignment/>
    </xf>
    <xf numFmtId="0" fontId="23" fillId="0" borderId="9" xfId="0" applyFont="1" applyBorder="1" applyAlignment="1">
      <alignment/>
    </xf>
    <xf numFmtId="0" fontId="48" fillId="0" borderId="9" xfId="0" applyFont="1" applyBorder="1" applyAlignment="1">
      <alignment/>
    </xf>
    <xf numFmtId="165" fontId="48" fillId="0" borderId="8" xfId="0" applyNumberFormat="1" applyFont="1" applyBorder="1" applyAlignment="1">
      <alignment/>
    </xf>
    <xf numFmtId="49" fontId="37" fillId="22" borderId="10" xfId="0" applyNumberFormat="1" applyFont="1" applyFill="1" applyBorder="1" applyAlignment="1">
      <alignment horizontal="center" vertical="center"/>
    </xf>
    <xf numFmtId="0" fontId="37" fillId="22" borderId="11" xfId="0" applyFont="1" applyFill="1" applyBorder="1" applyAlignment="1">
      <alignment horizontal="center" vertical="center"/>
    </xf>
    <xf numFmtId="0" fontId="37" fillId="22" borderId="8" xfId="0" applyFont="1" applyFill="1" applyBorder="1" applyAlignment="1">
      <alignment horizontal="center" vertical="center" wrapText="1"/>
    </xf>
    <xf numFmtId="49" fontId="37" fillId="22" borderId="8" xfId="0" applyNumberFormat="1" applyFont="1" applyFill="1" applyBorder="1" applyAlignment="1">
      <alignment horizontal="center" vertical="center"/>
    </xf>
    <xf numFmtId="0" fontId="37" fillId="22" borderId="8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22" fillId="0" borderId="9" xfId="0" applyFont="1" applyFill="1" applyBorder="1" applyAlignment="1">
      <alignment/>
    </xf>
    <xf numFmtId="0" fontId="0" fillId="0" borderId="0" xfId="0" applyFont="1" applyAlignment="1">
      <alignment/>
    </xf>
    <xf numFmtId="49" fontId="20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/>
    </xf>
    <xf numFmtId="0" fontId="23" fillId="0" borderId="9" xfId="0" applyFont="1" applyFill="1" applyBorder="1" applyAlignment="1">
      <alignment wrapText="1"/>
    </xf>
    <xf numFmtId="0" fontId="37" fillId="0" borderId="9" xfId="0" applyFont="1" applyFill="1" applyBorder="1" applyAlignment="1">
      <alignment/>
    </xf>
    <xf numFmtId="3" fontId="38" fillId="0" borderId="10" xfId="40" applyNumberFormat="1" applyFont="1" applyFill="1" applyBorder="1" applyAlignment="1" applyProtection="1">
      <alignment vertical="center" wrapText="1"/>
      <protection/>
    </xf>
    <xf numFmtId="49" fontId="20" fillId="0" borderId="12" xfId="0" applyNumberFormat="1" applyFont="1" applyBorder="1" applyAlignment="1">
      <alignment horizontal="center"/>
    </xf>
    <xf numFmtId="3" fontId="38" fillId="0" borderId="12" xfId="57" applyNumberFormat="1" applyFont="1" applyBorder="1" applyAlignment="1">
      <alignment vertical="center"/>
      <protection/>
    </xf>
    <xf numFmtId="3" fontId="26" fillId="0" borderId="12" xfId="40" applyNumberFormat="1" applyFont="1" applyFill="1" applyBorder="1" applyAlignment="1" applyProtection="1">
      <alignment vertical="center"/>
      <protection/>
    </xf>
    <xf numFmtId="3" fontId="20" fillId="0" borderId="10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165" fontId="26" fillId="0" borderId="12" xfId="0" applyNumberFormat="1" applyFont="1" applyBorder="1" applyAlignment="1">
      <alignment horizontal="right"/>
    </xf>
    <xf numFmtId="49" fontId="26" fillId="0" borderId="10" xfId="0" applyNumberFormat="1" applyFont="1" applyBorder="1" applyAlignment="1">
      <alignment horizontal="center"/>
    </xf>
    <xf numFmtId="165" fontId="26" fillId="0" borderId="10" xfId="0" applyNumberFormat="1" applyFont="1" applyBorder="1" applyAlignment="1">
      <alignment/>
    </xf>
    <xf numFmtId="3" fontId="26" fillId="0" borderId="12" xfId="40" applyNumberFormat="1" applyFont="1" applyFill="1" applyBorder="1" applyAlignment="1" applyProtection="1">
      <alignment/>
      <protection/>
    </xf>
    <xf numFmtId="3" fontId="26" fillId="0" borderId="12" xfId="0" applyNumberFormat="1" applyFont="1" applyBorder="1" applyAlignment="1">
      <alignment/>
    </xf>
    <xf numFmtId="0" fontId="26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0" fillId="0" borderId="12" xfId="0" applyFont="1" applyBorder="1" applyAlignment="1">
      <alignment wrapText="1"/>
    </xf>
    <xf numFmtId="0" fontId="26" fillId="0" borderId="0" xfId="0" applyFont="1" applyAlignment="1">
      <alignment/>
    </xf>
    <xf numFmtId="0" fontId="26" fillId="25" borderId="12" xfId="0" applyFont="1" applyFill="1" applyBorder="1" applyAlignment="1">
      <alignment horizontal="center"/>
    </xf>
    <xf numFmtId="0" fontId="26" fillId="25" borderId="12" xfId="0" applyFont="1" applyFill="1" applyBorder="1" applyAlignment="1">
      <alignment horizontal="right"/>
    </xf>
    <xf numFmtId="165" fontId="20" fillId="0" borderId="9" xfId="0" applyNumberFormat="1" applyFont="1" applyBorder="1" applyAlignment="1">
      <alignment vertical="center"/>
    </xf>
    <xf numFmtId="165" fontId="20" fillId="0" borderId="9" xfId="0" applyNumberFormat="1" applyFont="1" applyBorder="1" applyAlignment="1">
      <alignment/>
    </xf>
    <xf numFmtId="0" fontId="21" fillId="22" borderId="10" xfId="0" applyFont="1" applyFill="1" applyBorder="1" applyAlignment="1">
      <alignment horizontal="center" vertical="center" wrapText="1"/>
    </xf>
    <xf numFmtId="165" fontId="20" fillId="0" borderId="12" xfId="0" applyNumberFormat="1" applyFont="1" applyBorder="1" applyAlignment="1">
      <alignment vertical="center"/>
    </xf>
    <xf numFmtId="165" fontId="20" fillId="0" borderId="12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0" fontId="20" fillId="22" borderId="9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3" fontId="26" fillId="0" borderId="10" xfId="40" applyNumberFormat="1" applyFont="1" applyFill="1" applyBorder="1" applyAlignment="1" applyProtection="1">
      <alignment horizontal="right" vertical="center"/>
      <protection/>
    </xf>
    <xf numFmtId="0" fontId="54" fillId="0" borderId="0" xfId="0" applyFont="1" applyAlignment="1">
      <alignment/>
    </xf>
    <xf numFmtId="165" fontId="20" fillId="0" borderId="10" xfId="0" applyNumberFormat="1" applyFont="1" applyBorder="1" applyAlignment="1">
      <alignment/>
    </xf>
    <xf numFmtId="165" fontId="20" fillId="0" borderId="11" xfId="0" applyNumberFormat="1" applyFont="1" applyBorder="1" applyAlignment="1">
      <alignment/>
    </xf>
    <xf numFmtId="165" fontId="20" fillId="0" borderId="12" xfId="0" applyNumberFormat="1" applyFont="1" applyBorder="1" applyAlignment="1">
      <alignment/>
    </xf>
    <xf numFmtId="49" fontId="20" fillId="0" borderId="11" xfId="0" applyNumberFormat="1" applyFont="1" applyBorder="1" applyAlignment="1">
      <alignment horizontal="center"/>
    </xf>
    <xf numFmtId="165" fontId="20" fillId="0" borderId="13" xfId="0" applyNumberFormat="1" applyFont="1" applyBorder="1" applyAlignment="1">
      <alignment/>
    </xf>
    <xf numFmtId="3" fontId="22" fillId="0" borderId="12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/>
    </xf>
    <xf numFmtId="3" fontId="27" fillId="0" borderId="12" xfId="0" applyNumberFormat="1" applyFont="1" applyBorder="1" applyAlignment="1">
      <alignment horizontal="right"/>
    </xf>
    <xf numFmtId="0" fontId="20" fillId="0" borderId="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3" fontId="20" fillId="0" borderId="8" xfId="0" applyNumberFormat="1" applyFont="1" applyBorder="1" applyAlignment="1">
      <alignment horizontal="center" vertical="center"/>
    </xf>
    <xf numFmtId="3" fontId="26" fillId="0" borderId="8" xfId="0" applyNumberFormat="1" applyFont="1" applyBorder="1" applyAlignment="1">
      <alignment horizontal="center" vertical="center"/>
    </xf>
    <xf numFmtId="0" fontId="20" fillId="25" borderId="12" xfId="0" applyFont="1" applyFill="1" applyBorder="1" applyAlignment="1">
      <alignment horizontal="center"/>
    </xf>
    <xf numFmtId="0" fontId="47" fillId="0" borderId="0" xfId="0" applyFont="1" applyAlignment="1">
      <alignment/>
    </xf>
    <xf numFmtId="165" fontId="20" fillId="0" borderId="14" xfId="0" applyNumberFormat="1" applyFont="1" applyBorder="1" applyAlignment="1">
      <alignment/>
    </xf>
    <xf numFmtId="165" fontId="20" fillId="0" borderId="15" xfId="0" applyNumberFormat="1" applyFont="1" applyBorder="1" applyAlignment="1">
      <alignment/>
    </xf>
    <xf numFmtId="3" fontId="26" fillId="0" borderId="12" xfId="0" applyNumberFormat="1" applyFont="1" applyFill="1" applyBorder="1" applyAlignment="1" applyProtection="1">
      <alignment/>
      <protection/>
    </xf>
    <xf numFmtId="0" fontId="21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7" fillId="0" borderId="12" xfId="0" applyFont="1" applyBorder="1" applyAlignment="1">
      <alignment/>
    </xf>
    <xf numFmtId="0" fontId="22" fillId="0" borderId="12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49" fontId="20" fillId="0" borderId="8" xfId="0" applyNumberFormat="1" applyFont="1" applyBorder="1" applyAlignment="1">
      <alignment horizontal="center" wrapText="1"/>
    </xf>
    <xf numFmtId="165" fontId="20" fillId="0" borderId="10" xfId="0" applyNumberFormat="1" applyFont="1" applyBorder="1" applyAlignment="1">
      <alignment/>
    </xf>
    <xf numFmtId="3" fontId="20" fillId="0" borderId="8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49" fontId="34" fillId="0" borderId="12" xfId="0" applyNumberFormat="1" applyFont="1" applyBorder="1" applyAlignment="1">
      <alignment horizontal="center"/>
    </xf>
    <xf numFmtId="164" fontId="34" fillId="0" borderId="12" xfId="0" applyNumberFormat="1" applyFont="1" applyBorder="1" applyAlignment="1">
      <alignment/>
    </xf>
    <xf numFmtId="3" fontId="27" fillId="0" borderId="8" xfId="0" applyNumberFormat="1" applyFont="1" applyBorder="1" applyAlignment="1">
      <alignment/>
    </xf>
    <xf numFmtId="3" fontId="22" fillId="0" borderId="8" xfId="0" applyNumberFormat="1" applyFont="1" applyBorder="1" applyAlignment="1">
      <alignment vertical="center"/>
    </xf>
    <xf numFmtId="3" fontId="27" fillId="0" borderId="8" xfId="0" applyNumberFormat="1" applyFont="1" applyBorder="1" applyAlignment="1">
      <alignment vertical="center"/>
    </xf>
    <xf numFmtId="3" fontId="27" fillId="0" borderId="8" xfId="0" applyNumberFormat="1" applyFont="1" applyBorder="1" applyAlignment="1">
      <alignment vertical="center" wrapText="1"/>
    </xf>
    <xf numFmtId="3" fontId="22" fillId="0" borderId="8" xfId="0" applyNumberFormat="1" applyFont="1" applyBorder="1" applyAlignment="1">
      <alignment/>
    </xf>
    <xf numFmtId="165" fontId="21" fillId="0" borderId="10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/>
    </xf>
    <xf numFmtId="165" fontId="15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49" fontId="21" fillId="0" borderId="12" xfId="0" applyNumberFormat="1" applyFont="1" applyBorder="1" applyAlignment="1">
      <alignment horizontal="center"/>
    </xf>
    <xf numFmtId="3" fontId="26" fillId="0" borderId="9" xfId="40" applyNumberFormat="1" applyFont="1" applyFill="1" applyBorder="1" applyAlignment="1" applyProtection="1">
      <alignment vertical="center"/>
      <protection/>
    </xf>
    <xf numFmtId="3" fontId="31" fillId="0" borderId="12" xfId="0" applyNumberFormat="1" applyFont="1" applyBorder="1" applyAlignment="1">
      <alignment/>
    </xf>
    <xf numFmtId="0" fontId="21" fillId="0" borderId="10" xfId="0" applyFont="1" applyBorder="1" applyAlignment="1">
      <alignment/>
    </xf>
    <xf numFmtId="165" fontId="21" fillId="0" borderId="13" xfId="0" applyNumberFormat="1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43" fillId="0" borderId="12" xfId="0" applyFont="1" applyBorder="1" applyAlignment="1">
      <alignment/>
    </xf>
    <xf numFmtId="3" fontId="55" fillId="0" borderId="8" xfId="0" applyNumberFormat="1" applyFont="1" applyBorder="1" applyAlignment="1">
      <alignment/>
    </xf>
    <xf numFmtId="49" fontId="55" fillId="0" borderId="8" xfId="0" applyNumberFormat="1" applyFont="1" applyBorder="1" applyAlignment="1">
      <alignment horizontal="center"/>
    </xf>
    <xf numFmtId="49" fontId="55" fillId="0" borderId="8" xfId="0" applyNumberFormat="1" applyFont="1" applyBorder="1" applyAlignment="1">
      <alignment/>
    </xf>
    <xf numFmtId="165" fontId="55" fillId="0" borderId="8" xfId="0" applyNumberFormat="1" applyFont="1" applyBorder="1" applyAlignment="1">
      <alignment/>
    </xf>
    <xf numFmtId="0" fontId="27" fillId="0" borderId="8" xfId="0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/>
    </xf>
    <xf numFmtId="0" fontId="26" fillId="22" borderId="12" xfId="0" applyFont="1" applyFill="1" applyBorder="1" applyAlignment="1">
      <alignment horizontal="center" vertical="center"/>
    </xf>
    <xf numFmtId="3" fontId="26" fillId="22" borderId="12" xfId="56" applyNumberFormat="1" applyFont="1" applyFill="1" applyBorder="1" applyAlignment="1">
      <alignment horizontal="center" vertical="center"/>
      <protection/>
    </xf>
    <xf numFmtId="172" fontId="26" fillId="22" borderId="12" xfId="40" applyNumberFormat="1" applyFont="1" applyFill="1" applyBorder="1" applyAlignment="1" applyProtection="1">
      <alignment horizontal="center" vertical="center"/>
      <protection/>
    </xf>
    <xf numFmtId="0" fontId="27" fillId="22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3" fontId="26" fillId="0" borderId="12" xfId="40" applyNumberFormat="1" applyFont="1" applyFill="1" applyBorder="1" applyAlignment="1" applyProtection="1">
      <alignment horizontal="center" vertical="center"/>
      <protection/>
    </xf>
    <xf numFmtId="3" fontId="22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3" fontId="22" fillId="0" borderId="12" xfId="40" applyNumberFormat="1" applyFont="1" applyFill="1" applyBorder="1" applyAlignment="1" applyProtection="1">
      <alignment horizontal="right"/>
      <protection/>
    </xf>
    <xf numFmtId="0" fontId="22" fillId="0" borderId="12" xfId="0" applyFont="1" applyBorder="1" applyAlignment="1">
      <alignment horizontal="center"/>
    </xf>
    <xf numFmtId="3" fontId="22" fillId="0" borderId="12" xfId="56" applyNumberFormat="1" applyFont="1" applyBorder="1" applyAlignment="1">
      <alignment horizontal="right"/>
      <protection/>
    </xf>
    <xf numFmtId="3" fontId="27" fillId="0" borderId="12" xfId="56" applyNumberFormat="1" applyFont="1" applyBorder="1" applyAlignment="1">
      <alignment horizontal="right"/>
      <protection/>
    </xf>
    <xf numFmtId="3" fontId="22" fillId="24" borderId="12" xfId="40" applyNumberFormat="1" applyFont="1" applyFill="1" applyBorder="1" applyAlignment="1" applyProtection="1">
      <alignment horizontal="right"/>
      <protection/>
    </xf>
    <xf numFmtId="3" fontId="27" fillId="0" borderId="12" xfId="0" applyNumberFormat="1" applyFont="1" applyBorder="1" applyAlignment="1">
      <alignment/>
    </xf>
    <xf numFmtId="0" fontId="22" fillId="0" borderId="12" xfId="0" applyFont="1" applyBorder="1" applyAlignment="1">
      <alignment horizontal="left"/>
    </xf>
    <xf numFmtId="3" fontId="22" fillId="0" borderId="12" xfId="40" applyNumberFormat="1" applyFont="1" applyFill="1" applyBorder="1" applyAlignment="1" applyProtection="1">
      <alignment/>
      <protection/>
    </xf>
    <xf numFmtId="49" fontId="22" fillId="0" borderId="12" xfId="0" applyNumberFormat="1" applyFont="1" applyBorder="1" applyAlignment="1">
      <alignment horizontal="center"/>
    </xf>
    <xf numFmtId="0" fontId="21" fillId="0" borderId="8" xfId="0" applyFont="1" applyBorder="1" applyAlignment="1">
      <alignment wrapText="1"/>
    </xf>
    <xf numFmtId="49" fontId="20" fillId="0" borderId="8" xfId="0" applyNumberFormat="1" applyFont="1" applyBorder="1" applyAlignment="1">
      <alignment horizontal="center" vertical="center" wrapText="1"/>
    </xf>
    <xf numFmtId="3" fontId="37" fillId="0" borderId="10" xfId="40" applyNumberFormat="1" applyFont="1" applyFill="1" applyBorder="1" applyAlignment="1" applyProtection="1">
      <alignment wrapText="1"/>
      <protection/>
    </xf>
    <xf numFmtId="165" fontId="20" fillId="0" borderId="10" xfId="0" applyNumberFormat="1" applyFont="1" applyBorder="1" applyAlignment="1">
      <alignment/>
    </xf>
    <xf numFmtId="3" fontId="20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/>
    </xf>
    <xf numFmtId="0" fontId="27" fillId="0" borderId="8" xfId="0" applyFont="1" applyBorder="1" applyAlignment="1">
      <alignment/>
    </xf>
    <xf numFmtId="3" fontId="22" fillId="0" borderId="8" xfId="0" applyNumberFormat="1" applyFont="1" applyBorder="1" applyAlignment="1">
      <alignment wrapText="1"/>
    </xf>
    <xf numFmtId="3" fontId="20" fillId="0" borderId="9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 horizontal="right" wrapText="1"/>
    </xf>
    <xf numFmtId="3" fontId="26" fillId="0" borderId="9" xfId="0" applyNumberFormat="1" applyFont="1" applyBorder="1" applyAlignment="1">
      <alignment horizontal="right"/>
    </xf>
    <xf numFmtId="167" fontId="26" fillId="0" borderId="9" xfId="0" applyNumberFormat="1" applyFont="1" applyBorder="1" applyAlignment="1">
      <alignment/>
    </xf>
    <xf numFmtId="165" fontId="26" fillId="0" borderId="9" xfId="0" applyNumberFormat="1" applyFont="1" applyBorder="1" applyAlignment="1">
      <alignment horizontal="right"/>
    </xf>
    <xf numFmtId="3" fontId="26" fillId="0" borderId="12" xfId="0" applyNumberFormat="1" applyFont="1" applyBorder="1" applyAlignment="1">
      <alignment/>
    </xf>
    <xf numFmtId="167" fontId="26" fillId="0" borderId="12" xfId="0" applyNumberFormat="1" applyFont="1" applyBorder="1" applyAlignment="1">
      <alignment/>
    </xf>
    <xf numFmtId="3" fontId="21" fillId="22" borderId="8" xfId="0" applyNumberFormat="1" applyFont="1" applyFill="1" applyBorder="1" applyAlignment="1">
      <alignment horizontal="center" vertical="center"/>
    </xf>
    <xf numFmtId="3" fontId="22" fillId="0" borderId="0" xfId="0" applyNumberFormat="1" applyFont="1" applyBorder="1" applyAlignment="1">
      <alignment/>
    </xf>
    <xf numFmtId="3" fontId="27" fillId="0" borderId="0" xfId="40" applyNumberFormat="1" applyFont="1" applyFill="1" applyBorder="1" applyAlignment="1" applyProtection="1">
      <alignment horizontal="center" vertical="center" wrapText="1"/>
      <protection/>
    </xf>
    <xf numFmtId="3" fontId="22" fillId="0" borderId="0" xfId="40" applyNumberFormat="1" applyFont="1" applyFill="1" applyBorder="1" applyAlignment="1" applyProtection="1">
      <alignment/>
      <protection/>
    </xf>
    <xf numFmtId="3" fontId="27" fillId="0" borderId="9" xfId="40" applyNumberFormat="1" applyFont="1" applyFill="1" applyBorder="1" applyAlignment="1" applyProtection="1">
      <alignment/>
      <protection/>
    </xf>
    <xf numFmtId="3" fontId="22" fillId="0" borderId="9" xfId="40" applyNumberFormat="1" applyFont="1" applyFill="1" applyBorder="1" applyAlignment="1" applyProtection="1">
      <alignment/>
      <protection/>
    </xf>
    <xf numFmtId="3" fontId="27" fillId="0" borderId="9" xfId="40" applyNumberFormat="1" applyFont="1" applyFill="1" applyBorder="1" applyAlignment="1" applyProtection="1">
      <alignment wrapText="1"/>
      <protection/>
    </xf>
    <xf numFmtId="3" fontId="27" fillId="0" borderId="12" xfId="40" applyNumberFormat="1" applyFont="1" applyFill="1" applyBorder="1" applyAlignment="1" applyProtection="1">
      <alignment/>
      <protection/>
    </xf>
    <xf numFmtId="3" fontId="22" fillId="0" borderId="0" xfId="0" applyNumberFormat="1" applyFont="1" applyAlignment="1">
      <alignment/>
    </xf>
    <xf numFmtId="0" fontId="22" fillId="0" borderId="9" xfId="0" applyFont="1" applyFill="1" applyBorder="1" applyAlignment="1">
      <alignment wrapText="1"/>
    </xf>
    <xf numFmtId="3" fontId="22" fillId="0" borderId="9" xfId="40" applyNumberFormat="1" applyFont="1" applyFill="1" applyBorder="1" applyAlignment="1" applyProtection="1">
      <alignment wrapText="1"/>
      <protection/>
    </xf>
    <xf numFmtId="164" fontId="21" fillId="22" borderId="9" xfId="0" applyNumberFormat="1" applyFont="1" applyFill="1" applyBorder="1" applyAlignment="1">
      <alignment horizontal="center" vertical="center"/>
    </xf>
    <xf numFmtId="2" fontId="21" fillId="22" borderId="8" xfId="0" applyNumberFormat="1" applyFont="1" applyFill="1" applyBorder="1" applyAlignment="1">
      <alignment horizontal="center" vertical="center" wrapText="1"/>
    </xf>
    <xf numFmtId="165" fontId="21" fillId="22" borderId="8" xfId="0" applyNumberFormat="1" applyFont="1" applyFill="1" applyBorder="1" applyAlignment="1">
      <alignment horizontal="center" vertical="center" wrapText="1"/>
    </xf>
    <xf numFmtId="2" fontId="21" fillId="22" borderId="9" xfId="0" applyNumberFormat="1" applyFont="1" applyFill="1" applyBorder="1" applyAlignment="1">
      <alignment horizontal="center" vertical="center" wrapText="1"/>
    </xf>
    <xf numFmtId="2" fontId="21" fillId="22" borderId="12" xfId="0" applyNumberFormat="1" applyFont="1" applyFill="1" applyBorder="1" applyAlignment="1">
      <alignment horizontal="center" vertical="center" wrapText="1"/>
    </xf>
    <xf numFmtId="3" fontId="20" fillId="24" borderId="9" xfId="40" applyNumberFormat="1" applyFont="1" applyFill="1" applyBorder="1" applyAlignment="1" applyProtection="1">
      <alignment/>
      <protection/>
    </xf>
    <xf numFmtId="165" fontId="20" fillId="0" borderId="9" xfId="0" applyNumberFormat="1" applyFont="1" applyBorder="1" applyAlignment="1">
      <alignment/>
    </xf>
    <xf numFmtId="3" fontId="26" fillId="0" borderId="9" xfId="0" applyNumberFormat="1" applyFont="1" applyBorder="1" applyAlignment="1">
      <alignment/>
    </xf>
    <xf numFmtId="165" fontId="26" fillId="0" borderId="9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2" fontId="21" fillId="22" borderId="10" xfId="0" applyNumberFormat="1" applyFont="1" applyFill="1" applyBorder="1" applyAlignment="1">
      <alignment horizontal="center" vertical="center" wrapText="1"/>
    </xf>
    <xf numFmtId="3" fontId="20" fillId="24" borderId="12" xfId="40" applyNumberFormat="1" applyFont="1" applyFill="1" applyBorder="1" applyAlignment="1" applyProtection="1">
      <alignment/>
      <protection/>
    </xf>
    <xf numFmtId="3" fontId="34" fillId="0" borderId="12" xfId="0" applyNumberFormat="1" applyFont="1" applyFill="1" applyBorder="1" applyAlignment="1">
      <alignment/>
    </xf>
    <xf numFmtId="3" fontId="32" fillId="0" borderId="12" xfId="0" applyNumberFormat="1" applyFont="1" applyBorder="1" applyAlignment="1">
      <alignment/>
    </xf>
    <xf numFmtId="165" fontId="26" fillId="0" borderId="12" xfId="0" applyNumberFormat="1" applyFont="1" applyBorder="1" applyAlignment="1">
      <alignment/>
    </xf>
    <xf numFmtId="49" fontId="22" fillId="0" borderId="8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vertical="center"/>
    </xf>
    <xf numFmtId="49" fontId="22" fillId="0" borderId="8" xfId="0" applyNumberFormat="1" applyFont="1" applyBorder="1" applyAlignment="1">
      <alignment/>
    </xf>
    <xf numFmtId="49" fontId="56" fillId="0" borderId="8" xfId="0" applyNumberFormat="1" applyFont="1" applyBorder="1" applyAlignment="1">
      <alignment vertical="center"/>
    </xf>
    <xf numFmtId="49" fontId="22" fillId="0" borderId="8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vertical="center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57" fillId="0" borderId="0" xfId="0" applyFont="1" applyAlignment="1">
      <alignment/>
    </xf>
    <xf numFmtId="0" fontId="40" fillId="0" borderId="0" xfId="0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3" fontId="32" fillId="0" borderId="9" xfId="0" applyNumberFormat="1" applyFont="1" applyBorder="1" applyAlignment="1">
      <alignment vertical="center"/>
    </xf>
    <xf numFmtId="3" fontId="34" fillId="0" borderId="9" xfId="0" applyNumberFormat="1" applyFont="1" applyBorder="1" applyAlignment="1">
      <alignment vertical="center"/>
    </xf>
    <xf numFmtId="167" fontId="20" fillId="0" borderId="9" xfId="40" applyNumberFormat="1" applyFont="1" applyFill="1" applyBorder="1" applyAlignment="1" applyProtection="1">
      <alignment horizontal="right" vertical="center"/>
      <protection/>
    </xf>
    <xf numFmtId="3" fontId="20" fillId="0" borderId="9" xfId="40" applyNumberFormat="1" applyFont="1" applyFill="1" applyBorder="1" applyAlignment="1" applyProtection="1">
      <alignment horizontal="right" vertical="center"/>
      <protection/>
    </xf>
    <xf numFmtId="3" fontId="26" fillId="0" borderId="11" xfId="40" applyNumberFormat="1" applyFont="1" applyFill="1" applyBorder="1" applyAlignment="1" applyProtection="1">
      <alignment vertical="center"/>
      <protection/>
    </xf>
    <xf numFmtId="3" fontId="20" fillId="0" borderId="12" xfId="0" applyNumberFormat="1" applyFont="1" applyBorder="1" applyAlignment="1">
      <alignment vertical="center"/>
    </xf>
    <xf numFmtId="3" fontId="32" fillId="0" borderId="12" xfId="0" applyNumberFormat="1" applyFont="1" applyBorder="1" applyAlignment="1">
      <alignment vertical="center"/>
    </xf>
    <xf numFmtId="3" fontId="20" fillId="0" borderId="11" xfId="40" applyNumberFormat="1" applyFont="1" applyFill="1" applyBorder="1" applyAlignment="1" applyProtection="1">
      <alignment horizontal="right" vertical="center"/>
      <protection/>
    </xf>
    <xf numFmtId="3" fontId="34" fillId="0" borderId="9" xfId="40" applyNumberFormat="1" applyFont="1" applyFill="1" applyBorder="1" applyAlignment="1" applyProtection="1">
      <alignment horizontal="right" vertical="center"/>
      <protection/>
    </xf>
    <xf numFmtId="2" fontId="21" fillId="22" borderId="11" xfId="0" applyNumberFormat="1" applyFont="1" applyFill="1" applyBorder="1" applyAlignment="1">
      <alignment horizontal="center" vertical="center" wrapText="1"/>
    </xf>
    <xf numFmtId="2" fontId="21" fillId="22" borderId="13" xfId="0" applyNumberFormat="1" applyFont="1" applyFill="1" applyBorder="1" applyAlignment="1">
      <alignment horizontal="center" vertical="center" wrapText="1"/>
    </xf>
    <xf numFmtId="3" fontId="34" fillId="0" borderId="12" xfId="0" applyNumberFormat="1" applyFont="1" applyBorder="1" applyAlignment="1">
      <alignment vertical="center"/>
    </xf>
    <xf numFmtId="167" fontId="20" fillId="0" borderId="12" xfId="40" applyNumberFormat="1" applyFont="1" applyFill="1" applyBorder="1" applyAlignment="1" applyProtection="1">
      <alignment horizontal="right" vertical="center"/>
      <protection/>
    </xf>
    <xf numFmtId="3" fontId="20" fillId="0" borderId="12" xfId="40" applyNumberFormat="1" applyFont="1" applyFill="1" applyBorder="1" applyAlignment="1" applyProtection="1">
      <alignment horizontal="right" vertical="center"/>
      <protection/>
    </xf>
    <xf numFmtId="0" fontId="20" fillId="0" borderId="12" xfId="0" applyFont="1" applyBorder="1" applyAlignment="1">
      <alignment/>
    </xf>
    <xf numFmtId="0" fontId="37" fillId="22" borderId="9" xfId="0" applyFont="1" applyFill="1" applyBorder="1" applyAlignment="1">
      <alignment horizontal="center" vertical="center" wrapText="1"/>
    </xf>
    <xf numFmtId="3" fontId="23" fillId="0" borderId="9" xfId="0" applyNumberFormat="1" applyFont="1" applyBorder="1" applyAlignment="1">
      <alignment/>
    </xf>
    <xf numFmtId="3" fontId="23" fillId="0" borderId="9" xfId="0" applyNumberFormat="1" applyFont="1" applyFill="1" applyBorder="1" applyAlignment="1">
      <alignment/>
    </xf>
    <xf numFmtId="165" fontId="48" fillId="0" borderId="9" xfId="0" applyNumberFormat="1" applyFont="1" applyFill="1" applyBorder="1" applyAlignment="1">
      <alignment/>
    </xf>
    <xf numFmtId="3" fontId="48" fillId="0" borderId="9" xfId="0" applyNumberFormat="1" applyFont="1" applyFill="1" applyBorder="1" applyAlignment="1">
      <alignment/>
    </xf>
    <xf numFmtId="3" fontId="55" fillId="0" borderId="9" xfId="0" applyNumberFormat="1" applyFont="1" applyBorder="1" applyAlignment="1">
      <alignment/>
    </xf>
    <xf numFmtId="165" fontId="48" fillId="0" borderId="9" xfId="0" applyNumberFormat="1" applyFont="1" applyBorder="1" applyAlignment="1">
      <alignment/>
    </xf>
    <xf numFmtId="0" fontId="37" fillId="22" borderId="12" xfId="0" applyFont="1" applyFill="1" applyBorder="1" applyAlignment="1">
      <alignment horizontal="center" vertical="center" wrapText="1"/>
    </xf>
    <xf numFmtId="3" fontId="2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23" fillId="0" borderId="12" xfId="0" applyNumberFormat="1" applyFont="1" applyFill="1" applyBorder="1" applyAlignment="1">
      <alignment/>
    </xf>
    <xf numFmtId="165" fontId="48" fillId="0" borderId="12" xfId="0" applyNumberFormat="1" applyFont="1" applyFill="1" applyBorder="1" applyAlignment="1">
      <alignment/>
    </xf>
    <xf numFmtId="3" fontId="48" fillId="0" borderId="12" xfId="0" applyNumberFormat="1" applyFont="1" applyFill="1" applyBorder="1" applyAlignment="1">
      <alignment/>
    </xf>
    <xf numFmtId="3" fontId="55" fillId="0" borderId="12" xfId="0" applyNumberFormat="1" applyFont="1" applyBorder="1" applyAlignment="1">
      <alignment/>
    </xf>
    <xf numFmtId="165" fontId="48" fillId="0" borderId="12" xfId="0" applyNumberFormat="1" applyFont="1" applyBorder="1" applyAlignment="1">
      <alignment/>
    </xf>
    <xf numFmtId="49" fontId="21" fillId="22" borderId="10" xfId="0" applyNumberFormat="1" applyFont="1" applyFill="1" applyBorder="1" applyAlignment="1">
      <alignment horizontal="center" vertical="center"/>
    </xf>
    <xf numFmtId="0" fontId="21" fillId="22" borderId="11" xfId="0" applyFont="1" applyFill="1" applyBorder="1" applyAlignment="1">
      <alignment horizontal="center" vertical="center"/>
    </xf>
    <xf numFmtId="0" fontId="21" fillId="22" borderId="9" xfId="0" applyFont="1" applyFill="1" applyBorder="1" applyAlignment="1">
      <alignment horizontal="center" vertical="center" wrapText="1"/>
    </xf>
    <xf numFmtId="165" fontId="20" fillId="0" borderId="9" xfId="0" applyNumberFormat="1" applyFont="1" applyFill="1" applyBorder="1" applyAlignment="1" applyProtection="1">
      <alignment/>
      <protection/>
    </xf>
    <xf numFmtId="165" fontId="20" fillId="0" borderId="9" xfId="40" applyNumberFormat="1" applyFont="1" applyFill="1" applyBorder="1" applyAlignment="1" applyProtection="1">
      <alignment/>
      <protection/>
    </xf>
    <xf numFmtId="165" fontId="34" fillId="0" borderId="9" xfId="0" applyNumberFormat="1" applyFont="1" applyBorder="1" applyAlignment="1">
      <alignment/>
    </xf>
    <xf numFmtId="3" fontId="20" fillId="0" borderId="9" xfId="0" applyNumberFormat="1" applyFont="1" applyFill="1" applyBorder="1" applyAlignment="1" applyProtection="1">
      <alignment/>
      <protection/>
    </xf>
    <xf numFmtId="165" fontId="20" fillId="0" borderId="11" xfId="0" applyNumberFormat="1" applyFont="1" applyBorder="1" applyAlignment="1">
      <alignment/>
    </xf>
    <xf numFmtId="3" fontId="26" fillId="0" borderId="16" xfId="40" applyNumberFormat="1" applyFont="1" applyFill="1" applyBorder="1" applyAlignment="1" applyProtection="1">
      <alignment vertical="center"/>
      <protection/>
    </xf>
    <xf numFmtId="0" fontId="21" fillId="22" borderId="12" xfId="0" applyFont="1" applyFill="1" applyBorder="1" applyAlignment="1">
      <alignment horizontal="center" vertical="center" wrapText="1"/>
    </xf>
    <xf numFmtId="168" fontId="20" fillId="0" borderId="12" xfId="0" applyNumberFormat="1" applyFont="1" applyBorder="1" applyAlignment="1">
      <alignment/>
    </xf>
    <xf numFmtId="165" fontId="20" fillId="0" borderId="12" xfId="0" applyNumberFormat="1" applyFont="1" applyFill="1" applyBorder="1" applyAlignment="1" applyProtection="1">
      <alignment/>
      <protection/>
    </xf>
    <xf numFmtId="3" fontId="20" fillId="0" borderId="12" xfId="40" applyNumberFormat="1" applyFont="1" applyFill="1" applyBorder="1" applyAlignment="1" applyProtection="1">
      <alignment/>
      <protection/>
    </xf>
    <xf numFmtId="3" fontId="34" fillId="0" borderId="12" xfId="0" applyNumberFormat="1" applyFont="1" applyBorder="1" applyAlignment="1">
      <alignment/>
    </xf>
    <xf numFmtId="3" fontId="20" fillId="0" borderId="12" xfId="0" applyNumberFormat="1" applyFont="1" applyFill="1" applyBorder="1" applyAlignment="1" applyProtection="1">
      <alignment/>
      <protection/>
    </xf>
    <xf numFmtId="3" fontId="42" fillId="0" borderId="12" xfId="0" applyNumberFormat="1" applyFont="1" applyBorder="1" applyAlignment="1">
      <alignment/>
    </xf>
    <xf numFmtId="3" fontId="21" fillId="0" borderId="12" xfId="0" applyNumberFormat="1" applyFont="1" applyBorder="1" applyAlignment="1">
      <alignment/>
    </xf>
    <xf numFmtId="0" fontId="20" fillId="22" borderId="9" xfId="0" applyFont="1" applyFill="1" applyBorder="1" applyAlignment="1">
      <alignment horizontal="center" vertical="center" wrapText="1"/>
    </xf>
    <xf numFmtId="3" fontId="26" fillId="0" borderId="9" xfId="40" applyNumberFormat="1" applyFont="1" applyFill="1" applyBorder="1" applyAlignment="1" applyProtection="1">
      <alignment horizontal="right"/>
      <protection/>
    </xf>
    <xf numFmtId="165" fontId="20" fillId="0" borderId="11" xfId="0" applyNumberFormat="1" applyFont="1" applyBorder="1" applyAlignment="1">
      <alignment/>
    </xf>
    <xf numFmtId="3" fontId="26" fillId="0" borderId="12" xfId="40" applyNumberFormat="1" applyFont="1" applyFill="1" applyBorder="1" applyAlignment="1" applyProtection="1">
      <alignment horizontal="right"/>
      <protection/>
    </xf>
    <xf numFmtId="3" fontId="26" fillId="0" borderId="12" xfId="0" applyNumberFormat="1" applyFont="1" applyBorder="1" applyAlignment="1">
      <alignment horizontal="right"/>
    </xf>
    <xf numFmtId="165" fontId="20" fillId="0" borderId="12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26" fillId="0" borderId="12" xfId="0" applyNumberFormat="1" applyFont="1" applyBorder="1" applyAlignment="1">
      <alignment vertical="center"/>
    </xf>
    <xf numFmtId="3" fontId="22" fillId="0" borderId="0" xfId="40" applyNumberFormat="1" applyFont="1" applyFill="1" applyBorder="1" applyAlignment="1" applyProtection="1">
      <alignment wrapText="1"/>
      <protection/>
    </xf>
    <xf numFmtId="3" fontId="27" fillId="0" borderId="0" xfId="40" applyNumberFormat="1" applyFont="1" applyFill="1" applyBorder="1" applyAlignment="1" applyProtection="1">
      <alignment wrapText="1"/>
      <protection/>
    </xf>
    <xf numFmtId="0" fontId="22" fillId="22" borderId="8" xfId="0" applyFont="1" applyFill="1" applyBorder="1" applyAlignment="1">
      <alignment horizontal="center" vertical="center"/>
    </xf>
    <xf numFmtId="0" fontId="27" fillId="0" borderId="9" xfId="0" applyFont="1" applyBorder="1" applyAlignment="1">
      <alignment/>
    </xf>
    <xf numFmtId="3" fontId="27" fillId="0" borderId="9" xfId="40" applyNumberFormat="1" applyFont="1" applyFill="1" applyBorder="1" applyAlignment="1" applyProtection="1">
      <alignment vertical="center"/>
      <protection/>
    </xf>
    <xf numFmtId="3" fontId="27" fillId="0" borderId="9" xfId="0" applyNumberFormat="1" applyFont="1" applyBorder="1" applyAlignment="1">
      <alignment vertical="center"/>
    </xf>
    <xf numFmtId="3" fontId="22" fillId="0" borderId="9" xfId="0" applyNumberFormat="1" applyFont="1" applyBorder="1" applyAlignment="1">
      <alignment vertical="center"/>
    </xf>
    <xf numFmtId="3" fontId="27" fillId="0" borderId="9" xfId="0" applyNumberFormat="1" applyFont="1" applyBorder="1" applyAlignment="1">
      <alignment/>
    </xf>
    <xf numFmtId="165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0" fontId="32" fillId="0" borderId="12" xfId="0" applyFont="1" applyBorder="1" applyAlignment="1">
      <alignment/>
    </xf>
    <xf numFmtId="0" fontId="26" fillId="0" borderId="12" xfId="0" applyFont="1" applyBorder="1" applyAlignment="1">
      <alignment vertical="center"/>
    </xf>
    <xf numFmtId="3" fontId="26" fillId="0" borderId="9" xfId="40" applyNumberFormat="1" applyFont="1" applyFill="1" applyBorder="1" applyAlignment="1" applyProtection="1">
      <alignment horizontal="right" vertical="center"/>
      <protection/>
    </xf>
    <xf numFmtId="165" fontId="21" fillId="0" borderId="11" xfId="0" applyNumberFormat="1" applyFont="1" applyBorder="1" applyAlignment="1">
      <alignment/>
    </xf>
    <xf numFmtId="0" fontId="21" fillId="0" borderId="16" xfId="0" applyFont="1" applyBorder="1" applyAlignment="1">
      <alignment/>
    </xf>
    <xf numFmtId="3" fontId="26" fillId="0" borderId="12" xfId="40" applyNumberFormat="1" applyFont="1" applyFill="1" applyBorder="1" applyAlignment="1" applyProtection="1">
      <alignment horizontal="right" vertical="center"/>
      <protection/>
    </xf>
    <xf numFmtId="3" fontId="21" fillId="0" borderId="12" xfId="40" applyNumberFormat="1" applyFont="1" applyFill="1" applyBorder="1" applyAlignment="1" applyProtection="1">
      <alignment vertical="center"/>
      <protection/>
    </xf>
    <xf numFmtId="3" fontId="27" fillId="0" borderId="0" xfId="40" applyNumberFormat="1" applyFont="1" applyFill="1" applyBorder="1" applyAlignment="1" applyProtection="1">
      <alignment horizontal="left" wrapText="1"/>
      <protection/>
    </xf>
    <xf numFmtId="3" fontId="22" fillId="0" borderId="0" xfId="40" applyNumberFormat="1" applyFont="1" applyFill="1" applyBorder="1" applyAlignment="1" applyProtection="1">
      <alignment horizontal="left"/>
      <protection/>
    </xf>
    <xf numFmtId="3" fontId="27" fillId="0" borderId="8" xfId="40" applyNumberFormat="1" applyFont="1" applyFill="1" applyBorder="1" applyAlignment="1" applyProtection="1">
      <alignment horizontal="left"/>
      <protection/>
    </xf>
    <xf numFmtId="3" fontId="22" fillId="0" borderId="8" xfId="40" applyNumberFormat="1" applyFont="1" applyFill="1" applyBorder="1" applyAlignment="1" applyProtection="1">
      <alignment horizontal="left"/>
      <protection/>
    </xf>
    <xf numFmtId="0" fontId="27" fillId="0" borderId="8" xfId="0" applyFont="1" applyBorder="1" applyAlignment="1">
      <alignment horizontal="left"/>
    </xf>
    <xf numFmtId="3" fontId="27" fillId="0" borderId="8" xfId="40" applyNumberFormat="1" applyFont="1" applyFill="1" applyBorder="1" applyAlignment="1" applyProtection="1">
      <alignment horizontal="left" vertical="center"/>
      <protection/>
    </xf>
    <xf numFmtId="3" fontId="27" fillId="0" borderId="8" xfId="40" applyNumberFormat="1" applyFont="1" applyFill="1" applyBorder="1" applyAlignment="1" applyProtection="1">
      <alignment horizontal="left" wrapText="1"/>
      <protection/>
    </xf>
    <xf numFmtId="3" fontId="27" fillId="0" borderId="8" xfId="0" applyNumberFormat="1" applyFont="1" applyBorder="1" applyAlignment="1">
      <alignment horizontal="left" vertical="center"/>
    </xf>
    <xf numFmtId="3" fontId="22" fillId="0" borderId="0" xfId="0" applyNumberFormat="1" applyFont="1" applyAlignment="1">
      <alignment horizontal="left"/>
    </xf>
    <xf numFmtId="49" fontId="27" fillId="0" borderId="0" xfId="0" applyNumberFormat="1" applyFont="1" applyBorder="1" applyAlignment="1">
      <alignment horizontal="center"/>
    </xf>
    <xf numFmtId="3" fontId="27" fillId="0" borderId="9" xfId="0" applyNumberFormat="1" applyFont="1" applyBorder="1" applyAlignment="1">
      <alignment horizontal="left"/>
    </xf>
    <xf numFmtId="3" fontId="22" fillId="0" borderId="9" xfId="0" applyNumberFormat="1" applyFont="1" applyBorder="1" applyAlignment="1">
      <alignment horizontal="left" vertical="center"/>
    </xf>
    <xf numFmtId="3" fontId="27" fillId="0" borderId="9" xfId="0" applyNumberFormat="1" applyFont="1" applyBorder="1" applyAlignment="1">
      <alignment horizontal="left" vertical="center"/>
    </xf>
    <xf numFmtId="0" fontId="22" fillId="0" borderId="11" xfId="0" applyFont="1" applyBorder="1" applyAlignment="1">
      <alignment horizontal="left"/>
    </xf>
    <xf numFmtId="165" fontId="26" fillId="0" borderId="9" xfId="40" applyNumberFormat="1" applyFont="1" applyFill="1" applyBorder="1" applyAlignment="1" applyProtection="1">
      <alignment horizontal="right" vertical="center"/>
      <protection/>
    </xf>
    <xf numFmtId="165" fontId="26" fillId="0" borderId="12" xfId="40" applyNumberFormat="1" applyFont="1" applyFill="1" applyBorder="1" applyAlignment="1" applyProtection="1">
      <alignment horizontal="right" vertical="center"/>
      <protection/>
    </xf>
    <xf numFmtId="3" fontId="26" fillId="0" borderId="11" xfId="40" applyNumberFormat="1" applyFont="1" applyFill="1" applyBorder="1" applyAlignment="1" applyProtection="1">
      <alignment horizontal="right" vertical="center"/>
      <protection/>
    </xf>
    <xf numFmtId="3" fontId="21" fillId="0" borderId="17" xfId="40" applyNumberFormat="1" applyFont="1" applyFill="1" applyBorder="1" applyAlignment="1" applyProtection="1">
      <alignment horizontal="right" vertical="center"/>
      <protection/>
    </xf>
    <xf numFmtId="1" fontId="41" fillId="0" borderId="16" xfId="0" applyNumberFormat="1" applyFont="1" applyBorder="1" applyAlignment="1">
      <alignment horizontal="right"/>
    </xf>
    <xf numFmtId="165" fontId="21" fillId="0" borderId="12" xfId="0" applyNumberFormat="1" applyFont="1" applyBorder="1" applyAlignment="1">
      <alignment horizontal="right"/>
    </xf>
    <xf numFmtId="3" fontId="27" fillId="0" borderId="9" xfId="40" applyNumberFormat="1" applyFont="1" applyFill="1" applyBorder="1" applyAlignment="1" applyProtection="1">
      <alignment horizontal="left"/>
      <protection/>
    </xf>
    <xf numFmtId="3" fontId="22" fillId="0" borderId="9" xfId="40" applyNumberFormat="1" applyFont="1" applyFill="1" applyBorder="1" applyAlignment="1" applyProtection="1">
      <alignment horizontal="left"/>
      <protection/>
    </xf>
    <xf numFmtId="0" fontId="27" fillId="0" borderId="9" xfId="0" applyFont="1" applyBorder="1" applyAlignment="1">
      <alignment horizontal="left"/>
    </xf>
    <xf numFmtId="3" fontId="27" fillId="0" borderId="9" xfId="40" applyNumberFormat="1" applyFont="1" applyFill="1" applyBorder="1" applyAlignment="1" applyProtection="1">
      <alignment horizontal="left" vertical="center"/>
      <protection/>
    </xf>
    <xf numFmtId="3" fontId="27" fillId="0" borderId="9" xfId="40" applyNumberFormat="1" applyFont="1" applyFill="1" applyBorder="1" applyAlignment="1" applyProtection="1">
      <alignment horizontal="left" wrapText="1"/>
      <protection/>
    </xf>
    <xf numFmtId="3" fontId="27" fillId="0" borderId="11" xfId="0" applyNumberFormat="1" applyFont="1" applyBorder="1" applyAlignment="1">
      <alignment horizontal="left" vertical="center"/>
    </xf>
    <xf numFmtId="3" fontId="56" fillId="0" borderId="12" xfId="0" applyNumberFormat="1" applyFont="1" applyBorder="1" applyAlignment="1">
      <alignment horizontal="left"/>
    </xf>
    <xf numFmtId="3" fontId="22" fillId="0" borderId="12" xfId="0" applyNumberFormat="1" applyFont="1" applyBorder="1" applyAlignment="1">
      <alignment horizontal="left"/>
    </xf>
    <xf numFmtId="164" fontId="34" fillId="0" borderId="16" xfId="0" applyNumberFormat="1" applyFont="1" applyBorder="1" applyAlignment="1">
      <alignment/>
    </xf>
    <xf numFmtId="3" fontId="31" fillId="0" borderId="16" xfId="0" applyNumberFormat="1" applyFont="1" applyBorder="1" applyAlignment="1">
      <alignment/>
    </xf>
    <xf numFmtId="3" fontId="42" fillId="0" borderId="12" xfId="0" applyNumberFormat="1" applyFont="1" applyBorder="1" applyAlignment="1">
      <alignment/>
    </xf>
    <xf numFmtId="3" fontId="20" fillId="0" borderId="9" xfId="0" applyNumberFormat="1" applyFont="1" applyFill="1" applyBorder="1" applyAlignment="1">
      <alignment/>
    </xf>
    <xf numFmtId="3" fontId="20" fillId="0" borderId="12" xfId="0" applyNumberFormat="1" applyFont="1" applyFill="1" applyBorder="1" applyAlignment="1">
      <alignment/>
    </xf>
    <xf numFmtId="3" fontId="20" fillId="0" borderId="12" xfId="0" applyNumberFormat="1" applyFont="1" applyFill="1" applyBorder="1" applyAlignment="1">
      <alignment/>
    </xf>
    <xf numFmtId="165" fontId="34" fillId="0" borderId="9" xfId="0" applyNumberFormat="1" applyFont="1" applyBorder="1" applyAlignment="1">
      <alignment/>
    </xf>
    <xf numFmtId="165" fontId="26" fillId="0" borderId="9" xfId="0" applyNumberFormat="1" applyFont="1" applyFill="1" applyBorder="1" applyAlignment="1">
      <alignment/>
    </xf>
    <xf numFmtId="165" fontId="26" fillId="0" borderId="9" xfId="0" applyNumberFormat="1" applyFont="1" applyBorder="1" applyAlignment="1">
      <alignment/>
    </xf>
    <xf numFmtId="165" fontId="26" fillId="0" borderId="9" xfId="0" applyNumberFormat="1" applyFont="1" applyFill="1" applyBorder="1" applyAlignment="1">
      <alignment/>
    </xf>
    <xf numFmtId="165" fontId="26" fillId="0" borderId="12" xfId="0" applyNumberFormat="1" applyFont="1" applyFill="1" applyBorder="1" applyAlignment="1">
      <alignment/>
    </xf>
    <xf numFmtId="165" fontId="26" fillId="0" borderId="12" xfId="0" applyNumberFormat="1" applyFont="1" applyBorder="1" applyAlignment="1">
      <alignment/>
    </xf>
    <xf numFmtId="165" fontId="26" fillId="0" borderId="12" xfId="0" applyNumberFormat="1" applyFont="1" applyFill="1" applyBorder="1" applyAlignment="1">
      <alignment/>
    </xf>
    <xf numFmtId="3" fontId="26" fillId="0" borderId="12" xfId="0" applyNumberFormat="1" applyFont="1" applyFill="1" applyBorder="1" applyAlignment="1">
      <alignment/>
    </xf>
    <xf numFmtId="3" fontId="26" fillId="0" borderId="12" xfId="0" applyNumberFormat="1" applyFont="1" applyFill="1" applyBorder="1" applyAlignment="1">
      <alignment/>
    </xf>
    <xf numFmtId="3" fontId="27" fillId="0" borderId="0" xfId="40" applyNumberFormat="1" applyFont="1" applyFill="1" applyBorder="1" applyAlignment="1" applyProtection="1">
      <alignment horizontal="center" wrapText="1"/>
      <protection/>
    </xf>
    <xf numFmtId="3" fontId="22" fillId="22" borderId="8" xfId="0" applyNumberFormat="1" applyFont="1" applyFill="1" applyBorder="1" applyAlignment="1">
      <alignment horizontal="center" vertical="center"/>
    </xf>
    <xf numFmtId="3" fontId="22" fillId="0" borderId="8" xfId="0" applyNumberFormat="1" applyFont="1" applyBorder="1" applyAlignment="1">
      <alignment horizontal="left" wrapText="1"/>
    </xf>
    <xf numFmtId="3" fontId="22" fillId="0" borderId="8" xfId="0" applyNumberFormat="1" applyFont="1" applyBorder="1" applyAlignment="1">
      <alignment horizontal="left"/>
    </xf>
    <xf numFmtId="3" fontId="22" fillId="0" borderId="10" xfId="0" applyNumberFormat="1" applyFont="1" applyBorder="1" applyAlignment="1">
      <alignment horizontal="left"/>
    </xf>
    <xf numFmtId="3" fontId="22" fillId="0" borderId="13" xfId="0" applyNumberFormat="1" applyFont="1" applyBorder="1" applyAlignment="1">
      <alignment horizontal="left"/>
    </xf>
    <xf numFmtId="3" fontId="22" fillId="0" borderId="12" xfId="0" applyNumberFormat="1" applyFont="1" applyBorder="1" applyAlignment="1">
      <alignment horizontal="left" wrapText="1"/>
    </xf>
    <xf numFmtId="165" fontId="20" fillId="0" borderId="17" xfId="0" applyNumberFormat="1" applyFont="1" applyBorder="1" applyAlignment="1">
      <alignment/>
    </xf>
    <xf numFmtId="165" fontId="20" fillId="0" borderId="16" xfId="0" applyNumberFormat="1" applyFont="1" applyBorder="1" applyAlignment="1">
      <alignment/>
    </xf>
    <xf numFmtId="3" fontId="26" fillId="0" borderId="16" xfId="0" applyNumberFormat="1" applyFont="1" applyFill="1" applyBorder="1" applyAlignment="1" applyProtection="1">
      <alignment/>
      <protection/>
    </xf>
    <xf numFmtId="3" fontId="26" fillId="0" borderId="9" xfId="0" applyNumberFormat="1" applyFont="1" applyFill="1" applyBorder="1" applyAlignment="1" applyProtection="1">
      <alignment vertical="center"/>
      <protection/>
    </xf>
    <xf numFmtId="3" fontId="26" fillId="0" borderId="9" xfId="0" applyNumberFormat="1" applyFont="1" applyFill="1" applyBorder="1" applyAlignment="1" applyProtection="1">
      <alignment horizontal="right" vertical="center"/>
      <protection/>
    </xf>
    <xf numFmtId="3" fontId="26" fillId="0" borderId="12" xfId="0" applyNumberFormat="1" applyFont="1" applyFill="1" applyBorder="1" applyAlignment="1" applyProtection="1">
      <alignment vertical="center"/>
      <protection/>
    </xf>
    <xf numFmtId="3" fontId="26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center" vertical="center"/>
    </xf>
    <xf numFmtId="3" fontId="22" fillId="0" borderId="12" xfId="56" applyNumberFormat="1" applyFont="1" applyFill="1" applyBorder="1" applyAlignment="1">
      <alignment horizontal="right"/>
      <protection/>
    </xf>
    <xf numFmtId="3" fontId="48" fillId="0" borderId="12" xfId="56" applyNumberFormat="1" applyFont="1" applyFill="1" applyBorder="1" applyAlignment="1">
      <alignment horizontal="left" vertical="center"/>
      <protection/>
    </xf>
    <xf numFmtId="3" fontId="48" fillId="0" borderId="12" xfId="56" applyNumberFormat="1" applyFont="1" applyBorder="1" applyAlignment="1">
      <alignment/>
      <protection/>
    </xf>
    <xf numFmtId="3" fontId="23" fillId="0" borderId="12" xfId="56" applyNumberFormat="1" applyFont="1" applyBorder="1" applyAlignment="1">
      <alignment vertical="center"/>
      <protection/>
    </xf>
    <xf numFmtId="3" fontId="48" fillId="0" borderId="12" xfId="56" applyNumberFormat="1" applyFont="1" applyBorder="1" applyAlignment="1">
      <alignment vertical="center"/>
      <protection/>
    </xf>
    <xf numFmtId="3" fontId="23" fillId="24" borderId="12" xfId="56" applyNumberFormat="1" applyFont="1" applyFill="1" applyBorder="1" applyAlignment="1">
      <alignment vertical="center"/>
      <protection/>
    </xf>
    <xf numFmtId="3" fontId="23" fillId="0" borderId="12" xfId="56" applyNumberFormat="1" applyFont="1" applyBorder="1" applyAlignment="1">
      <alignment horizontal="left" vertical="center" wrapText="1"/>
      <protection/>
    </xf>
    <xf numFmtId="0" fontId="48" fillId="0" borderId="12" xfId="0" applyFont="1" applyBorder="1" applyAlignment="1">
      <alignment/>
    </xf>
    <xf numFmtId="0" fontId="23" fillId="0" borderId="12" xfId="0" applyFont="1" applyBorder="1" applyAlignment="1">
      <alignment/>
    </xf>
    <xf numFmtId="3" fontId="27" fillId="0" borderId="12" xfId="56" applyNumberFormat="1" applyFont="1" applyFill="1" applyBorder="1" applyAlignment="1">
      <alignment horizontal="right"/>
      <protection/>
    </xf>
    <xf numFmtId="3" fontId="26" fillId="25" borderId="12" xfId="0" applyNumberFormat="1" applyFont="1" applyFill="1" applyBorder="1" applyAlignment="1">
      <alignment horizontal="right"/>
    </xf>
    <xf numFmtId="3" fontId="22" fillId="0" borderId="11" xfId="40" applyNumberFormat="1" applyFont="1" applyFill="1" applyBorder="1" applyAlignment="1" applyProtection="1">
      <alignment/>
      <protection/>
    </xf>
    <xf numFmtId="0" fontId="24" fillId="0" borderId="0" xfId="0" applyFont="1" applyAlignment="1">
      <alignment horizontal="center" wrapText="1"/>
    </xf>
    <xf numFmtId="0" fontId="2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6" fillId="25" borderId="16" xfId="0" applyFont="1" applyFill="1" applyBorder="1" applyAlignment="1">
      <alignment horizontal="center"/>
    </xf>
    <xf numFmtId="3" fontId="22" fillId="0" borderId="0" xfId="5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24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4" fillId="0" borderId="0" xfId="0" applyFont="1" applyBorder="1" applyAlignment="1">
      <alignment horizontal="center"/>
    </xf>
    <xf numFmtId="0" fontId="0" fillId="0" borderId="0" xfId="0" applyAlignment="1">
      <alignment/>
    </xf>
    <xf numFmtId="2" fontId="24" fillId="0" borderId="0" xfId="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2" fontId="25" fillId="0" borderId="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49" fontId="25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2" fontId="24" fillId="0" borderId="0" xfId="0" applyNumberFormat="1" applyFont="1" applyBorder="1" applyAlignment="1">
      <alignment horizontal="center"/>
    </xf>
    <xf numFmtId="0" fontId="26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 wrapText="1"/>
    </xf>
    <xf numFmtId="0" fontId="26" fillId="0" borderId="18" xfId="0" applyFont="1" applyBorder="1" applyAlignment="1">
      <alignment/>
    </xf>
    <xf numFmtId="0" fontId="26" fillId="0" borderId="16" xfId="0" applyFont="1" applyBorder="1" applyAlignment="1">
      <alignment wrapText="1"/>
    </xf>
    <xf numFmtId="0" fontId="26" fillId="0" borderId="18" xfId="0" applyFont="1" applyBorder="1" applyAlignment="1">
      <alignment wrapText="1"/>
    </xf>
    <xf numFmtId="1" fontId="20" fillId="0" borderId="16" xfId="0" applyNumberFormat="1" applyFont="1" applyBorder="1" applyAlignment="1">
      <alignment wrapText="1"/>
    </xf>
    <xf numFmtId="1" fontId="20" fillId="0" borderId="18" xfId="0" applyNumberFormat="1" applyFont="1" applyBorder="1" applyAlignment="1">
      <alignment wrapText="1"/>
    </xf>
    <xf numFmtId="0" fontId="0" fillId="0" borderId="19" xfId="0" applyBorder="1" applyAlignment="1">
      <alignment wrapText="1"/>
    </xf>
    <xf numFmtId="3" fontId="45" fillId="0" borderId="0" xfId="0" applyNumberFormat="1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26" fillId="22" borderId="8" xfId="0" applyFont="1" applyFill="1" applyBorder="1" applyAlignment="1">
      <alignment horizontal="center" vertical="center" wrapText="1"/>
    </xf>
    <xf numFmtId="0" fontId="26" fillId="22" borderId="8" xfId="0" applyFont="1" applyFill="1" applyBorder="1" applyAlignment="1">
      <alignment horizontal="center" wrapText="1"/>
    </xf>
    <xf numFmtId="3" fontId="45" fillId="0" borderId="0" xfId="0" applyNumberFormat="1" applyFont="1" applyBorder="1" applyAlignment="1">
      <alignment horizontal="center" vertical="center" wrapText="1"/>
    </xf>
    <xf numFmtId="3" fontId="20" fillId="0" borderId="9" xfId="0" applyNumberFormat="1" applyFont="1" applyBorder="1" applyAlignment="1">
      <alignment/>
    </xf>
    <xf numFmtId="3" fontId="26" fillId="0" borderId="8" xfId="0" applyNumberFormat="1" applyFont="1" applyBorder="1" applyAlignment="1">
      <alignment horizontal="left"/>
    </xf>
    <xf numFmtId="3" fontId="26" fillId="0" borderId="8" xfId="0" applyNumberFormat="1" applyFont="1" applyBorder="1" applyAlignment="1">
      <alignment/>
    </xf>
    <xf numFmtId="3" fontId="20" fillId="0" borderId="8" xfId="0" applyNumberFormat="1" applyFont="1" applyBorder="1" applyAlignment="1">
      <alignment horizontal="left"/>
    </xf>
    <xf numFmtId="3" fontId="20" fillId="0" borderId="9" xfId="0" applyNumberFormat="1" applyFont="1" applyBorder="1" applyAlignment="1">
      <alignment wrapText="1"/>
    </xf>
    <xf numFmtId="3" fontId="20" fillId="22" borderId="8" xfId="0" applyNumberFormat="1" applyFont="1" applyFill="1" applyBorder="1" applyAlignment="1">
      <alignment horizontal="center" vertical="center"/>
    </xf>
    <xf numFmtId="3" fontId="26" fillId="0" borderId="9" xfId="0" applyNumberFormat="1" applyFont="1" applyFill="1" applyBorder="1" applyAlignment="1">
      <alignment horizontal="left"/>
    </xf>
    <xf numFmtId="3" fontId="20" fillId="0" borderId="9" xfId="0" applyNumberFormat="1" applyFont="1" applyBorder="1" applyAlignment="1">
      <alignment/>
    </xf>
    <xf numFmtId="3" fontId="20" fillId="0" borderId="8" xfId="0" applyNumberFormat="1" applyFont="1" applyBorder="1" applyAlignment="1">
      <alignment wrapText="1"/>
    </xf>
    <xf numFmtId="3" fontId="24" fillId="0" borderId="0" xfId="0" applyNumberFormat="1" applyFont="1" applyBorder="1" applyAlignment="1">
      <alignment horizontal="center" vertical="center" wrapText="1"/>
    </xf>
    <xf numFmtId="3" fontId="26" fillId="0" borderId="8" xfId="0" applyNumberFormat="1" applyFont="1" applyBorder="1" applyAlignment="1">
      <alignment/>
    </xf>
    <xf numFmtId="3" fontId="26" fillId="0" borderId="9" xfId="0" applyNumberFormat="1" applyFont="1" applyFill="1" applyBorder="1" applyAlignment="1">
      <alignment horizontal="left" wrapText="1"/>
    </xf>
    <xf numFmtId="3" fontId="26" fillId="0" borderId="20" xfId="0" applyNumberFormat="1" applyFont="1" applyFill="1" applyBorder="1" applyAlignment="1">
      <alignment horizontal="left" wrapText="1"/>
    </xf>
    <xf numFmtId="49" fontId="26" fillId="0" borderId="8" xfId="0" applyNumberFormat="1" applyFont="1" applyBorder="1" applyAlignment="1">
      <alignment/>
    </xf>
    <xf numFmtId="49" fontId="26" fillId="0" borderId="8" xfId="0" applyNumberFormat="1" applyFont="1" applyBorder="1" applyAlignment="1">
      <alignment wrapText="1"/>
    </xf>
    <xf numFmtId="3" fontId="24" fillId="0" borderId="0" xfId="40" applyNumberFormat="1" applyFont="1" applyFill="1" applyBorder="1" applyAlignment="1" applyProtection="1">
      <alignment horizontal="center" wrapText="1"/>
      <protection/>
    </xf>
    <xf numFmtId="3" fontId="26" fillId="0" borderId="8" xfId="0" applyNumberFormat="1" applyFont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3" fontId="26" fillId="0" borderId="12" xfId="0" applyNumberFormat="1" applyFont="1" applyBorder="1" applyAlignment="1">
      <alignment horizontal="left" vertical="center"/>
    </xf>
    <xf numFmtId="3" fontId="26" fillId="0" borderId="14" xfId="0" applyNumberFormat="1" applyFont="1" applyBorder="1" applyAlignment="1">
      <alignment horizontal="left" vertical="center"/>
    </xf>
    <xf numFmtId="3" fontId="24" fillId="0" borderId="0" xfId="0" applyNumberFormat="1" applyFont="1" applyBorder="1" applyAlignment="1">
      <alignment horizontal="center" vertical="center" wrapText="1"/>
    </xf>
    <xf numFmtId="2" fontId="45" fillId="0" borderId="0" xfId="56" applyNumberFormat="1" applyFont="1" applyBorder="1" applyAlignment="1">
      <alignment horizontal="center"/>
      <protection/>
    </xf>
    <xf numFmtId="0" fontId="47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26" fillId="25" borderId="12" xfId="0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/>
    </xf>
    <xf numFmtId="0" fontId="20" fillId="25" borderId="18" xfId="0" applyFont="1" applyFill="1" applyBorder="1" applyAlignment="1">
      <alignment horizontal="center"/>
    </xf>
    <xf numFmtId="0" fontId="20" fillId="25" borderId="19" xfId="0" applyFont="1" applyFill="1" applyBorder="1" applyAlignment="1">
      <alignment horizontal="center"/>
    </xf>
    <xf numFmtId="0" fontId="26" fillId="25" borderId="13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6" fillId="25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0" fontId="26" fillId="25" borderId="12" xfId="0" applyFont="1" applyFill="1" applyBorder="1" applyAlignment="1">
      <alignment horizontal="center"/>
    </xf>
    <xf numFmtId="0" fontId="27" fillId="25" borderId="12" xfId="0" applyFont="1" applyFill="1" applyBorder="1" applyAlignment="1">
      <alignment horizontal="center"/>
    </xf>
    <xf numFmtId="0" fontId="26" fillId="0" borderId="12" xfId="0" applyFont="1" applyBorder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6" fillId="25" borderId="12" xfId="0" applyFont="1" applyFill="1" applyBorder="1" applyAlignment="1">
      <alignment/>
    </xf>
    <xf numFmtId="0" fontId="0" fillId="25" borderId="12" xfId="0" applyFill="1" applyBorder="1" applyAlignment="1">
      <alignment/>
    </xf>
    <xf numFmtId="0" fontId="22" fillId="25" borderId="12" xfId="0" applyFont="1" applyFill="1" applyBorder="1" applyAlignment="1">
      <alignment/>
    </xf>
    <xf numFmtId="3" fontId="20" fillId="25" borderId="12" xfId="0" applyNumberFormat="1" applyFont="1" applyFill="1" applyBorder="1" applyAlignment="1">
      <alignment/>
    </xf>
    <xf numFmtId="3" fontId="26" fillId="25" borderId="12" xfId="0" applyNumberFormat="1" applyFont="1" applyFill="1" applyBorder="1" applyAlignment="1">
      <alignment/>
    </xf>
    <xf numFmtId="3" fontId="20" fillId="0" borderId="12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előirányzat-felhasználási ütemterv 2010.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zoomScalePageLayoutView="0" workbookViewId="0" topLeftCell="A13">
      <selection activeCell="G24" sqref="G24"/>
    </sheetView>
  </sheetViews>
  <sheetFormatPr defaultColWidth="9.00390625" defaultRowHeight="12.75"/>
  <cols>
    <col min="1" max="1" width="3.75390625" style="1" customWidth="1"/>
    <col min="2" max="2" width="36.75390625" style="2" customWidth="1"/>
    <col min="3" max="3" width="10.25390625" style="3" customWidth="1"/>
    <col min="4" max="4" width="10.25390625" style="4" customWidth="1"/>
    <col min="5" max="5" width="10.125" style="3" customWidth="1"/>
    <col min="6" max="6" width="10.25390625" style="3" customWidth="1"/>
    <col min="7" max="7" width="10.25390625" style="0" customWidth="1"/>
  </cols>
  <sheetData>
    <row r="2" spans="4:7" ht="15.75">
      <c r="D2" s="5"/>
      <c r="F2" s="5"/>
      <c r="G2" s="5" t="s">
        <v>0</v>
      </c>
    </row>
    <row r="3" spans="3:7" ht="11.25" customHeight="1">
      <c r="C3" s="6"/>
      <c r="D3" s="7"/>
      <c r="F3" s="7"/>
      <c r="G3" s="7" t="s">
        <v>1</v>
      </c>
    </row>
    <row r="4" spans="3:4" ht="15.75">
      <c r="C4" s="8"/>
      <c r="D4" s="9"/>
    </row>
    <row r="5" spans="1:7" ht="34.5" customHeight="1">
      <c r="A5" s="560" t="s">
        <v>393</v>
      </c>
      <c r="B5" s="560"/>
      <c r="C5" s="560"/>
      <c r="D5" s="560"/>
      <c r="E5" s="560"/>
      <c r="F5" s="560"/>
      <c r="G5" s="561"/>
    </row>
    <row r="6" ht="23.25" customHeight="1">
      <c r="B6" s="10"/>
    </row>
    <row r="7" spans="2:7" ht="15.75">
      <c r="B7" s="11"/>
      <c r="C7" s="12"/>
      <c r="D7" s="5"/>
      <c r="F7" s="5"/>
      <c r="G7" s="5" t="s">
        <v>2</v>
      </c>
    </row>
    <row r="8" spans="1:7" s="120" customFormat="1" ht="48.75" customHeight="1">
      <c r="A8" s="383" t="s">
        <v>3</v>
      </c>
      <c r="B8" s="372" t="s">
        <v>4</v>
      </c>
      <c r="C8" s="385" t="s">
        <v>385</v>
      </c>
      <c r="D8" s="384" t="s">
        <v>386</v>
      </c>
      <c r="E8" s="386" t="s">
        <v>387</v>
      </c>
      <c r="F8" s="387" t="s">
        <v>388</v>
      </c>
      <c r="G8" s="387" t="s">
        <v>616</v>
      </c>
    </row>
    <row r="9" spans="1:7" ht="25.5" customHeight="1">
      <c r="A9" s="14"/>
      <c r="B9" s="363" t="s">
        <v>5</v>
      </c>
      <c r="C9" s="15"/>
      <c r="D9" s="16"/>
      <c r="E9" s="365"/>
      <c r="F9" s="265"/>
      <c r="G9" s="272"/>
    </row>
    <row r="10" spans="1:7" ht="25.5" customHeight="1">
      <c r="A10" s="18" t="s">
        <v>6</v>
      </c>
      <c r="B10" s="317" t="s">
        <v>7</v>
      </c>
      <c r="C10" s="17"/>
      <c r="D10" s="19"/>
      <c r="E10" s="365"/>
      <c r="F10" s="265"/>
      <c r="G10" s="272"/>
    </row>
    <row r="11" spans="1:7" ht="25.5" customHeight="1">
      <c r="A11" s="20" t="s">
        <v>8</v>
      </c>
      <c r="B11" s="321" t="s">
        <v>9</v>
      </c>
      <c r="C11" s="17">
        <v>15540</v>
      </c>
      <c r="D11" s="19">
        <v>15540</v>
      </c>
      <c r="E11" s="365">
        <v>16679</v>
      </c>
      <c r="F11" s="265">
        <v>14614</v>
      </c>
      <c r="G11" s="265">
        <v>10464</v>
      </c>
    </row>
    <row r="12" spans="1:7" ht="25.5" customHeight="1">
      <c r="A12" s="20" t="s">
        <v>10</v>
      </c>
      <c r="B12" s="321" t="s">
        <v>582</v>
      </c>
      <c r="C12" s="17">
        <v>143735</v>
      </c>
      <c r="D12" s="19">
        <v>143735</v>
      </c>
      <c r="E12" s="366">
        <v>157779</v>
      </c>
      <c r="F12" s="265">
        <v>51800</v>
      </c>
      <c r="G12" s="265">
        <v>51800</v>
      </c>
    </row>
    <row r="13" spans="1:7" ht="25.5" customHeight="1">
      <c r="A13" s="20" t="s">
        <v>11</v>
      </c>
      <c r="B13" s="321" t="s">
        <v>12</v>
      </c>
      <c r="C13" s="17">
        <v>281725</v>
      </c>
      <c r="D13" s="19">
        <v>333364</v>
      </c>
      <c r="E13" s="365">
        <v>407640</v>
      </c>
      <c r="F13" s="265">
        <v>260058</v>
      </c>
      <c r="G13" s="265">
        <v>291694</v>
      </c>
    </row>
    <row r="14" spans="1:7" s="255" customFormat="1" ht="32.25" customHeight="1">
      <c r="A14" s="20" t="s">
        <v>13</v>
      </c>
      <c r="B14" s="364" t="s">
        <v>507</v>
      </c>
      <c r="C14" s="17">
        <v>67709</v>
      </c>
      <c r="D14" s="19">
        <v>74663</v>
      </c>
      <c r="E14" s="365">
        <v>94215</v>
      </c>
      <c r="F14" s="265">
        <v>95142</v>
      </c>
      <c r="G14" s="265">
        <v>89946</v>
      </c>
    </row>
    <row r="15" spans="1:7" ht="25.5" customHeight="1">
      <c r="A15" s="20" t="s">
        <v>14</v>
      </c>
      <c r="B15" s="321" t="s">
        <v>15</v>
      </c>
      <c r="C15" s="17">
        <v>49583</v>
      </c>
      <c r="D15" s="19">
        <v>49583</v>
      </c>
      <c r="E15" s="365">
        <v>46480</v>
      </c>
      <c r="F15" s="265">
        <v>9209</v>
      </c>
      <c r="G15" s="265">
        <v>9209</v>
      </c>
    </row>
    <row r="16" spans="1:7" ht="25.5" customHeight="1">
      <c r="A16" s="14"/>
      <c r="B16" s="317" t="s">
        <v>16</v>
      </c>
      <c r="C16" s="24">
        <f>C11+C12+C13+C14+C15</f>
        <v>558292</v>
      </c>
      <c r="D16" s="24">
        <f>D11+D12+D13+D14+D15</f>
        <v>616885</v>
      </c>
      <c r="E16" s="139">
        <f>E11+E12+E13+E14+E15</f>
        <v>722793</v>
      </c>
      <c r="F16" s="370">
        <f>F11+F12+F13+F14+F15</f>
        <v>430823</v>
      </c>
      <c r="G16" s="370">
        <f>G11+G12+G13+G14+G15</f>
        <v>453113</v>
      </c>
    </row>
    <row r="17" spans="1:7" ht="25.5" customHeight="1">
      <c r="A17" s="18" t="s">
        <v>17</v>
      </c>
      <c r="B17" s="317" t="s">
        <v>18</v>
      </c>
      <c r="C17" s="27">
        <v>3898</v>
      </c>
      <c r="D17" s="26">
        <v>3898</v>
      </c>
      <c r="E17" s="367"/>
      <c r="F17" s="270">
        <v>59709</v>
      </c>
      <c r="G17" s="270">
        <v>0</v>
      </c>
    </row>
    <row r="18" spans="1:7" ht="25.5" customHeight="1">
      <c r="A18" s="14"/>
      <c r="B18" s="317" t="s">
        <v>19</v>
      </c>
      <c r="C18" s="24">
        <f>C16+C17</f>
        <v>562190</v>
      </c>
      <c r="D18" s="24">
        <f>D16+D17</f>
        <v>620783</v>
      </c>
      <c r="E18" s="139">
        <f>E16+E17</f>
        <v>722793</v>
      </c>
      <c r="F18" s="370">
        <f>F16+F17</f>
        <v>490532</v>
      </c>
      <c r="G18" s="370">
        <f>G16+G17</f>
        <v>453113</v>
      </c>
    </row>
    <row r="19" spans="1:7" ht="25.5" customHeight="1">
      <c r="A19" s="18" t="s">
        <v>20</v>
      </c>
      <c r="B19" s="317" t="s">
        <v>21</v>
      </c>
      <c r="C19" s="27">
        <v>40144</v>
      </c>
      <c r="D19" s="26">
        <v>26992</v>
      </c>
      <c r="E19" s="367">
        <v>39155</v>
      </c>
      <c r="F19" s="270">
        <v>17492</v>
      </c>
      <c r="G19" s="270">
        <v>64153</v>
      </c>
    </row>
    <row r="20" spans="1:7" ht="25.5" customHeight="1">
      <c r="A20" s="14"/>
      <c r="B20" s="317" t="s">
        <v>22</v>
      </c>
      <c r="C20" s="28">
        <f>C18+C19</f>
        <v>602334</v>
      </c>
      <c r="D20" s="28">
        <f>D18+D19</f>
        <v>647775</v>
      </c>
      <c r="E20" s="41">
        <f>E18+E19</f>
        <v>761948</v>
      </c>
      <c r="F20" s="269">
        <f>F18+F19</f>
        <v>508024</v>
      </c>
      <c r="G20" s="269">
        <f>G18+G19</f>
        <v>517266</v>
      </c>
    </row>
    <row r="21" spans="1:7" ht="25.5" customHeight="1">
      <c r="A21" s="14"/>
      <c r="B21" s="363" t="s">
        <v>23</v>
      </c>
      <c r="C21" s="17"/>
      <c r="D21" s="19"/>
      <c r="E21" s="365"/>
      <c r="F21" s="265"/>
      <c r="G21" s="265"/>
    </row>
    <row r="22" spans="1:7" s="30" customFormat="1" ht="25.5" customHeight="1">
      <c r="A22" s="18" t="s">
        <v>6</v>
      </c>
      <c r="B22" s="317" t="s">
        <v>24</v>
      </c>
      <c r="C22" s="27"/>
      <c r="D22" s="19"/>
      <c r="E22" s="367"/>
      <c r="F22" s="270"/>
      <c r="G22" s="270"/>
    </row>
    <row r="23" spans="1:7" ht="25.5" customHeight="1">
      <c r="A23" s="20" t="s">
        <v>8</v>
      </c>
      <c r="B23" s="321" t="s">
        <v>25</v>
      </c>
      <c r="C23" s="17">
        <v>540743</v>
      </c>
      <c r="D23" s="19">
        <v>569605</v>
      </c>
      <c r="E23" s="365">
        <v>559651</v>
      </c>
      <c r="F23" s="265">
        <v>470801</v>
      </c>
      <c r="G23" s="265">
        <v>479771</v>
      </c>
    </row>
    <row r="24" spans="1:7" ht="25.5" customHeight="1">
      <c r="A24" s="20" t="s">
        <v>10</v>
      </c>
      <c r="B24" s="321" t="s">
        <v>26</v>
      </c>
      <c r="C24" s="17">
        <v>57860</v>
      </c>
      <c r="D24" s="19">
        <v>74739</v>
      </c>
      <c r="E24" s="365">
        <v>79687</v>
      </c>
      <c r="F24" s="265">
        <v>37123</v>
      </c>
      <c r="G24" s="265">
        <v>37395</v>
      </c>
    </row>
    <row r="25" spans="1:7" ht="25.5" customHeight="1">
      <c r="A25" s="20" t="s">
        <v>11</v>
      </c>
      <c r="B25" s="321" t="s">
        <v>28</v>
      </c>
      <c r="C25" s="17">
        <v>100</v>
      </c>
      <c r="D25" s="19">
        <v>100</v>
      </c>
      <c r="E25" s="365">
        <v>340</v>
      </c>
      <c r="F25" s="265">
        <v>100</v>
      </c>
      <c r="G25" s="265">
        <v>100</v>
      </c>
    </row>
    <row r="26" spans="1:7" ht="25.5" customHeight="1">
      <c r="A26" s="14"/>
      <c r="B26" s="317" t="s">
        <v>29</v>
      </c>
      <c r="C26" s="31">
        <f>C23+C24+C25</f>
        <v>598703</v>
      </c>
      <c r="D26" s="31">
        <f>D23+D24+D25</f>
        <v>644444</v>
      </c>
      <c r="E26" s="368">
        <f>E23+E24+E25</f>
        <v>639678</v>
      </c>
      <c r="F26" s="371">
        <f>F23+F24+F25</f>
        <v>508024</v>
      </c>
      <c r="G26" s="371">
        <f>G23+G24+G25</f>
        <v>517266</v>
      </c>
    </row>
    <row r="27" spans="1:7" ht="25.5" customHeight="1">
      <c r="A27" s="18" t="s">
        <v>17</v>
      </c>
      <c r="B27" s="363" t="s">
        <v>30</v>
      </c>
      <c r="C27" s="17">
        <v>3631</v>
      </c>
      <c r="D27" s="19">
        <v>3631</v>
      </c>
      <c r="E27" s="365">
        <v>66463</v>
      </c>
      <c r="F27" s="265">
        <v>0</v>
      </c>
      <c r="G27" s="265">
        <v>0</v>
      </c>
    </row>
    <row r="28" spans="1:7" ht="25.5" customHeight="1">
      <c r="A28" s="18"/>
      <c r="B28" s="363" t="s">
        <v>31</v>
      </c>
      <c r="C28" s="32">
        <f>C26+C27</f>
        <v>602334</v>
      </c>
      <c r="D28" s="32">
        <f>D26+D27</f>
        <v>648075</v>
      </c>
      <c r="E28" s="369">
        <f>E26+E27</f>
        <v>706141</v>
      </c>
      <c r="F28" s="266">
        <f>F26+F27</f>
        <v>508024</v>
      </c>
      <c r="G28" s="266">
        <f>G26+G27</f>
        <v>517266</v>
      </c>
    </row>
    <row r="29" spans="3:7" ht="15.75">
      <c r="C29" s="4"/>
      <c r="D29" s="33"/>
      <c r="G29" s="58"/>
    </row>
    <row r="30" spans="3:7" ht="15.75">
      <c r="C30" s="4"/>
      <c r="G30" s="58"/>
    </row>
    <row r="31" spans="3:7" ht="15.75">
      <c r="C31" s="34"/>
      <c r="G31" s="58"/>
    </row>
    <row r="32" ht="15.75">
      <c r="G32" s="58"/>
    </row>
    <row r="33" spans="3:7" ht="15.75">
      <c r="C33" s="4"/>
      <c r="G33" s="58"/>
    </row>
    <row r="34" ht="15.75">
      <c r="G34" s="58"/>
    </row>
    <row r="35" spans="3:7" ht="15.75">
      <c r="C35" s="34"/>
      <c r="G35" s="58"/>
    </row>
    <row r="36" ht="15.75">
      <c r="G36" s="58"/>
    </row>
    <row r="37" ht="15.75">
      <c r="G37" s="58"/>
    </row>
    <row r="38" ht="15.75">
      <c r="G38" s="58"/>
    </row>
    <row r="39" ht="15.75">
      <c r="G39" s="104"/>
    </row>
    <row r="40" ht="15.75">
      <c r="G40" s="104"/>
    </row>
    <row r="41" ht="15.75">
      <c r="G41" s="104"/>
    </row>
    <row r="42" ht="15.75">
      <c r="G42" s="104"/>
    </row>
  </sheetData>
  <sheetProtection selectLockedCells="1" selectUnlockedCells="1"/>
  <mergeCells count="1">
    <mergeCell ref="A5:G5"/>
  </mergeCells>
  <printOptions/>
  <pageMargins left="0.32" right="0.3625" top="0.5902777777777778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H81" sqref="H81"/>
    </sheetView>
  </sheetViews>
  <sheetFormatPr defaultColWidth="9.00390625" defaultRowHeight="12.75"/>
  <cols>
    <col min="1" max="1" width="31.625" style="0" customWidth="1"/>
    <col min="2" max="2" width="10.00390625" style="0" customWidth="1"/>
    <col min="3" max="3" width="10.00390625" style="3" customWidth="1"/>
    <col min="4" max="4" width="29.625" style="0" customWidth="1"/>
    <col min="5" max="5" width="10.00390625" style="0" customWidth="1"/>
    <col min="6" max="6" width="10.00390625" style="58" customWidth="1"/>
  </cols>
  <sheetData>
    <row r="1" spans="5:6" s="3" customFormat="1" ht="12.75">
      <c r="E1" s="61"/>
      <c r="F1" s="12" t="s">
        <v>467</v>
      </c>
    </row>
    <row r="2" spans="5:6" s="3" customFormat="1" ht="12.75">
      <c r="E2" s="61"/>
      <c r="F2" s="12" t="s">
        <v>1</v>
      </c>
    </row>
    <row r="3" s="3" customFormat="1" ht="15.75">
      <c r="F3" s="58"/>
    </row>
    <row r="4" spans="1:6" s="3" customFormat="1" ht="35.25" customHeight="1">
      <c r="A4" s="553" t="s">
        <v>466</v>
      </c>
      <c r="B4" s="578"/>
      <c r="C4" s="578"/>
      <c r="D4" s="578"/>
      <c r="E4" s="578"/>
      <c r="F4" s="563"/>
    </row>
    <row r="5" s="3" customFormat="1" ht="15.75">
      <c r="F5" s="58"/>
    </row>
    <row r="6" spans="5:6" s="3" customFormat="1" ht="15.75">
      <c r="E6" s="61"/>
      <c r="F6" s="225" t="s">
        <v>2</v>
      </c>
    </row>
    <row r="7" spans="1:6" ht="32.25" customHeight="1">
      <c r="A7" s="557" t="s">
        <v>5</v>
      </c>
      <c r="B7" s="623"/>
      <c r="C7" s="624"/>
      <c r="D7" s="557" t="s">
        <v>23</v>
      </c>
      <c r="E7" s="625"/>
      <c r="F7" s="577"/>
    </row>
    <row r="8" spans="1:6" ht="15.75">
      <c r="A8" s="575" t="s">
        <v>414</v>
      </c>
      <c r="B8" s="577"/>
      <c r="C8" s="622" t="s">
        <v>638</v>
      </c>
      <c r="D8" s="575" t="s">
        <v>414</v>
      </c>
      <c r="E8" s="577"/>
      <c r="F8" s="265"/>
    </row>
    <row r="9" spans="1:6" ht="15.75">
      <c r="A9" s="272" t="s">
        <v>415</v>
      </c>
      <c r="B9" s="265">
        <f>B10+B11+B12</f>
        <v>51008</v>
      </c>
      <c r="C9" s="265">
        <f>C10+C11+C12</f>
        <v>51008</v>
      </c>
      <c r="D9" s="272" t="s">
        <v>415</v>
      </c>
      <c r="E9" s="265">
        <f>E10+E12</f>
        <v>53514</v>
      </c>
      <c r="F9" s="265">
        <f>F10+F12</f>
        <v>54269</v>
      </c>
    </row>
    <row r="10" spans="1:6" ht="15.75">
      <c r="A10" s="272" t="s">
        <v>416</v>
      </c>
      <c r="B10" s="265">
        <v>38089</v>
      </c>
      <c r="C10" s="265">
        <v>38089</v>
      </c>
      <c r="D10" s="272" t="s">
        <v>417</v>
      </c>
      <c r="E10" s="265">
        <v>50657</v>
      </c>
      <c r="F10" s="265">
        <v>51412</v>
      </c>
    </row>
    <row r="11" spans="1:6" ht="15.75">
      <c r="A11" s="272" t="s">
        <v>418</v>
      </c>
      <c r="B11" s="265">
        <v>10062</v>
      </c>
      <c r="C11" s="265">
        <v>10062</v>
      </c>
      <c r="D11" s="272"/>
      <c r="E11" s="272"/>
      <c r="F11" s="265"/>
    </row>
    <row r="12" spans="1:6" ht="15.75">
      <c r="A12" s="272" t="s">
        <v>419</v>
      </c>
      <c r="B12" s="265">
        <v>2857</v>
      </c>
      <c r="C12" s="265">
        <v>2857</v>
      </c>
      <c r="D12" s="272" t="s">
        <v>420</v>
      </c>
      <c r="E12" s="265">
        <v>2857</v>
      </c>
      <c r="F12" s="265">
        <v>2857</v>
      </c>
    </row>
    <row r="13" spans="1:6" ht="15.75">
      <c r="A13" s="272" t="s">
        <v>421</v>
      </c>
      <c r="B13" s="265">
        <f>B14+B15+B16+B17</f>
        <v>16105</v>
      </c>
      <c r="C13" s="265">
        <f>C14+C15+C16+C17</f>
        <v>16105</v>
      </c>
      <c r="D13" s="272" t="s">
        <v>421</v>
      </c>
      <c r="E13" s="265">
        <f>E14+E15+E16+E17</f>
        <v>19030</v>
      </c>
      <c r="F13" s="265">
        <v>19579</v>
      </c>
    </row>
    <row r="14" spans="1:6" ht="15.75">
      <c r="A14" s="272" t="s">
        <v>422</v>
      </c>
      <c r="B14" s="265">
        <v>8780</v>
      </c>
      <c r="C14" s="265">
        <v>8780</v>
      </c>
      <c r="D14" s="272" t="s">
        <v>422</v>
      </c>
      <c r="E14" s="265">
        <v>10508</v>
      </c>
      <c r="F14" s="265">
        <v>10508</v>
      </c>
    </row>
    <row r="15" spans="1:6" ht="15.75">
      <c r="A15" s="272" t="s">
        <v>423</v>
      </c>
      <c r="B15" s="265">
        <v>4561</v>
      </c>
      <c r="C15" s="265">
        <v>4561</v>
      </c>
      <c r="D15" s="272" t="s">
        <v>423</v>
      </c>
      <c r="E15" s="265">
        <v>6350</v>
      </c>
      <c r="F15" s="265">
        <v>6350</v>
      </c>
    </row>
    <row r="16" spans="1:6" ht="15.75">
      <c r="A16" s="272" t="s">
        <v>424</v>
      </c>
      <c r="B16" s="265">
        <v>1169</v>
      </c>
      <c r="C16" s="265">
        <v>1169</v>
      </c>
      <c r="D16" s="272" t="s">
        <v>425</v>
      </c>
      <c r="E16" s="265">
        <v>1172</v>
      </c>
      <c r="F16" s="265">
        <v>1172</v>
      </c>
    </row>
    <row r="17" spans="1:6" ht="15.75">
      <c r="A17" s="272" t="s">
        <v>426</v>
      </c>
      <c r="B17" s="265">
        <v>1595</v>
      </c>
      <c r="C17" s="265">
        <v>1595</v>
      </c>
      <c r="D17" s="272" t="s">
        <v>426</v>
      </c>
      <c r="E17" s="265">
        <v>1000</v>
      </c>
      <c r="F17" s="265">
        <v>1000</v>
      </c>
    </row>
    <row r="18" spans="1:6" ht="15.75">
      <c r="A18" s="272" t="s">
        <v>427</v>
      </c>
      <c r="B18" s="265">
        <v>-8823</v>
      </c>
      <c r="C18" s="265">
        <v>-8823</v>
      </c>
      <c r="D18" s="272"/>
      <c r="E18" s="272"/>
      <c r="F18" s="265"/>
    </row>
    <row r="19" spans="1:6" ht="15.75">
      <c r="A19" s="272" t="s">
        <v>428</v>
      </c>
      <c r="B19" s="265">
        <v>8359</v>
      </c>
      <c r="C19" s="265">
        <v>8359</v>
      </c>
      <c r="D19" s="272"/>
      <c r="E19" s="272"/>
      <c r="F19" s="265"/>
    </row>
    <row r="20" spans="1:6" ht="15.75">
      <c r="A20" s="272" t="s">
        <v>429</v>
      </c>
      <c r="B20" s="265">
        <v>61015</v>
      </c>
      <c r="C20" s="265">
        <v>65338</v>
      </c>
      <c r="D20" s="272" t="s">
        <v>429</v>
      </c>
      <c r="E20" s="265">
        <v>75934</v>
      </c>
      <c r="F20" s="265">
        <v>80257</v>
      </c>
    </row>
    <row r="21" spans="1:6" ht="15.75">
      <c r="A21" s="272" t="s">
        <v>430</v>
      </c>
      <c r="B21" s="265">
        <v>29025</v>
      </c>
      <c r="C21" s="265">
        <v>29025</v>
      </c>
      <c r="D21" s="272" t="s">
        <v>14</v>
      </c>
      <c r="E21" s="272"/>
      <c r="F21" s="265"/>
    </row>
    <row r="22" spans="1:6" ht="15.75">
      <c r="A22" s="272" t="s">
        <v>431</v>
      </c>
      <c r="B22" s="265">
        <f>B23+B24+B25</f>
        <v>102546</v>
      </c>
      <c r="C22" s="265">
        <f>C23+C24+C25</f>
        <v>93200</v>
      </c>
      <c r="D22" s="272" t="s">
        <v>431</v>
      </c>
      <c r="E22" s="265">
        <f>E23+E24+E25</f>
        <v>114911</v>
      </c>
      <c r="F22" s="265">
        <f>F23+F24+F25</f>
        <v>0</v>
      </c>
    </row>
    <row r="23" spans="1:6" ht="15.75">
      <c r="A23" s="272" t="s">
        <v>432</v>
      </c>
      <c r="B23" s="265">
        <v>93200</v>
      </c>
      <c r="C23" s="265">
        <v>93200</v>
      </c>
      <c r="D23" s="272" t="s">
        <v>433</v>
      </c>
      <c r="E23" s="265">
        <v>63505</v>
      </c>
      <c r="F23" s="265">
        <v>0</v>
      </c>
    </row>
    <row r="24" spans="1:6" ht="15.75">
      <c r="A24" s="272" t="s">
        <v>434</v>
      </c>
      <c r="B24" s="265">
        <v>4150</v>
      </c>
      <c r="C24" s="265">
        <v>0</v>
      </c>
      <c r="D24" s="272" t="s">
        <v>435</v>
      </c>
      <c r="E24" s="265">
        <v>16795</v>
      </c>
      <c r="F24" s="265">
        <v>0</v>
      </c>
    </row>
    <row r="25" spans="1:6" ht="15.75">
      <c r="A25" s="272" t="s">
        <v>418</v>
      </c>
      <c r="B25" s="265">
        <v>5196</v>
      </c>
      <c r="C25" s="265">
        <v>0</v>
      </c>
      <c r="D25" s="272" t="s">
        <v>436</v>
      </c>
      <c r="E25" s="265">
        <v>34611</v>
      </c>
      <c r="F25" s="265">
        <v>0</v>
      </c>
    </row>
    <row r="26" spans="1:6" ht="15.75">
      <c r="A26" s="272"/>
      <c r="B26" s="265"/>
      <c r="C26" s="265"/>
      <c r="D26" s="272" t="s">
        <v>639</v>
      </c>
      <c r="E26" s="265"/>
      <c r="F26" s="265">
        <v>107043</v>
      </c>
    </row>
    <row r="27" spans="1:6" ht="15.75">
      <c r="A27" s="272" t="s">
        <v>437</v>
      </c>
      <c r="B27" s="265">
        <f>B28+B29</f>
        <v>20986</v>
      </c>
      <c r="C27" s="265">
        <v>20986</v>
      </c>
      <c r="D27" s="272" t="s">
        <v>438</v>
      </c>
      <c r="E27" s="265">
        <f>E28+E29</f>
        <v>41560</v>
      </c>
      <c r="F27" s="265">
        <f>F28+F29</f>
        <v>44875</v>
      </c>
    </row>
    <row r="28" spans="1:6" ht="15.75">
      <c r="A28" s="272" t="s">
        <v>439</v>
      </c>
      <c r="B28" s="265">
        <v>19686</v>
      </c>
      <c r="C28" s="265">
        <v>23001</v>
      </c>
      <c r="D28" s="272" t="s">
        <v>440</v>
      </c>
      <c r="E28" s="265">
        <v>19000</v>
      </c>
      <c r="F28" s="265">
        <v>22315</v>
      </c>
    </row>
    <row r="29" spans="1:6" ht="15.75">
      <c r="A29" s="272" t="s">
        <v>441</v>
      </c>
      <c r="B29" s="265">
        <v>1300</v>
      </c>
      <c r="C29" s="265">
        <v>1300</v>
      </c>
      <c r="D29" s="272" t="s">
        <v>442</v>
      </c>
      <c r="E29" s="265">
        <v>22560</v>
      </c>
      <c r="F29" s="265">
        <v>22560</v>
      </c>
    </row>
    <row r="30" spans="1:6" ht="15.75">
      <c r="A30" s="272" t="s">
        <v>443</v>
      </c>
      <c r="B30" s="265">
        <v>10500</v>
      </c>
      <c r="C30" s="265">
        <v>10500</v>
      </c>
      <c r="D30" s="272" t="s">
        <v>444</v>
      </c>
      <c r="E30" s="265">
        <f>E31+E32+E33+E34</f>
        <v>11243</v>
      </c>
      <c r="F30" s="265">
        <f>F31+F32+F33+F34</f>
        <v>11834</v>
      </c>
    </row>
    <row r="31" spans="1:6" ht="15.75">
      <c r="A31" s="272"/>
      <c r="B31" s="272"/>
      <c r="C31" s="272"/>
      <c r="D31" s="272" t="s">
        <v>445</v>
      </c>
      <c r="E31" s="265">
        <v>4408</v>
      </c>
      <c r="F31" s="265">
        <v>4408</v>
      </c>
    </row>
    <row r="32" spans="1:6" ht="15.75">
      <c r="A32" s="272"/>
      <c r="B32" s="272"/>
      <c r="C32" s="272"/>
      <c r="D32" s="272" t="s">
        <v>446</v>
      </c>
      <c r="E32" s="265">
        <v>3460</v>
      </c>
      <c r="F32" s="265">
        <v>3460</v>
      </c>
    </row>
    <row r="33" spans="1:6" ht="15.75">
      <c r="A33" s="272"/>
      <c r="B33" s="272"/>
      <c r="C33" s="272"/>
      <c r="D33" s="272" t="s">
        <v>447</v>
      </c>
      <c r="E33" s="265">
        <v>1334</v>
      </c>
      <c r="F33" s="265">
        <v>1334</v>
      </c>
    </row>
    <row r="34" spans="1:6" ht="15.75">
      <c r="A34" s="272"/>
      <c r="B34" s="272"/>
      <c r="C34" s="272"/>
      <c r="D34" s="272" t="s">
        <v>448</v>
      </c>
      <c r="E34" s="265">
        <v>2041</v>
      </c>
      <c r="F34" s="265">
        <v>2632</v>
      </c>
    </row>
    <row r="35" spans="1:6" ht="15.75">
      <c r="A35" s="272" t="s">
        <v>449</v>
      </c>
      <c r="B35" s="265">
        <v>51800</v>
      </c>
      <c r="C35" s="265">
        <v>51800</v>
      </c>
      <c r="D35" s="272" t="s">
        <v>202</v>
      </c>
      <c r="E35" s="265"/>
      <c r="F35" s="265"/>
    </row>
    <row r="36" spans="1:6" ht="15.75">
      <c r="A36" s="272" t="s">
        <v>450</v>
      </c>
      <c r="B36" s="265">
        <v>5256</v>
      </c>
      <c r="C36" s="265">
        <v>5256</v>
      </c>
      <c r="D36" s="272" t="s">
        <v>450</v>
      </c>
      <c r="E36" s="265">
        <v>9863</v>
      </c>
      <c r="F36" s="265">
        <v>9928</v>
      </c>
    </row>
    <row r="37" spans="1:6" ht="15.75">
      <c r="A37" s="272" t="s">
        <v>451</v>
      </c>
      <c r="B37" s="265"/>
      <c r="C37" s="265"/>
      <c r="D37" s="272" t="s">
        <v>451</v>
      </c>
      <c r="E37" s="265">
        <v>17500</v>
      </c>
      <c r="F37" s="265">
        <v>17500</v>
      </c>
    </row>
    <row r="38" spans="1:6" ht="15.75">
      <c r="A38" s="272" t="s">
        <v>452</v>
      </c>
      <c r="B38" s="265">
        <v>10673</v>
      </c>
      <c r="C38" s="265">
        <v>10673</v>
      </c>
      <c r="D38" s="272" t="s">
        <v>452</v>
      </c>
      <c r="E38" s="272">
        <v>779</v>
      </c>
      <c r="F38" s="265">
        <v>779</v>
      </c>
    </row>
    <row r="39" spans="1:6" ht="15.75">
      <c r="A39" s="272" t="s">
        <v>453</v>
      </c>
      <c r="B39" s="265"/>
      <c r="C39" s="265"/>
      <c r="D39" s="272" t="s">
        <v>454</v>
      </c>
      <c r="E39" s="265">
        <v>1000</v>
      </c>
      <c r="F39" s="265">
        <v>1000</v>
      </c>
    </row>
    <row r="40" spans="1:6" ht="15.75">
      <c r="A40" s="272" t="s">
        <v>327</v>
      </c>
      <c r="B40" s="265"/>
      <c r="C40" s="265"/>
      <c r="D40" s="272" t="s">
        <v>455</v>
      </c>
      <c r="E40" s="265">
        <v>4000</v>
      </c>
      <c r="F40" s="265">
        <v>4000</v>
      </c>
    </row>
    <row r="41" spans="1:6" ht="15.75">
      <c r="A41" s="272" t="s">
        <v>456</v>
      </c>
      <c r="B41" s="265"/>
      <c r="C41" s="265"/>
      <c r="D41" s="272" t="s">
        <v>456</v>
      </c>
      <c r="E41" s="265">
        <f>E42+E43+E44</f>
        <v>14008</v>
      </c>
      <c r="F41" s="265">
        <f>F42+F43+F44</f>
        <v>14676</v>
      </c>
    </row>
    <row r="42" spans="1:6" ht="15.75">
      <c r="A42" s="272" t="s">
        <v>457</v>
      </c>
      <c r="B42" s="265">
        <v>3900</v>
      </c>
      <c r="C42" s="265">
        <v>3900</v>
      </c>
      <c r="D42" s="272" t="s">
        <v>457</v>
      </c>
      <c r="E42" s="265">
        <v>8092</v>
      </c>
      <c r="F42" s="265">
        <v>8092</v>
      </c>
    </row>
    <row r="43" spans="1:6" ht="15.75">
      <c r="A43" s="272" t="s">
        <v>458</v>
      </c>
      <c r="B43" s="265"/>
      <c r="C43" s="265"/>
      <c r="D43" s="272" t="s">
        <v>458</v>
      </c>
      <c r="E43" s="265">
        <v>5196</v>
      </c>
      <c r="F43" s="265">
        <v>5864</v>
      </c>
    </row>
    <row r="44" spans="1:6" ht="15.75">
      <c r="A44" s="272" t="s">
        <v>459</v>
      </c>
      <c r="B44" s="265"/>
      <c r="C44" s="265"/>
      <c r="D44" s="272" t="s">
        <v>460</v>
      </c>
      <c r="E44" s="265">
        <v>720</v>
      </c>
      <c r="F44" s="265">
        <v>720</v>
      </c>
    </row>
    <row r="45" spans="1:6" ht="15.75">
      <c r="A45" s="272" t="s">
        <v>461</v>
      </c>
      <c r="B45" s="265"/>
      <c r="C45" s="265"/>
      <c r="D45" s="272" t="s">
        <v>462</v>
      </c>
      <c r="E45" s="265">
        <v>3000</v>
      </c>
      <c r="F45" s="265">
        <v>3000</v>
      </c>
    </row>
    <row r="46" spans="1:6" ht="15.75">
      <c r="A46" s="272" t="s">
        <v>463</v>
      </c>
      <c r="B46" s="265">
        <v>68473</v>
      </c>
      <c r="C46" s="265">
        <v>68473</v>
      </c>
      <c r="D46" s="272" t="s">
        <v>463</v>
      </c>
      <c r="E46" s="265">
        <v>74784</v>
      </c>
      <c r="F46" s="265">
        <v>74784</v>
      </c>
    </row>
    <row r="47" spans="1:6" ht="15.75">
      <c r="A47" s="272" t="s">
        <v>640</v>
      </c>
      <c r="B47" s="265"/>
      <c r="C47" s="265">
        <v>6624</v>
      </c>
      <c r="D47" s="272" t="s">
        <v>599</v>
      </c>
      <c r="E47" s="265">
        <v>18338</v>
      </c>
      <c r="F47" s="265">
        <v>24832</v>
      </c>
    </row>
    <row r="48" spans="1:6" ht="15.75">
      <c r="A48" s="272" t="s">
        <v>642</v>
      </c>
      <c r="B48" s="265"/>
      <c r="C48" s="265">
        <v>2847</v>
      </c>
      <c r="D48" s="272"/>
      <c r="E48" s="265"/>
      <c r="F48" s="265"/>
    </row>
    <row r="49" spans="1:6" ht="15.75">
      <c r="A49" s="271" t="s">
        <v>290</v>
      </c>
      <c r="B49" s="270">
        <f>B9+B13+B18+B19+B20+B21+B22++B27+B30+B35+B36+B37+B38+B42+B46+B47</f>
        <v>430823</v>
      </c>
      <c r="C49" s="270">
        <f>C9+C13+C18+C19+C20+C21+C22++C27+C30+C35+C36+C37+C38+C42+C46+C47+C48</f>
        <v>435271</v>
      </c>
      <c r="D49" s="271" t="s">
        <v>290</v>
      </c>
      <c r="E49" s="270">
        <f>E9+E13+E22+E27+E30+E35+E36+E37+E38+E39+E20+E40+E41+E45+E46+E47</f>
        <v>459464</v>
      </c>
      <c r="F49" s="270">
        <f>F9+F13+F26+F27+F30+F35+F36+F37+F38+F39+F20+F40+F41+F45+F46+F47</f>
        <v>468356</v>
      </c>
    </row>
    <row r="50" spans="1:6" ht="15.75">
      <c r="A50" s="272" t="s">
        <v>598</v>
      </c>
      <c r="B50" s="265">
        <v>17492</v>
      </c>
      <c r="C50" s="265">
        <v>17492</v>
      </c>
      <c r="D50" s="272"/>
      <c r="E50" s="272"/>
      <c r="F50" s="265"/>
    </row>
    <row r="51" spans="1:6" ht="15.75">
      <c r="A51" s="271" t="s">
        <v>464</v>
      </c>
      <c r="B51" s="270">
        <f>B49+B50</f>
        <v>448315</v>
      </c>
      <c r="C51" s="270">
        <f>C49+C50</f>
        <v>452763</v>
      </c>
      <c r="D51" s="271" t="s">
        <v>465</v>
      </c>
      <c r="E51" s="270">
        <v>459464</v>
      </c>
      <c r="F51" s="270">
        <v>468356</v>
      </c>
    </row>
    <row r="52" spans="1:6" ht="15.75">
      <c r="A52" s="575" t="s">
        <v>611</v>
      </c>
      <c r="B52" s="576"/>
      <c r="C52" s="576"/>
      <c r="D52" s="577"/>
      <c r="E52" s="270">
        <v>120</v>
      </c>
      <c r="F52" s="270">
        <v>120</v>
      </c>
    </row>
    <row r="53" spans="1:6" ht="15.75">
      <c r="A53" s="554" t="s">
        <v>612</v>
      </c>
      <c r="B53" s="555"/>
      <c r="C53" s="555"/>
      <c r="D53" s="556"/>
      <c r="E53" s="265">
        <v>58</v>
      </c>
      <c r="F53" s="265">
        <v>58</v>
      </c>
    </row>
    <row r="54" spans="1:5" ht="15.75">
      <c r="A54" s="273"/>
      <c r="B54" s="54"/>
      <c r="C54" s="54"/>
      <c r="D54" s="273"/>
      <c r="E54" s="54"/>
    </row>
    <row r="55" spans="1:6" ht="12.75">
      <c r="A55" s="3"/>
      <c r="B55" s="3"/>
      <c r="D55" s="3"/>
      <c r="E55" s="61"/>
      <c r="F55" s="61" t="s">
        <v>467</v>
      </c>
    </row>
    <row r="56" spans="1:6" ht="12.75">
      <c r="A56" s="3"/>
      <c r="B56" s="3"/>
      <c r="D56" s="3"/>
      <c r="E56" s="61"/>
      <c r="F56" s="61" t="s">
        <v>195</v>
      </c>
    </row>
    <row r="57" spans="1:5" ht="15.75">
      <c r="A57" s="3"/>
      <c r="B57" s="3"/>
      <c r="D57" s="3"/>
      <c r="E57" s="61"/>
    </row>
    <row r="58" spans="1:5" ht="15.75">
      <c r="A58" s="3"/>
      <c r="B58" s="3"/>
      <c r="D58" s="3"/>
      <c r="E58" s="61"/>
    </row>
    <row r="59" spans="1:5" ht="15.75">
      <c r="A59" s="3"/>
      <c r="B59" s="3"/>
      <c r="D59" s="3"/>
      <c r="E59" s="3"/>
    </row>
    <row r="60" spans="1:6" ht="45" customHeight="1">
      <c r="A60" s="639" t="s">
        <v>466</v>
      </c>
      <c r="B60" s="639"/>
      <c r="C60" s="639"/>
      <c r="D60" s="639"/>
      <c r="E60" s="639"/>
      <c r="F60" s="573"/>
    </row>
    <row r="61" spans="1:5" ht="22.5" customHeight="1">
      <c r="A61" s="201"/>
      <c r="B61" s="201"/>
      <c r="C61" s="201"/>
      <c r="D61" s="201"/>
      <c r="E61" s="201"/>
    </row>
    <row r="62" spans="1:5" ht="15.75">
      <c r="A62" s="3"/>
      <c r="B62" s="3"/>
      <c r="D62" s="3"/>
      <c r="E62" s="3"/>
    </row>
    <row r="63" spans="1:5" ht="15.75">
      <c r="A63" s="3"/>
      <c r="B63" s="3"/>
      <c r="D63" s="3"/>
      <c r="E63" s="3"/>
    </row>
    <row r="64" spans="5:6" ht="12.75">
      <c r="E64" s="61"/>
      <c r="F64" s="61" t="s">
        <v>2</v>
      </c>
    </row>
    <row r="65" spans="1:6" ht="33.75" customHeight="1">
      <c r="A65" s="626" t="s">
        <v>5</v>
      </c>
      <c r="B65" s="626"/>
      <c r="C65" s="276"/>
      <c r="D65" s="626" t="s">
        <v>23</v>
      </c>
      <c r="E65" s="627"/>
      <c r="F65" s="636"/>
    </row>
    <row r="66" spans="1:6" ht="15.75">
      <c r="A66" s="628" t="s">
        <v>468</v>
      </c>
      <c r="B66" s="629"/>
      <c r="C66" s="630"/>
      <c r="D66" s="628" t="s">
        <v>468</v>
      </c>
      <c r="E66" s="629"/>
      <c r="F66" s="265"/>
    </row>
    <row r="67" spans="1:6" ht="15.75">
      <c r="A67" s="272" t="s">
        <v>8</v>
      </c>
      <c r="B67" s="265"/>
      <c r="C67" s="265"/>
      <c r="D67" s="272" t="s">
        <v>469</v>
      </c>
      <c r="E67" s="265">
        <v>975</v>
      </c>
      <c r="F67" s="265">
        <v>975</v>
      </c>
    </row>
    <row r="68" spans="1:6" ht="15.75">
      <c r="A68" s="272" t="s">
        <v>470</v>
      </c>
      <c r="B68" s="265"/>
      <c r="C68" s="265"/>
      <c r="D68" s="272" t="s">
        <v>470</v>
      </c>
      <c r="E68" s="265">
        <v>1372</v>
      </c>
      <c r="F68" s="265">
        <v>1372</v>
      </c>
    </row>
    <row r="69" spans="1:6" ht="15.75">
      <c r="A69" s="272" t="s">
        <v>600</v>
      </c>
      <c r="B69" s="272"/>
      <c r="C69" s="272"/>
      <c r="D69" s="272" t="s">
        <v>602</v>
      </c>
      <c r="E69" s="265">
        <v>6500</v>
      </c>
      <c r="F69" s="265">
        <v>6500</v>
      </c>
    </row>
    <row r="70" spans="1:6" ht="15.75">
      <c r="A70" s="272" t="s">
        <v>601</v>
      </c>
      <c r="B70" s="265">
        <v>59709</v>
      </c>
      <c r="C70" s="265">
        <v>64153</v>
      </c>
      <c r="D70" s="272"/>
      <c r="E70" s="265"/>
      <c r="F70" s="265"/>
    </row>
    <row r="71" spans="1:6" ht="15.75">
      <c r="A71" s="272" t="s">
        <v>641</v>
      </c>
      <c r="B71" s="272"/>
      <c r="C71" s="272">
        <v>350</v>
      </c>
      <c r="D71" s="272" t="s">
        <v>603</v>
      </c>
      <c r="E71" s="265">
        <v>3848</v>
      </c>
      <c r="F71" s="265">
        <v>3848</v>
      </c>
    </row>
    <row r="72" spans="1:6" ht="15.75">
      <c r="A72" s="272"/>
      <c r="B72" s="272"/>
      <c r="C72" s="272"/>
      <c r="D72" s="272" t="s">
        <v>604</v>
      </c>
      <c r="E72" s="265">
        <v>956</v>
      </c>
      <c r="F72" s="265">
        <v>956</v>
      </c>
    </row>
    <row r="73" spans="1:6" ht="15.75">
      <c r="A73" s="272"/>
      <c r="B73" s="272"/>
      <c r="C73" s="272"/>
      <c r="D73" s="272" t="s">
        <v>605</v>
      </c>
      <c r="E73" s="265">
        <v>8820</v>
      </c>
      <c r="F73" s="265">
        <v>8820</v>
      </c>
    </row>
    <row r="74" spans="1:6" ht="15.75">
      <c r="A74" s="272"/>
      <c r="B74" s="272"/>
      <c r="C74" s="272"/>
      <c r="D74" s="272" t="s">
        <v>608</v>
      </c>
      <c r="E74" s="265">
        <v>10989</v>
      </c>
      <c r="F74" s="265">
        <v>11067</v>
      </c>
    </row>
    <row r="75" spans="1:6" ht="15.75">
      <c r="A75" s="272"/>
      <c r="B75" s="272"/>
      <c r="C75" s="272"/>
      <c r="D75" s="272" t="s">
        <v>606</v>
      </c>
      <c r="E75" s="265">
        <v>15000</v>
      </c>
      <c r="F75" s="265">
        <v>15000</v>
      </c>
    </row>
    <row r="76" spans="1:6" ht="15.75">
      <c r="A76" s="272"/>
      <c r="B76" s="272"/>
      <c r="C76" s="272"/>
      <c r="D76" s="272" t="s">
        <v>607</v>
      </c>
      <c r="E76" s="265">
        <v>100</v>
      </c>
      <c r="F76" s="265">
        <v>100</v>
      </c>
    </row>
    <row r="77" spans="1:6" ht="15.75">
      <c r="A77" s="272"/>
      <c r="B77" s="272"/>
      <c r="C77" s="272"/>
      <c r="D77" s="272" t="s">
        <v>643</v>
      </c>
      <c r="E77" s="265"/>
      <c r="F77" s="265">
        <v>272</v>
      </c>
    </row>
    <row r="78" spans="1:6" ht="21.75" customHeight="1">
      <c r="A78" s="271" t="s">
        <v>290</v>
      </c>
      <c r="B78" s="270">
        <f>+B68+B69+B70</f>
        <v>59709</v>
      </c>
      <c r="C78" s="270">
        <f>+C68+C69+C70+C71</f>
        <v>64503</v>
      </c>
      <c r="D78" s="271" t="s">
        <v>290</v>
      </c>
      <c r="E78" s="270">
        <f>E68+E69+E71+E72+E73+E74+E75+E76+E67</f>
        <v>48560</v>
      </c>
      <c r="F78" s="270">
        <f>F68+F69+F71+F72+F73+F74+F75+F76+F67+F77</f>
        <v>48910</v>
      </c>
    </row>
    <row r="79" spans="1:6" ht="15.75">
      <c r="A79" s="628" t="s">
        <v>614</v>
      </c>
      <c r="B79" s="629"/>
      <c r="C79" s="629"/>
      <c r="D79" s="629"/>
      <c r="E79" s="270">
        <v>0</v>
      </c>
      <c r="F79" s="270">
        <v>0</v>
      </c>
    </row>
    <row r="80" spans="1:6" ht="15.75">
      <c r="A80" s="631" t="s">
        <v>612</v>
      </c>
      <c r="B80" s="632"/>
      <c r="C80" s="632"/>
      <c r="D80" s="632"/>
      <c r="E80" s="265">
        <v>0</v>
      </c>
      <c r="F80" s="265"/>
    </row>
    <row r="81" spans="1:6" s="30" customFormat="1" ht="22.5" customHeight="1">
      <c r="A81" s="633" t="s">
        <v>506</v>
      </c>
      <c r="B81" s="634"/>
      <c r="C81" s="635"/>
      <c r="D81" s="633" t="s">
        <v>506</v>
      </c>
      <c r="E81" s="634"/>
      <c r="F81" s="637"/>
    </row>
    <row r="82" spans="1:6" s="114" customFormat="1" ht="15.75">
      <c r="A82" s="286" t="s">
        <v>309</v>
      </c>
      <c r="B82" s="286" t="s">
        <v>311</v>
      </c>
      <c r="C82" s="286"/>
      <c r="D82" s="286" t="s">
        <v>309</v>
      </c>
      <c r="E82" s="286" t="s">
        <v>309</v>
      </c>
      <c r="F82" s="638"/>
    </row>
    <row r="83" spans="1:6" ht="15.75">
      <c r="A83" s="628" t="s">
        <v>613</v>
      </c>
      <c r="B83" s="629"/>
      <c r="C83" s="629"/>
      <c r="D83" s="629"/>
      <c r="E83" s="270">
        <v>0</v>
      </c>
      <c r="F83" s="270">
        <v>0</v>
      </c>
    </row>
    <row r="84" spans="1:6" ht="15.75">
      <c r="A84" s="631" t="s">
        <v>612</v>
      </c>
      <c r="B84" s="632"/>
      <c r="C84" s="632"/>
      <c r="D84" s="632"/>
      <c r="E84" s="265">
        <v>0</v>
      </c>
      <c r="F84" s="265">
        <v>0</v>
      </c>
    </row>
  </sheetData>
  <sheetProtection/>
  <mergeCells count="18">
    <mergeCell ref="A4:F4"/>
    <mergeCell ref="A60:F60"/>
    <mergeCell ref="A8:B8"/>
    <mergeCell ref="D8:E8"/>
    <mergeCell ref="A52:D52"/>
    <mergeCell ref="A53:D53"/>
    <mergeCell ref="A7:C7"/>
    <mergeCell ref="D7:F7"/>
    <mergeCell ref="A65:B65"/>
    <mergeCell ref="D65:E65"/>
    <mergeCell ref="A81:B81"/>
    <mergeCell ref="D81:E81"/>
    <mergeCell ref="A66:B66"/>
    <mergeCell ref="D66:E66"/>
    <mergeCell ref="A83:D83"/>
    <mergeCell ref="A84:D84"/>
    <mergeCell ref="A79:D79"/>
    <mergeCell ref="A80:D80"/>
  </mergeCells>
  <printOptions/>
  <pageMargins left="0.25" right="0.23" top="0.18" bottom="0.62" header="0.18" footer="0.6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5">
      <selection activeCell="D32" sqref="D32"/>
    </sheetView>
  </sheetViews>
  <sheetFormatPr defaultColWidth="9.00390625" defaultRowHeight="12.75"/>
  <cols>
    <col min="1" max="1" width="55.00390625" style="60" customWidth="1"/>
    <col min="2" max="2" width="11.375" style="60" customWidth="1"/>
    <col min="3" max="3" width="12.375" style="60" bestFit="1" customWidth="1"/>
    <col min="4" max="4" width="12.375" style="58" customWidth="1"/>
    <col min="5" max="8" width="9.125" style="60" customWidth="1"/>
  </cols>
  <sheetData>
    <row r="1" spans="2:4" ht="12" customHeight="1">
      <c r="B1" s="61"/>
      <c r="C1" s="61"/>
      <c r="D1" s="12" t="s">
        <v>473</v>
      </c>
    </row>
    <row r="2" spans="2:4" ht="11.25" customHeight="1">
      <c r="B2" s="61"/>
      <c r="C2" s="61"/>
      <c r="D2" s="12" t="s">
        <v>1</v>
      </c>
    </row>
    <row r="3" spans="1:4" ht="38.25" customHeight="1">
      <c r="A3" s="553" t="s">
        <v>471</v>
      </c>
      <c r="B3" s="553"/>
      <c r="C3" s="578"/>
      <c r="D3" s="578"/>
    </row>
    <row r="4" spans="3:4" ht="10.5" customHeight="1">
      <c r="C4" s="61"/>
      <c r="D4" s="12" t="s">
        <v>2</v>
      </c>
    </row>
    <row r="5" spans="1:4" ht="22.5" customHeight="1">
      <c r="A5" s="276" t="s">
        <v>300</v>
      </c>
      <c r="B5" s="277" t="s">
        <v>474</v>
      </c>
      <c r="C5" s="277" t="s">
        <v>475</v>
      </c>
      <c r="D5" s="551" t="s">
        <v>627</v>
      </c>
    </row>
    <row r="6" spans="1:8" s="30" customFormat="1" ht="21" customHeight="1">
      <c r="A6" s="575" t="s">
        <v>472</v>
      </c>
      <c r="B6" s="579"/>
      <c r="C6" s="579"/>
      <c r="D6" s="577"/>
      <c r="E6" s="275"/>
      <c r="F6" s="275"/>
      <c r="G6" s="275"/>
      <c r="H6" s="275"/>
    </row>
    <row r="7" spans="1:4" ht="15.75">
      <c r="A7" s="272" t="s">
        <v>476</v>
      </c>
      <c r="B7" s="272"/>
      <c r="C7" s="272"/>
      <c r="D7" s="265"/>
    </row>
    <row r="8" spans="1:4" ht="31.5" customHeight="1">
      <c r="A8" s="274" t="s">
        <v>477</v>
      </c>
      <c r="B8" s="272">
        <v>10.37</v>
      </c>
      <c r="C8" s="265">
        <v>12767498</v>
      </c>
      <c r="D8" s="265">
        <v>12767498</v>
      </c>
    </row>
    <row r="9" spans="1:4" ht="31.5" customHeight="1">
      <c r="A9" s="274" t="s">
        <v>478</v>
      </c>
      <c r="B9" s="272">
        <v>10.49</v>
      </c>
      <c r="C9" s="265">
        <v>25322495</v>
      </c>
      <c r="D9" s="265">
        <v>25322584</v>
      </c>
    </row>
    <row r="10" spans="1:4" ht="33" customHeight="1">
      <c r="A10" s="274" t="s">
        <v>479</v>
      </c>
      <c r="B10" s="272"/>
      <c r="C10" s="265">
        <f>C11+C12+C13+C14</f>
        <v>15977557</v>
      </c>
      <c r="D10" s="265">
        <f>D11+D12+D13+D14</f>
        <v>15977557</v>
      </c>
    </row>
    <row r="11" spans="1:4" ht="31.5" customHeight="1">
      <c r="A11" s="274" t="s">
        <v>480</v>
      </c>
      <c r="B11" s="272"/>
      <c r="C11" s="265">
        <v>8779738</v>
      </c>
      <c r="D11" s="265">
        <v>8779738</v>
      </c>
    </row>
    <row r="12" spans="1:4" ht="15.75">
      <c r="A12" s="272" t="s">
        <v>481</v>
      </c>
      <c r="B12" s="272"/>
      <c r="C12" s="265">
        <v>4560701</v>
      </c>
      <c r="D12" s="265">
        <v>4560701</v>
      </c>
    </row>
    <row r="13" spans="1:4" ht="29.25" customHeight="1">
      <c r="A13" s="274" t="s">
        <v>482</v>
      </c>
      <c r="B13" s="272"/>
      <c r="C13" s="265">
        <v>1041700</v>
      </c>
      <c r="D13" s="265">
        <v>1041700</v>
      </c>
    </row>
    <row r="14" spans="1:4" ht="15.75">
      <c r="A14" s="272" t="s">
        <v>483</v>
      </c>
      <c r="B14" s="272"/>
      <c r="C14" s="265">
        <v>1595418</v>
      </c>
      <c r="D14" s="265">
        <v>1595418</v>
      </c>
    </row>
    <row r="15" spans="1:4" ht="15.75">
      <c r="A15" s="272" t="s">
        <v>484</v>
      </c>
      <c r="B15" s="272"/>
      <c r="C15" s="265">
        <v>-8823710</v>
      </c>
      <c r="D15" s="265">
        <v>-5514819</v>
      </c>
    </row>
    <row r="16" spans="1:4" ht="33" customHeight="1">
      <c r="A16" s="274" t="s">
        <v>502</v>
      </c>
      <c r="B16" s="272"/>
      <c r="C16" s="265">
        <f>C8+C9+C10+C15</f>
        <v>45243840</v>
      </c>
      <c r="D16" s="265">
        <f>D8+D9+D10+D15</f>
        <v>48552820</v>
      </c>
    </row>
    <row r="17" spans="1:4" ht="15.75">
      <c r="A17" s="272" t="s">
        <v>485</v>
      </c>
      <c r="B17" s="272"/>
      <c r="C17" s="265">
        <v>8359200</v>
      </c>
      <c r="D17" s="265">
        <v>8359200</v>
      </c>
    </row>
    <row r="18" spans="1:4" ht="33" customHeight="1">
      <c r="A18" s="580" t="s">
        <v>486</v>
      </c>
      <c r="B18" s="581"/>
      <c r="C18" s="581"/>
      <c r="D18" s="577"/>
    </row>
    <row r="19" spans="1:4" ht="15.75">
      <c r="A19" s="582" t="s">
        <v>487</v>
      </c>
      <c r="B19" s="583"/>
      <c r="C19" s="583"/>
      <c r="D19" s="584"/>
    </row>
    <row r="20" spans="1:4" ht="15.75">
      <c r="A20" s="272" t="s">
        <v>488</v>
      </c>
      <c r="B20" s="272"/>
      <c r="C20" s="272"/>
      <c r="D20" s="265"/>
    </row>
    <row r="21" spans="1:4" ht="15.75">
      <c r="A21" s="272" t="s">
        <v>489</v>
      </c>
      <c r="B21" s="272">
        <v>18</v>
      </c>
      <c r="C21" s="265">
        <v>33984000</v>
      </c>
      <c r="D21" s="265">
        <v>33984000</v>
      </c>
    </row>
    <row r="22" spans="1:4" ht="33.75" customHeight="1">
      <c r="A22" s="274" t="s">
        <v>492</v>
      </c>
      <c r="B22" s="272">
        <v>9</v>
      </c>
      <c r="C22" s="265">
        <v>9792000</v>
      </c>
      <c r="D22" s="265">
        <v>9792000</v>
      </c>
    </row>
    <row r="23" spans="1:4" ht="15.75">
      <c r="A23" s="272" t="s">
        <v>490</v>
      </c>
      <c r="B23" s="272"/>
      <c r="C23" s="272"/>
      <c r="D23" s="265"/>
    </row>
    <row r="24" spans="1:4" ht="15.75">
      <c r="A24" s="272" t="s">
        <v>491</v>
      </c>
      <c r="B24" s="272">
        <v>17</v>
      </c>
      <c r="C24" s="265">
        <v>16048000</v>
      </c>
      <c r="D24" s="265">
        <v>16048000</v>
      </c>
    </row>
    <row r="25" spans="1:4" ht="31.5" customHeight="1">
      <c r="A25" s="274" t="s">
        <v>493</v>
      </c>
      <c r="B25" s="272">
        <v>14.5</v>
      </c>
      <c r="C25" s="265">
        <v>7888000</v>
      </c>
      <c r="D25" s="265">
        <v>7888000</v>
      </c>
    </row>
    <row r="26" spans="1:4" ht="15.75">
      <c r="A26" s="272" t="s">
        <v>494</v>
      </c>
      <c r="B26" s="272"/>
      <c r="C26" s="272"/>
      <c r="D26" s="265"/>
    </row>
    <row r="27" spans="1:4" ht="15.75">
      <c r="A27" s="272" t="s">
        <v>488</v>
      </c>
      <c r="B27" s="272"/>
      <c r="C27" s="272"/>
      <c r="D27" s="265"/>
    </row>
    <row r="28" spans="1:4" ht="30.75" customHeight="1">
      <c r="A28" s="274" t="s">
        <v>495</v>
      </c>
      <c r="B28" s="272">
        <v>200</v>
      </c>
      <c r="C28" s="265">
        <v>7200000</v>
      </c>
      <c r="D28" s="265">
        <v>7200000</v>
      </c>
    </row>
    <row r="29" spans="1:4" ht="15.75">
      <c r="A29" s="272" t="s">
        <v>490</v>
      </c>
      <c r="B29" s="272"/>
      <c r="C29" s="272"/>
      <c r="D29" s="265"/>
    </row>
    <row r="30" spans="1:4" ht="33.75" customHeight="1">
      <c r="A30" s="274" t="s">
        <v>496</v>
      </c>
      <c r="B30" s="272">
        <v>183</v>
      </c>
      <c r="C30" s="265">
        <v>3294000</v>
      </c>
      <c r="D30" s="265">
        <v>3294000</v>
      </c>
    </row>
    <row r="31" spans="1:4" ht="15.75">
      <c r="A31" s="272" t="s">
        <v>497</v>
      </c>
      <c r="B31" s="272"/>
      <c r="C31" s="272"/>
      <c r="D31" s="265"/>
    </row>
    <row r="32" spans="1:4" ht="15.75">
      <c r="A32" s="272" t="s">
        <v>498</v>
      </c>
      <c r="B32" s="272">
        <v>340</v>
      </c>
      <c r="C32" s="265">
        <v>34680000</v>
      </c>
      <c r="D32" s="265">
        <v>37995000</v>
      </c>
    </row>
    <row r="33" spans="1:4" ht="15.75">
      <c r="A33" s="272" t="s">
        <v>499</v>
      </c>
      <c r="B33" s="272">
        <v>147</v>
      </c>
      <c r="C33" s="272"/>
      <c r="D33" s="265"/>
    </row>
    <row r="34" spans="1:4" ht="15.75">
      <c r="A34" s="272" t="s">
        <v>500</v>
      </c>
      <c r="B34" s="272">
        <v>193</v>
      </c>
      <c r="C34" s="272"/>
      <c r="D34" s="265"/>
    </row>
    <row r="35" spans="1:4" ht="15.75">
      <c r="A35" s="272" t="s">
        <v>501</v>
      </c>
      <c r="B35" s="272"/>
      <c r="C35" s="265">
        <v>29024883</v>
      </c>
      <c r="D35" s="265">
        <v>29024883</v>
      </c>
    </row>
    <row r="36" spans="1:4" ht="15.75">
      <c r="A36" s="272" t="s">
        <v>579</v>
      </c>
      <c r="B36" s="272"/>
      <c r="C36" s="265">
        <v>3529440</v>
      </c>
      <c r="D36" s="265">
        <v>3529440</v>
      </c>
    </row>
    <row r="37" spans="1:4" ht="18" customHeight="1">
      <c r="A37" s="271" t="s">
        <v>572</v>
      </c>
      <c r="B37" s="271"/>
      <c r="C37" s="270">
        <f>C35+C32+C30+C28+C25+C24+C22+C21+C17+C16+C36</f>
        <v>199043363</v>
      </c>
      <c r="D37" s="270">
        <f>D35+D32+D30+D28+D25+D24+D22+D21+D17+D16+D36</f>
        <v>205667343</v>
      </c>
    </row>
    <row r="38" spans="1:4" ht="17.25" customHeight="1">
      <c r="A38" s="272" t="s">
        <v>573</v>
      </c>
      <c r="B38" s="272"/>
      <c r="C38" s="265">
        <v>61015000</v>
      </c>
      <c r="D38" s="265">
        <v>62055000</v>
      </c>
    </row>
    <row r="39" spans="1:4" ht="18.75" customHeight="1">
      <c r="A39" s="271" t="s">
        <v>50</v>
      </c>
      <c r="B39" s="272"/>
      <c r="C39" s="270">
        <f>C37+C38</f>
        <v>260058363</v>
      </c>
      <c r="D39" s="270">
        <f>D37+D38</f>
        <v>267722343</v>
      </c>
    </row>
  </sheetData>
  <sheetProtection/>
  <mergeCells count="4">
    <mergeCell ref="A6:D6"/>
    <mergeCell ref="A18:D18"/>
    <mergeCell ref="A3:D3"/>
    <mergeCell ref="A19:D19"/>
  </mergeCells>
  <printOptions/>
  <pageMargins left="0.29" right="0.37" top="0.2" bottom="0.24" header="0.17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47"/>
  <sheetViews>
    <sheetView zoomScaleSheetLayoutView="100" zoomScalePageLayoutView="0" workbookViewId="0" topLeftCell="A10">
      <selection activeCell="G20" sqref="G20"/>
    </sheetView>
  </sheetViews>
  <sheetFormatPr defaultColWidth="7.875" defaultRowHeight="12.75"/>
  <cols>
    <col min="1" max="1" width="4.75390625" style="60" customWidth="1"/>
    <col min="2" max="2" width="35.00390625" style="60" customWidth="1"/>
    <col min="3" max="3" width="10.75390625" style="60" customWidth="1"/>
    <col min="4" max="7" width="10.75390625" style="119" customWidth="1"/>
    <col min="8" max="249" width="7.875" style="119" customWidth="1"/>
  </cols>
  <sheetData>
    <row r="1" spans="3:7" ht="15.75">
      <c r="C1" s="61"/>
      <c r="F1" s="61"/>
      <c r="G1" s="61" t="s">
        <v>291</v>
      </c>
    </row>
    <row r="2" spans="3:7" ht="12.75" customHeight="1">
      <c r="C2" s="61"/>
      <c r="F2" s="61"/>
      <c r="G2" s="61" t="s">
        <v>32</v>
      </c>
    </row>
    <row r="4" spans="1:7" ht="48.75" customHeight="1">
      <c r="A4" s="585" t="s">
        <v>518</v>
      </c>
      <c r="B4" s="585"/>
      <c r="C4" s="585"/>
      <c r="D4" s="585"/>
      <c r="E4" s="585"/>
      <c r="F4" s="585"/>
      <c r="G4" s="565"/>
    </row>
    <row r="7" spans="1:7" ht="15.75" customHeight="1">
      <c r="A7" s="140"/>
      <c r="C7" s="61"/>
      <c r="F7" s="61"/>
      <c r="G7" s="61" t="s">
        <v>2</v>
      </c>
    </row>
    <row r="8" spans="1:256" s="119" customFormat="1" ht="57.75" customHeight="1">
      <c r="A8" s="109" t="s">
        <v>3</v>
      </c>
      <c r="B8" s="110" t="s">
        <v>4</v>
      </c>
      <c r="C8" s="111" t="s">
        <v>385</v>
      </c>
      <c r="D8" s="111" t="s">
        <v>386</v>
      </c>
      <c r="E8" s="111" t="s">
        <v>387</v>
      </c>
      <c r="F8" s="280" t="s">
        <v>388</v>
      </c>
      <c r="G8" s="280" t="s">
        <v>616</v>
      </c>
      <c r="IP8" s="120"/>
      <c r="IQ8" s="120"/>
      <c r="IR8" s="120"/>
      <c r="IS8" s="120"/>
      <c r="IT8" s="120"/>
      <c r="IU8" s="120"/>
      <c r="IV8" s="120"/>
    </row>
    <row r="9" spans="1:7" ht="30.75" customHeight="1">
      <c r="A9" s="153" t="s">
        <v>8</v>
      </c>
      <c r="B9" s="155" t="s">
        <v>288</v>
      </c>
      <c r="C9" s="17">
        <v>0</v>
      </c>
      <c r="D9" s="17">
        <v>9866</v>
      </c>
      <c r="E9" s="362">
        <v>9303</v>
      </c>
      <c r="F9" s="265">
        <v>975</v>
      </c>
      <c r="G9" s="265">
        <v>975</v>
      </c>
    </row>
    <row r="10" spans="1:7" ht="29.25" customHeight="1">
      <c r="A10" s="153" t="s">
        <v>10</v>
      </c>
      <c r="B10" s="154" t="s">
        <v>503</v>
      </c>
      <c r="C10" s="17">
        <v>3206</v>
      </c>
      <c r="D10" s="17">
        <v>3206</v>
      </c>
      <c r="E10" s="362">
        <v>343</v>
      </c>
      <c r="F10" s="265">
        <v>3848</v>
      </c>
      <c r="G10" s="265">
        <v>3848</v>
      </c>
    </row>
    <row r="11" spans="1:7" ht="31.5" customHeight="1">
      <c r="A11" s="153" t="s">
        <v>11</v>
      </c>
      <c r="B11" s="154" t="s">
        <v>609</v>
      </c>
      <c r="C11" s="17">
        <v>0</v>
      </c>
      <c r="D11" s="17">
        <v>0</v>
      </c>
      <c r="E11" s="362">
        <v>8142</v>
      </c>
      <c r="F11" s="265">
        <v>9800</v>
      </c>
      <c r="G11" s="265">
        <v>9800</v>
      </c>
    </row>
    <row r="12" spans="1:7" ht="31.5" customHeight="1">
      <c r="A12" s="153" t="s">
        <v>13</v>
      </c>
      <c r="B12" s="154" t="s">
        <v>289</v>
      </c>
      <c r="C12" s="17">
        <v>850</v>
      </c>
      <c r="D12" s="17">
        <v>850</v>
      </c>
      <c r="E12" s="362">
        <v>850</v>
      </c>
      <c r="F12" s="265"/>
      <c r="G12" s="265"/>
    </row>
    <row r="13" spans="1:7" ht="31.5" customHeight="1">
      <c r="A13" s="153" t="s">
        <v>14</v>
      </c>
      <c r="B13" s="154" t="s">
        <v>408</v>
      </c>
      <c r="C13" s="17"/>
      <c r="D13" s="17"/>
      <c r="E13" s="362"/>
      <c r="F13" s="265">
        <v>1000</v>
      </c>
      <c r="G13" s="265">
        <v>1000</v>
      </c>
    </row>
    <row r="14" spans="1:7" ht="31.5" customHeight="1">
      <c r="A14" s="153" t="s">
        <v>56</v>
      </c>
      <c r="B14" s="154" t="s">
        <v>580</v>
      </c>
      <c r="C14" s="17"/>
      <c r="D14" s="17"/>
      <c r="E14" s="362"/>
      <c r="F14" s="265">
        <v>1000</v>
      </c>
      <c r="G14" s="265">
        <v>1000</v>
      </c>
    </row>
    <row r="15" spans="1:7" ht="31.5" customHeight="1">
      <c r="A15" s="153" t="s">
        <v>58</v>
      </c>
      <c r="B15" s="154" t="s">
        <v>514</v>
      </c>
      <c r="C15" s="17"/>
      <c r="D15" s="17"/>
      <c r="E15" s="362">
        <v>3035</v>
      </c>
      <c r="F15" s="265"/>
      <c r="G15" s="265"/>
    </row>
    <row r="16" spans="1:7" ht="31.5" customHeight="1">
      <c r="A16" s="153" t="s">
        <v>125</v>
      </c>
      <c r="B16" s="154" t="s">
        <v>515</v>
      </c>
      <c r="C16" s="17"/>
      <c r="D16" s="17"/>
      <c r="E16" s="362">
        <v>800</v>
      </c>
      <c r="F16" s="265"/>
      <c r="G16" s="265"/>
    </row>
    <row r="17" spans="1:7" ht="31.5" customHeight="1">
      <c r="A17" s="153" t="s">
        <v>202</v>
      </c>
      <c r="B17" s="154" t="s">
        <v>516</v>
      </c>
      <c r="C17" s="17"/>
      <c r="D17" s="17"/>
      <c r="E17" s="362">
        <v>483</v>
      </c>
      <c r="F17" s="265"/>
      <c r="G17" s="265"/>
    </row>
    <row r="18" spans="1:7" ht="31.5" customHeight="1">
      <c r="A18" s="153" t="s">
        <v>323</v>
      </c>
      <c r="B18" s="154" t="s">
        <v>630</v>
      </c>
      <c r="C18" s="17"/>
      <c r="D18" s="17"/>
      <c r="E18" s="362"/>
      <c r="F18" s="265"/>
      <c r="G18" s="265">
        <v>272</v>
      </c>
    </row>
    <row r="19" spans="1:7" ht="31.5" customHeight="1">
      <c r="A19" s="68"/>
      <c r="B19" s="157" t="s">
        <v>290</v>
      </c>
      <c r="C19" s="27">
        <f>C9+C10+C11+C12</f>
        <v>4056</v>
      </c>
      <c r="D19" s="27">
        <f>D9+D10+D11+D12</f>
        <v>13922</v>
      </c>
      <c r="E19" s="390">
        <f>E9+E10+E11+E12+E13+E15+E16+E17</f>
        <v>22956</v>
      </c>
      <c r="F19" s="270">
        <f>F9+F10+F11+F12+F13+F14</f>
        <v>16623</v>
      </c>
      <c r="G19" s="270">
        <f>G9+G10+G11+G12+G13+G14+G18</f>
        <v>16895</v>
      </c>
    </row>
    <row r="20" spans="1:4" ht="15.75">
      <c r="A20" s="158"/>
      <c r="C20" s="159"/>
      <c r="D20" s="60"/>
    </row>
    <row r="21" spans="1:4" ht="49.5" customHeight="1">
      <c r="A21" s="158"/>
      <c r="C21" s="159"/>
      <c r="D21" s="60"/>
    </row>
    <row r="22" spans="1:4" ht="15.75">
      <c r="A22" s="158"/>
      <c r="D22" s="60"/>
    </row>
    <row r="23" ht="15.75">
      <c r="D23" s="60"/>
    </row>
    <row r="24" ht="15.75">
      <c r="D24" s="60"/>
    </row>
    <row r="25" ht="15.75">
      <c r="D25" s="60"/>
    </row>
    <row r="26" ht="15.75" customHeight="1">
      <c r="D26" s="60"/>
    </row>
    <row r="27" ht="15.75" customHeight="1">
      <c r="D27" s="60"/>
    </row>
    <row r="28" ht="15.75">
      <c r="D28" s="60"/>
    </row>
    <row r="29" ht="15.75">
      <c r="D29" s="60"/>
    </row>
    <row r="30" ht="15.75">
      <c r="D30" s="60"/>
    </row>
    <row r="31" ht="15.75">
      <c r="D31" s="60"/>
    </row>
    <row r="32" ht="15.75">
      <c r="D32" s="60"/>
    </row>
    <row r="33" ht="15.75">
      <c r="D33" s="60"/>
    </row>
    <row r="34" ht="15.75">
      <c r="D34" s="60"/>
    </row>
    <row r="35" ht="15.75">
      <c r="D35" s="60"/>
    </row>
    <row r="36" ht="15.75">
      <c r="D36" s="60"/>
    </row>
    <row r="37" ht="16.5" customHeight="1">
      <c r="D37" s="60"/>
    </row>
    <row r="38" ht="15.75">
      <c r="D38" s="60"/>
    </row>
    <row r="39" ht="15.75">
      <c r="D39" s="60"/>
    </row>
    <row r="40" ht="15.75">
      <c r="D40" s="60"/>
    </row>
    <row r="41" ht="15.75">
      <c r="D41" s="60"/>
    </row>
    <row r="42" ht="15.75">
      <c r="D42" s="60"/>
    </row>
    <row r="43" ht="15.75">
      <c r="D43" s="60"/>
    </row>
    <row r="44" ht="15.75">
      <c r="D44" s="60"/>
    </row>
    <row r="45" ht="15.75">
      <c r="D45" s="60"/>
    </row>
    <row r="46" ht="15.75">
      <c r="D46" s="60"/>
    </row>
    <row r="47" ht="15.75">
      <c r="D47" s="60"/>
    </row>
  </sheetData>
  <sheetProtection selectLockedCells="1" selectUnlockedCells="1"/>
  <mergeCells count="1">
    <mergeCell ref="A4:G4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7">
      <selection activeCell="J15" sqref="J15"/>
    </sheetView>
  </sheetViews>
  <sheetFormatPr defaultColWidth="9.00390625" defaultRowHeight="12.75"/>
  <cols>
    <col min="1" max="1" width="5.25390625" style="0" customWidth="1"/>
    <col min="2" max="2" width="33.75390625" style="0" customWidth="1"/>
    <col min="3" max="6" width="10.75390625" style="0" customWidth="1"/>
    <col min="7" max="7" width="11.00390625" style="3" customWidth="1"/>
  </cols>
  <sheetData>
    <row r="1" spans="1:7" ht="15.75">
      <c r="A1" s="60"/>
      <c r="B1" s="60"/>
      <c r="C1" s="61"/>
      <c r="F1" s="61"/>
      <c r="G1" s="61" t="s">
        <v>504</v>
      </c>
    </row>
    <row r="2" spans="1:7" ht="14.25" customHeight="1">
      <c r="A2" s="60"/>
      <c r="B2" s="60"/>
      <c r="C2" s="61"/>
      <c r="F2" s="61"/>
      <c r="G2" s="61" t="s">
        <v>1</v>
      </c>
    </row>
    <row r="3" spans="1:3" ht="15.75">
      <c r="A3" s="60"/>
      <c r="B3" s="60"/>
      <c r="C3" s="60"/>
    </row>
    <row r="4" spans="1:3" ht="15.75">
      <c r="A4" s="60"/>
      <c r="B4" s="60"/>
      <c r="C4" s="60"/>
    </row>
    <row r="5" spans="1:7" ht="45" customHeight="1">
      <c r="A5" s="586" t="s">
        <v>519</v>
      </c>
      <c r="B5" s="586"/>
      <c r="C5" s="586"/>
      <c r="D5" s="586"/>
      <c r="E5" s="586"/>
      <c r="F5" s="586"/>
      <c r="G5" s="563"/>
    </row>
    <row r="6" spans="1:3" ht="15.75">
      <c r="A6" s="60"/>
      <c r="B6" s="60"/>
      <c r="C6" s="60"/>
    </row>
    <row r="7" spans="1:3" ht="15.75">
      <c r="A7" s="60"/>
      <c r="B7" s="60"/>
      <c r="C7" s="60"/>
    </row>
    <row r="8" spans="1:3" ht="15.75">
      <c r="A8" s="60"/>
      <c r="B8" s="60"/>
      <c r="C8" s="60"/>
    </row>
    <row r="9" spans="1:3" ht="15.75">
      <c r="A9" s="60"/>
      <c r="B9" s="60"/>
      <c r="C9" s="60"/>
    </row>
    <row r="10" spans="1:7" ht="15.75">
      <c r="A10" s="140"/>
      <c r="B10" s="60"/>
      <c r="C10" s="61"/>
      <c r="F10" s="61"/>
      <c r="G10" s="61" t="s">
        <v>2</v>
      </c>
    </row>
    <row r="11" spans="1:7" s="120" customFormat="1" ht="57.75" customHeight="1">
      <c r="A11" s="109" t="s">
        <v>3</v>
      </c>
      <c r="B11" s="110" t="s">
        <v>4</v>
      </c>
      <c r="C11" s="111" t="s">
        <v>385</v>
      </c>
      <c r="D11" s="111" t="s">
        <v>386</v>
      </c>
      <c r="E11" s="443" t="s">
        <v>387</v>
      </c>
      <c r="F11" s="450" t="s">
        <v>388</v>
      </c>
      <c r="G11" s="450" t="s">
        <v>616</v>
      </c>
    </row>
    <row r="12" spans="1:7" s="39" customFormat="1" ht="31.5" customHeight="1">
      <c r="A12" s="153" t="s">
        <v>8</v>
      </c>
      <c r="B12" s="156" t="s">
        <v>624</v>
      </c>
      <c r="C12" s="23">
        <v>1500</v>
      </c>
      <c r="D12" s="23">
        <v>1413</v>
      </c>
      <c r="E12" s="361">
        <v>0</v>
      </c>
      <c r="F12" s="314"/>
      <c r="G12" s="265"/>
    </row>
    <row r="13" spans="1:7" s="39" customFormat="1" ht="31.5" customHeight="1">
      <c r="A13" s="153" t="s">
        <v>10</v>
      </c>
      <c r="B13" s="156" t="s">
        <v>292</v>
      </c>
      <c r="C13" s="23">
        <v>970</v>
      </c>
      <c r="D13" s="23">
        <v>70</v>
      </c>
      <c r="E13" s="361">
        <v>0</v>
      </c>
      <c r="F13" s="314"/>
      <c r="G13" s="265"/>
    </row>
    <row r="14" spans="1:7" s="288" customFormat="1" ht="31.5" customHeight="1">
      <c r="A14" s="153" t="s">
        <v>11</v>
      </c>
      <c r="B14" s="154" t="s">
        <v>287</v>
      </c>
      <c r="C14" s="23">
        <v>49743</v>
      </c>
      <c r="D14" s="23">
        <v>49743</v>
      </c>
      <c r="E14" s="361">
        <v>44147</v>
      </c>
      <c r="F14" s="513"/>
      <c r="G14" s="456"/>
    </row>
    <row r="15" spans="1:7" s="288" customFormat="1" ht="31.5" customHeight="1">
      <c r="A15" s="153" t="s">
        <v>13</v>
      </c>
      <c r="B15" s="154" t="s">
        <v>409</v>
      </c>
      <c r="C15" s="23"/>
      <c r="D15" s="23">
        <v>7700</v>
      </c>
      <c r="E15" s="361">
        <v>11024</v>
      </c>
      <c r="F15" s="513"/>
      <c r="G15" s="456"/>
    </row>
    <row r="16" spans="1:7" s="39" customFormat="1" ht="31.5" customHeight="1">
      <c r="A16" s="153" t="s">
        <v>410</v>
      </c>
      <c r="B16" s="154" t="s">
        <v>412</v>
      </c>
      <c r="C16" s="23"/>
      <c r="D16" s="23"/>
      <c r="E16" s="361"/>
      <c r="F16" s="314">
        <v>6500</v>
      </c>
      <c r="G16" s="265">
        <v>6500</v>
      </c>
    </row>
    <row r="17" spans="1:7" s="39" customFormat="1" ht="31.5" customHeight="1">
      <c r="A17" s="153" t="s">
        <v>411</v>
      </c>
      <c r="B17" s="154" t="s">
        <v>610</v>
      </c>
      <c r="C17" s="23"/>
      <c r="D17" s="23"/>
      <c r="E17" s="361"/>
      <c r="F17" s="314">
        <v>14000</v>
      </c>
      <c r="G17" s="265">
        <v>14000</v>
      </c>
    </row>
    <row r="18" spans="1:7" s="39" customFormat="1" ht="40.5" customHeight="1">
      <c r="A18" s="68"/>
      <c r="B18" s="160" t="s">
        <v>290</v>
      </c>
      <c r="C18" s="27">
        <f>C12+C13+C14</f>
        <v>52213</v>
      </c>
      <c r="D18" s="27">
        <f>D12+D13+D14+D15</f>
        <v>58926</v>
      </c>
      <c r="E18" s="390">
        <f>E12+E13+E14+E15</f>
        <v>55171</v>
      </c>
      <c r="F18" s="270">
        <f>F12+F13+F14+F15+F16+F17</f>
        <v>20500</v>
      </c>
      <c r="G18" s="270">
        <f>G12+G13+G14+G15+G16+G17</f>
        <v>20500</v>
      </c>
    </row>
  </sheetData>
  <sheetProtection selectLockedCells="1" selectUnlockedCells="1"/>
  <mergeCells count="1">
    <mergeCell ref="A5:G5"/>
  </mergeCells>
  <printOptions/>
  <pageMargins left="0.53" right="0.4486111111111111" top="0.5465277777777777" bottom="0.98402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5.75390625" style="60" customWidth="1"/>
    <col min="2" max="2" width="46.875" style="60" customWidth="1"/>
    <col min="3" max="4" width="9.75390625" style="60" customWidth="1"/>
  </cols>
  <sheetData>
    <row r="1" ht="15.75">
      <c r="D1" s="61" t="s">
        <v>295</v>
      </c>
    </row>
    <row r="2" ht="12" customHeight="1">
      <c r="D2" s="61" t="s">
        <v>1</v>
      </c>
    </row>
    <row r="5" spans="1:4" ht="45.75" customHeight="1">
      <c r="A5" s="587" t="s">
        <v>576</v>
      </c>
      <c r="B5" s="587"/>
      <c r="C5" s="587"/>
      <c r="D5" s="587"/>
    </row>
    <row r="10" ht="15.75">
      <c r="D10" s="61" t="s">
        <v>539</v>
      </c>
    </row>
    <row r="11" spans="1:4" ht="31.5" customHeight="1">
      <c r="A11" s="285" t="s">
        <v>3</v>
      </c>
      <c r="B11" s="152" t="s">
        <v>540</v>
      </c>
      <c r="C11" s="94" t="s">
        <v>293</v>
      </c>
      <c r="D11" s="94" t="s">
        <v>294</v>
      </c>
    </row>
    <row r="12" spans="1:4" s="223" customFormat="1" ht="41.25" customHeight="1">
      <c r="A12" s="297" t="s">
        <v>541</v>
      </c>
      <c r="B12" s="298" t="s">
        <v>541</v>
      </c>
      <c r="C12" s="299" t="s">
        <v>541</v>
      </c>
      <c r="D12" s="299" t="s">
        <v>541</v>
      </c>
    </row>
    <row r="13" spans="1:5" ht="36.75" customHeight="1">
      <c r="A13" s="155"/>
      <c r="B13" s="160" t="s">
        <v>290</v>
      </c>
      <c r="C13" s="300" t="s">
        <v>541</v>
      </c>
      <c r="D13" s="300" t="s">
        <v>309</v>
      </c>
      <c r="E13" s="223"/>
    </row>
    <row r="14" spans="1:3" ht="15.75">
      <c r="A14" s="140"/>
      <c r="B14" s="140"/>
      <c r="C14" s="140"/>
    </row>
  </sheetData>
  <sheetProtection selectLockedCells="1" selectUnlockedCells="1"/>
  <mergeCells count="1">
    <mergeCell ref="A5:D5"/>
  </mergeCells>
  <printOptions/>
  <pageMargins left="0.9298611111111111" right="0.7479166666666667" top="0.7201388888888889" bottom="0.9840277777777777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7.125" style="161" customWidth="1"/>
    <col min="2" max="2" width="27.25390625" style="60" customWidth="1"/>
    <col min="3" max="3" width="13.75390625" style="60" customWidth="1"/>
    <col min="4" max="4" width="18.25390625" style="60" customWidth="1"/>
    <col min="5" max="5" width="12.25390625" style="60" customWidth="1"/>
    <col min="6" max="6" width="18.875" style="60" customWidth="1"/>
    <col min="7" max="9" width="12.25390625" style="60" customWidth="1"/>
  </cols>
  <sheetData>
    <row r="1" spans="8:9" ht="15.75">
      <c r="H1" s="588" t="s">
        <v>296</v>
      </c>
      <c r="I1" s="588"/>
    </row>
    <row r="2" ht="15.75">
      <c r="I2" s="61" t="s">
        <v>1</v>
      </c>
    </row>
    <row r="3" spans="1:9" ht="18.75" customHeight="1">
      <c r="A3" s="562" t="s">
        <v>577</v>
      </c>
      <c r="B3" s="562"/>
      <c r="C3" s="562"/>
      <c r="D3" s="562"/>
      <c r="E3" s="562"/>
      <c r="F3" s="562"/>
      <c r="G3" s="562"/>
      <c r="H3" s="562"/>
      <c r="I3" s="562"/>
    </row>
    <row r="4" spans="1:9" ht="18.75">
      <c r="A4" s="163"/>
      <c r="B4" s="164"/>
      <c r="C4" s="164"/>
      <c r="D4" s="164"/>
      <c r="E4" s="164"/>
      <c r="F4" s="164"/>
      <c r="G4" s="164"/>
      <c r="H4" s="164"/>
      <c r="I4" s="164"/>
    </row>
    <row r="5" ht="15.75">
      <c r="I5" s="61" t="s">
        <v>2</v>
      </c>
    </row>
    <row r="6" spans="1:9" s="167" customFormat="1" ht="15.75" customHeight="1">
      <c r="A6" s="589" t="s">
        <v>3</v>
      </c>
      <c r="B6" s="589" t="s">
        <v>297</v>
      </c>
      <c r="C6" s="590" t="s">
        <v>298</v>
      </c>
      <c r="D6" s="590"/>
      <c r="E6" s="590"/>
      <c r="F6" s="590" t="s">
        <v>299</v>
      </c>
      <c r="G6" s="590"/>
      <c r="H6" s="590"/>
      <c r="I6" s="166" t="s">
        <v>290</v>
      </c>
    </row>
    <row r="7" spans="1:9" s="168" customFormat="1" ht="39" customHeight="1">
      <c r="A7" s="589"/>
      <c r="B7" s="589"/>
      <c r="C7" s="165" t="s">
        <v>300</v>
      </c>
      <c r="D7" s="165" t="s">
        <v>301</v>
      </c>
      <c r="E7" s="165" t="s">
        <v>302</v>
      </c>
      <c r="F7" s="165" t="s">
        <v>300</v>
      </c>
      <c r="G7" s="165" t="s">
        <v>303</v>
      </c>
      <c r="H7" s="165" t="s">
        <v>304</v>
      </c>
      <c r="I7" s="165" t="s">
        <v>305</v>
      </c>
    </row>
    <row r="8" spans="1:9" ht="18" customHeight="1">
      <c r="A8" s="46" t="s">
        <v>6</v>
      </c>
      <c r="B8" s="83" t="s">
        <v>306</v>
      </c>
      <c r="C8" s="169"/>
      <c r="D8" s="169"/>
      <c r="E8" s="169"/>
      <c r="F8" s="169"/>
      <c r="G8" s="169"/>
      <c r="H8" s="169"/>
      <c r="I8" s="169"/>
    </row>
    <row r="9" spans="1:9" ht="18" customHeight="1">
      <c r="A9" s="46" t="s">
        <v>8</v>
      </c>
      <c r="B9" s="83" t="s">
        <v>307</v>
      </c>
      <c r="C9" s="43" t="s">
        <v>308</v>
      </c>
      <c r="D9" s="43" t="s">
        <v>309</v>
      </c>
      <c r="E9" s="43" t="s">
        <v>310</v>
      </c>
      <c r="F9" s="43" t="s">
        <v>311</v>
      </c>
      <c r="G9" s="43" t="s">
        <v>311</v>
      </c>
      <c r="H9" s="43" t="s">
        <v>309</v>
      </c>
      <c r="I9" s="43" t="s">
        <v>309</v>
      </c>
    </row>
    <row r="10" spans="1:9" ht="31.5">
      <c r="A10" s="46" t="s">
        <v>10</v>
      </c>
      <c r="B10" s="156" t="s">
        <v>312</v>
      </c>
      <c r="C10" s="43" t="s">
        <v>313</v>
      </c>
      <c r="D10" s="43" t="s">
        <v>311</v>
      </c>
      <c r="E10" s="43" t="s">
        <v>311</v>
      </c>
      <c r="F10" s="43" t="s">
        <v>311</v>
      </c>
      <c r="G10" s="43" t="s">
        <v>311</v>
      </c>
      <c r="H10" s="43" t="s">
        <v>311</v>
      </c>
      <c r="I10" s="43" t="s">
        <v>311</v>
      </c>
    </row>
    <row r="11" spans="1:9" ht="18" customHeight="1">
      <c r="A11" s="46" t="s">
        <v>11</v>
      </c>
      <c r="B11" s="83" t="s">
        <v>314</v>
      </c>
      <c r="C11" s="43" t="s">
        <v>309</v>
      </c>
      <c r="D11" s="43" t="s">
        <v>311</v>
      </c>
      <c r="E11" s="43" t="s">
        <v>309</v>
      </c>
      <c r="F11" s="43" t="s">
        <v>309</v>
      </c>
      <c r="G11" s="43" t="s">
        <v>309</v>
      </c>
      <c r="H11" s="43" t="s">
        <v>309</v>
      </c>
      <c r="I11" s="43" t="s">
        <v>309</v>
      </c>
    </row>
    <row r="12" spans="1:9" s="255" customFormat="1" ht="18" customHeight="1">
      <c r="A12" s="46" t="s">
        <v>115</v>
      </c>
      <c r="B12" s="83" t="s">
        <v>315</v>
      </c>
      <c r="C12" s="311" t="s">
        <v>316</v>
      </c>
      <c r="D12" s="311" t="s">
        <v>317</v>
      </c>
      <c r="E12" s="43" t="s">
        <v>574</v>
      </c>
      <c r="F12" s="43" t="s">
        <v>311</v>
      </c>
      <c r="G12" s="43" t="s">
        <v>311</v>
      </c>
      <c r="H12" s="43" t="s">
        <v>311</v>
      </c>
      <c r="I12" s="43" t="s">
        <v>311</v>
      </c>
    </row>
    <row r="13" spans="1:9" s="255" customFormat="1" ht="45">
      <c r="A13" s="46" t="s">
        <v>17</v>
      </c>
      <c r="B13" s="357" t="s">
        <v>584</v>
      </c>
      <c r="C13" s="358" t="s">
        <v>310</v>
      </c>
      <c r="D13" s="358" t="s">
        <v>541</v>
      </c>
      <c r="E13" s="68" t="s">
        <v>541</v>
      </c>
      <c r="F13" s="68" t="s">
        <v>541</v>
      </c>
      <c r="G13" s="68" t="s">
        <v>541</v>
      </c>
      <c r="H13" s="68" t="s">
        <v>541</v>
      </c>
      <c r="I13" s="68" t="s">
        <v>311</v>
      </c>
    </row>
    <row r="14" spans="1:9" s="255" customFormat="1" ht="34.5" customHeight="1">
      <c r="A14" s="46" t="s">
        <v>20</v>
      </c>
      <c r="B14" s="156" t="s">
        <v>585</v>
      </c>
      <c r="C14" s="358" t="s">
        <v>310</v>
      </c>
      <c r="D14" s="358" t="s">
        <v>541</v>
      </c>
      <c r="E14" s="68" t="s">
        <v>541</v>
      </c>
      <c r="F14" s="68" t="s">
        <v>541</v>
      </c>
      <c r="G14" s="68" t="s">
        <v>541</v>
      </c>
      <c r="H14" s="68" t="s">
        <v>541</v>
      </c>
      <c r="I14" s="68" t="s">
        <v>311</v>
      </c>
    </row>
    <row r="15" spans="1:9" s="255" customFormat="1" ht="47.25" customHeight="1">
      <c r="A15" s="46" t="s">
        <v>64</v>
      </c>
      <c r="B15" s="357" t="s">
        <v>586</v>
      </c>
      <c r="C15" s="358" t="s">
        <v>310</v>
      </c>
      <c r="D15" s="358" t="s">
        <v>541</v>
      </c>
      <c r="E15" s="68" t="s">
        <v>541</v>
      </c>
      <c r="F15" s="68" t="s">
        <v>541</v>
      </c>
      <c r="G15" s="68" t="s">
        <v>541</v>
      </c>
      <c r="H15" s="68" t="s">
        <v>541</v>
      </c>
      <c r="I15" s="68" t="s">
        <v>311</v>
      </c>
    </row>
    <row r="16" spans="1:9" s="255" customFormat="1" ht="31.5">
      <c r="A16" s="46" t="s">
        <v>69</v>
      </c>
      <c r="B16" s="156" t="s">
        <v>587</v>
      </c>
      <c r="C16" s="358" t="s">
        <v>310</v>
      </c>
      <c r="D16" s="358" t="s">
        <v>541</v>
      </c>
      <c r="E16" s="68" t="s">
        <v>541</v>
      </c>
      <c r="F16" s="68" t="s">
        <v>541</v>
      </c>
      <c r="G16" s="68" t="s">
        <v>541</v>
      </c>
      <c r="H16" s="68" t="s">
        <v>541</v>
      </c>
      <c r="I16" s="68" t="s">
        <v>311</v>
      </c>
    </row>
    <row r="17" spans="1:9" ht="25.5" customHeight="1">
      <c r="A17" s="46"/>
      <c r="B17" s="160" t="s">
        <v>290</v>
      </c>
      <c r="C17" s="358" t="s">
        <v>310</v>
      </c>
      <c r="D17" s="358" t="s">
        <v>541</v>
      </c>
      <c r="E17" s="40" t="s">
        <v>574</v>
      </c>
      <c r="F17" s="43" t="s">
        <v>309</v>
      </c>
      <c r="G17" s="43" t="s">
        <v>309</v>
      </c>
      <c r="H17" s="43" t="s">
        <v>309</v>
      </c>
      <c r="I17" s="43" t="s">
        <v>309</v>
      </c>
    </row>
  </sheetData>
  <sheetProtection selectLockedCells="1" selectUnlockedCells="1"/>
  <mergeCells count="6">
    <mergeCell ref="H1:I1"/>
    <mergeCell ref="A3:I3"/>
    <mergeCell ref="A6:A7"/>
    <mergeCell ref="B6:B7"/>
    <mergeCell ref="C6:E6"/>
    <mergeCell ref="F6:H6"/>
  </mergeCells>
  <printOptions/>
  <pageMargins left="0.6298611111111111" right="0.5" top="0.9840277777777777" bottom="0.9840277777777777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6">
      <selection activeCell="K22" sqref="K22"/>
    </sheetView>
  </sheetViews>
  <sheetFormatPr defaultColWidth="9.00390625" defaultRowHeight="12.75"/>
  <cols>
    <col min="1" max="1" width="4.75390625" style="3" customWidth="1"/>
    <col min="2" max="2" width="46.875" style="34" customWidth="1"/>
    <col min="3" max="3" width="0" style="34" hidden="1" customWidth="1"/>
    <col min="4" max="8" width="10.75390625" style="3" customWidth="1"/>
    <col min="9" max="255" width="9.125" style="37" customWidth="1"/>
  </cols>
  <sheetData>
    <row r="1" spans="1:8" ht="16.5">
      <c r="A1" s="60"/>
      <c r="B1" s="58"/>
      <c r="C1" s="58"/>
      <c r="D1" s="8"/>
      <c r="G1" s="8"/>
      <c r="H1" s="8" t="s">
        <v>578</v>
      </c>
    </row>
    <row r="2" spans="1:8" ht="16.5">
      <c r="A2" s="60"/>
      <c r="B2" s="58"/>
      <c r="C2" s="58"/>
      <c r="D2" s="8"/>
      <c r="G2" s="8"/>
      <c r="H2" s="8" t="s">
        <v>32</v>
      </c>
    </row>
    <row r="3" spans="1:4" ht="16.5">
      <c r="A3" s="60"/>
      <c r="B3" s="58"/>
      <c r="C3" s="58"/>
      <c r="D3" s="108"/>
    </row>
    <row r="4" spans="1:4" ht="16.5">
      <c r="A4" s="60"/>
      <c r="B4" s="58"/>
      <c r="C4" s="58"/>
      <c r="D4" s="60"/>
    </row>
    <row r="5" spans="1:8" ht="45.75" customHeight="1">
      <c r="A5" s="591" t="s">
        <v>402</v>
      </c>
      <c r="B5" s="591"/>
      <c r="C5" s="591"/>
      <c r="D5" s="591"/>
      <c r="E5" s="591"/>
      <c r="F5" s="591"/>
      <c r="G5" s="591"/>
      <c r="H5" s="563"/>
    </row>
    <row r="6" spans="1:4" ht="16.5" customHeight="1">
      <c r="A6" s="170"/>
      <c r="B6" s="170"/>
      <c r="C6" s="170"/>
      <c r="D6" s="60"/>
    </row>
    <row r="7" spans="1:4" ht="13.5" customHeight="1">
      <c r="A7" s="60"/>
      <c r="B7" s="170"/>
      <c r="C7" s="170"/>
      <c r="D7" s="60"/>
    </row>
    <row r="8" spans="1:8" ht="34.5" customHeight="1">
      <c r="A8" s="60"/>
      <c r="B8" s="170"/>
      <c r="C8" s="170"/>
      <c r="D8" s="61"/>
      <c r="G8" s="61"/>
      <c r="H8" s="61" t="s">
        <v>2</v>
      </c>
    </row>
    <row r="9" spans="1:8" s="119" customFormat="1" ht="53.25" customHeight="1">
      <c r="A9" s="152" t="s">
        <v>319</v>
      </c>
      <c r="B9" s="597" t="s">
        <v>4</v>
      </c>
      <c r="C9" s="597"/>
      <c r="D9" s="111" t="s">
        <v>385</v>
      </c>
      <c r="E9" s="111" t="s">
        <v>386</v>
      </c>
      <c r="F9" s="443" t="s">
        <v>387</v>
      </c>
      <c r="G9" s="450" t="s">
        <v>388</v>
      </c>
      <c r="H9" s="450" t="s">
        <v>619</v>
      </c>
    </row>
    <row r="10" spans="1:8" s="174" customFormat="1" ht="30.75" customHeight="1">
      <c r="A10" s="171"/>
      <c r="B10" s="598" t="s">
        <v>625</v>
      </c>
      <c r="C10" s="598"/>
      <c r="D10" s="172"/>
      <c r="E10" s="173"/>
      <c r="F10" s="514"/>
      <c r="G10" s="515"/>
      <c r="H10" s="516"/>
    </row>
    <row r="11" spans="1:8" s="119" customFormat="1" ht="30.75" customHeight="1">
      <c r="A11" s="43" t="s">
        <v>8</v>
      </c>
      <c r="B11" s="599" t="s">
        <v>320</v>
      </c>
      <c r="C11" s="599"/>
      <c r="D11" s="23">
        <v>10000</v>
      </c>
      <c r="E11" s="23">
        <v>10020</v>
      </c>
      <c r="F11" s="361">
        <v>10425</v>
      </c>
      <c r="G11" s="314">
        <v>10500</v>
      </c>
      <c r="H11" s="265">
        <v>10500</v>
      </c>
    </row>
    <row r="12" spans="1:8" s="119" customFormat="1" ht="30.75" customHeight="1">
      <c r="A12" s="43" t="s">
        <v>10</v>
      </c>
      <c r="B12" s="600" t="s">
        <v>588</v>
      </c>
      <c r="C12" s="600"/>
      <c r="D12" s="23">
        <v>2400</v>
      </c>
      <c r="E12" s="23">
        <v>2400</v>
      </c>
      <c r="F12" s="361">
        <v>1651</v>
      </c>
      <c r="G12" s="314">
        <v>1800</v>
      </c>
      <c r="H12" s="265">
        <v>1800</v>
      </c>
    </row>
    <row r="13" spans="1:8" s="119" customFormat="1" ht="30.75" customHeight="1">
      <c r="A13" s="43" t="s">
        <v>11</v>
      </c>
      <c r="B13" s="175" t="s">
        <v>321</v>
      </c>
      <c r="C13" s="176"/>
      <c r="D13" s="23">
        <v>7478</v>
      </c>
      <c r="E13" s="23">
        <v>7478</v>
      </c>
      <c r="F13" s="361">
        <v>7454</v>
      </c>
      <c r="G13" s="314">
        <v>0</v>
      </c>
      <c r="H13" s="265">
        <v>0</v>
      </c>
    </row>
    <row r="14" spans="1:8" s="119" customFormat="1" ht="30.75" customHeight="1">
      <c r="A14" s="43" t="s">
        <v>13</v>
      </c>
      <c r="B14" s="596" t="s">
        <v>589</v>
      </c>
      <c r="C14" s="596"/>
      <c r="D14" s="23">
        <v>8196</v>
      </c>
      <c r="E14" s="23">
        <v>8196</v>
      </c>
      <c r="F14" s="361">
        <v>7775</v>
      </c>
      <c r="G14" s="314">
        <v>5196</v>
      </c>
      <c r="H14" s="265">
        <v>0</v>
      </c>
    </row>
    <row r="15" spans="1:8" s="119" customFormat="1" ht="30.75" customHeight="1">
      <c r="A15" s="177" t="s">
        <v>14</v>
      </c>
      <c r="B15" s="592" t="s">
        <v>575</v>
      </c>
      <c r="C15" s="592"/>
      <c r="D15" s="23">
        <v>472</v>
      </c>
      <c r="E15" s="23">
        <v>472</v>
      </c>
      <c r="F15" s="361">
        <v>756</v>
      </c>
      <c r="G15" s="314">
        <v>0</v>
      </c>
      <c r="H15" s="265">
        <v>0</v>
      </c>
    </row>
    <row r="16" spans="1:8" s="119" customFormat="1" ht="30.75" customHeight="1">
      <c r="A16" s="177" t="s">
        <v>56</v>
      </c>
      <c r="B16" s="592" t="s">
        <v>322</v>
      </c>
      <c r="C16" s="592"/>
      <c r="D16" s="23">
        <v>31131</v>
      </c>
      <c r="E16" s="23">
        <v>37638</v>
      </c>
      <c r="F16" s="361">
        <v>45886</v>
      </c>
      <c r="G16" s="314">
        <v>65984</v>
      </c>
      <c r="H16" s="265">
        <v>65984</v>
      </c>
    </row>
    <row r="17" spans="1:8" s="119" customFormat="1" ht="30.75" customHeight="1">
      <c r="A17" s="177" t="s">
        <v>58</v>
      </c>
      <c r="B17" s="592" t="s">
        <v>324</v>
      </c>
      <c r="C17" s="592"/>
      <c r="D17" s="23">
        <v>0</v>
      </c>
      <c r="E17" s="23">
        <v>143</v>
      </c>
      <c r="F17" s="361">
        <v>143</v>
      </c>
      <c r="G17" s="314">
        <v>0</v>
      </c>
      <c r="H17" s="265">
        <v>0</v>
      </c>
    </row>
    <row r="18" spans="1:8" s="119" customFormat="1" ht="30.75" customHeight="1">
      <c r="A18" s="177" t="s">
        <v>125</v>
      </c>
      <c r="B18" s="592" t="s">
        <v>326</v>
      </c>
      <c r="C18" s="592"/>
      <c r="D18" s="23">
        <v>0</v>
      </c>
      <c r="E18" s="23">
        <v>0</v>
      </c>
      <c r="F18" s="361">
        <v>3248</v>
      </c>
      <c r="G18" s="314">
        <v>0</v>
      </c>
      <c r="H18" s="265">
        <v>0</v>
      </c>
    </row>
    <row r="19" spans="1:8" s="119" customFormat="1" ht="30.75" customHeight="1">
      <c r="A19" s="177" t="s">
        <v>202</v>
      </c>
      <c r="B19" s="592" t="s">
        <v>517</v>
      </c>
      <c r="C19" s="592"/>
      <c r="D19" s="23">
        <v>0</v>
      </c>
      <c r="E19" s="23">
        <v>0</v>
      </c>
      <c r="F19" s="361">
        <v>3283</v>
      </c>
      <c r="G19" s="314">
        <v>0</v>
      </c>
      <c r="H19" s="265">
        <v>0</v>
      </c>
    </row>
    <row r="20" spans="1:8" s="119" customFormat="1" ht="33.75" customHeight="1">
      <c r="A20" s="177" t="s">
        <v>323</v>
      </c>
      <c r="B20" s="156" t="s">
        <v>571</v>
      </c>
      <c r="C20" s="156"/>
      <c r="D20" s="23">
        <v>8032</v>
      </c>
      <c r="E20" s="23">
        <v>8032</v>
      </c>
      <c r="F20" s="361">
        <v>8763</v>
      </c>
      <c r="G20" s="314">
        <v>10062</v>
      </c>
      <c r="H20" s="265">
        <v>10062</v>
      </c>
    </row>
    <row r="21" spans="1:8" s="119" customFormat="1" ht="33.75" customHeight="1">
      <c r="A21" s="177" t="s">
        <v>325</v>
      </c>
      <c r="B21" s="156" t="s">
        <v>413</v>
      </c>
      <c r="C21" s="156"/>
      <c r="D21" s="23">
        <v>0</v>
      </c>
      <c r="E21" s="23">
        <v>284</v>
      </c>
      <c r="F21" s="361">
        <v>714</v>
      </c>
      <c r="G21" s="314">
        <v>0</v>
      </c>
      <c r="H21" s="265">
        <v>0</v>
      </c>
    </row>
    <row r="22" spans="1:8" s="119" customFormat="1" ht="33.75" customHeight="1">
      <c r="A22" s="177" t="s">
        <v>521</v>
      </c>
      <c r="B22" s="156" t="s">
        <v>520</v>
      </c>
      <c r="C22" s="156"/>
      <c r="D22" s="23">
        <v>0</v>
      </c>
      <c r="E22" s="23">
        <v>0</v>
      </c>
      <c r="F22" s="361">
        <v>3388</v>
      </c>
      <c r="G22" s="314">
        <v>1600</v>
      </c>
      <c r="H22" s="265">
        <v>1600</v>
      </c>
    </row>
    <row r="23" spans="1:8" s="119" customFormat="1" ht="30.75" customHeight="1">
      <c r="A23" s="177"/>
      <c r="B23" s="594" t="s">
        <v>290</v>
      </c>
      <c r="C23" s="594"/>
      <c r="D23" s="25">
        <f>D11+D12+D13+D14+D15+D16+D17+D18+D19+D20</f>
        <v>67709</v>
      </c>
      <c r="E23" s="25">
        <f>E11+E12+E13+E14+E15+E16+E17+E18+E19+E20+E21+E22</f>
        <v>74663</v>
      </c>
      <c r="F23" s="367">
        <f>F11+F12+F13+F14+F15+F16+F17+F18+F19+F20+F21+F22</f>
        <v>93486</v>
      </c>
      <c r="G23" s="462">
        <f>G11+G12+G13+G14+G15+G16+G17+G18+G19+G20+G21+G22</f>
        <v>95142</v>
      </c>
      <c r="H23" s="462">
        <f>H11+H12+H13+H14+H15+H16+H17+H18+H19+H20+H21+H22</f>
        <v>89946</v>
      </c>
    </row>
    <row r="24" spans="1:8" s="119" customFormat="1" ht="30.75" customHeight="1">
      <c r="A24" s="177"/>
      <c r="B24" s="593" t="s">
        <v>124</v>
      </c>
      <c r="C24" s="593"/>
      <c r="D24" s="23"/>
      <c r="E24" s="23"/>
      <c r="F24" s="361"/>
      <c r="G24" s="314"/>
      <c r="H24" s="265"/>
    </row>
    <row r="25" spans="1:8" s="119" customFormat="1" ht="30.75" customHeight="1">
      <c r="A25" s="177" t="s">
        <v>8</v>
      </c>
      <c r="B25" s="595" t="s">
        <v>328</v>
      </c>
      <c r="C25" s="595"/>
      <c r="D25" s="23">
        <v>0</v>
      </c>
      <c r="E25" s="23">
        <v>0</v>
      </c>
      <c r="F25" s="361">
        <v>729</v>
      </c>
      <c r="G25" s="314">
        <v>0</v>
      </c>
      <c r="H25" s="265">
        <v>0</v>
      </c>
    </row>
    <row r="26" spans="1:8" s="119" customFormat="1" ht="30.75" customHeight="1">
      <c r="A26" s="178"/>
      <c r="B26" s="593" t="s">
        <v>290</v>
      </c>
      <c r="C26" s="593"/>
      <c r="D26" s="25">
        <f>D25</f>
        <v>0</v>
      </c>
      <c r="E26" s="25">
        <f>E25</f>
        <v>0</v>
      </c>
      <c r="F26" s="367">
        <f>F25</f>
        <v>729</v>
      </c>
      <c r="G26" s="462">
        <f>G25</f>
        <v>0</v>
      </c>
      <c r="H26" s="462">
        <f>H25</f>
        <v>0</v>
      </c>
    </row>
    <row r="27" spans="1:8" s="180" customFormat="1" ht="34.5" customHeight="1">
      <c r="A27" s="137"/>
      <c r="B27" s="593" t="s">
        <v>329</v>
      </c>
      <c r="C27" s="593"/>
      <c r="D27" s="179">
        <f>D23+D26</f>
        <v>67709</v>
      </c>
      <c r="E27" s="179">
        <f>E23+E26</f>
        <v>74663</v>
      </c>
      <c r="F27" s="137">
        <f>F23+F26</f>
        <v>94215</v>
      </c>
      <c r="G27" s="465">
        <f>G23+G26</f>
        <v>95142</v>
      </c>
      <c r="H27" s="465">
        <f>H23+H26</f>
        <v>89946</v>
      </c>
    </row>
    <row r="28" spans="1:4" ht="19.5" customHeight="1">
      <c r="A28" s="60"/>
      <c r="B28" s="54"/>
      <c r="C28" s="54"/>
      <c r="D28" s="60"/>
    </row>
    <row r="29" spans="1:4" ht="16.5">
      <c r="A29" s="60"/>
      <c r="B29" s="58"/>
      <c r="C29" s="58"/>
      <c r="D29" s="60"/>
    </row>
    <row r="30" spans="1:4" ht="16.5">
      <c r="A30" s="60"/>
      <c r="B30" s="58"/>
      <c r="C30" s="58"/>
      <c r="D30" s="60"/>
    </row>
    <row r="31" spans="1:4" ht="16.5">
      <c r="A31" s="60"/>
      <c r="B31" s="58"/>
      <c r="C31" s="58"/>
      <c r="D31" s="60"/>
    </row>
    <row r="32" spans="1:4" ht="16.5">
      <c r="A32" s="60"/>
      <c r="B32" s="58"/>
      <c r="C32" s="58"/>
      <c r="D32" s="60"/>
    </row>
    <row r="33" spans="1:4" ht="16.5">
      <c r="A33" s="60"/>
      <c r="B33" s="58"/>
      <c r="C33" s="58"/>
      <c r="D33" s="60"/>
    </row>
    <row r="34" spans="1:4" ht="16.5">
      <c r="A34" s="60"/>
      <c r="B34" s="58"/>
      <c r="C34" s="58"/>
      <c r="D34" s="60"/>
    </row>
    <row r="35" spans="1:4" ht="16.5">
      <c r="A35" s="60"/>
      <c r="B35" s="58"/>
      <c r="C35" s="58"/>
      <c r="D35" s="60"/>
    </row>
    <row r="36" spans="1:4" ht="16.5">
      <c r="A36" s="60"/>
      <c r="B36" s="58"/>
      <c r="C36" s="58"/>
      <c r="D36" s="60"/>
    </row>
  </sheetData>
  <sheetProtection selectLockedCells="1" selectUnlockedCells="1"/>
  <mergeCells count="16">
    <mergeCell ref="B14:C14"/>
    <mergeCell ref="B15:C15"/>
    <mergeCell ref="B9:C9"/>
    <mergeCell ref="B10:C10"/>
    <mergeCell ref="B11:C11"/>
    <mergeCell ref="B12:C12"/>
    <mergeCell ref="A5:H5"/>
    <mergeCell ref="B18:C18"/>
    <mergeCell ref="B19:C19"/>
    <mergeCell ref="B27:C27"/>
    <mergeCell ref="B23:C23"/>
    <mergeCell ref="B24:C24"/>
    <mergeCell ref="B25:C25"/>
    <mergeCell ref="B26:C26"/>
    <mergeCell ref="B16:C16"/>
    <mergeCell ref="B17:C17"/>
  </mergeCells>
  <printOptions horizontalCentered="1"/>
  <pageMargins left="0.27" right="0.31" top="0.775" bottom="0.9840277777777777" header="0.5118055555555555" footer="0.5118055555555555"/>
  <pageSetup fitToHeight="1" fitToWidth="1" horizontalDpi="300" verticalDpi="3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zoomScalePageLayoutView="0" workbookViewId="0" topLeftCell="A7">
      <selection activeCell="B21" sqref="B21"/>
    </sheetView>
  </sheetViews>
  <sheetFormatPr defaultColWidth="9.00390625" defaultRowHeight="12.75"/>
  <cols>
    <col min="1" max="1" width="5.625" style="181" customWidth="1"/>
    <col min="2" max="2" width="33.375" style="182" customWidth="1"/>
    <col min="3" max="3" width="10.625" style="181" customWidth="1"/>
    <col min="4" max="7" width="10.75390625" style="181" customWidth="1"/>
    <col min="8" max="254" width="9.125" style="37" customWidth="1"/>
  </cols>
  <sheetData>
    <row r="1" spans="1:7" ht="16.5">
      <c r="A1" s="113"/>
      <c r="B1" s="183"/>
      <c r="F1" s="184"/>
      <c r="G1" s="184" t="s">
        <v>318</v>
      </c>
    </row>
    <row r="2" spans="1:7" ht="16.5">
      <c r="A2" s="113"/>
      <c r="B2" s="183"/>
      <c r="F2" s="184"/>
      <c r="G2" s="184" t="s">
        <v>1</v>
      </c>
    </row>
    <row r="3" spans="1:2" ht="16.5">
      <c r="A3" s="113"/>
      <c r="B3" s="183"/>
    </row>
    <row r="4" spans="1:2" ht="16.5">
      <c r="A4" s="113"/>
      <c r="B4" s="183"/>
    </row>
    <row r="5" spans="1:7" ht="40.5" customHeight="1">
      <c r="A5" s="601" t="s">
        <v>527</v>
      </c>
      <c r="B5" s="601"/>
      <c r="C5" s="601"/>
      <c r="D5" s="601"/>
      <c r="E5" s="601"/>
      <c r="F5" s="601"/>
      <c r="G5" s="563"/>
    </row>
    <row r="6" spans="1:2" ht="34.5" customHeight="1">
      <c r="A6" s="113"/>
      <c r="B6" s="185"/>
    </row>
    <row r="7" spans="1:7" ht="16.5">
      <c r="A7" s="113"/>
      <c r="B7" s="183"/>
      <c r="F7" s="186"/>
      <c r="G7" s="186" t="s">
        <v>2</v>
      </c>
    </row>
    <row r="8" spans="1:256" s="38" customFormat="1" ht="47.25" customHeight="1">
      <c r="A8" s="187" t="s">
        <v>319</v>
      </c>
      <c r="B8" s="188" t="s">
        <v>4</v>
      </c>
      <c r="C8" s="111" t="s">
        <v>385</v>
      </c>
      <c r="D8" s="111" t="s">
        <v>386</v>
      </c>
      <c r="E8" s="443" t="s">
        <v>387</v>
      </c>
      <c r="F8" s="450" t="s">
        <v>388</v>
      </c>
      <c r="G8" s="450" t="s">
        <v>619</v>
      </c>
      <c r="IU8" s="39"/>
      <c r="IV8" s="39"/>
    </row>
    <row r="9" spans="1:256" s="38" customFormat="1" ht="39.75" customHeight="1">
      <c r="A9" s="603" t="s">
        <v>403</v>
      </c>
      <c r="B9" s="604"/>
      <c r="C9" s="189"/>
      <c r="D9" s="190"/>
      <c r="E9" s="279"/>
      <c r="F9" s="291"/>
      <c r="G9" s="464"/>
      <c r="IU9" s="39"/>
      <c r="IV9" s="39"/>
    </row>
    <row r="10" spans="1:256" s="38" customFormat="1" ht="39.75" customHeight="1">
      <c r="A10" s="191" t="s">
        <v>8</v>
      </c>
      <c r="B10" s="192" t="s">
        <v>522</v>
      </c>
      <c r="C10" s="190">
        <v>42543</v>
      </c>
      <c r="D10" s="190">
        <v>42543</v>
      </c>
      <c r="E10" s="279">
        <v>39111</v>
      </c>
      <c r="F10" s="291">
        <v>0</v>
      </c>
      <c r="G10" s="464"/>
      <c r="IU10" s="39"/>
      <c r="IV10" s="39"/>
    </row>
    <row r="11" spans="1:256" s="38" customFormat="1" ht="40.5" customHeight="1">
      <c r="A11" s="191" t="s">
        <v>10</v>
      </c>
      <c r="B11" s="192" t="s">
        <v>331</v>
      </c>
      <c r="C11" s="190">
        <v>320</v>
      </c>
      <c r="D11" s="190">
        <v>320</v>
      </c>
      <c r="E11" s="517">
        <v>462</v>
      </c>
      <c r="F11" s="291">
        <v>0</v>
      </c>
      <c r="G11" s="464"/>
      <c r="IU11" s="39"/>
      <c r="IV11" s="39"/>
    </row>
    <row r="12" spans="1:256" s="38" customFormat="1" ht="40.5" customHeight="1">
      <c r="A12" s="191" t="s">
        <v>11</v>
      </c>
      <c r="B12" s="193" t="s">
        <v>523</v>
      </c>
      <c r="C12" s="190">
        <v>0</v>
      </c>
      <c r="D12" s="190"/>
      <c r="E12" s="279"/>
      <c r="F12" s="291">
        <v>2489</v>
      </c>
      <c r="G12" s="464">
        <v>2489</v>
      </c>
      <c r="IU12" s="39"/>
      <c r="IV12" s="39"/>
    </row>
    <row r="13" spans="1:7" s="195" customFormat="1" ht="39.75" customHeight="1">
      <c r="A13" s="605" t="s">
        <v>290</v>
      </c>
      <c r="B13" s="605"/>
      <c r="C13" s="194">
        <f>C10+C11+C12</f>
        <v>42863</v>
      </c>
      <c r="D13" s="194">
        <f>D10+D11+D12</f>
        <v>42863</v>
      </c>
      <c r="E13" s="518">
        <f>E10+E11+E12</f>
        <v>39573</v>
      </c>
      <c r="F13" s="521">
        <f>F10+F11+F12</f>
        <v>2489</v>
      </c>
      <c r="G13" s="524">
        <f>G10+G11+G12</f>
        <v>2489</v>
      </c>
    </row>
    <row r="14" spans="1:256" s="38" customFormat="1" ht="39.75" customHeight="1">
      <c r="A14" s="606" t="s">
        <v>332</v>
      </c>
      <c r="B14" s="606"/>
      <c r="C14" s="197"/>
      <c r="D14" s="197"/>
      <c r="E14" s="519"/>
      <c r="F14" s="522"/>
      <c r="G14" s="464"/>
      <c r="IU14" s="39"/>
      <c r="IV14" s="39"/>
    </row>
    <row r="15" spans="1:256" s="38" customFormat="1" ht="39.75" customHeight="1">
      <c r="A15" s="198" t="s">
        <v>8</v>
      </c>
      <c r="B15" s="199" t="s">
        <v>524</v>
      </c>
      <c r="C15" s="197"/>
      <c r="D15" s="197"/>
      <c r="E15" s="279">
        <v>144</v>
      </c>
      <c r="F15" s="522"/>
      <c r="G15" s="464"/>
      <c r="IU15" s="39"/>
      <c r="IV15" s="39"/>
    </row>
    <row r="16" spans="1:256" s="38" customFormat="1" ht="39.75" customHeight="1">
      <c r="A16" s="602" t="s">
        <v>329</v>
      </c>
      <c r="B16" s="602"/>
      <c r="C16" s="196">
        <f>C13+C15</f>
        <v>42863</v>
      </c>
      <c r="D16" s="196">
        <f>D13+D15</f>
        <v>42863</v>
      </c>
      <c r="E16" s="520">
        <f>E13+E15</f>
        <v>39717</v>
      </c>
      <c r="F16" s="523">
        <f>F13+F15</f>
        <v>2489</v>
      </c>
      <c r="G16" s="525">
        <f>G13+G15</f>
        <v>2489</v>
      </c>
      <c r="IU16" s="39"/>
      <c r="IV16" s="39"/>
    </row>
    <row r="17" spans="1:256" s="38" customFormat="1" ht="15.75">
      <c r="A17" s="113"/>
      <c r="B17" s="200"/>
      <c r="C17" s="113"/>
      <c r="D17" s="113"/>
      <c r="E17" s="113"/>
      <c r="F17" s="113"/>
      <c r="G17" s="183"/>
      <c r="IU17" s="39"/>
      <c r="IV17" s="39"/>
    </row>
    <row r="18" spans="1:256" s="38" customFormat="1" ht="15.75">
      <c r="A18" s="113"/>
      <c r="B18" s="183"/>
      <c r="C18" s="113"/>
      <c r="D18" s="113"/>
      <c r="E18" s="113"/>
      <c r="F18" s="113"/>
      <c r="G18" s="183"/>
      <c r="IU18" s="39"/>
      <c r="IV18" s="39"/>
    </row>
    <row r="19" spans="1:256" s="38" customFormat="1" ht="15.75">
      <c r="A19" s="113"/>
      <c r="B19" s="183"/>
      <c r="C19" s="113"/>
      <c r="D19" s="113"/>
      <c r="E19" s="113"/>
      <c r="F19" s="113"/>
      <c r="G19" s="183"/>
      <c r="IU19" s="39"/>
      <c r="IV19" s="39"/>
    </row>
    <row r="20" spans="1:256" s="38" customFormat="1" ht="15.75">
      <c r="A20" s="113"/>
      <c r="B20" s="183"/>
      <c r="C20" s="113"/>
      <c r="D20" s="113"/>
      <c r="E20" s="113"/>
      <c r="F20" s="113"/>
      <c r="G20" s="183"/>
      <c r="IU20" s="39"/>
      <c r="IV20" s="39"/>
    </row>
    <row r="21" spans="1:256" s="38" customFormat="1" ht="15.75">
      <c r="A21" s="113"/>
      <c r="B21" s="183"/>
      <c r="C21" s="113"/>
      <c r="D21" s="113"/>
      <c r="E21" s="113"/>
      <c r="F21" s="113"/>
      <c r="G21" s="183"/>
      <c r="IU21" s="39"/>
      <c r="IV21" s="39"/>
    </row>
    <row r="22" spans="1:256" s="38" customFormat="1" ht="15.75">
      <c r="A22" s="113"/>
      <c r="B22" s="183"/>
      <c r="C22" s="113"/>
      <c r="D22" s="113"/>
      <c r="E22" s="113"/>
      <c r="F22" s="113"/>
      <c r="G22" s="183"/>
      <c r="IU22" s="39"/>
      <c r="IV22" s="39"/>
    </row>
    <row r="23" spans="1:256" s="38" customFormat="1" ht="15.75">
      <c r="A23" s="113"/>
      <c r="B23" s="183"/>
      <c r="C23" s="113"/>
      <c r="D23" s="113"/>
      <c r="E23" s="113"/>
      <c r="F23" s="113"/>
      <c r="G23" s="183"/>
      <c r="IU23" s="39"/>
      <c r="IV23" s="39"/>
    </row>
    <row r="24" spans="1:256" s="38" customFormat="1" ht="15.75">
      <c r="A24" s="113"/>
      <c r="B24" s="183"/>
      <c r="C24" s="113"/>
      <c r="D24" s="113"/>
      <c r="E24" s="113"/>
      <c r="F24" s="113"/>
      <c r="G24" s="183"/>
      <c r="IU24" s="39"/>
      <c r="IV24" s="39"/>
    </row>
    <row r="25" spans="1:256" s="38" customFormat="1" ht="15.75">
      <c r="A25" s="113"/>
      <c r="B25" s="183"/>
      <c r="C25" s="113"/>
      <c r="D25" s="113"/>
      <c r="E25" s="113"/>
      <c r="F25" s="113"/>
      <c r="G25" s="183"/>
      <c r="IU25" s="39"/>
      <c r="IV25" s="39"/>
    </row>
    <row r="26" spans="1:256" s="38" customFormat="1" ht="15.75">
      <c r="A26" s="113"/>
      <c r="B26" s="183"/>
      <c r="C26" s="113"/>
      <c r="D26" s="113"/>
      <c r="E26" s="113"/>
      <c r="F26" s="113"/>
      <c r="G26" s="183"/>
      <c r="IU26" s="39"/>
      <c r="IV26" s="39"/>
    </row>
    <row r="27" spans="1:256" s="38" customFormat="1" ht="15.75">
      <c r="A27" s="113"/>
      <c r="B27" s="183"/>
      <c r="C27" s="113"/>
      <c r="D27" s="113"/>
      <c r="E27" s="113"/>
      <c r="F27" s="113"/>
      <c r="G27" s="113"/>
      <c r="IU27" s="39"/>
      <c r="IV27" s="39"/>
    </row>
    <row r="28" spans="1:256" s="38" customFormat="1" ht="15.75">
      <c r="A28" s="113"/>
      <c r="B28" s="183"/>
      <c r="C28" s="113"/>
      <c r="D28" s="113"/>
      <c r="E28" s="113"/>
      <c r="F28" s="113"/>
      <c r="G28" s="113"/>
      <c r="IU28" s="39"/>
      <c r="IV28" s="39"/>
    </row>
    <row r="29" spans="1:256" s="38" customFormat="1" ht="15.75">
      <c r="A29" s="113"/>
      <c r="B29" s="183"/>
      <c r="C29" s="113"/>
      <c r="D29" s="113"/>
      <c r="E29" s="113"/>
      <c r="F29" s="113"/>
      <c r="G29" s="113"/>
      <c r="IU29" s="39"/>
      <c r="IV29" s="39"/>
    </row>
    <row r="30" spans="1:256" s="38" customFormat="1" ht="15.75">
      <c r="A30" s="113"/>
      <c r="B30" s="183"/>
      <c r="C30" s="113"/>
      <c r="D30" s="113"/>
      <c r="E30" s="113"/>
      <c r="F30" s="113"/>
      <c r="G30" s="113"/>
      <c r="IU30" s="39"/>
      <c r="IV30" s="39"/>
    </row>
    <row r="31" spans="1:256" s="38" customFormat="1" ht="15.75">
      <c r="A31" s="113"/>
      <c r="B31" s="183"/>
      <c r="C31" s="113"/>
      <c r="D31" s="113"/>
      <c r="E31" s="113"/>
      <c r="F31" s="113"/>
      <c r="G31" s="113"/>
      <c r="IU31" s="39"/>
      <c r="IV31" s="39"/>
    </row>
    <row r="32" spans="1:256" s="38" customFormat="1" ht="15.75">
      <c r="A32" s="113"/>
      <c r="B32" s="183"/>
      <c r="C32" s="113"/>
      <c r="D32" s="113"/>
      <c r="E32" s="113"/>
      <c r="F32" s="113"/>
      <c r="G32" s="113"/>
      <c r="IU32" s="39"/>
      <c r="IV32" s="39"/>
    </row>
    <row r="33" spans="1:256" s="38" customFormat="1" ht="15.75">
      <c r="A33" s="113"/>
      <c r="B33" s="183"/>
      <c r="C33" s="113"/>
      <c r="D33" s="113"/>
      <c r="E33" s="113"/>
      <c r="F33" s="113"/>
      <c r="G33" s="113"/>
      <c r="IU33" s="39"/>
      <c r="IV33" s="39"/>
    </row>
    <row r="34" spans="1:256" s="38" customFormat="1" ht="15.75">
      <c r="A34" s="113"/>
      <c r="B34" s="183"/>
      <c r="C34" s="113"/>
      <c r="D34" s="113"/>
      <c r="E34" s="113"/>
      <c r="F34" s="113"/>
      <c r="G34" s="113"/>
      <c r="IU34" s="39"/>
      <c r="IV34" s="39"/>
    </row>
    <row r="35" spans="1:256" s="38" customFormat="1" ht="15.75">
      <c r="A35" s="113"/>
      <c r="B35" s="183"/>
      <c r="C35" s="113"/>
      <c r="D35" s="113"/>
      <c r="E35" s="113"/>
      <c r="F35" s="113"/>
      <c r="G35" s="113"/>
      <c r="IU35" s="39"/>
      <c r="IV35" s="39"/>
    </row>
    <row r="36" spans="1:256" s="38" customFormat="1" ht="15.75">
      <c r="A36" s="113"/>
      <c r="B36" s="183"/>
      <c r="C36" s="113"/>
      <c r="D36" s="113"/>
      <c r="E36" s="113"/>
      <c r="F36" s="113"/>
      <c r="G36" s="113"/>
      <c r="IU36" s="39"/>
      <c r="IV36" s="39"/>
    </row>
    <row r="37" spans="1:256" s="38" customFormat="1" ht="15.75">
      <c r="A37" s="113"/>
      <c r="B37" s="183"/>
      <c r="C37" s="113"/>
      <c r="D37" s="113"/>
      <c r="E37" s="113"/>
      <c r="F37" s="113"/>
      <c r="G37" s="113"/>
      <c r="IU37" s="39"/>
      <c r="IV37" s="39"/>
    </row>
    <row r="38" spans="1:256" s="38" customFormat="1" ht="15.75">
      <c r="A38" s="113"/>
      <c r="B38" s="183"/>
      <c r="C38" s="113"/>
      <c r="D38" s="113"/>
      <c r="E38" s="113"/>
      <c r="F38" s="113"/>
      <c r="G38" s="113"/>
      <c r="IU38" s="39"/>
      <c r="IV38" s="39"/>
    </row>
    <row r="39" spans="1:256" s="38" customFormat="1" ht="15.75">
      <c r="A39" s="113"/>
      <c r="B39" s="183"/>
      <c r="C39" s="113"/>
      <c r="D39" s="113"/>
      <c r="E39" s="113"/>
      <c r="F39" s="113"/>
      <c r="G39" s="113"/>
      <c r="IU39" s="39"/>
      <c r="IV39" s="39"/>
    </row>
    <row r="40" spans="1:256" s="38" customFormat="1" ht="15.75">
      <c r="A40" s="113"/>
      <c r="B40" s="183"/>
      <c r="C40" s="113"/>
      <c r="D40" s="113"/>
      <c r="E40" s="113"/>
      <c r="F40" s="113"/>
      <c r="G40" s="113"/>
      <c r="IU40" s="39"/>
      <c r="IV40" s="39"/>
    </row>
    <row r="41" spans="1:256" s="38" customFormat="1" ht="15.75">
      <c r="A41" s="113"/>
      <c r="B41" s="183"/>
      <c r="C41" s="113"/>
      <c r="D41" s="113"/>
      <c r="E41" s="113"/>
      <c r="F41" s="113"/>
      <c r="G41" s="113"/>
      <c r="IU41" s="39"/>
      <c r="IV41" s="39"/>
    </row>
    <row r="42" spans="1:256" s="38" customFormat="1" ht="15.75">
      <c r="A42" s="113"/>
      <c r="B42" s="183"/>
      <c r="C42" s="113"/>
      <c r="D42" s="113"/>
      <c r="E42" s="113"/>
      <c r="F42" s="113"/>
      <c r="G42" s="113"/>
      <c r="IU42" s="39"/>
      <c r="IV42" s="39"/>
    </row>
    <row r="43" spans="1:256" s="38" customFormat="1" ht="15.75">
      <c r="A43" s="113"/>
      <c r="B43" s="183"/>
      <c r="C43" s="113"/>
      <c r="D43" s="113"/>
      <c r="E43" s="113"/>
      <c r="F43" s="113"/>
      <c r="G43" s="113"/>
      <c r="IU43" s="39"/>
      <c r="IV43" s="39"/>
    </row>
    <row r="44" spans="1:256" s="38" customFormat="1" ht="15.75">
      <c r="A44" s="113"/>
      <c r="B44" s="183"/>
      <c r="C44" s="113"/>
      <c r="D44" s="113"/>
      <c r="E44" s="113"/>
      <c r="F44" s="113"/>
      <c r="G44" s="113"/>
      <c r="IU44" s="39"/>
      <c r="IV44" s="39"/>
    </row>
    <row r="45" spans="1:256" s="38" customFormat="1" ht="15.75">
      <c r="A45" s="113"/>
      <c r="B45" s="183"/>
      <c r="C45" s="113"/>
      <c r="D45" s="113"/>
      <c r="E45" s="113"/>
      <c r="F45" s="113"/>
      <c r="G45" s="113"/>
      <c r="IU45" s="39"/>
      <c r="IV45" s="39"/>
    </row>
    <row r="46" spans="1:256" s="38" customFormat="1" ht="15.75">
      <c r="A46" s="113"/>
      <c r="B46" s="183"/>
      <c r="C46" s="113"/>
      <c r="D46" s="113"/>
      <c r="E46" s="113"/>
      <c r="F46" s="113"/>
      <c r="G46" s="113"/>
      <c r="IU46" s="39"/>
      <c r="IV46" s="39"/>
    </row>
    <row r="47" spans="1:256" s="38" customFormat="1" ht="15.75">
      <c r="A47" s="113"/>
      <c r="B47" s="183"/>
      <c r="C47" s="113"/>
      <c r="D47" s="113"/>
      <c r="E47" s="113"/>
      <c r="F47" s="113"/>
      <c r="G47" s="113"/>
      <c r="IU47" s="39"/>
      <c r="IV47" s="39"/>
    </row>
    <row r="48" spans="1:256" s="38" customFormat="1" ht="15.75">
      <c r="A48" s="113"/>
      <c r="B48" s="183"/>
      <c r="C48" s="113"/>
      <c r="D48" s="113"/>
      <c r="E48" s="113"/>
      <c r="F48" s="113"/>
      <c r="G48" s="113"/>
      <c r="IU48" s="39"/>
      <c r="IV48" s="39"/>
    </row>
    <row r="49" spans="1:256" s="38" customFormat="1" ht="15.75">
      <c r="A49" s="113"/>
      <c r="B49" s="183"/>
      <c r="C49" s="113"/>
      <c r="D49" s="113"/>
      <c r="E49" s="113"/>
      <c r="F49" s="113"/>
      <c r="G49" s="113"/>
      <c r="IU49" s="39"/>
      <c r="IV49" s="39"/>
    </row>
    <row r="50" spans="1:256" s="38" customFormat="1" ht="15.75">
      <c r="A50" s="113"/>
      <c r="B50" s="183"/>
      <c r="C50" s="113"/>
      <c r="D50" s="113"/>
      <c r="E50" s="113"/>
      <c r="F50" s="113"/>
      <c r="G50" s="113"/>
      <c r="IU50" s="39"/>
      <c r="IV50" s="39"/>
    </row>
    <row r="51" spans="1:256" s="38" customFormat="1" ht="15.75">
      <c r="A51" s="113"/>
      <c r="B51" s="183"/>
      <c r="C51" s="113"/>
      <c r="D51" s="113"/>
      <c r="E51" s="113"/>
      <c r="F51" s="113"/>
      <c r="G51" s="113"/>
      <c r="IU51" s="39"/>
      <c r="IV51" s="39"/>
    </row>
    <row r="52" spans="1:256" s="38" customFormat="1" ht="15.75">
      <c r="A52" s="113"/>
      <c r="B52" s="183"/>
      <c r="C52" s="113"/>
      <c r="D52" s="113"/>
      <c r="E52" s="113"/>
      <c r="F52" s="113"/>
      <c r="G52" s="113"/>
      <c r="IU52" s="39"/>
      <c r="IV52" s="39"/>
    </row>
    <row r="53" spans="1:256" s="38" customFormat="1" ht="15.75">
      <c r="A53" s="113"/>
      <c r="B53" s="183"/>
      <c r="C53" s="113"/>
      <c r="D53" s="113"/>
      <c r="E53" s="113"/>
      <c r="F53" s="113"/>
      <c r="G53" s="113"/>
      <c r="IU53" s="39"/>
      <c r="IV53" s="39"/>
    </row>
    <row r="54" spans="1:256" s="38" customFormat="1" ht="15.75">
      <c r="A54" s="113"/>
      <c r="B54" s="183"/>
      <c r="C54" s="113"/>
      <c r="D54" s="113"/>
      <c r="E54" s="113"/>
      <c r="F54" s="113"/>
      <c r="G54" s="113"/>
      <c r="IU54" s="39"/>
      <c r="IV54" s="39"/>
    </row>
    <row r="55" spans="1:256" s="38" customFormat="1" ht="15.75">
      <c r="A55" s="113"/>
      <c r="B55" s="183"/>
      <c r="C55" s="113"/>
      <c r="D55" s="113"/>
      <c r="E55" s="113"/>
      <c r="F55" s="113"/>
      <c r="G55" s="113"/>
      <c r="IU55" s="39"/>
      <c r="IV55" s="39"/>
    </row>
    <row r="56" spans="1:256" s="38" customFormat="1" ht="15.75">
      <c r="A56" s="113"/>
      <c r="B56" s="183"/>
      <c r="C56" s="113"/>
      <c r="D56" s="113"/>
      <c r="E56" s="113"/>
      <c r="F56" s="113"/>
      <c r="G56" s="113"/>
      <c r="IU56" s="39"/>
      <c r="IV56" s="39"/>
    </row>
  </sheetData>
  <sheetProtection selectLockedCells="1" selectUnlockedCells="1"/>
  <mergeCells count="5">
    <mergeCell ref="A5:G5"/>
    <mergeCell ref="A16:B16"/>
    <mergeCell ref="A9:B9"/>
    <mergeCell ref="A13:B13"/>
    <mergeCell ref="A14:B14"/>
  </mergeCells>
  <printOptions horizontalCentered="1"/>
  <pageMargins left="0.3298611111111111" right="0.25" top="0.8597222222222223" bottom="0.9840277777777777" header="0.5118055555555555" footer="0.5118055555555555"/>
  <pageSetup fitToHeight="1" fitToWidth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6">
      <selection activeCell="K22" sqref="K22"/>
    </sheetView>
  </sheetViews>
  <sheetFormatPr defaultColWidth="7.875" defaultRowHeight="12.75"/>
  <cols>
    <col min="1" max="1" width="5.875" style="150" customWidth="1"/>
    <col min="2" max="2" width="38.375" style="34" customWidth="1"/>
    <col min="3" max="3" width="10.625" style="34" customWidth="1"/>
    <col min="4" max="5" width="10.75390625" style="52" customWidth="1"/>
    <col min="6" max="6" width="10.625" style="34" customWidth="1"/>
    <col min="7" max="7" width="10.75390625" style="34" customWidth="1"/>
    <col min="8" max="250" width="7.875" style="52" customWidth="1"/>
  </cols>
  <sheetData>
    <row r="1" spans="3:7" ht="15">
      <c r="C1" s="12"/>
      <c r="F1" s="12"/>
      <c r="G1" s="12" t="s">
        <v>330</v>
      </c>
    </row>
    <row r="2" spans="3:7" ht="15">
      <c r="C2" s="12"/>
      <c r="F2" s="12"/>
      <c r="G2" s="12" t="s">
        <v>1</v>
      </c>
    </row>
    <row r="4" spans="1:7" ht="38.25" customHeight="1">
      <c r="A4" s="607" t="s">
        <v>528</v>
      </c>
      <c r="B4" s="607"/>
      <c r="C4" s="607"/>
      <c r="D4" s="607"/>
      <c r="E4" s="607"/>
      <c r="F4" s="607"/>
      <c r="G4" s="565"/>
    </row>
    <row r="5" spans="1:3" ht="21.75" customHeight="1">
      <c r="A5" s="116"/>
      <c r="B5" s="526"/>
      <c r="C5" s="201"/>
    </row>
    <row r="6" spans="3:7" ht="15">
      <c r="C6" s="115"/>
      <c r="F6" s="115"/>
      <c r="G6" s="115" t="s">
        <v>2</v>
      </c>
    </row>
    <row r="7" spans="1:7" s="202" customFormat="1" ht="50.25" customHeight="1">
      <c r="A7" s="152" t="s">
        <v>319</v>
      </c>
      <c r="B7" s="527" t="s">
        <v>4</v>
      </c>
      <c r="C7" s="111" t="s">
        <v>385</v>
      </c>
      <c r="D7" s="111" t="s">
        <v>386</v>
      </c>
      <c r="E7" s="443" t="s">
        <v>387</v>
      </c>
      <c r="F7" s="450" t="s">
        <v>388</v>
      </c>
      <c r="G7" s="450" t="s">
        <v>619</v>
      </c>
    </row>
    <row r="8" spans="1:7" s="202" customFormat="1" ht="30" customHeight="1">
      <c r="A8" s="609" t="s">
        <v>334</v>
      </c>
      <c r="B8" s="609"/>
      <c r="C8" s="122"/>
      <c r="D8" s="203"/>
      <c r="E8" s="278"/>
      <c r="F8" s="281"/>
      <c r="G8" s="416"/>
    </row>
    <row r="9" spans="1:7" ht="37.5" customHeight="1">
      <c r="A9" s="149" t="s">
        <v>8</v>
      </c>
      <c r="B9" s="528" t="s">
        <v>335</v>
      </c>
      <c r="C9" s="190">
        <v>2800</v>
      </c>
      <c r="D9" s="190">
        <v>2800</v>
      </c>
      <c r="E9" s="279">
        <v>3332</v>
      </c>
      <c r="F9" s="282">
        <v>4000</v>
      </c>
      <c r="G9" s="265">
        <v>4000</v>
      </c>
    </row>
    <row r="10" spans="1:7" ht="30" customHeight="1">
      <c r="A10" s="149" t="s">
        <v>10</v>
      </c>
      <c r="B10" s="529" t="s">
        <v>336</v>
      </c>
      <c r="C10" s="190">
        <v>2472</v>
      </c>
      <c r="D10" s="190">
        <v>2472</v>
      </c>
      <c r="E10" s="279">
        <v>1557</v>
      </c>
      <c r="F10" s="265"/>
      <c r="G10" s="265"/>
    </row>
    <row r="11" spans="1:7" ht="30" customHeight="1">
      <c r="A11" s="149" t="s">
        <v>11</v>
      </c>
      <c r="B11" s="529" t="s">
        <v>337</v>
      </c>
      <c r="C11" s="190">
        <v>2041</v>
      </c>
      <c r="D11" s="190">
        <v>2041</v>
      </c>
      <c r="E11" s="279">
        <v>1975</v>
      </c>
      <c r="F11" s="282">
        <v>2041</v>
      </c>
      <c r="G11" s="265">
        <v>2632</v>
      </c>
    </row>
    <row r="12" spans="1:7" ht="30" customHeight="1">
      <c r="A12" s="43" t="s">
        <v>13</v>
      </c>
      <c r="B12" s="530" t="s">
        <v>571</v>
      </c>
      <c r="C12" s="289">
        <v>51038</v>
      </c>
      <c r="D12" s="289">
        <v>52987</v>
      </c>
      <c r="E12" s="290">
        <v>53621</v>
      </c>
      <c r="F12" s="282">
        <v>55853</v>
      </c>
      <c r="G12" s="265">
        <v>57276</v>
      </c>
    </row>
    <row r="13" spans="1:7" ht="30" customHeight="1">
      <c r="A13" s="292" t="s">
        <v>410</v>
      </c>
      <c r="B13" s="531" t="s">
        <v>525</v>
      </c>
      <c r="C13" s="293"/>
      <c r="D13" s="293"/>
      <c r="E13" s="533"/>
      <c r="F13" s="282">
        <v>22560</v>
      </c>
      <c r="G13" s="265">
        <v>22560</v>
      </c>
    </row>
    <row r="14" spans="1:7" ht="30" customHeight="1">
      <c r="A14" s="261" t="s">
        <v>56</v>
      </c>
      <c r="B14" s="510" t="s">
        <v>526</v>
      </c>
      <c r="C14" s="291"/>
      <c r="D14" s="291"/>
      <c r="E14" s="534"/>
      <c r="F14" s="282">
        <v>160</v>
      </c>
      <c r="G14" s="265">
        <v>160</v>
      </c>
    </row>
    <row r="15" spans="1:7" ht="33.75" customHeight="1">
      <c r="A15" s="261" t="s">
        <v>58</v>
      </c>
      <c r="B15" s="532" t="s">
        <v>570</v>
      </c>
      <c r="C15" s="291"/>
      <c r="D15" s="291"/>
      <c r="E15" s="534">
        <v>112</v>
      </c>
      <c r="F15" s="282"/>
      <c r="G15" s="265"/>
    </row>
    <row r="16" spans="1:7" ht="33.75" customHeight="1">
      <c r="A16" s="261" t="s">
        <v>125</v>
      </c>
      <c r="B16" s="532" t="s">
        <v>631</v>
      </c>
      <c r="C16" s="291"/>
      <c r="D16" s="291"/>
      <c r="E16" s="534"/>
      <c r="F16" s="282"/>
      <c r="G16" s="265">
        <v>107043</v>
      </c>
    </row>
    <row r="17" spans="1:7" ht="30" customHeight="1">
      <c r="A17" s="610" t="s">
        <v>338</v>
      </c>
      <c r="B17" s="610"/>
      <c r="C17" s="305">
        <f>C9+C10+C11+C12</f>
        <v>58351</v>
      </c>
      <c r="D17" s="305">
        <f>D9+D10+D11+D12</f>
        <v>60300</v>
      </c>
      <c r="E17" s="535">
        <f>E9+E10+E11+E12+E15</f>
        <v>60597</v>
      </c>
      <c r="F17" s="305">
        <f>F9+F10+F11+F12+F13+F14</f>
        <v>84614</v>
      </c>
      <c r="G17" s="305">
        <f>G9+G10+G11+G12+G13+G14+G15+G16</f>
        <v>193671</v>
      </c>
    </row>
    <row r="18" spans="1:7" ht="30" customHeight="1">
      <c r="A18" s="611" t="s">
        <v>339</v>
      </c>
      <c r="B18" s="611"/>
      <c r="C18" s="303"/>
      <c r="D18" s="303"/>
      <c r="E18" s="304"/>
      <c r="F18" s="282"/>
      <c r="G18" s="265"/>
    </row>
    <row r="19" spans="1:7" ht="30" customHeight="1">
      <c r="A19" s="149" t="s">
        <v>8</v>
      </c>
      <c r="B19" s="529" t="s">
        <v>340</v>
      </c>
      <c r="C19" s="190">
        <v>160</v>
      </c>
      <c r="D19" s="190">
        <v>160</v>
      </c>
      <c r="E19" s="279"/>
      <c r="F19" s="282">
        <v>160</v>
      </c>
      <c r="G19" s="265">
        <v>160</v>
      </c>
    </row>
    <row r="20" spans="1:7" ht="30.75" customHeight="1">
      <c r="A20" s="149" t="s">
        <v>10</v>
      </c>
      <c r="B20" s="529" t="s">
        <v>341</v>
      </c>
      <c r="C20" s="190">
        <v>316</v>
      </c>
      <c r="D20" s="190">
        <v>316</v>
      </c>
      <c r="E20" s="279">
        <v>304</v>
      </c>
      <c r="F20" s="282">
        <v>316</v>
      </c>
      <c r="G20" s="265">
        <v>316</v>
      </c>
    </row>
    <row r="21" spans="1:7" ht="30" customHeight="1">
      <c r="A21" s="149" t="s">
        <v>11</v>
      </c>
      <c r="B21" s="529" t="s">
        <v>342</v>
      </c>
      <c r="C21" s="190">
        <v>720</v>
      </c>
      <c r="D21" s="190">
        <v>720</v>
      </c>
      <c r="E21" s="279">
        <v>720</v>
      </c>
      <c r="F21" s="282">
        <v>720</v>
      </c>
      <c r="G21" s="265">
        <v>720</v>
      </c>
    </row>
    <row r="22" spans="1:7" ht="30" customHeight="1">
      <c r="A22" s="149" t="s">
        <v>13</v>
      </c>
      <c r="B22" s="529" t="s">
        <v>343</v>
      </c>
      <c r="C22" s="190">
        <v>480</v>
      </c>
      <c r="D22" s="190">
        <v>480</v>
      </c>
      <c r="E22" s="279">
        <v>115</v>
      </c>
      <c r="F22" s="282">
        <v>480</v>
      </c>
      <c r="G22" s="265">
        <v>480</v>
      </c>
    </row>
    <row r="23" spans="1:7" ht="30" customHeight="1">
      <c r="A23" s="149" t="s">
        <v>14</v>
      </c>
      <c r="B23" s="529" t="s">
        <v>344</v>
      </c>
      <c r="C23" s="190">
        <v>2800</v>
      </c>
      <c r="D23" s="190">
        <v>2800</v>
      </c>
      <c r="E23" s="279">
        <v>3446</v>
      </c>
      <c r="F23" s="282">
        <v>3300</v>
      </c>
      <c r="G23" s="265">
        <v>3300</v>
      </c>
    </row>
    <row r="24" spans="1:7" ht="30" customHeight="1">
      <c r="A24" s="149" t="s">
        <v>56</v>
      </c>
      <c r="B24" s="529" t="s">
        <v>345</v>
      </c>
      <c r="C24" s="190">
        <v>2600</v>
      </c>
      <c r="D24" s="190">
        <v>2600</v>
      </c>
      <c r="E24" s="279">
        <v>3000</v>
      </c>
      <c r="F24" s="282">
        <v>3000</v>
      </c>
      <c r="G24" s="265">
        <v>3000</v>
      </c>
    </row>
    <row r="25" spans="1:7" s="202" customFormat="1" ht="30" customHeight="1">
      <c r="A25" s="608" t="s">
        <v>346</v>
      </c>
      <c r="B25" s="608"/>
      <c r="C25" s="205">
        <f>SUM(C19:C24)</f>
        <v>7076</v>
      </c>
      <c r="D25" s="205">
        <f>SUM(D19:D24)</f>
        <v>7076</v>
      </c>
      <c r="E25" s="536">
        <f>SUM(E19:E24)</f>
        <v>7585</v>
      </c>
      <c r="F25" s="538">
        <f>SUM(F19:F24)</f>
        <v>7976</v>
      </c>
      <c r="G25" s="538">
        <f>SUM(G19:G24)</f>
        <v>7976</v>
      </c>
    </row>
    <row r="26" spans="1:7" ht="30" customHeight="1">
      <c r="A26" s="608" t="s">
        <v>347</v>
      </c>
      <c r="B26" s="608"/>
      <c r="C26" s="206">
        <f>C17+C25</f>
        <v>65427</v>
      </c>
      <c r="D26" s="206">
        <f>D17+D25</f>
        <v>67376</v>
      </c>
      <c r="E26" s="537">
        <f>E17+E25</f>
        <v>68182</v>
      </c>
      <c r="F26" s="539">
        <f>F17+F25</f>
        <v>92590</v>
      </c>
      <c r="G26" s="539">
        <f>G17+G25</f>
        <v>201647</v>
      </c>
    </row>
    <row r="27" spans="1:3" ht="16.5">
      <c r="A27" s="207"/>
      <c r="C27" s="58"/>
    </row>
    <row r="28" spans="1:3" ht="16.5">
      <c r="A28" s="207"/>
      <c r="C28" s="58"/>
    </row>
    <row r="29" spans="1:3" ht="16.5">
      <c r="A29" s="207"/>
      <c r="C29" s="58"/>
    </row>
    <row r="30" spans="1:3" ht="16.5">
      <c r="A30" s="207"/>
      <c r="C30" s="58"/>
    </row>
    <row r="31" spans="1:3" ht="16.5">
      <c r="A31" s="207"/>
      <c r="C31" s="58"/>
    </row>
    <row r="32" spans="1:3" ht="16.5">
      <c r="A32" s="207"/>
      <c r="C32" s="58"/>
    </row>
    <row r="33" spans="1:8" ht="16.5">
      <c r="A33" s="207"/>
      <c r="C33" s="58"/>
      <c r="D33" s="208"/>
      <c r="E33" s="209"/>
      <c r="F33" s="210"/>
      <c r="G33" s="283"/>
      <c r="H33" s="208"/>
    </row>
    <row r="34" spans="1:8" ht="16.5">
      <c r="A34" s="207"/>
      <c r="C34" s="58"/>
      <c r="D34" s="208"/>
      <c r="E34" s="208"/>
      <c r="F34" s="283"/>
      <c r="G34" s="283"/>
      <c r="H34" s="208"/>
    </row>
    <row r="35" spans="1:3" ht="16.5">
      <c r="A35" s="207"/>
      <c r="C35" s="58"/>
    </row>
    <row r="36" spans="1:3" ht="16.5">
      <c r="A36" s="207"/>
      <c r="C36" s="58"/>
    </row>
    <row r="37" spans="1:3" ht="16.5">
      <c r="A37" s="207"/>
      <c r="C37" s="58"/>
    </row>
    <row r="38" spans="1:3" ht="16.5">
      <c r="A38" s="207"/>
      <c r="C38" s="58"/>
    </row>
  </sheetData>
  <sheetProtection selectLockedCells="1" selectUnlockedCells="1"/>
  <mergeCells count="6">
    <mergeCell ref="A4:G4"/>
    <mergeCell ref="A25:B25"/>
    <mergeCell ref="A26:B26"/>
    <mergeCell ref="A8:B8"/>
    <mergeCell ref="A17:B17"/>
    <mergeCell ref="A18:B18"/>
  </mergeCells>
  <printOptions horizontalCentered="1"/>
  <pageMargins left="0.3597222222222222" right="0.3402777777777778" top="0.6298611111111111" bottom="0.5" header="0.5118055555555555" footer="0.5118055555555555"/>
  <pageSetup fitToHeight="1" fitToWidth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0">
      <selection activeCell="J27" sqref="J27"/>
    </sheetView>
  </sheetViews>
  <sheetFormatPr defaultColWidth="9.00390625" defaultRowHeight="12.75"/>
  <cols>
    <col min="1" max="1" width="5.125" style="211" customWidth="1"/>
    <col min="2" max="2" width="47.125" style="52" customWidth="1"/>
    <col min="3" max="6" width="10.75390625" style="37" customWidth="1"/>
    <col min="7" max="7" width="10.75390625" style="3" customWidth="1"/>
    <col min="8" max="255" width="9.125" style="37" customWidth="1"/>
  </cols>
  <sheetData>
    <row r="1" spans="1:7" ht="16.5">
      <c r="A1" s="212"/>
      <c r="B1" s="34"/>
      <c r="C1" s="6"/>
      <c r="F1" s="6"/>
      <c r="G1" s="6" t="s">
        <v>333</v>
      </c>
    </row>
    <row r="2" spans="1:7" ht="16.5">
      <c r="A2" s="212"/>
      <c r="B2" s="34"/>
      <c r="C2" s="61"/>
      <c r="F2" s="61"/>
      <c r="G2" s="61" t="s">
        <v>1</v>
      </c>
    </row>
    <row r="3" spans="1:3" ht="16.5">
      <c r="A3" s="212"/>
      <c r="B3" s="34"/>
      <c r="C3" s="61"/>
    </row>
    <row r="4" spans="1:7" ht="39.75" customHeight="1">
      <c r="A4" s="612" t="s">
        <v>543</v>
      </c>
      <c r="B4" s="612"/>
      <c r="C4" s="612"/>
      <c r="D4" s="612"/>
      <c r="E4" s="612"/>
      <c r="F4" s="612"/>
      <c r="G4" s="565"/>
    </row>
    <row r="5" spans="1:3" ht="18" customHeight="1">
      <c r="A5" s="148"/>
      <c r="B5" s="148"/>
      <c r="C5" s="148"/>
    </row>
    <row r="6" spans="1:2" ht="16.5">
      <c r="A6" s="212"/>
      <c r="B6" s="34"/>
    </row>
    <row r="7" spans="1:7" ht="16.5">
      <c r="A7" s="212"/>
      <c r="B7" s="34"/>
      <c r="C7" s="61"/>
      <c r="F7" s="61"/>
      <c r="G7" s="61" t="s">
        <v>2</v>
      </c>
    </row>
    <row r="8" spans="1:7" s="71" customFormat="1" ht="51" customHeight="1">
      <c r="A8" s="152" t="s">
        <v>319</v>
      </c>
      <c r="B8" s="13" t="s">
        <v>4</v>
      </c>
      <c r="C8" s="111" t="s">
        <v>385</v>
      </c>
      <c r="D8" s="111" t="s">
        <v>386</v>
      </c>
      <c r="E8" s="111" t="s">
        <v>387</v>
      </c>
      <c r="F8" s="280" t="s">
        <v>388</v>
      </c>
      <c r="G8" s="280" t="s">
        <v>619</v>
      </c>
    </row>
    <row r="9" spans="1:7" ht="33" customHeight="1">
      <c r="A9" s="46" t="s">
        <v>8</v>
      </c>
      <c r="B9" s="213" t="s">
        <v>349</v>
      </c>
      <c r="C9" s="190">
        <f>C10+C11+C12</f>
        <v>6267</v>
      </c>
      <c r="D9" s="190">
        <v>6267</v>
      </c>
      <c r="E9" s="279">
        <v>5781</v>
      </c>
      <c r="F9" s="291">
        <f>F10+F11+F12</f>
        <v>2373</v>
      </c>
      <c r="G9" s="314">
        <v>2373</v>
      </c>
    </row>
    <row r="10" spans="1:7" ht="48">
      <c r="A10" s="46"/>
      <c r="B10" s="213" t="s">
        <v>534</v>
      </c>
      <c r="C10" s="190">
        <v>3186</v>
      </c>
      <c r="D10" s="190">
        <v>3186</v>
      </c>
      <c r="E10" s="279">
        <v>2571</v>
      </c>
      <c r="F10" s="291">
        <v>207</v>
      </c>
      <c r="G10" s="314">
        <v>207</v>
      </c>
    </row>
    <row r="11" spans="1:7" ht="48">
      <c r="A11" s="46"/>
      <c r="B11" s="213" t="s">
        <v>535</v>
      </c>
      <c r="C11" s="190">
        <v>1381</v>
      </c>
      <c r="D11" s="190">
        <v>1381</v>
      </c>
      <c r="E11" s="279">
        <v>1152</v>
      </c>
      <c r="F11" s="291">
        <v>184</v>
      </c>
      <c r="G11" s="314">
        <v>184</v>
      </c>
    </row>
    <row r="12" spans="1:7" ht="49.5" customHeight="1">
      <c r="A12" s="46"/>
      <c r="B12" s="213" t="s">
        <v>536</v>
      </c>
      <c r="C12" s="190">
        <v>1700</v>
      </c>
      <c r="D12" s="190">
        <v>1700</v>
      </c>
      <c r="E12" s="279">
        <v>2058</v>
      </c>
      <c r="F12" s="291">
        <v>1982</v>
      </c>
      <c r="G12" s="314">
        <v>1982</v>
      </c>
    </row>
    <row r="13" spans="1:7" ht="30" customHeight="1">
      <c r="A13" s="46" t="s">
        <v>10</v>
      </c>
      <c r="B13" s="214" t="s">
        <v>350</v>
      </c>
      <c r="C13" s="42">
        <f>C14+C15+C16</f>
        <v>2857</v>
      </c>
      <c r="D13" s="42">
        <v>2857</v>
      </c>
      <c r="E13" s="446">
        <v>3270</v>
      </c>
      <c r="F13" s="282">
        <f>F14+F15+F16</f>
        <v>320</v>
      </c>
      <c r="G13" s="314">
        <v>320</v>
      </c>
    </row>
    <row r="14" spans="1:7" ht="30" customHeight="1">
      <c r="A14" s="46"/>
      <c r="B14" s="204" t="s">
        <v>529</v>
      </c>
      <c r="C14" s="190">
        <v>1094</v>
      </c>
      <c r="D14" s="190">
        <v>1094</v>
      </c>
      <c r="E14" s="279">
        <v>902</v>
      </c>
      <c r="F14" s="291">
        <v>69</v>
      </c>
      <c r="G14" s="314">
        <v>69</v>
      </c>
    </row>
    <row r="15" spans="1:7" ht="30" customHeight="1">
      <c r="A15" s="46"/>
      <c r="B15" s="204" t="s">
        <v>531</v>
      </c>
      <c r="C15" s="190">
        <v>1300</v>
      </c>
      <c r="D15" s="190">
        <v>1300</v>
      </c>
      <c r="E15" s="279">
        <v>1139</v>
      </c>
      <c r="F15" s="291">
        <v>139</v>
      </c>
      <c r="G15" s="314">
        <v>139</v>
      </c>
    </row>
    <row r="16" spans="1:7" ht="30" customHeight="1">
      <c r="A16" s="46"/>
      <c r="B16" s="204" t="s">
        <v>530</v>
      </c>
      <c r="C16" s="190">
        <v>463</v>
      </c>
      <c r="D16" s="190">
        <v>463</v>
      </c>
      <c r="E16" s="279">
        <v>1229</v>
      </c>
      <c r="F16" s="291">
        <v>112</v>
      </c>
      <c r="G16" s="314">
        <v>112</v>
      </c>
    </row>
    <row r="17" spans="1:7" ht="30" customHeight="1">
      <c r="A17" s="46" t="s">
        <v>11</v>
      </c>
      <c r="B17" s="213" t="s">
        <v>532</v>
      </c>
      <c r="C17" s="190">
        <v>68121</v>
      </c>
      <c r="D17" s="190">
        <v>68121</v>
      </c>
      <c r="E17" s="279">
        <v>53507</v>
      </c>
      <c r="F17" s="291">
        <v>54580</v>
      </c>
      <c r="G17" s="314">
        <v>54580</v>
      </c>
    </row>
    <row r="18" spans="1:7" ht="30" customHeight="1">
      <c r="A18" s="46" t="s">
        <v>13</v>
      </c>
      <c r="B18" s="214" t="s">
        <v>533</v>
      </c>
      <c r="C18" s="190">
        <v>200</v>
      </c>
      <c r="D18" s="190">
        <v>200</v>
      </c>
      <c r="E18" s="279">
        <v>95</v>
      </c>
      <c r="F18" s="291">
        <v>0</v>
      </c>
      <c r="G18" s="314"/>
    </row>
    <row r="19" spans="1:7" ht="30" customHeight="1">
      <c r="A19" s="46" t="s">
        <v>14</v>
      </c>
      <c r="B19" s="213" t="s">
        <v>351</v>
      </c>
      <c r="C19" s="42">
        <f>C20+C21</f>
        <v>10382</v>
      </c>
      <c r="D19" s="42">
        <v>10382</v>
      </c>
      <c r="E19" s="389">
        <v>11539</v>
      </c>
      <c r="F19" s="282">
        <f>F20+F21</f>
        <v>4784</v>
      </c>
      <c r="G19" s="314">
        <v>4784</v>
      </c>
    </row>
    <row r="20" spans="1:7" ht="31.5" customHeight="1">
      <c r="A20" s="46"/>
      <c r="B20" s="213" t="s">
        <v>352</v>
      </c>
      <c r="C20" s="190">
        <v>7330</v>
      </c>
      <c r="D20" s="190">
        <v>7330</v>
      </c>
      <c r="E20" s="517">
        <v>9164</v>
      </c>
      <c r="F20" s="291">
        <v>2192</v>
      </c>
      <c r="G20" s="314">
        <v>2192</v>
      </c>
    </row>
    <row r="21" spans="1:7" ht="30" customHeight="1">
      <c r="A21" s="46"/>
      <c r="B21" s="213" t="s">
        <v>353</v>
      </c>
      <c r="C21" s="190">
        <v>3052</v>
      </c>
      <c r="D21" s="190">
        <v>3052</v>
      </c>
      <c r="E21" s="279">
        <v>2375</v>
      </c>
      <c r="F21" s="291">
        <v>2592</v>
      </c>
      <c r="G21" s="314">
        <v>2592</v>
      </c>
    </row>
    <row r="22" spans="1:7" ht="30" customHeight="1">
      <c r="A22" s="46" t="s">
        <v>56</v>
      </c>
      <c r="B22" s="214" t="s">
        <v>354</v>
      </c>
      <c r="C22" s="190">
        <v>12000</v>
      </c>
      <c r="D22" s="190">
        <v>12000</v>
      </c>
      <c r="E22" s="279">
        <v>13167</v>
      </c>
      <c r="F22" s="291">
        <v>13777</v>
      </c>
      <c r="G22" s="314">
        <v>13777</v>
      </c>
    </row>
    <row r="23" spans="1:7" ht="30" customHeight="1">
      <c r="A23" s="46" t="s">
        <v>58</v>
      </c>
      <c r="B23" s="214" t="s">
        <v>355</v>
      </c>
      <c r="C23" s="190">
        <v>100</v>
      </c>
      <c r="D23" s="190">
        <v>100</v>
      </c>
      <c r="E23" s="279">
        <v>81</v>
      </c>
      <c r="F23" s="291">
        <v>100</v>
      </c>
      <c r="G23" s="314">
        <v>100</v>
      </c>
    </row>
    <row r="24" spans="1:7" ht="30" customHeight="1">
      <c r="A24" s="46" t="s">
        <v>125</v>
      </c>
      <c r="B24" s="214" t="s">
        <v>324</v>
      </c>
      <c r="C24" s="190"/>
      <c r="D24" s="190">
        <v>143</v>
      </c>
      <c r="E24" s="279">
        <v>143</v>
      </c>
      <c r="F24" s="291"/>
      <c r="G24" s="314"/>
    </row>
    <row r="25" spans="1:7" ht="30" customHeight="1">
      <c r="A25" s="46" t="s">
        <v>202</v>
      </c>
      <c r="B25" s="214" t="s">
        <v>326</v>
      </c>
      <c r="C25" s="190"/>
      <c r="D25" s="190">
        <v>0</v>
      </c>
      <c r="E25" s="279">
        <v>3248</v>
      </c>
      <c r="F25" s="291"/>
      <c r="G25" s="314"/>
    </row>
    <row r="26" spans="1:7" ht="30" customHeight="1">
      <c r="A26" s="46" t="s">
        <v>323</v>
      </c>
      <c r="B26" s="214" t="s">
        <v>356</v>
      </c>
      <c r="C26" s="190"/>
      <c r="D26" s="190">
        <v>600</v>
      </c>
      <c r="E26" s="517">
        <v>2119</v>
      </c>
      <c r="F26" s="291"/>
      <c r="G26" s="314">
        <v>1040</v>
      </c>
    </row>
    <row r="27" spans="1:7" ht="30" customHeight="1">
      <c r="A27" s="46" t="s">
        <v>325</v>
      </c>
      <c r="B27" s="214" t="s">
        <v>517</v>
      </c>
      <c r="C27" s="190"/>
      <c r="D27" s="190"/>
      <c r="E27" s="517">
        <v>3283</v>
      </c>
      <c r="F27" s="291"/>
      <c r="G27" s="314">
        <v>3283</v>
      </c>
    </row>
    <row r="28" spans="1:7" ht="30" customHeight="1">
      <c r="A28" s="46" t="s">
        <v>521</v>
      </c>
      <c r="B28" s="214" t="s">
        <v>537</v>
      </c>
      <c r="C28" s="190"/>
      <c r="D28" s="190"/>
      <c r="E28" s="517">
        <v>105</v>
      </c>
      <c r="F28" s="291"/>
      <c r="G28" s="314"/>
    </row>
    <row r="29" spans="1:7" s="151" customFormat="1" ht="30" customHeight="1">
      <c r="A29" s="608" t="s">
        <v>357</v>
      </c>
      <c r="B29" s="608"/>
      <c r="C29" s="206">
        <f>C9+C13+C17+C18+C19+C22+C23+C24+C25+C26</f>
        <v>99927</v>
      </c>
      <c r="D29" s="206">
        <f>D9+D13+D17+D18+D19+D22+D23+D24+D25+D26</f>
        <v>100670</v>
      </c>
      <c r="E29" s="537">
        <f>E9+E13+E17+E18+E19+E22+E23+E24+E25+E26+E27+E28</f>
        <v>96338</v>
      </c>
      <c r="F29" s="539">
        <f>F9+F13+F17+F18+F19+F22+F23+F24+F25+F26</f>
        <v>75934</v>
      </c>
      <c r="G29" s="539">
        <f>G9+G13+G17+G18+G19+G22+G23+G24+G25+G26+G27+G28</f>
        <v>80257</v>
      </c>
    </row>
    <row r="30" spans="1:2" ht="16.5">
      <c r="A30" s="212"/>
      <c r="B30" s="58"/>
    </row>
    <row r="31" ht="16.5">
      <c r="B31" s="215"/>
    </row>
    <row r="32" ht="16.5">
      <c r="B32" s="215"/>
    </row>
    <row r="33" ht="16.5">
      <c r="B33" s="215"/>
    </row>
  </sheetData>
  <sheetProtection selectLockedCells="1" selectUnlockedCells="1"/>
  <mergeCells count="2">
    <mergeCell ref="A29:B29"/>
    <mergeCell ref="A4:G4"/>
  </mergeCells>
  <printOptions/>
  <pageMargins left="0.53" right="0.45" top="0.7701388888888889" bottom="1" header="0.5118055555555555" footer="0.5118055555555555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2"/>
  <sheetViews>
    <sheetView zoomScalePageLayoutView="0" workbookViewId="0" topLeftCell="A22">
      <selection activeCell="C47" sqref="C47"/>
    </sheetView>
  </sheetViews>
  <sheetFormatPr defaultColWidth="7.875" defaultRowHeight="12.75"/>
  <cols>
    <col min="1" max="1" width="5.00390625" style="35" customWidth="1"/>
    <col min="2" max="2" width="37.875" style="380" customWidth="1"/>
    <col min="3" max="5" width="10.25390625" style="36" customWidth="1"/>
    <col min="6" max="6" width="10.25390625" style="3" customWidth="1"/>
    <col min="7" max="7" width="10.25390625" style="60" customWidth="1"/>
    <col min="8" max="8" width="8.375" style="37" customWidth="1"/>
    <col min="9" max="248" width="7.875" style="37" customWidth="1"/>
  </cols>
  <sheetData>
    <row r="1" spans="1:7" ht="22.5" customHeight="1">
      <c r="A1" s="562" t="s">
        <v>394</v>
      </c>
      <c r="B1" s="562"/>
      <c r="C1" s="562"/>
      <c r="D1" s="562"/>
      <c r="E1" s="562"/>
      <c r="F1" s="562"/>
      <c r="G1" s="563"/>
    </row>
    <row r="2" ht="21.75" customHeight="1">
      <c r="B2" s="374"/>
    </row>
    <row r="3" spans="2:7" ht="12.75" customHeight="1">
      <c r="B3" s="375"/>
      <c r="E3" s="7"/>
      <c r="F3" s="7"/>
      <c r="G3" s="7" t="s">
        <v>2</v>
      </c>
    </row>
    <row r="4" spans="1:256" s="119" customFormat="1" ht="47.25" customHeight="1">
      <c r="A4" s="383" t="s">
        <v>3</v>
      </c>
      <c r="B4" s="372" t="s">
        <v>4</v>
      </c>
      <c r="C4" s="384" t="s">
        <v>385</v>
      </c>
      <c r="D4" s="384" t="s">
        <v>386</v>
      </c>
      <c r="E4" s="384" t="s">
        <v>387</v>
      </c>
      <c r="F4" s="394" t="s">
        <v>388</v>
      </c>
      <c r="G4" s="394" t="s">
        <v>616</v>
      </c>
      <c r="IO4" s="120"/>
      <c r="IP4" s="120"/>
      <c r="IQ4" s="120"/>
      <c r="IR4" s="120"/>
      <c r="IS4" s="120"/>
      <c r="IT4" s="120"/>
      <c r="IU4" s="120"/>
      <c r="IV4" s="120"/>
    </row>
    <row r="5" spans="1:7" ht="17.25" customHeight="1">
      <c r="A5" s="40" t="s">
        <v>6</v>
      </c>
      <c r="B5" s="376" t="s">
        <v>33</v>
      </c>
      <c r="C5" s="17"/>
      <c r="D5" s="42"/>
      <c r="E5" s="362"/>
      <c r="F5" s="265"/>
      <c r="G5" s="265"/>
    </row>
    <row r="6" spans="1:7" ht="17.25" customHeight="1">
      <c r="A6" s="40"/>
      <c r="B6" s="376" t="s">
        <v>34</v>
      </c>
      <c r="C6" s="17"/>
      <c r="D6" s="42"/>
      <c r="E6" s="362"/>
      <c r="F6" s="265"/>
      <c r="G6" s="265"/>
    </row>
    <row r="7" spans="1:7" ht="17.25" customHeight="1">
      <c r="A7" s="43" t="s">
        <v>8</v>
      </c>
      <c r="B7" s="377" t="s">
        <v>9</v>
      </c>
      <c r="C7" s="17">
        <v>15540</v>
      </c>
      <c r="D7" s="42">
        <v>15540</v>
      </c>
      <c r="E7" s="362">
        <v>16679</v>
      </c>
      <c r="F7" s="265">
        <v>14614</v>
      </c>
      <c r="G7" s="265">
        <v>10464</v>
      </c>
    </row>
    <row r="8" spans="1:7" ht="17.25" customHeight="1">
      <c r="A8" s="43" t="s">
        <v>10</v>
      </c>
      <c r="B8" s="377" t="s">
        <v>582</v>
      </c>
      <c r="C8" s="17"/>
      <c r="D8" s="42"/>
      <c r="E8" s="362"/>
      <c r="F8" s="265"/>
      <c r="G8" s="265"/>
    </row>
    <row r="9" spans="1:9" ht="17.25" customHeight="1">
      <c r="A9" s="43"/>
      <c r="B9" s="377" t="s">
        <v>35</v>
      </c>
      <c r="C9" s="17">
        <v>45545</v>
      </c>
      <c r="D9" s="42">
        <v>45545</v>
      </c>
      <c r="E9" s="362">
        <v>56950</v>
      </c>
      <c r="F9" s="265">
        <v>47000</v>
      </c>
      <c r="G9" s="265">
        <v>47000</v>
      </c>
      <c r="I9" s="45"/>
    </row>
    <row r="10" spans="1:7" ht="17.25" customHeight="1">
      <c r="A10" s="43"/>
      <c r="B10" s="377" t="s">
        <v>36</v>
      </c>
      <c r="C10" s="17">
        <f>C11+C12</f>
        <v>98140</v>
      </c>
      <c r="D10" s="17">
        <v>98140</v>
      </c>
      <c r="E10" s="362">
        <v>99185</v>
      </c>
      <c r="F10" s="265">
        <f>F11+F12</f>
        <v>4800</v>
      </c>
      <c r="G10" s="265">
        <v>4800</v>
      </c>
    </row>
    <row r="11" spans="1:7" ht="17.25" customHeight="1">
      <c r="A11" s="43"/>
      <c r="B11" s="377" t="s">
        <v>37</v>
      </c>
      <c r="C11" s="17">
        <v>87140</v>
      </c>
      <c r="D11" s="42">
        <v>87140</v>
      </c>
      <c r="E11" s="362">
        <v>87140</v>
      </c>
      <c r="F11" s="265">
        <v>0</v>
      </c>
      <c r="G11" s="265">
        <v>0</v>
      </c>
    </row>
    <row r="12" spans="1:7" ht="17.25" customHeight="1">
      <c r="A12" s="43"/>
      <c r="B12" s="377" t="s">
        <v>38</v>
      </c>
      <c r="C12" s="17">
        <v>11000</v>
      </c>
      <c r="D12" s="42">
        <v>11000</v>
      </c>
      <c r="E12" s="362">
        <v>12045</v>
      </c>
      <c r="F12" s="265">
        <v>4800</v>
      </c>
      <c r="G12" s="265">
        <v>4800</v>
      </c>
    </row>
    <row r="13" spans="1:7" ht="17.25" customHeight="1">
      <c r="A13" s="46"/>
      <c r="B13" s="377" t="s">
        <v>39</v>
      </c>
      <c r="C13" s="17">
        <v>50</v>
      </c>
      <c r="D13" s="42">
        <v>50</v>
      </c>
      <c r="E13" s="362">
        <v>3</v>
      </c>
      <c r="F13" s="265">
        <v>0</v>
      </c>
      <c r="G13" s="265">
        <v>0</v>
      </c>
    </row>
    <row r="14" spans="1:7" ht="17.25" customHeight="1">
      <c r="A14" s="46"/>
      <c r="B14" s="377" t="s">
        <v>40</v>
      </c>
      <c r="C14" s="17"/>
      <c r="D14" s="42"/>
      <c r="E14" s="362"/>
      <c r="F14" s="265">
        <v>0</v>
      </c>
      <c r="G14" s="265">
        <v>0</v>
      </c>
    </row>
    <row r="15" spans="1:7" ht="17.25" customHeight="1">
      <c r="A15" s="43"/>
      <c r="B15" s="377" t="s">
        <v>41</v>
      </c>
      <c r="C15" s="17"/>
      <c r="D15" s="42"/>
      <c r="E15" s="362">
        <v>1641</v>
      </c>
      <c r="F15" s="265">
        <v>0</v>
      </c>
      <c r="G15" s="265">
        <v>0</v>
      </c>
    </row>
    <row r="16" spans="1:7" ht="17.25" customHeight="1">
      <c r="A16" s="43"/>
      <c r="B16" s="377" t="s">
        <v>583</v>
      </c>
      <c r="C16" s="47">
        <f>C9+C10+C13+C14+C15</f>
        <v>143735</v>
      </c>
      <c r="D16" s="47">
        <f>D9+D10+D13+D14+D15</f>
        <v>143735</v>
      </c>
      <c r="E16" s="388">
        <f>E9+E10+E13+E14+E15</f>
        <v>157779</v>
      </c>
      <c r="F16" s="395">
        <f>F9+F10+F13+F14+F15</f>
        <v>51800</v>
      </c>
      <c r="G16" s="395">
        <f>G9+G10+G13+G14+G15</f>
        <v>51800</v>
      </c>
    </row>
    <row r="17" spans="1:7" s="50" customFormat="1" ht="17.25" customHeight="1">
      <c r="A17" s="48"/>
      <c r="B17" s="376" t="s">
        <v>42</v>
      </c>
      <c r="C17" s="49">
        <f>C16+C7</f>
        <v>159275</v>
      </c>
      <c r="D17" s="49">
        <f>D16+D7</f>
        <v>159275</v>
      </c>
      <c r="E17" s="327">
        <f>E16+E7</f>
        <v>174458</v>
      </c>
      <c r="F17" s="263">
        <f>F16+F7</f>
        <v>66414</v>
      </c>
      <c r="G17" s="263">
        <f>G16+G7</f>
        <v>62264</v>
      </c>
    </row>
    <row r="18" spans="1:7" ht="17.25" customHeight="1">
      <c r="A18" s="40" t="s">
        <v>11</v>
      </c>
      <c r="B18" s="376" t="s">
        <v>43</v>
      </c>
      <c r="C18" s="17"/>
      <c r="D18" s="42"/>
      <c r="E18" s="362"/>
      <c r="F18" s="265"/>
      <c r="G18" s="265"/>
    </row>
    <row r="19" spans="1:7" ht="17.25" customHeight="1">
      <c r="A19" s="43"/>
      <c r="B19" s="377" t="s">
        <v>44</v>
      </c>
      <c r="C19" s="17"/>
      <c r="D19" s="42"/>
      <c r="E19" s="362"/>
      <c r="F19" s="265"/>
      <c r="G19" s="265"/>
    </row>
    <row r="20" spans="1:7" ht="33.75" customHeight="1">
      <c r="A20" s="43"/>
      <c r="B20" s="381" t="s">
        <v>628</v>
      </c>
      <c r="C20" s="17"/>
      <c r="D20" s="42"/>
      <c r="E20" s="362"/>
      <c r="F20" s="265">
        <v>260058</v>
      </c>
      <c r="G20" s="265">
        <v>285214</v>
      </c>
    </row>
    <row r="21" spans="1:7" ht="17.25" customHeight="1">
      <c r="A21" s="43"/>
      <c r="B21" s="377" t="s">
        <v>45</v>
      </c>
      <c r="C21" s="51">
        <v>173129</v>
      </c>
      <c r="D21" s="42">
        <v>173129</v>
      </c>
      <c r="E21" s="389">
        <v>173129</v>
      </c>
      <c r="F21" s="396"/>
      <c r="G21" s="265"/>
    </row>
    <row r="22" spans="1:7" ht="17.25" customHeight="1">
      <c r="A22" s="43"/>
      <c r="B22" s="377" t="s">
        <v>46</v>
      </c>
      <c r="C22" s="51">
        <v>108596</v>
      </c>
      <c r="D22" s="42">
        <v>109196</v>
      </c>
      <c r="E22" s="389">
        <v>100839</v>
      </c>
      <c r="F22" s="396"/>
      <c r="G22" s="265"/>
    </row>
    <row r="23" spans="1:7" ht="17.25" customHeight="1">
      <c r="A23" s="43"/>
      <c r="B23" s="377" t="s">
        <v>47</v>
      </c>
      <c r="C23" s="17"/>
      <c r="D23" s="42">
        <v>14056</v>
      </c>
      <c r="E23" s="389">
        <v>45165</v>
      </c>
      <c r="F23" s="265"/>
      <c r="G23" s="265">
        <v>350</v>
      </c>
    </row>
    <row r="24" spans="1:7" ht="17.25" customHeight="1">
      <c r="A24" s="43"/>
      <c r="B24" s="254" t="s">
        <v>48</v>
      </c>
      <c r="C24" s="17"/>
      <c r="D24" s="42">
        <v>8060</v>
      </c>
      <c r="E24" s="389">
        <v>61663</v>
      </c>
      <c r="F24" s="265"/>
      <c r="G24" s="265">
        <v>6130</v>
      </c>
    </row>
    <row r="25" spans="1:7" ht="17.25" customHeight="1">
      <c r="A25" s="43"/>
      <c r="B25" s="254" t="s">
        <v>49</v>
      </c>
      <c r="C25" s="17"/>
      <c r="D25" s="42">
        <v>16579</v>
      </c>
      <c r="E25" s="389"/>
      <c r="F25" s="265"/>
      <c r="G25" s="265"/>
    </row>
    <row r="26" spans="1:7" ht="17.25" customHeight="1">
      <c r="A26" s="43"/>
      <c r="B26" s="254" t="s">
        <v>390</v>
      </c>
      <c r="C26" s="17"/>
      <c r="D26" s="42">
        <v>12279</v>
      </c>
      <c r="E26" s="389">
        <v>26779</v>
      </c>
      <c r="F26" s="265"/>
      <c r="G26" s="265"/>
    </row>
    <row r="27" spans="1:7" ht="17.25" customHeight="1">
      <c r="A27" s="43"/>
      <c r="B27" s="254" t="s">
        <v>389</v>
      </c>
      <c r="C27" s="17"/>
      <c r="D27" s="42">
        <v>65</v>
      </c>
      <c r="E27" s="389">
        <v>65</v>
      </c>
      <c r="F27" s="265"/>
      <c r="G27" s="265"/>
    </row>
    <row r="28" spans="1:8" ht="17.25" customHeight="1">
      <c r="A28" s="43"/>
      <c r="B28" s="376" t="s">
        <v>50</v>
      </c>
      <c r="C28" s="27">
        <f>C21+C22+C23+C24+C25+C26</f>
        <v>281725</v>
      </c>
      <c r="D28" s="27">
        <f>D21+D22+D23+D24+D25+D26+D27</f>
        <v>333364</v>
      </c>
      <c r="E28" s="390">
        <f>E21+E22+E23+E24+E25+E26+E27</f>
        <v>407640</v>
      </c>
      <c r="F28" s="270">
        <f>F21+F22+F23+F24+F25+F26+F20</f>
        <v>260058</v>
      </c>
      <c r="G28" s="270">
        <f>G21+G22+G23+G24+G25+G26+G20</f>
        <v>291694</v>
      </c>
      <c r="H28" s="52"/>
    </row>
    <row r="29" spans="1:7" ht="17.25" customHeight="1">
      <c r="A29" s="40" t="s">
        <v>13</v>
      </c>
      <c r="B29" s="376" t="s">
        <v>15</v>
      </c>
      <c r="C29" s="17"/>
      <c r="D29" s="42"/>
      <c r="E29" s="362"/>
      <c r="F29" s="265"/>
      <c r="G29" s="265"/>
    </row>
    <row r="30" spans="1:7" s="50" customFormat="1" ht="18" customHeight="1">
      <c r="A30" s="48"/>
      <c r="B30" s="377" t="s">
        <v>615</v>
      </c>
      <c r="C30" s="17">
        <v>6660</v>
      </c>
      <c r="D30" s="42">
        <v>6660</v>
      </c>
      <c r="E30" s="362">
        <v>6028</v>
      </c>
      <c r="F30" s="265">
        <v>6660</v>
      </c>
      <c r="G30" s="265">
        <v>6660</v>
      </c>
    </row>
    <row r="31" spans="1:7" s="55" customFormat="1" ht="18" customHeight="1">
      <c r="A31" s="40"/>
      <c r="B31" s="376" t="s">
        <v>51</v>
      </c>
      <c r="C31" s="27">
        <f>C30</f>
        <v>6660</v>
      </c>
      <c r="D31" s="27">
        <f>D30</f>
        <v>6660</v>
      </c>
      <c r="E31" s="390">
        <f>E30</f>
        <v>6028</v>
      </c>
      <c r="F31" s="270">
        <f>F30</f>
        <v>6660</v>
      </c>
      <c r="G31" s="270">
        <f>G30</f>
        <v>6660</v>
      </c>
    </row>
    <row r="32" spans="1:7" s="50" customFormat="1" ht="20.25" customHeight="1">
      <c r="A32" s="40" t="s">
        <v>14</v>
      </c>
      <c r="B32" s="378" t="s">
        <v>508</v>
      </c>
      <c r="C32" s="57"/>
      <c r="D32" s="56"/>
      <c r="E32" s="362"/>
      <c r="F32" s="397"/>
      <c r="G32" s="397"/>
    </row>
    <row r="33" spans="1:7" ht="17.25" customHeight="1">
      <c r="A33" s="43"/>
      <c r="B33" s="377" t="s">
        <v>391</v>
      </c>
      <c r="C33" s="17">
        <v>67709</v>
      </c>
      <c r="D33" s="42">
        <v>74663</v>
      </c>
      <c r="E33" s="362">
        <v>93486</v>
      </c>
      <c r="F33" s="265">
        <v>95142</v>
      </c>
      <c r="G33" s="265">
        <v>89946</v>
      </c>
    </row>
    <row r="34" spans="1:7" ht="17.25" customHeight="1">
      <c r="A34" s="43"/>
      <c r="B34" s="377" t="s">
        <v>52</v>
      </c>
      <c r="C34" s="17">
        <v>10000</v>
      </c>
      <c r="D34" s="42">
        <v>10020</v>
      </c>
      <c r="E34" s="362">
        <v>10425</v>
      </c>
      <c r="F34" s="265">
        <v>10500</v>
      </c>
      <c r="G34" s="265">
        <v>10500</v>
      </c>
    </row>
    <row r="35" spans="1:7" ht="17.25" customHeight="1">
      <c r="A35" s="43"/>
      <c r="B35" s="377" t="s">
        <v>53</v>
      </c>
      <c r="C35" s="17">
        <v>0</v>
      </c>
      <c r="D35" s="42">
        <v>0</v>
      </c>
      <c r="E35" s="362">
        <v>729</v>
      </c>
      <c r="F35" s="265"/>
      <c r="G35" s="265"/>
    </row>
    <row r="36" spans="1:7" ht="16.5">
      <c r="A36" s="43"/>
      <c r="B36" s="377" t="s">
        <v>392</v>
      </c>
      <c r="C36" s="17">
        <v>42863</v>
      </c>
      <c r="D36" s="42">
        <v>42863</v>
      </c>
      <c r="E36" s="362">
        <v>39573</v>
      </c>
      <c r="F36" s="265">
        <v>2489</v>
      </c>
      <c r="G36" s="265">
        <v>2489</v>
      </c>
    </row>
    <row r="37" spans="1:7" ht="16.5">
      <c r="A37" s="43"/>
      <c r="B37" s="377" t="s">
        <v>54</v>
      </c>
      <c r="C37" s="17"/>
      <c r="D37" s="42"/>
      <c r="E37" s="362">
        <v>144</v>
      </c>
      <c r="F37" s="265"/>
      <c r="G37" s="265"/>
    </row>
    <row r="38" spans="1:7" ht="17.25" customHeight="1">
      <c r="A38" s="43"/>
      <c r="B38" s="376" t="s">
        <v>55</v>
      </c>
      <c r="C38" s="53">
        <f>C33+C36+C35+C37</f>
        <v>110572</v>
      </c>
      <c r="D38" s="53">
        <f>D33+D36+D35+D37</f>
        <v>117526</v>
      </c>
      <c r="E38" s="391">
        <f>E33+E36+E35+E37</f>
        <v>133932</v>
      </c>
      <c r="F38" s="398">
        <f>F33+F36+F35+F37</f>
        <v>97631</v>
      </c>
      <c r="G38" s="398">
        <f>G33+G36+G35+G37</f>
        <v>92435</v>
      </c>
    </row>
    <row r="39" spans="1:7" ht="17.25" customHeight="1">
      <c r="A39" s="40" t="s">
        <v>56</v>
      </c>
      <c r="B39" s="376" t="s">
        <v>57</v>
      </c>
      <c r="C39" s="27">
        <v>60</v>
      </c>
      <c r="D39" s="53">
        <v>60</v>
      </c>
      <c r="E39" s="390">
        <v>735</v>
      </c>
      <c r="F39" s="270">
        <v>60</v>
      </c>
      <c r="G39" s="270">
        <v>60</v>
      </c>
    </row>
    <row r="40" spans="1:7" ht="17.25" customHeight="1">
      <c r="A40" s="40" t="s">
        <v>17</v>
      </c>
      <c r="B40" s="376" t="s">
        <v>590</v>
      </c>
      <c r="C40" s="27">
        <v>40144</v>
      </c>
      <c r="D40" s="53">
        <v>26992</v>
      </c>
      <c r="E40" s="390">
        <v>39000</v>
      </c>
      <c r="F40" s="270">
        <v>17492</v>
      </c>
      <c r="G40" s="270">
        <v>0</v>
      </c>
    </row>
    <row r="41" spans="1:248" s="255" customFormat="1" ht="17.25" customHeight="1">
      <c r="A41" s="43"/>
      <c r="B41" s="377" t="s">
        <v>591</v>
      </c>
      <c r="C41" s="17">
        <v>40144</v>
      </c>
      <c r="D41" s="42">
        <v>26992</v>
      </c>
      <c r="E41" s="362">
        <v>39000</v>
      </c>
      <c r="F41" s="265"/>
      <c r="G41" s="265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</row>
    <row r="42" spans="1:248" s="255" customFormat="1" ht="33" customHeight="1">
      <c r="A42" s="43"/>
      <c r="B42" s="382" t="s">
        <v>592</v>
      </c>
      <c r="C42" s="17"/>
      <c r="D42" s="42"/>
      <c r="E42" s="362"/>
      <c r="F42" s="265">
        <v>17492</v>
      </c>
      <c r="G42" s="265">
        <v>0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</row>
    <row r="43" spans="1:253" s="55" customFormat="1" ht="17.25" customHeight="1">
      <c r="A43" s="40"/>
      <c r="B43" s="377" t="s">
        <v>632</v>
      </c>
      <c r="C43" s="27">
        <v>3898</v>
      </c>
      <c r="D43" s="53">
        <v>3898</v>
      </c>
      <c r="E43" s="390"/>
      <c r="F43" s="270">
        <v>59709</v>
      </c>
      <c r="G43" s="270">
        <v>64153</v>
      </c>
      <c r="IO43" s="30"/>
      <c r="IP43" s="30"/>
      <c r="IQ43" s="30"/>
      <c r="IR43" s="30"/>
      <c r="IS43" s="30"/>
    </row>
    <row r="44" spans="1:253" s="55" customFormat="1" ht="17.25" customHeight="1">
      <c r="A44" s="267"/>
      <c r="B44" s="552" t="s">
        <v>633</v>
      </c>
      <c r="C44" s="257"/>
      <c r="D44" s="268"/>
      <c r="E44" s="392">
        <v>155</v>
      </c>
      <c r="F44" s="270"/>
      <c r="G44" s="270"/>
      <c r="IO44" s="30"/>
      <c r="IP44" s="30"/>
      <c r="IQ44" s="30"/>
      <c r="IR44" s="30"/>
      <c r="IS44" s="30"/>
    </row>
    <row r="45" spans="1:7" ht="18" customHeight="1">
      <c r="A45" s="261"/>
      <c r="B45" s="379" t="s">
        <v>22</v>
      </c>
      <c r="C45" s="270">
        <f>C17+C28+C30+C38+C39+C40+C43</f>
        <v>602334</v>
      </c>
      <c r="D45" s="270">
        <f>D17+D28+D30+D38+D39+D40+D43</f>
        <v>647775</v>
      </c>
      <c r="E45" s="393">
        <f>E17+E28+E30+E38+E39+E40+E43+E44</f>
        <v>761948</v>
      </c>
      <c r="F45" s="270">
        <f>F17+F28+F30+F38+F39+F40+F43</f>
        <v>508024</v>
      </c>
      <c r="G45" s="270">
        <f>G17+G28+G30+G38+G39+G40+G43</f>
        <v>517266</v>
      </c>
    </row>
    <row r="46" spans="1:7" ht="16.5">
      <c r="A46" s="161"/>
      <c r="C46" s="60"/>
      <c r="D46" s="60"/>
      <c r="E46" s="58"/>
      <c r="F46" s="58"/>
      <c r="G46" s="58"/>
    </row>
    <row r="47" spans="1:6" ht="16.5">
      <c r="A47" s="161"/>
      <c r="C47" s="60"/>
      <c r="D47" s="60"/>
      <c r="E47" s="58"/>
      <c r="F47" s="58"/>
    </row>
    <row r="48" spans="1:6" ht="16.5">
      <c r="A48" s="161"/>
      <c r="C48" s="60"/>
      <c r="D48" s="60"/>
      <c r="E48" s="58"/>
      <c r="F48" s="58"/>
    </row>
    <row r="49" spans="5:6" ht="16.5">
      <c r="E49" s="58"/>
      <c r="F49" s="58"/>
    </row>
    <row r="50" spans="5:6" ht="16.5">
      <c r="E50" s="58"/>
      <c r="F50" s="58"/>
    </row>
    <row r="51" spans="5:6" ht="16.5">
      <c r="E51" s="58"/>
      <c r="F51" s="58"/>
    </row>
    <row r="52" spans="5:6" ht="16.5">
      <c r="E52" s="58"/>
      <c r="F52" s="58"/>
    </row>
    <row r="53" spans="5:6" ht="16.5">
      <c r="E53" s="58"/>
      <c r="F53" s="58"/>
    </row>
    <row r="54" spans="5:6" ht="16.5">
      <c r="E54" s="58"/>
      <c r="F54" s="58"/>
    </row>
    <row r="55" spans="5:6" ht="16.5">
      <c r="E55" s="58"/>
      <c r="F55" s="58"/>
    </row>
    <row r="56" spans="5:6" ht="16.5">
      <c r="E56" s="58"/>
      <c r="F56" s="58"/>
    </row>
    <row r="57" spans="5:6" ht="16.5">
      <c r="E57" s="58"/>
      <c r="F57" s="58"/>
    </row>
    <row r="58" spans="5:6" ht="16.5">
      <c r="E58" s="58"/>
      <c r="F58" s="58"/>
    </row>
    <row r="59" spans="5:6" ht="16.5">
      <c r="E59" s="58"/>
      <c r="F59" s="58"/>
    </row>
    <row r="60" spans="5:6" ht="16.5">
      <c r="E60" s="58"/>
      <c r="F60" s="58"/>
    </row>
    <row r="61" spans="5:6" ht="16.5">
      <c r="E61" s="58"/>
      <c r="F61" s="58"/>
    </row>
    <row r="62" spans="5:6" ht="16.5">
      <c r="E62" s="58"/>
      <c r="F62" s="58"/>
    </row>
    <row r="63" spans="5:6" ht="16.5">
      <c r="E63" s="58"/>
      <c r="F63" s="58"/>
    </row>
    <row r="64" spans="5:6" ht="16.5">
      <c r="E64" s="58"/>
      <c r="F64" s="58"/>
    </row>
    <row r="65" spans="5:6" ht="16.5">
      <c r="E65" s="58"/>
      <c r="F65" s="58"/>
    </row>
    <row r="66" spans="5:6" ht="16.5">
      <c r="E66" s="58"/>
      <c r="F66" s="58"/>
    </row>
    <row r="67" spans="5:6" ht="16.5">
      <c r="E67" s="58"/>
      <c r="F67" s="58"/>
    </row>
    <row r="68" spans="5:6" ht="16.5">
      <c r="E68" s="58"/>
      <c r="F68" s="58"/>
    </row>
    <row r="69" spans="5:6" ht="16.5">
      <c r="E69" s="58"/>
      <c r="F69" s="58"/>
    </row>
    <row r="70" spans="5:6" ht="16.5">
      <c r="E70" s="58"/>
      <c r="F70" s="58"/>
    </row>
    <row r="71" spans="5:6" ht="16.5">
      <c r="E71" s="58"/>
      <c r="F71" s="58"/>
    </row>
    <row r="72" spans="5:6" ht="16.5">
      <c r="E72" s="58"/>
      <c r="F72" s="58"/>
    </row>
    <row r="73" spans="5:6" ht="16.5">
      <c r="E73" s="58"/>
      <c r="F73" s="58"/>
    </row>
    <row r="74" spans="5:6" ht="16.5">
      <c r="E74" s="58"/>
      <c r="F74" s="58"/>
    </row>
    <row r="75" spans="5:6" ht="16.5">
      <c r="E75" s="58"/>
      <c r="F75" s="58"/>
    </row>
    <row r="76" spans="5:6" ht="16.5">
      <c r="E76" s="58"/>
      <c r="F76" s="58"/>
    </row>
    <row r="77" spans="5:6" ht="16.5">
      <c r="E77" s="58"/>
      <c r="F77" s="58"/>
    </row>
    <row r="78" spans="5:6" ht="16.5">
      <c r="E78" s="58"/>
      <c r="F78" s="58"/>
    </row>
    <row r="79" spans="5:6" ht="16.5">
      <c r="E79" s="58"/>
      <c r="F79" s="58"/>
    </row>
    <row r="80" spans="5:6" ht="16.5">
      <c r="E80" s="58"/>
      <c r="F80" s="58"/>
    </row>
    <row r="81" spans="5:6" ht="16.5">
      <c r="E81" s="58"/>
      <c r="F81" s="58"/>
    </row>
    <row r="82" spans="5:6" ht="16.5">
      <c r="E82" s="58"/>
      <c r="F82" s="58"/>
    </row>
  </sheetData>
  <sheetProtection selectLockedCells="1" selectUnlockedCells="1"/>
  <mergeCells count="1">
    <mergeCell ref="A1:G1"/>
  </mergeCells>
  <printOptions/>
  <pageMargins left="0.36" right="0.4330708661417323" top="0.86" bottom="0.65" header="0.56" footer="0.6692913385826772"/>
  <pageSetup horizontalDpi="300" verticalDpi="300" orientation="portrait" paperSize="9" r:id="rId1"/>
  <headerFooter alignWithMargins="0">
    <oddHeader>&amp;R&amp;8 2a. melléklet
&amp;P.oldal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9">
      <selection activeCell="D45" sqref="D45"/>
    </sheetView>
  </sheetViews>
  <sheetFormatPr defaultColWidth="9.00390625" defaultRowHeight="12.75"/>
  <cols>
    <col min="1" max="1" width="3.875" style="60" customWidth="1"/>
    <col min="2" max="2" width="29.875" style="216" customWidth="1"/>
    <col min="3" max="7" width="7.75390625" style="142" customWidth="1"/>
    <col min="8" max="9" width="7.125" style="142" customWidth="1"/>
    <col min="10" max="10" width="6.875" style="142" customWidth="1"/>
    <col min="11" max="11" width="7.375" style="142" customWidth="1"/>
    <col min="12" max="13" width="7.00390625" style="142" customWidth="1"/>
    <col min="14" max="15" width="7.125" style="142" customWidth="1"/>
    <col min="16" max="16" width="7.00390625" style="142" customWidth="1"/>
    <col min="17" max="17" width="6.75390625" style="142" customWidth="1"/>
    <col min="18" max="19" width="7.375" style="142" customWidth="1"/>
    <col min="20" max="20" width="7.75390625" style="142" customWidth="1"/>
    <col min="21" max="21" width="7.75390625" style="3" customWidth="1"/>
    <col min="22" max="22" width="8.375" style="0" customWidth="1"/>
  </cols>
  <sheetData>
    <row r="1" spans="2:22" ht="12" customHeight="1">
      <c r="B1" s="217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162"/>
      <c r="R1" s="218"/>
      <c r="S1" s="218"/>
      <c r="T1" s="219"/>
      <c r="U1" s="219"/>
      <c r="V1" s="219" t="s">
        <v>348</v>
      </c>
    </row>
    <row r="2" spans="2:22" ht="12" customHeight="1">
      <c r="B2" s="217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9"/>
      <c r="R2" s="218"/>
      <c r="S2" s="218"/>
      <c r="T2" s="219"/>
      <c r="U2" s="219"/>
      <c r="V2" s="219" t="s">
        <v>1</v>
      </c>
    </row>
    <row r="3" spans="1:22" ht="18" customHeight="1">
      <c r="A3" s="613" t="s">
        <v>544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563"/>
    </row>
    <row r="4" spans="2:22" ht="15.75">
      <c r="B4" s="220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2"/>
      <c r="R4" s="221"/>
      <c r="S4" s="221"/>
      <c r="T4" s="222"/>
      <c r="U4" s="222"/>
      <c r="V4" s="222" t="s">
        <v>2</v>
      </c>
    </row>
    <row r="5" spans="1:22" s="223" customFormat="1" ht="31.5" customHeight="1">
      <c r="A5" s="340" t="s">
        <v>3</v>
      </c>
      <c r="B5" s="341" t="s">
        <v>4</v>
      </c>
      <c r="C5" s="342" t="s">
        <v>359</v>
      </c>
      <c r="D5" s="342" t="s">
        <v>626</v>
      </c>
      <c r="E5" s="342" t="s">
        <v>360</v>
      </c>
      <c r="F5" s="342" t="s">
        <v>361</v>
      </c>
      <c r="G5" s="342" t="s">
        <v>362</v>
      </c>
      <c r="H5" s="342" t="s">
        <v>363</v>
      </c>
      <c r="I5" s="342" t="s">
        <v>626</v>
      </c>
      <c r="J5" s="342" t="s">
        <v>364</v>
      </c>
      <c r="K5" s="342" t="s">
        <v>626</v>
      </c>
      <c r="L5" s="342" t="s">
        <v>365</v>
      </c>
      <c r="M5" s="342" t="s">
        <v>626</v>
      </c>
      <c r="N5" s="342" t="s">
        <v>366</v>
      </c>
      <c r="O5" s="342" t="s">
        <v>626</v>
      </c>
      <c r="P5" s="342" t="s">
        <v>367</v>
      </c>
      <c r="Q5" s="342" t="s">
        <v>368</v>
      </c>
      <c r="R5" s="342" t="s">
        <v>369</v>
      </c>
      <c r="S5" s="342" t="s">
        <v>626</v>
      </c>
      <c r="T5" s="342" t="s">
        <v>370</v>
      </c>
      <c r="U5" s="343" t="s">
        <v>371</v>
      </c>
      <c r="V5" s="343" t="s">
        <v>626</v>
      </c>
    </row>
    <row r="6" spans="1:22" s="223" customFormat="1" ht="15" customHeight="1">
      <c r="A6" s="344"/>
      <c r="B6" s="542" t="s">
        <v>5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6"/>
      <c r="V6" s="540"/>
    </row>
    <row r="7" spans="1:22" ht="12.75">
      <c r="A7" s="347" t="s">
        <v>6</v>
      </c>
      <c r="B7" s="543" t="s">
        <v>372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295"/>
      <c r="V7" s="435"/>
    </row>
    <row r="8" spans="1:22" ht="12.75">
      <c r="A8" s="349" t="s">
        <v>8</v>
      </c>
      <c r="B8" s="544" t="s">
        <v>9</v>
      </c>
      <c r="C8" s="350">
        <v>1217</v>
      </c>
      <c r="D8" s="350">
        <v>0</v>
      </c>
      <c r="E8" s="350">
        <v>1217</v>
      </c>
      <c r="F8" s="350">
        <v>1218</v>
      </c>
      <c r="G8" s="350">
        <v>1218</v>
      </c>
      <c r="H8" s="350">
        <v>1218</v>
      </c>
      <c r="I8" s="350">
        <v>721</v>
      </c>
      <c r="J8" s="350">
        <v>1218</v>
      </c>
      <c r="K8" s="350">
        <v>0</v>
      </c>
      <c r="L8" s="350">
        <v>1218</v>
      </c>
      <c r="M8" s="350">
        <v>1218</v>
      </c>
      <c r="N8" s="350">
        <v>1218</v>
      </c>
      <c r="O8" s="350">
        <v>1218</v>
      </c>
      <c r="P8" s="350">
        <v>1218</v>
      </c>
      <c r="Q8" s="350">
        <v>1218</v>
      </c>
      <c r="R8" s="350">
        <v>1218</v>
      </c>
      <c r="S8" s="350">
        <v>0</v>
      </c>
      <c r="T8" s="350">
        <v>1218</v>
      </c>
      <c r="U8" s="295">
        <f>C8+E8+F8+G8+H8+J8+L8+N8+P8+Q8+R8+T8</f>
        <v>14614</v>
      </c>
      <c r="V8" s="541">
        <f>D8+E8+F8+G8+I8+K8+M8+O8+P8+Q8+T8+S8</f>
        <v>10464</v>
      </c>
    </row>
    <row r="9" spans="1:22" ht="12.75">
      <c r="A9" s="349" t="s">
        <v>10</v>
      </c>
      <c r="B9" s="544" t="s">
        <v>582</v>
      </c>
      <c r="C9" s="350"/>
      <c r="D9" s="350"/>
      <c r="E9" s="350"/>
      <c r="F9" s="350">
        <v>25900</v>
      </c>
      <c r="G9" s="350"/>
      <c r="H9" s="350"/>
      <c r="I9" s="350"/>
      <c r="J9" s="350"/>
      <c r="K9" s="350"/>
      <c r="L9" s="350"/>
      <c r="M9" s="350"/>
      <c r="N9" s="350"/>
      <c r="O9" s="350"/>
      <c r="P9" s="350">
        <v>25900</v>
      </c>
      <c r="Q9" s="350"/>
      <c r="R9" s="350"/>
      <c r="S9" s="350"/>
      <c r="T9" s="350"/>
      <c r="U9" s="295">
        <f>C9+E9+F9+G9+H9+J9+L9+N9+P9+Q9+R9+T9</f>
        <v>51800</v>
      </c>
      <c r="V9" s="541">
        <f aca="true" t="shared" si="0" ref="V9:V42">D9+E9+F9+G9+I9+K9+M9+O9+P9+Q9+T9+S9</f>
        <v>51800</v>
      </c>
    </row>
    <row r="10" spans="1:22" ht="12.75">
      <c r="A10" s="349" t="s">
        <v>11</v>
      </c>
      <c r="B10" s="544" t="s">
        <v>12</v>
      </c>
      <c r="C10" s="350">
        <v>11391</v>
      </c>
      <c r="D10" s="350">
        <v>11391</v>
      </c>
      <c r="E10" s="350">
        <v>31957</v>
      </c>
      <c r="F10" s="350">
        <v>21671</v>
      </c>
      <c r="G10" s="350">
        <v>21671</v>
      </c>
      <c r="H10" s="350">
        <v>21671</v>
      </c>
      <c r="I10" s="350">
        <v>21671</v>
      </c>
      <c r="J10" s="350">
        <v>21671</v>
      </c>
      <c r="K10" s="350">
        <v>53307</v>
      </c>
      <c r="L10" s="350">
        <v>21671</v>
      </c>
      <c r="M10" s="350">
        <v>21671</v>
      </c>
      <c r="N10" s="350">
        <v>21671</v>
      </c>
      <c r="O10" s="350">
        <v>21671</v>
      </c>
      <c r="P10" s="350">
        <v>21671</v>
      </c>
      <c r="Q10" s="350">
        <v>21671</v>
      </c>
      <c r="R10" s="350">
        <v>21671</v>
      </c>
      <c r="S10" s="350">
        <v>21671</v>
      </c>
      <c r="T10" s="350">
        <v>21671</v>
      </c>
      <c r="U10" s="295">
        <f>C10+E10+F10+G10+H10+J10+L10+N10+P10+Q10+R10+T10</f>
        <v>260058</v>
      </c>
      <c r="V10" s="541">
        <f t="shared" si="0"/>
        <v>291694</v>
      </c>
    </row>
    <row r="11" spans="1:22" ht="12.75">
      <c r="A11" s="349" t="s">
        <v>13</v>
      </c>
      <c r="B11" s="544" t="s">
        <v>505</v>
      </c>
      <c r="C11" s="350">
        <v>7929</v>
      </c>
      <c r="D11" s="350">
        <v>7929</v>
      </c>
      <c r="E11" s="350">
        <v>7929</v>
      </c>
      <c r="F11" s="350">
        <v>7929</v>
      </c>
      <c r="G11" s="350">
        <v>7929</v>
      </c>
      <c r="H11" s="350">
        <v>7928</v>
      </c>
      <c r="I11" s="350">
        <v>7928</v>
      </c>
      <c r="J11" s="350">
        <v>7929</v>
      </c>
      <c r="K11" s="350">
        <v>2733</v>
      </c>
      <c r="L11" s="350">
        <v>7929</v>
      </c>
      <c r="M11" s="350">
        <v>7929</v>
      </c>
      <c r="N11" s="350">
        <v>7928</v>
      </c>
      <c r="O11" s="350">
        <v>7928</v>
      </c>
      <c r="P11" s="350">
        <v>7928</v>
      </c>
      <c r="Q11" s="350">
        <v>7928</v>
      </c>
      <c r="R11" s="350">
        <v>7928</v>
      </c>
      <c r="S11" s="350">
        <v>7928</v>
      </c>
      <c r="T11" s="350">
        <v>7928</v>
      </c>
      <c r="U11" s="295">
        <f>C11+E11+F11+G11+H11+J11+L11+N11+P11+Q11+R11+T11</f>
        <v>95142</v>
      </c>
      <c r="V11" s="541">
        <f t="shared" si="0"/>
        <v>89946</v>
      </c>
    </row>
    <row r="12" spans="1:22" ht="12.75">
      <c r="A12" s="349" t="s">
        <v>14</v>
      </c>
      <c r="B12" s="544" t="s">
        <v>373</v>
      </c>
      <c r="C12" s="350">
        <v>31695</v>
      </c>
      <c r="D12" s="350">
        <v>0</v>
      </c>
      <c r="E12" s="350"/>
      <c r="F12" s="350"/>
      <c r="G12" s="350"/>
      <c r="H12" s="350"/>
      <c r="I12" s="350">
        <v>0</v>
      </c>
      <c r="J12" s="350"/>
      <c r="K12" s="350"/>
      <c r="L12" s="350"/>
      <c r="M12" s="350"/>
      <c r="N12" s="350"/>
      <c r="O12" s="350"/>
      <c r="P12" s="350"/>
      <c r="Q12" s="350"/>
      <c r="R12" s="350"/>
      <c r="S12" s="350">
        <v>0</v>
      </c>
      <c r="T12" s="350"/>
      <c r="U12" s="295">
        <f>C12+E12+F12+G12+H12+J12+L12+N12+P12+Q12+R12+T12</f>
        <v>31695</v>
      </c>
      <c r="V12" s="541">
        <f t="shared" si="0"/>
        <v>0</v>
      </c>
    </row>
    <row r="13" spans="1:22" ht="12.75">
      <c r="A13" s="349"/>
      <c r="B13" s="545" t="s">
        <v>128</v>
      </c>
      <c r="C13" s="351">
        <f>SUM(C8:C12)</f>
        <v>52232</v>
      </c>
      <c r="D13" s="351">
        <f aca="true" t="shared" si="1" ref="D13:U13">SUM(D8:D12)</f>
        <v>19320</v>
      </c>
      <c r="E13" s="351">
        <f t="shared" si="1"/>
        <v>41103</v>
      </c>
      <c r="F13" s="351">
        <f t="shared" si="1"/>
        <v>56718</v>
      </c>
      <c r="G13" s="351">
        <f t="shared" si="1"/>
        <v>30818</v>
      </c>
      <c r="H13" s="351">
        <f t="shared" si="1"/>
        <v>30817</v>
      </c>
      <c r="I13" s="351">
        <f t="shared" si="1"/>
        <v>30320</v>
      </c>
      <c r="J13" s="351">
        <f t="shared" si="1"/>
        <v>30818</v>
      </c>
      <c r="K13" s="351">
        <f t="shared" si="1"/>
        <v>56040</v>
      </c>
      <c r="L13" s="351">
        <f t="shared" si="1"/>
        <v>30818</v>
      </c>
      <c r="M13" s="351">
        <f t="shared" si="1"/>
        <v>30818</v>
      </c>
      <c r="N13" s="351">
        <f t="shared" si="1"/>
        <v>30817</v>
      </c>
      <c r="O13" s="351">
        <f t="shared" si="1"/>
        <v>30817</v>
      </c>
      <c r="P13" s="351">
        <f t="shared" si="1"/>
        <v>56717</v>
      </c>
      <c r="Q13" s="351">
        <f t="shared" si="1"/>
        <v>30817</v>
      </c>
      <c r="R13" s="351">
        <f t="shared" si="1"/>
        <v>30817</v>
      </c>
      <c r="S13" s="351">
        <f t="shared" si="1"/>
        <v>29599</v>
      </c>
      <c r="T13" s="351">
        <f t="shared" si="1"/>
        <v>30817</v>
      </c>
      <c r="U13" s="351">
        <f t="shared" si="1"/>
        <v>453309</v>
      </c>
      <c r="V13" s="550">
        <f t="shared" si="0"/>
        <v>443904</v>
      </c>
    </row>
    <row r="14" spans="1:22" ht="12.75">
      <c r="A14" s="347" t="s">
        <v>17</v>
      </c>
      <c r="B14" s="543" t="s">
        <v>374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295"/>
      <c r="V14" s="541"/>
    </row>
    <row r="15" spans="1:22" ht="12.75">
      <c r="A15" s="349" t="s">
        <v>8</v>
      </c>
      <c r="B15" s="544" t="s">
        <v>375</v>
      </c>
      <c r="C15" s="348">
        <v>555</v>
      </c>
      <c r="D15" s="348">
        <v>555</v>
      </c>
      <c r="E15" s="348">
        <v>555</v>
      </c>
      <c r="F15" s="348">
        <v>555</v>
      </c>
      <c r="G15" s="348">
        <v>555</v>
      </c>
      <c r="H15" s="348">
        <v>555</v>
      </c>
      <c r="I15" s="348">
        <v>555</v>
      </c>
      <c r="J15" s="348">
        <v>555</v>
      </c>
      <c r="K15" s="348">
        <v>555</v>
      </c>
      <c r="L15" s="348">
        <v>555</v>
      </c>
      <c r="M15" s="348">
        <v>555</v>
      </c>
      <c r="N15" s="348">
        <v>555</v>
      </c>
      <c r="O15" s="348">
        <v>555</v>
      </c>
      <c r="P15" s="348">
        <v>555</v>
      </c>
      <c r="Q15" s="348">
        <v>555</v>
      </c>
      <c r="R15" s="348">
        <v>555</v>
      </c>
      <c r="S15" s="348">
        <v>555</v>
      </c>
      <c r="T15" s="348">
        <v>555</v>
      </c>
      <c r="U15" s="295">
        <f>C15+E15+F15+G15+H15+J15+L15+N15+P15+Q15+R15+T15</f>
        <v>6660</v>
      </c>
      <c r="V15" s="541">
        <f t="shared" si="0"/>
        <v>6660</v>
      </c>
    </row>
    <row r="16" spans="1:22" ht="12.75">
      <c r="A16" s="349" t="s">
        <v>10</v>
      </c>
      <c r="B16" s="546" t="s">
        <v>538</v>
      </c>
      <c r="C16" s="352"/>
      <c r="D16" s="352"/>
      <c r="E16" s="350"/>
      <c r="F16" s="350">
        <v>2489</v>
      </c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295">
        <f>C16+E16+F16+G16+H16+J16+L16+N16+P16+Q16+R16+T16</f>
        <v>2489</v>
      </c>
      <c r="V16" s="541">
        <f t="shared" si="0"/>
        <v>2489</v>
      </c>
    </row>
    <row r="17" spans="1:22" ht="12.75">
      <c r="A17" s="349" t="s">
        <v>11</v>
      </c>
      <c r="B17" s="544" t="s">
        <v>57</v>
      </c>
      <c r="C17" s="348">
        <v>5</v>
      </c>
      <c r="D17" s="348">
        <v>5</v>
      </c>
      <c r="E17" s="348">
        <v>5</v>
      </c>
      <c r="F17" s="348">
        <v>5</v>
      </c>
      <c r="G17" s="348">
        <v>5</v>
      </c>
      <c r="H17" s="348">
        <v>5</v>
      </c>
      <c r="I17" s="348">
        <v>5</v>
      </c>
      <c r="J17" s="348">
        <v>5</v>
      </c>
      <c r="K17" s="348">
        <v>5</v>
      </c>
      <c r="L17" s="348">
        <v>5</v>
      </c>
      <c r="M17" s="348">
        <v>5</v>
      </c>
      <c r="N17" s="348">
        <v>5</v>
      </c>
      <c r="O17" s="348">
        <v>5</v>
      </c>
      <c r="P17" s="348">
        <v>5</v>
      </c>
      <c r="Q17" s="348">
        <v>5</v>
      </c>
      <c r="R17" s="348">
        <v>5</v>
      </c>
      <c r="S17" s="348">
        <v>5</v>
      </c>
      <c r="T17" s="348">
        <v>5</v>
      </c>
      <c r="U17" s="295">
        <f>C17+E17+F17+G17+H17+J17+L17+N17+P17+Q17+R17+T17</f>
        <v>60</v>
      </c>
      <c r="V17" s="541">
        <f t="shared" si="0"/>
        <v>60</v>
      </c>
    </row>
    <row r="18" spans="1:22" ht="12.75">
      <c r="A18" s="349" t="s">
        <v>115</v>
      </c>
      <c r="B18" s="544" t="s">
        <v>634</v>
      </c>
      <c r="C18" s="348"/>
      <c r="D18" s="348"/>
      <c r="E18" s="348"/>
      <c r="F18" s="348"/>
      <c r="G18" s="348"/>
      <c r="H18" s="348">
        <v>28014</v>
      </c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295">
        <f>C18+E18+F18+G18+H18+J18+L18+N18+P18+Q18+R18+T18</f>
        <v>28014</v>
      </c>
      <c r="V18" s="541">
        <f t="shared" si="0"/>
        <v>0</v>
      </c>
    </row>
    <row r="19" spans="1:22" ht="12.75">
      <c r="A19" s="349"/>
      <c r="B19" s="543" t="s">
        <v>376</v>
      </c>
      <c r="C19" s="351">
        <f>SUM(C15:C17)</f>
        <v>560</v>
      </c>
      <c r="D19" s="351">
        <f>SUM(D15:D17)</f>
        <v>560</v>
      </c>
      <c r="E19" s="351">
        <f>SUM(E15:E17)</f>
        <v>560</v>
      </c>
      <c r="F19" s="351">
        <f>SUM(F15:F17)</f>
        <v>3049</v>
      </c>
      <c r="G19" s="351">
        <f>SUM(G15:G17)</f>
        <v>560</v>
      </c>
      <c r="H19" s="351">
        <f>SUM(H15:H17)+H18</f>
        <v>28574</v>
      </c>
      <c r="I19" s="351">
        <f aca="true" t="shared" si="2" ref="I19:T19">SUM(I15:I17)</f>
        <v>560</v>
      </c>
      <c r="J19" s="351">
        <f t="shared" si="2"/>
        <v>560</v>
      </c>
      <c r="K19" s="351">
        <f t="shared" si="2"/>
        <v>560</v>
      </c>
      <c r="L19" s="351">
        <f t="shared" si="2"/>
        <v>560</v>
      </c>
      <c r="M19" s="351">
        <f t="shared" si="2"/>
        <v>560</v>
      </c>
      <c r="N19" s="351">
        <f t="shared" si="2"/>
        <v>560</v>
      </c>
      <c r="O19" s="351">
        <f t="shared" si="2"/>
        <v>560</v>
      </c>
      <c r="P19" s="351">
        <f t="shared" si="2"/>
        <v>560</v>
      </c>
      <c r="Q19" s="351">
        <f t="shared" si="2"/>
        <v>560</v>
      </c>
      <c r="R19" s="351">
        <f t="shared" si="2"/>
        <v>560</v>
      </c>
      <c r="S19" s="351">
        <f t="shared" si="2"/>
        <v>560</v>
      </c>
      <c r="T19" s="351">
        <f t="shared" si="2"/>
        <v>560</v>
      </c>
      <c r="U19" s="351">
        <f>SUM(U15:U18)</f>
        <v>37223</v>
      </c>
      <c r="V19" s="550">
        <f t="shared" si="0"/>
        <v>9209</v>
      </c>
    </row>
    <row r="20" spans="1:22" ht="12.75">
      <c r="A20" s="349"/>
      <c r="B20" s="545" t="s">
        <v>377</v>
      </c>
      <c r="C20" s="351">
        <f aca="true" t="shared" si="3" ref="C20:T20">C13+C19</f>
        <v>52792</v>
      </c>
      <c r="D20" s="351">
        <f t="shared" si="3"/>
        <v>19880</v>
      </c>
      <c r="E20" s="351">
        <f t="shared" si="3"/>
        <v>41663</v>
      </c>
      <c r="F20" s="351">
        <f t="shared" si="3"/>
        <v>59767</v>
      </c>
      <c r="G20" s="351">
        <f t="shared" si="3"/>
        <v>31378</v>
      </c>
      <c r="H20" s="351">
        <f t="shared" si="3"/>
        <v>59391</v>
      </c>
      <c r="I20" s="351">
        <f t="shared" si="3"/>
        <v>30880</v>
      </c>
      <c r="J20" s="351">
        <f t="shared" si="3"/>
        <v>31378</v>
      </c>
      <c r="K20" s="351">
        <f t="shared" si="3"/>
        <v>56600</v>
      </c>
      <c r="L20" s="351">
        <f t="shared" si="3"/>
        <v>31378</v>
      </c>
      <c r="M20" s="351">
        <f t="shared" si="3"/>
        <v>31378</v>
      </c>
      <c r="N20" s="351">
        <f t="shared" si="3"/>
        <v>31377</v>
      </c>
      <c r="O20" s="351">
        <f t="shared" si="3"/>
        <v>31377</v>
      </c>
      <c r="P20" s="351">
        <f t="shared" si="3"/>
        <v>57277</v>
      </c>
      <c r="Q20" s="351">
        <f t="shared" si="3"/>
        <v>31377</v>
      </c>
      <c r="R20" s="351">
        <f t="shared" si="3"/>
        <v>31377</v>
      </c>
      <c r="S20" s="351">
        <f t="shared" si="3"/>
        <v>30159</v>
      </c>
      <c r="T20" s="351">
        <f t="shared" si="3"/>
        <v>31377</v>
      </c>
      <c r="U20" s="353">
        <f>C20+E20+F20+G20+H20+J20+L20+N20+P20+Q20+R20+T20</f>
        <v>490532</v>
      </c>
      <c r="V20" s="550">
        <f t="shared" si="0"/>
        <v>453113</v>
      </c>
    </row>
    <row r="21" spans="1:22" ht="12.75">
      <c r="A21" s="347" t="s">
        <v>20</v>
      </c>
      <c r="B21" s="543" t="s">
        <v>259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295"/>
      <c r="V21" s="541"/>
    </row>
    <row r="22" spans="1:22" s="224" customFormat="1" ht="14.25" customHeight="1">
      <c r="A22" s="349" t="s">
        <v>8</v>
      </c>
      <c r="B22" s="547" t="s">
        <v>593</v>
      </c>
      <c r="C22" s="348"/>
      <c r="D22" s="348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>
        <v>17492</v>
      </c>
      <c r="S22" s="355">
        <v>0</v>
      </c>
      <c r="T22" s="355"/>
      <c r="U22" s="295">
        <v>17492</v>
      </c>
      <c r="V22" s="541">
        <f t="shared" si="0"/>
        <v>0</v>
      </c>
    </row>
    <row r="23" spans="1:22" s="224" customFormat="1" ht="14.25" customHeight="1">
      <c r="A23" s="349" t="s">
        <v>10</v>
      </c>
      <c r="B23" s="547" t="s">
        <v>634</v>
      </c>
      <c r="C23" s="348"/>
      <c r="D23" s="348"/>
      <c r="E23" s="355"/>
      <c r="F23" s="355"/>
      <c r="G23" s="355"/>
      <c r="H23" s="355"/>
      <c r="I23" s="355"/>
      <c r="J23" s="355"/>
      <c r="K23" s="355">
        <v>64153</v>
      </c>
      <c r="L23" s="355"/>
      <c r="M23" s="355"/>
      <c r="N23" s="355"/>
      <c r="O23" s="355"/>
      <c r="P23" s="355"/>
      <c r="Q23" s="355"/>
      <c r="R23" s="355"/>
      <c r="S23" s="355"/>
      <c r="T23" s="355"/>
      <c r="U23" s="295"/>
      <c r="V23" s="541">
        <f t="shared" si="0"/>
        <v>64153</v>
      </c>
    </row>
    <row r="24" spans="1:22" ht="12.75">
      <c r="A24" s="349"/>
      <c r="B24" s="545" t="s">
        <v>194</v>
      </c>
      <c r="C24" s="351">
        <f aca="true" t="shared" si="4" ref="C24:J24">C20+C22</f>
        <v>52792</v>
      </c>
      <c r="D24" s="351">
        <f t="shared" si="4"/>
        <v>19880</v>
      </c>
      <c r="E24" s="351">
        <f t="shared" si="4"/>
        <v>41663</v>
      </c>
      <c r="F24" s="351">
        <f t="shared" si="4"/>
        <v>59767</v>
      </c>
      <c r="G24" s="351">
        <f t="shared" si="4"/>
        <v>31378</v>
      </c>
      <c r="H24" s="351">
        <f t="shared" si="4"/>
        <v>59391</v>
      </c>
      <c r="I24" s="351">
        <f t="shared" si="4"/>
        <v>30880</v>
      </c>
      <c r="J24" s="351">
        <f t="shared" si="4"/>
        <v>31378</v>
      </c>
      <c r="K24" s="351">
        <f>K20+K22+K23</f>
        <v>120753</v>
      </c>
      <c r="L24" s="351">
        <f aca="true" t="shared" si="5" ref="L24:U24">L20+L22</f>
        <v>31378</v>
      </c>
      <c r="M24" s="351">
        <f t="shared" si="5"/>
        <v>31378</v>
      </c>
      <c r="N24" s="351">
        <f t="shared" si="5"/>
        <v>31377</v>
      </c>
      <c r="O24" s="351">
        <f t="shared" si="5"/>
        <v>31377</v>
      </c>
      <c r="P24" s="351">
        <f t="shared" si="5"/>
        <v>57277</v>
      </c>
      <c r="Q24" s="351">
        <f t="shared" si="5"/>
        <v>31377</v>
      </c>
      <c r="R24" s="351">
        <f t="shared" si="5"/>
        <v>48869</v>
      </c>
      <c r="S24" s="351">
        <f t="shared" si="5"/>
        <v>30159</v>
      </c>
      <c r="T24" s="351">
        <f t="shared" si="5"/>
        <v>31377</v>
      </c>
      <c r="U24" s="351">
        <f t="shared" si="5"/>
        <v>508024</v>
      </c>
      <c r="V24" s="550">
        <f t="shared" si="0"/>
        <v>517266</v>
      </c>
    </row>
    <row r="25" spans="1:22" ht="12.75">
      <c r="A25" s="349"/>
      <c r="B25" s="548" t="s">
        <v>23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5"/>
      <c r="V25" s="541"/>
    </row>
    <row r="26" spans="1:22" s="84" customFormat="1" ht="12.75">
      <c r="A26" s="347" t="s">
        <v>6</v>
      </c>
      <c r="B26" s="548" t="s">
        <v>25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5"/>
      <c r="V26" s="541"/>
    </row>
    <row r="27" spans="1:22" s="84" customFormat="1" ht="12.75">
      <c r="A27" s="349" t="s">
        <v>8</v>
      </c>
      <c r="B27" s="549" t="s">
        <v>378</v>
      </c>
      <c r="C27" s="294">
        <v>12735</v>
      </c>
      <c r="D27" s="294">
        <v>0</v>
      </c>
      <c r="E27" s="294">
        <v>12733</v>
      </c>
      <c r="F27" s="294">
        <v>12733</v>
      </c>
      <c r="G27" s="294">
        <v>12733</v>
      </c>
      <c r="H27" s="294">
        <v>12733</v>
      </c>
      <c r="I27" s="294">
        <v>0</v>
      </c>
      <c r="J27" s="294">
        <v>12733</v>
      </c>
      <c r="K27" s="294">
        <v>0</v>
      </c>
      <c r="L27" s="294">
        <v>12733</v>
      </c>
      <c r="M27" s="294">
        <v>644</v>
      </c>
      <c r="N27" s="294">
        <v>12733</v>
      </c>
      <c r="O27" s="294">
        <v>12733</v>
      </c>
      <c r="P27" s="294">
        <v>12733</v>
      </c>
      <c r="Q27" s="294">
        <v>12733</v>
      </c>
      <c r="R27" s="294">
        <v>12733</v>
      </c>
      <c r="S27" s="294">
        <v>0</v>
      </c>
      <c r="T27" s="294">
        <v>12733</v>
      </c>
      <c r="U27" s="295">
        <f aca="true" t="shared" si="6" ref="U27:U32">C27+E27+F27+G27+H27+J27+L27+N27+P27+Q27+R27+T27</f>
        <v>152798</v>
      </c>
      <c r="V27" s="541">
        <f t="shared" si="0"/>
        <v>89775</v>
      </c>
    </row>
    <row r="28" spans="1:22" s="84" customFormat="1" ht="12.75">
      <c r="A28" s="349" t="s">
        <v>10</v>
      </c>
      <c r="B28" s="549" t="s">
        <v>379</v>
      </c>
      <c r="C28" s="294">
        <v>2808</v>
      </c>
      <c r="D28" s="294">
        <v>0</v>
      </c>
      <c r="E28" s="294">
        <v>2812</v>
      </c>
      <c r="F28" s="294">
        <v>2812</v>
      </c>
      <c r="G28" s="294">
        <v>2812</v>
      </c>
      <c r="H28" s="294">
        <v>2812</v>
      </c>
      <c r="I28" s="294">
        <v>0</v>
      </c>
      <c r="J28" s="294">
        <v>2812</v>
      </c>
      <c r="K28" s="294">
        <v>0</v>
      </c>
      <c r="L28" s="294">
        <v>2812</v>
      </c>
      <c r="M28" s="294">
        <v>0</v>
      </c>
      <c r="N28" s="294">
        <v>2812</v>
      </c>
      <c r="O28" s="294">
        <v>205</v>
      </c>
      <c r="P28" s="294">
        <v>2812</v>
      </c>
      <c r="Q28" s="294">
        <v>2812</v>
      </c>
      <c r="R28" s="294">
        <v>2812</v>
      </c>
      <c r="S28" s="294">
        <v>0</v>
      </c>
      <c r="T28" s="294">
        <v>2812</v>
      </c>
      <c r="U28" s="295">
        <f t="shared" si="6"/>
        <v>33740</v>
      </c>
      <c r="V28" s="541">
        <f t="shared" si="0"/>
        <v>17077</v>
      </c>
    </row>
    <row r="29" spans="1:22" s="84" customFormat="1" ht="12.75">
      <c r="A29" s="349" t="s">
        <v>11</v>
      </c>
      <c r="B29" s="549" t="s">
        <v>380</v>
      </c>
      <c r="C29" s="294">
        <v>9600</v>
      </c>
      <c r="D29" s="294">
        <v>9600</v>
      </c>
      <c r="E29" s="294">
        <v>9600</v>
      </c>
      <c r="F29" s="294">
        <v>9601</v>
      </c>
      <c r="G29" s="294">
        <v>10130</v>
      </c>
      <c r="H29" s="294">
        <v>9601</v>
      </c>
      <c r="I29" s="294">
        <v>0</v>
      </c>
      <c r="J29" s="294">
        <v>9601</v>
      </c>
      <c r="K29" s="294">
        <v>0</v>
      </c>
      <c r="L29" s="294">
        <v>9601</v>
      </c>
      <c r="M29" s="294">
        <v>9601</v>
      </c>
      <c r="N29" s="294">
        <v>9601</v>
      </c>
      <c r="O29" s="294">
        <v>9601</v>
      </c>
      <c r="P29" s="294">
        <v>9601</v>
      </c>
      <c r="Q29" s="294">
        <v>9601</v>
      </c>
      <c r="R29" s="294">
        <v>9601</v>
      </c>
      <c r="S29" s="294">
        <v>4079</v>
      </c>
      <c r="T29" s="294">
        <v>9601</v>
      </c>
      <c r="U29" s="295">
        <f t="shared" si="6"/>
        <v>115739</v>
      </c>
      <c r="V29" s="541">
        <f t="shared" si="0"/>
        <v>91015</v>
      </c>
    </row>
    <row r="30" spans="1:22" s="84" customFormat="1" ht="12.75">
      <c r="A30" s="349" t="s">
        <v>13</v>
      </c>
      <c r="B30" s="549" t="s">
        <v>381</v>
      </c>
      <c r="C30" s="294">
        <v>7052</v>
      </c>
      <c r="D30" s="294">
        <v>7052</v>
      </c>
      <c r="E30" s="294">
        <v>7052</v>
      </c>
      <c r="F30" s="294">
        <v>7051</v>
      </c>
      <c r="G30" s="294">
        <v>7051</v>
      </c>
      <c r="H30" s="294">
        <v>7051</v>
      </c>
      <c r="I30" s="294">
        <v>7719</v>
      </c>
      <c r="J30" s="294">
        <v>7051</v>
      </c>
      <c r="K30" s="294">
        <v>115440</v>
      </c>
      <c r="L30" s="294">
        <v>7051</v>
      </c>
      <c r="M30" s="294">
        <v>7051</v>
      </c>
      <c r="N30" s="294">
        <v>7051</v>
      </c>
      <c r="O30" s="294">
        <v>7051</v>
      </c>
      <c r="P30" s="294">
        <v>7051</v>
      </c>
      <c r="Q30" s="294">
        <v>7051</v>
      </c>
      <c r="R30" s="294">
        <v>7051</v>
      </c>
      <c r="S30" s="294">
        <v>7051</v>
      </c>
      <c r="T30" s="294">
        <v>7051</v>
      </c>
      <c r="U30" s="295">
        <f t="shared" si="6"/>
        <v>84614</v>
      </c>
      <c r="V30" s="541">
        <f t="shared" si="0"/>
        <v>193671</v>
      </c>
    </row>
    <row r="31" spans="1:22" s="84" customFormat="1" ht="12.75">
      <c r="A31" s="349" t="s">
        <v>14</v>
      </c>
      <c r="B31" s="549" t="s">
        <v>71</v>
      </c>
      <c r="C31" s="294">
        <v>664</v>
      </c>
      <c r="D31" s="294">
        <v>664</v>
      </c>
      <c r="E31" s="294">
        <v>664</v>
      </c>
      <c r="F31" s="294">
        <v>664</v>
      </c>
      <c r="G31" s="294">
        <v>664</v>
      </c>
      <c r="H31" s="294">
        <v>665</v>
      </c>
      <c r="I31" s="294">
        <v>665</v>
      </c>
      <c r="J31" s="294">
        <v>665</v>
      </c>
      <c r="K31" s="294">
        <v>665</v>
      </c>
      <c r="L31" s="294">
        <v>665</v>
      </c>
      <c r="M31" s="294">
        <v>665</v>
      </c>
      <c r="N31" s="294">
        <v>665</v>
      </c>
      <c r="O31" s="294">
        <v>665</v>
      </c>
      <c r="P31" s="294">
        <v>665</v>
      </c>
      <c r="Q31" s="294">
        <v>665</v>
      </c>
      <c r="R31" s="294">
        <v>665</v>
      </c>
      <c r="S31" s="294">
        <v>665</v>
      </c>
      <c r="T31" s="294">
        <v>665</v>
      </c>
      <c r="U31" s="295">
        <f t="shared" si="6"/>
        <v>7976</v>
      </c>
      <c r="V31" s="541">
        <f t="shared" si="0"/>
        <v>7976</v>
      </c>
    </row>
    <row r="32" spans="1:22" s="84" customFormat="1" ht="12.75">
      <c r="A32" s="349" t="s">
        <v>56</v>
      </c>
      <c r="B32" s="549" t="s">
        <v>382</v>
      </c>
      <c r="C32" s="294">
        <v>6327</v>
      </c>
      <c r="D32" s="294">
        <v>6327</v>
      </c>
      <c r="E32" s="294">
        <v>6327</v>
      </c>
      <c r="F32" s="294">
        <v>6328</v>
      </c>
      <c r="G32" s="294">
        <v>6328</v>
      </c>
      <c r="H32" s="294">
        <v>6328</v>
      </c>
      <c r="I32" s="294">
        <v>6328</v>
      </c>
      <c r="J32" s="294">
        <v>6328</v>
      </c>
      <c r="K32" s="294">
        <v>10651</v>
      </c>
      <c r="L32" s="294">
        <v>6328</v>
      </c>
      <c r="M32" s="294">
        <v>6328</v>
      </c>
      <c r="N32" s="294">
        <v>6328</v>
      </c>
      <c r="O32" s="294">
        <v>6328</v>
      </c>
      <c r="P32" s="294">
        <v>6328</v>
      </c>
      <c r="Q32" s="294">
        <v>6328</v>
      </c>
      <c r="R32" s="294">
        <v>6328</v>
      </c>
      <c r="S32" s="294">
        <v>6328</v>
      </c>
      <c r="T32" s="294">
        <v>6328</v>
      </c>
      <c r="U32" s="295">
        <f t="shared" si="6"/>
        <v>75934</v>
      </c>
      <c r="V32" s="541">
        <f t="shared" si="0"/>
        <v>80257</v>
      </c>
    </row>
    <row r="33" spans="1:22" s="84" customFormat="1" ht="12.75">
      <c r="A33" s="349" t="s">
        <v>58</v>
      </c>
      <c r="B33" s="549" t="s">
        <v>78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5"/>
      <c r="V33" s="541">
        <f t="shared" si="0"/>
        <v>0</v>
      </c>
    </row>
    <row r="34" spans="1:22" s="84" customFormat="1" ht="12.75">
      <c r="A34" s="349"/>
      <c r="B34" s="548" t="s">
        <v>127</v>
      </c>
      <c r="C34" s="296">
        <f aca="true" t="shared" si="7" ref="C34:U34">C27+C28+C29+C30+C31+C32+C33</f>
        <v>39186</v>
      </c>
      <c r="D34" s="296">
        <f t="shared" si="7"/>
        <v>23643</v>
      </c>
      <c r="E34" s="296">
        <f t="shared" si="7"/>
        <v>39188</v>
      </c>
      <c r="F34" s="296">
        <f t="shared" si="7"/>
        <v>39189</v>
      </c>
      <c r="G34" s="296">
        <f t="shared" si="7"/>
        <v>39718</v>
      </c>
      <c r="H34" s="296">
        <f t="shared" si="7"/>
        <v>39190</v>
      </c>
      <c r="I34" s="296">
        <f t="shared" si="7"/>
        <v>14712</v>
      </c>
      <c r="J34" s="296">
        <f t="shared" si="7"/>
        <v>39190</v>
      </c>
      <c r="K34" s="296">
        <f t="shared" si="7"/>
        <v>126756</v>
      </c>
      <c r="L34" s="296">
        <f t="shared" si="7"/>
        <v>39190</v>
      </c>
      <c r="M34" s="296">
        <f t="shared" si="7"/>
        <v>24289</v>
      </c>
      <c r="N34" s="296">
        <f t="shared" si="7"/>
        <v>39190</v>
      </c>
      <c r="O34" s="296">
        <f t="shared" si="7"/>
        <v>36583</v>
      </c>
      <c r="P34" s="296">
        <f t="shared" si="7"/>
        <v>39190</v>
      </c>
      <c r="Q34" s="296">
        <f t="shared" si="7"/>
        <v>39190</v>
      </c>
      <c r="R34" s="296">
        <f t="shared" si="7"/>
        <v>39190</v>
      </c>
      <c r="S34" s="296">
        <f t="shared" si="7"/>
        <v>18123</v>
      </c>
      <c r="T34" s="296">
        <f t="shared" si="7"/>
        <v>39190</v>
      </c>
      <c r="U34" s="296">
        <f t="shared" si="7"/>
        <v>470801</v>
      </c>
      <c r="V34" s="550">
        <f t="shared" si="0"/>
        <v>479771</v>
      </c>
    </row>
    <row r="35" spans="1:22" s="84" customFormat="1" ht="12.75">
      <c r="A35" s="347" t="s">
        <v>17</v>
      </c>
      <c r="B35" s="548" t="s">
        <v>26</v>
      </c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5"/>
      <c r="V35" s="541">
        <f t="shared" si="0"/>
        <v>0</v>
      </c>
    </row>
    <row r="36" spans="1:22" s="84" customFormat="1" ht="12.75">
      <c r="A36" s="356" t="s">
        <v>8</v>
      </c>
      <c r="B36" s="549" t="s">
        <v>132</v>
      </c>
      <c r="C36" s="294"/>
      <c r="D36" s="294"/>
      <c r="E36" s="294"/>
      <c r="F36" s="294"/>
      <c r="G36" s="294"/>
      <c r="H36" s="294"/>
      <c r="I36" s="294"/>
      <c r="J36" s="294"/>
      <c r="K36" s="294"/>
      <c r="L36" s="294">
        <v>7000</v>
      </c>
      <c r="M36" s="294">
        <v>7000</v>
      </c>
      <c r="N36" s="294">
        <v>7000</v>
      </c>
      <c r="O36" s="294">
        <v>7000</v>
      </c>
      <c r="P36" s="294"/>
      <c r="Q36" s="294">
        <v>6500</v>
      </c>
      <c r="R36" s="294"/>
      <c r="S36" s="294"/>
      <c r="T36" s="294"/>
      <c r="U36" s="295">
        <f>C36+E36+F36+G36+H36+J36+L36+N36+P36+Q36+R36+T36</f>
        <v>20500</v>
      </c>
      <c r="V36" s="541">
        <f t="shared" si="0"/>
        <v>20500</v>
      </c>
    </row>
    <row r="37" spans="1:22" s="84" customFormat="1" ht="12.75">
      <c r="A37" s="356" t="s">
        <v>10</v>
      </c>
      <c r="B37" s="549" t="s">
        <v>134</v>
      </c>
      <c r="C37" s="294"/>
      <c r="D37" s="294"/>
      <c r="E37" s="294">
        <v>8800</v>
      </c>
      <c r="F37" s="294">
        <v>975</v>
      </c>
      <c r="G37" s="294">
        <v>3000</v>
      </c>
      <c r="H37" s="294"/>
      <c r="I37" s="294"/>
      <c r="J37" s="294">
        <v>3848</v>
      </c>
      <c r="K37" s="294">
        <v>4120</v>
      </c>
      <c r="L37" s="294"/>
      <c r="M37" s="294"/>
      <c r="N37" s="294"/>
      <c r="O37" s="294"/>
      <c r="P37" s="294"/>
      <c r="Q37" s="294"/>
      <c r="R37" s="294"/>
      <c r="S37" s="294"/>
      <c r="T37" s="294"/>
      <c r="U37" s="295">
        <f>C37+E37+F37+G37+H37+J37+L37+N37+P37+Q37+R37+T37</f>
        <v>16623</v>
      </c>
      <c r="V37" s="541">
        <f t="shared" si="0"/>
        <v>16895</v>
      </c>
    </row>
    <row r="38" spans="1:22" s="84" customFormat="1" ht="12.75">
      <c r="A38" s="356" t="s">
        <v>11</v>
      </c>
      <c r="B38" s="549" t="s">
        <v>383</v>
      </c>
      <c r="C38" s="294"/>
      <c r="D38" s="294"/>
      <c r="E38" s="294"/>
      <c r="F38" s="294"/>
      <c r="G38" s="294"/>
      <c r="H38" s="294">
        <v>50</v>
      </c>
      <c r="I38" s="294">
        <v>50</v>
      </c>
      <c r="J38" s="294"/>
      <c r="K38" s="294"/>
      <c r="L38" s="294"/>
      <c r="M38" s="294"/>
      <c r="N38" s="294"/>
      <c r="O38" s="294"/>
      <c r="P38" s="294">
        <v>50</v>
      </c>
      <c r="Q38" s="294"/>
      <c r="R38" s="294"/>
      <c r="S38" s="294"/>
      <c r="T38" s="294"/>
      <c r="U38" s="295">
        <f>C38+E38+F38+G38+H38+J38+L38+N38+P38+Q38+R38+T38</f>
        <v>100</v>
      </c>
      <c r="V38" s="541">
        <f>D38+E38+F38+G38+I38+K38+M38+O38+P38+Q38+T38+S38</f>
        <v>100</v>
      </c>
    </row>
    <row r="39" spans="1:22" s="84" customFormat="1" ht="12.75">
      <c r="A39" s="349"/>
      <c r="B39" s="548" t="s">
        <v>83</v>
      </c>
      <c r="C39" s="296">
        <f>C37+C38+C36</f>
        <v>0</v>
      </c>
      <c r="D39" s="296">
        <f aca="true" t="shared" si="8" ref="D39:U39">D37+D38+D36</f>
        <v>0</v>
      </c>
      <c r="E39" s="296">
        <f t="shared" si="8"/>
        <v>8800</v>
      </c>
      <c r="F39" s="296">
        <f t="shared" si="8"/>
        <v>975</v>
      </c>
      <c r="G39" s="296">
        <f t="shared" si="8"/>
        <v>3000</v>
      </c>
      <c r="H39" s="296">
        <f t="shared" si="8"/>
        <v>50</v>
      </c>
      <c r="I39" s="296">
        <f t="shared" si="8"/>
        <v>50</v>
      </c>
      <c r="J39" s="296">
        <f t="shared" si="8"/>
        <v>3848</v>
      </c>
      <c r="K39" s="296">
        <f t="shared" si="8"/>
        <v>4120</v>
      </c>
      <c r="L39" s="296">
        <f t="shared" si="8"/>
        <v>7000</v>
      </c>
      <c r="M39" s="296">
        <f t="shared" si="8"/>
        <v>7000</v>
      </c>
      <c r="N39" s="296">
        <f t="shared" si="8"/>
        <v>7000</v>
      </c>
      <c r="O39" s="296">
        <f t="shared" si="8"/>
        <v>7000</v>
      </c>
      <c r="P39" s="296">
        <f t="shared" si="8"/>
        <v>50</v>
      </c>
      <c r="Q39" s="296">
        <f t="shared" si="8"/>
        <v>6500</v>
      </c>
      <c r="R39" s="296">
        <f t="shared" si="8"/>
        <v>0</v>
      </c>
      <c r="S39" s="296">
        <f t="shared" si="8"/>
        <v>0</v>
      </c>
      <c r="T39" s="296">
        <f t="shared" si="8"/>
        <v>0</v>
      </c>
      <c r="U39" s="296">
        <f t="shared" si="8"/>
        <v>37223</v>
      </c>
      <c r="V39" s="550">
        <f t="shared" si="0"/>
        <v>37495</v>
      </c>
    </row>
    <row r="40" spans="1:22" s="84" customFormat="1" ht="12.75">
      <c r="A40" s="347" t="s">
        <v>20</v>
      </c>
      <c r="B40" s="548" t="s">
        <v>30</v>
      </c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5"/>
      <c r="V40" s="541">
        <f t="shared" si="0"/>
        <v>0</v>
      </c>
    </row>
    <row r="41" spans="1:22" s="84" customFormat="1" ht="12.75">
      <c r="A41" s="349"/>
      <c r="B41" s="549" t="s">
        <v>59</v>
      </c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5">
        <f>C41+E41+F41+G41+H41+J41+L41+N41+P41+Q41+R41+T41</f>
        <v>0</v>
      </c>
      <c r="V41" s="541">
        <f t="shared" si="0"/>
        <v>0</v>
      </c>
    </row>
    <row r="42" spans="1:22" ht="15" customHeight="1">
      <c r="A42" s="286"/>
      <c r="B42" s="548" t="s">
        <v>216</v>
      </c>
      <c r="C42" s="296">
        <f aca="true" t="shared" si="9" ref="C42:U42">C34+C39+C41</f>
        <v>39186</v>
      </c>
      <c r="D42" s="296">
        <f t="shared" si="9"/>
        <v>23643</v>
      </c>
      <c r="E42" s="296">
        <f t="shared" si="9"/>
        <v>47988</v>
      </c>
      <c r="F42" s="296">
        <f t="shared" si="9"/>
        <v>40164</v>
      </c>
      <c r="G42" s="296">
        <f t="shared" si="9"/>
        <v>42718</v>
      </c>
      <c r="H42" s="296">
        <f t="shared" si="9"/>
        <v>39240</v>
      </c>
      <c r="I42" s="296">
        <f t="shared" si="9"/>
        <v>14762</v>
      </c>
      <c r="J42" s="296">
        <f t="shared" si="9"/>
        <v>43038</v>
      </c>
      <c r="K42" s="296">
        <f t="shared" si="9"/>
        <v>130876</v>
      </c>
      <c r="L42" s="296">
        <f t="shared" si="9"/>
        <v>46190</v>
      </c>
      <c r="M42" s="296">
        <f t="shared" si="9"/>
        <v>31289</v>
      </c>
      <c r="N42" s="296">
        <f t="shared" si="9"/>
        <v>46190</v>
      </c>
      <c r="O42" s="296">
        <f t="shared" si="9"/>
        <v>43583</v>
      </c>
      <c r="P42" s="296">
        <f t="shared" si="9"/>
        <v>39240</v>
      </c>
      <c r="Q42" s="296">
        <f t="shared" si="9"/>
        <v>45690</v>
      </c>
      <c r="R42" s="296">
        <f t="shared" si="9"/>
        <v>39190</v>
      </c>
      <c r="S42" s="296">
        <f t="shared" si="9"/>
        <v>18123</v>
      </c>
      <c r="T42" s="296">
        <f t="shared" si="9"/>
        <v>39190</v>
      </c>
      <c r="U42" s="296">
        <f t="shared" si="9"/>
        <v>508024</v>
      </c>
      <c r="V42" s="550">
        <f t="shared" si="0"/>
        <v>517266</v>
      </c>
    </row>
    <row r="43" spans="3:22" ht="15.75"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34"/>
      <c r="V43" s="558"/>
    </row>
    <row r="44" spans="3:22" ht="15.75"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34"/>
      <c r="V44" s="558"/>
    </row>
    <row r="45" ht="15.75">
      <c r="V45" s="558"/>
    </row>
    <row r="46" ht="15.75">
      <c r="V46" s="559"/>
    </row>
  </sheetData>
  <sheetProtection selectLockedCells="1" selectUnlockedCells="1"/>
  <mergeCells count="1">
    <mergeCell ref="A3:V3"/>
  </mergeCells>
  <printOptions/>
  <pageMargins left="0.17" right="0.19" top="0.1875" bottom="0.2590277777777778" header="0.18" footer="0.2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7">
      <selection activeCell="B17" sqref="B17"/>
    </sheetView>
  </sheetViews>
  <sheetFormatPr defaultColWidth="9.00390625" defaultRowHeight="12.75"/>
  <cols>
    <col min="1" max="1" width="33.25390625" style="60" customWidth="1"/>
    <col min="2" max="12" width="9.125" style="60" customWidth="1"/>
    <col min="13" max="13" width="10.00390625" style="60" bestFit="1" customWidth="1"/>
    <col min="14" max="14" width="9.125" style="60" customWidth="1"/>
  </cols>
  <sheetData>
    <row r="1" spans="12:13" ht="14.25" customHeight="1">
      <c r="L1" s="61"/>
      <c r="M1" s="61" t="s">
        <v>358</v>
      </c>
    </row>
    <row r="2" spans="12:13" ht="12" customHeight="1">
      <c r="L2" s="61"/>
      <c r="M2" s="61" t="s">
        <v>1</v>
      </c>
    </row>
    <row r="4" spans="1:13" ht="48" customHeight="1">
      <c r="A4" s="614" t="s">
        <v>562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578"/>
    </row>
    <row r="5" spans="1:12" ht="14.25" customHeight="1">
      <c r="A5" s="302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7" spans="12:13" ht="15.75">
      <c r="L7" s="61"/>
      <c r="M7" s="61" t="s">
        <v>2</v>
      </c>
    </row>
    <row r="8" spans="1:13" ht="15.75">
      <c r="A8" s="616" t="s">
        <v>4</v>
      </c>
      <c r="B8" s="616" t="s">
        <v>542</v>
      </c>
      <c r="C8" s="617" t="s">
        <v>551</v>
      </c>
      <c r="D8" s="618"/>
      <c r="E8" s="618"/>
      <c r="F8" s="618"/>
      <c r="G8" s="618"/>
      <c r="H8" s="618"/>
      <c r="I8" s="618"/>
      <c r="J8" s="618"/>
      <c r="K8" s="618"/>
      <c r="L8" s="619"/>
      <c r="M8" s="620" t="s">
        <v>290</v>
      </c>
    </row>
    <row r="9" spans="1:13" ht="30.75" customHeight="1">
      <c r="A9" s="616"/>
      <c r="B9" s="616"/>
      <c r="C9" s="301" t="s">
        <v>552</v>
      </c>
      <c r="D9" s="301" t="s">
        <v>553</v>
      </c>
      <c r="E9" s="301" t="s">
        <v>554</v>
      </c>
      <c r="F9" s="301" t="s">
        <v>555</v>
      </c>
      <c r="G9" s="301" t="s">
        <v>556</v>
      </c>
      <c r="H9" s="301" t="s">
        <v>557</v>
      </c>
      <c r="I9" s="301" t="s">
        <v>558</v>
      </c>
      <c r="J9" s="301" t="s">
        <v>559</v>
      </c>
      <c r="K9" s="301" t="s">
        <v>560</v>
      </c>
      <c r="L9" s="301" t="s">
        <v>561</v>
      </c>
      <c r="M9" s="621"/>
    </row>
    <row r="10" spans="1:13" ht="15.75">
      <c r="A10" s="307" t="s">
        <v>545</v>
      </c>
      <c r="B10" s="265">
        <v>51800</v>
      </c>
      <c r="C10" s="265">
        <v>51800</v>
      </c>
      <c r="D10" s="265">
        <v>51800</v>
      </c>
      <c r="E10" s="265">
        <v>51800</v>
      </c>
      <c r="F10" s="265">
        <v>52800</v>
      </c>
      <c r="G10" s="265">
        <v>52800</v>
      </c>
      <c r="H10" s="265">
        <v>52800</v>
      </c>
      <c r="I10" s="265">
        <v>53800</v>
      </c>
      <c r="J10" s="265">
        <v>53800</v>
      </c>
      <c r="K10" s="265">
        <v>54800</v>
      </c>
      <c r="L10" s="265">
        <v>54800</v>
      </c>
      <c r="M10" s="265">
        <f>B10+C10+D10+E10+F10+G10+H10+I10+J10+K10+L10</f>
        <v>582800</v>
      </c>
    </row>
    <row r="11" spans="1:13" ht="15.75">
      <c r="A11" s="307" t="s">
        <v>546</v>
      </c>
      <c r="B11" s="265">
        <v>0</v>
      </c>
      <c r="C11" s="265">
        <v>0</v>
      </c>
      <c r="D11" s="265">
        <v>0</v>
      </c>
      <c r="E11" s="265">
        <v>0</v>
      </c>
      <c r="F11" s="265">
        <v>0</v>
      </c>
      <c r="G11" s="265">
        <v>0</v>
      </c>
      <c r="H11" s="265">
        <v>0</v>
      </c>
      <c r="I11" s="265">
        <v>0</v>
      </c>
      <c r="J11" s="265">
        <v>0</v>
      </c>
      <c r="K11" s="265">
        <v>0</v>
      </c>
      <c r="L11" s="265">
        <v>0</v>
      </c>
      <c r="M11" s="265">
        <f aca="true" t="shared" si="0" ref="M11:M22">B11+C11+D11+E11+F11+G11+H11+I11+J11+K11+L11</f>
        <v>0</v>
      </c>
    </row>
    <row r="12" spans="1:13" ht="15.75">
      <c r="A12" s="307" t="s">
        <v>547</v>
      </c>
      <c r="B12" s="265">
        <v>6660</v>
      </c>
      <c r="C12" s="265">
        <v>6660</v>
      </c>
      <c r="D12" s="265">
        <v>6660</v>
      </c>
      <c r="E12" s="265">
        <v>6660</v>
      </c>
      <c r="F12" s="265">
        <v>7000</v>
      </c>
      <c r="G12" s="265">
        <v>7000</v>
      </c>
      <c r="H12" s="265">
        <v>7000</v>
      </c>
      <c r="I12" s="265">
        <v>7500</v>
      </c>
      <c r="J12" s="265">
        <v>7500</v>
      </c>
      <c r="K12" s="265">
        <v>8000</v>
      </c>
      <c r="L12" s="265">
        <v>8000</v>
      </c>
      <c r="M12" s="265">
        <f t="shared" si="0"/>
        <v>78640</v>
      </c>
    </row>
    <row r="13" spans="1:13" ht="17.25" customHeight="1">
      <c r="A13" s="307" t="s">
        <v>548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>
        <f t="shared" si="0"/>
        <v>0</v>
      </c>
    </row>
    <row r="14" spans="1:13" ht="18" customHeight="1">
      <c r="A14" s="307" t="s">
        <v>549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>
        <f t="shared" si="0"/>
        <v>0</v>
      </c>
    </row>
    <row r="15" spans="1:13" ht="18" customHeight="1">
      <c r="A15" s="307" t="s">
        <v>384</v>
      </c>
      <c r="B15" s="265">
        <f>B10+B11+B12+B13+B14</f>
        <v>58460</v>
      </c>
      <c r="C15" s="265">
        <f aca="true" t="shared" si="1" ref="C15:L15">C10+C11+C12+C13+C14</f>
        <v>58460</v>
      </c>
      <c r="D15" s="265">
        <f t="shared" si="1"/>
        <v>58460</v>
      </c>
      <c r="E15" s="265">
        <f t="shared" si="1"/>
        <v>58460</v>
      </c>
      <c r="F15" s="265">
        <f t="shared" si="1"/>
        <v>59800</v>
      </c>
      <c r="G15" s="265">
        <f t="shared" si="1"/>
        <v>59800</v>
      </c>
      <c r="H15" s="265">
        <f t="shared" si="1"/>
        <v>59800</v>
      </c>
      <c r="I15" s="265">
        <f t="shared" si="1"/>
        <v>61300</v>
      </c>
      <c r="J15" s="265">
        <f t="shared" si="1"/>
        <v>61300</v>
      </c>
      <c r="K15" s="265">
        <f t="shared" si="1"/>
        <v>62800</v>
      </c>
      <c r="L15" s="265">
        <f t="shared" si="1"/>
        <v>62800</v>
      </c>
      <c r="M15" s="265">
        <f t="shared" si="0"/>
        <v>661440</v>
      </c>
    </row>
    <row r="16" spans="1:14" s="30" customFormat="1" ht="18" customHeight="1">
      <c r="A16" s="308" t="s">
        <v>550</v>
      </c>
      <c r="B16" s="270">
        <f>B15*0.5</f>
        <v>29230</v>
      </c>
      <c r="C16" s="270">
        <f aca="true" t="shared" si="2" ref="C16:M16">C15*0.5</f>
        <v>29230</v>
      </c>
      <c r="D16" s="270">
        <f t="shared" si="2"/>
        <v>29230</v>
      </c>
      <c r="E16" s="270">
        <f t="shared" si="2"/>
        <v>29230</v>
      </c>
      <c r="F16" s="270">
        <f t="shared" si="2"/>
        <v>29900</v>
      </c>
      <c r="G16" s="270">
        <f t="shared" si="2"/>
        <v>29900</v>
      </c>
      <c r="H16" s="270">
        <f t="shared" si="2"/>
        <v>29900</v>
      </c>
      <c r="I16" s="270">
        <f t="shared" si="2"/>
        <v>30650</v>
      </c>
      <c r="J16" s="270">
        <f t="shared" si="2"/>
        <v>30650</v>
      </c>
      <c r="K16" s="270">
        <f t="shared" si="2"/>
        <v>31400</v>
      </c>
      <c r="L16" s="270">
        <f t="shared" si="2"/>
        <v>31400</v>
      </c>
      <c r="M16" s="270">
        <f t="shared" si="2"/>
        <v>330720</v>
      </c>
      <c r="N16" s="275"/>
    </row>
    <row r="17" spans="1:13" ht="18" customHeight="1">
      <c r="A17" s="307" t="s">
        <v>564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>
        <f t="shared" si="0"/>
        <v>0</v>
      </c>
    </row>
    <row r="18" spans="1:13" ht="18" customHeight="1">
      <c r="A18" s="307" t="s">
        <v>563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>
        <f t="shared" si="0"/>
        <v>0</v>
      </c>
    </row>
    <row r="19" spans="1:13" ht="18" customHeight="1">
      <c r="A19" s="307" t="s">
        <v>565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>
        <f t="shared" si="0"/>
        <v>0</v>
      </c>
    </row>
    <row r="20" spans="1:13" ht="34.5" customHeight="1">
      <c r="A20" s="309" t="s">
        <v>566</v>
      </c>
      <c r="B20" s="265">
        <f>B17+B18+B19</f>
        <v>0</v>
      </c>
      <c r="C20" s="265">
        <f aca="true" t="shared" si="3" ref="C20:M20">C17+C18+C19</f>
        <v>0</v>
      </c>
      <c r="D20" s="265">
        <f t="shared" si="3"/>
        <v>0</v>
      </c>
      <c r="E20" s="265">
        <f t="shared" si="3"/>
        <v>0</v>
      </c>
      <c r="F20" s="265">
        <f t="shared" si="3"/>
        <v>0</v>
      </c>
      <c r="G20" s="265">
        <f t="shared" si="3"/>
        <v>0</v>
      </c>
      <c r="H20" s="265">
        <f t="shared" si="3"/>
        <v>0</v>
      </c>
      <c r="I20" s="265">
        <f t="shared" si="3"/>
        <v>0</v>
      </c>
      <c r="J20" s="265">
        <f t="shared" si="3"/>
        <v>0</v>
      </c>
      <c r="K20" s="265">
        <f t="shared" si="3"/>
        <v>0</v>
      </c>
      <c r="L20" s="265">
        <f t="shared" si="3"/>
        <v>0</v>
      </c>
      <c r="M20" s="265">
        <f t="shared" si="3"/>
        <v>0</v>
      </c>
    </row>
    <row r="21" spans="1:13" ht="18" customHeight="1">
      <c r="A21" s="307" t="s">
        <v>564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>
        <f t="shared" si="0"/>
        <v>0</v>
      </c>
    </row>
    <row r="22" spans="1:13" ht="18" customHeight="1">
      <c r="A22" s="307" t="s">
        <v>563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>
        <f t="shared" si="0"/>
        <v>0</v>
      </c>
    </row>
    <row r="23" spans="1:13" ht="18" customHeight="1">
      <c r="A23" s="307" t="s">
        <v>565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>
        <v>0</v>
      </c>
    </row>
    <row r="24" spans="1:13" ht="31.5" customHeight="1">
      <c r="A24" s="309" t="s">
        <v>567</v>
      </c>
      <c r="B24" s="265">
        <f>B21+B22+B23</f>
        <v>0</v>
      </c>
      <c r="C24" s="265">
        <f aca="true" t="shared" si="4" ref="C24:M24">C21+C22+C23</f>
        <v>0</v>
      </c>
      <c r="D24" s="265">
        <f t="shared" si="4"/>
        <v>0</v>
      </c>
      <c r="E24" s="265">
        <f t="shared" si="4"/>
        <v>0</v>
      </c>
      <c r="F24" s="265">
        <f t="shared" si="4"/>
        <v>0</v>
      </c>
      <c r="G24" s="265">
        <f t="shared" si="4"/>
        <v>0</v>
      </c>
      <c r="H24" s="265">
        <f t="shared" si="4"/>
        <v>0</v>
      </c>
      <c r="I24" s="265">
        <f t="shared" si="4"/>
        <v>0</v>
      </c>
      <c r="J24" s="265">
        <f t="shared" si="4"/>
        <v>0</v>
      </c>
      <c r="K24" s="265">
        <f t="shared" si="4"/>
        <v>0</v>
      </c>
      <c r="L24" s="265">
        <f t="shared" si="4"/>
        <v>0</v>
      </c>
      <c r="M24" s="265">
        <f t="shared" si="4"/>
        <v>0</v>
      </c>
    </row>
    <row r="25" spans="1:14" s="30" customFormat="1" ht="18" customHeight="1">
      <c r="A25" s="308" t="s">
        <v>568</v>
      </c>
      <c r="B25" s="270">
        <f>B20+B24</f>
        <v>0</v>
      </c>
      <c r="C25" s="270">
        <f aca="true" t="shared" si="5" ref="C25:M25">C20+C24</f>
        <v>0</v>
      </c>
      <c r="D25" s="270">
        <f t="shared" si="5"/>
        <v>0</v>
      </c>
      <c r="E25" s="270">
        <f t="shared" si="5"/>
        <v>0</v>
      </c>
      <c r="F25" s="270">
        <f t="shared" si="5"/>
        <v>0</v>
      </c>
      <c r="G25" s="270">
        <f t="shared" si="5"/>
        <v>0</v>
      </c>
      <c r="H25" s="270">
        <f t="shared" si="5"/>
        <v>0</v>
      </c>
      <c r="I25" s="270">
        <f t="shared" si="5"/>
        <v>0</v>
      </c>
      <c r="J25" s="270">
        <f t="shared" si="5"/>
        <v>0</v>
      </c>
      <c r="K25" s="270">
        <f t="shared" si="5"/>
        <v>0</v>
      </c>
      <c r="L25" s="270">
        <f t="shared" si="5"/>
        <v>0</v>
      </c>
      <c r="M25" s="270">
        <f t="shared" si="5"/>
        <v>0</v>
      </c>
      <c r="N25" s="275"/>
    </row>
    <row r="26" spans="1:14" s="30" customFormat="1" ht="33" customHeight="1">
      <c r="A26" s="310" t="s">
        <v>569</v>
      </c>
      <c r="B26" s="270">
        <f>B16-B25</f>
        <v>29230</v>
      </c>
      <c r="C26" s="270">
        <f aca="true" t="shared" si="6" ref="C26:M26">C16-C25</f>
        <v>29230</v>
      </c>
      <c r="D26" s="270">
        <f t="shared" si="6"/>
        <v>29230</v>
      </c>
      <c r="E26" s="270">
        <f t="shared" si="6"/>
        <v>29230</v>
      </c>
      <c r="F26" s="270">
        <f t="shared" si="6"/>
        <v>29900</v>
      </c>
      <c r="G26" s="270">
        <f t="shared" si="6"/>
        <v>29900</v>
      </c>
      <c r="H26" s="270">
        <f t="shared" si="6"/>
        <v>29900</v>
      </c>
      <c r="I26" s="270">
        <f t="shared" si="6"/>
        <v>30650</v>
      </c>
      <c r="J26" s="270">
        <f t="shared" si="6"/>
        <v>30650</v>
      </c>
      <c r="K26" s="270">
        <f t="shared" si="6"/>
        <v>31400</v>
      </c>
      <c r="L26" s="270">
        <f t="shared" si="6"/>
        <v>31400</v>
      </c>
      <c r="M26" s="270">
        <f t="shared" si="6"/>
        <v>330720</v>
      </c>
      <c r="N26" s="275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5">
    <mergeCell ref="A4:M4"/>
    <mergeCell ref="A8:A9"/>
    <mergeCell ref="B8:B9"/>
    <mergeCell ref="C8:L8"/>
    <mergeCell ref="M8:M9"/>
  </mergeCells>
  <printOptions/>
  <pageMargins left="0.34" right="0.25" top="0.37" bottom="0.57" header="0.29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39"/>
  <sheetViews>
    <sheetView zoomScaleSheetLayoutView="100" zoomScalePageLayoutView="0" workbookViewId="0" topLeftCell="A22">
      <selection activeCell="C46" sqref="C46"/>
    </sheetView>
  </sheetViews>
  <sheetFormatPr defaultColWidth="7.875" defaultRowHeight="12.75"/>
  <cols>
    <col min="1" max="1" width="4.375" style="3" customWidth="1"/>
    <col min="2" max="2" width="40.25390625" style="380" customWidth="1"/>
    <col min="3" max="4" width="10.25390625" style="60" customWidth="1"/>
    <col min="5" max="6" width="10.25390625" style="37" customWidth="1"/>
    <col min="7" max="7" width="10.25390625" style="3" customWidth="1"/>
    <col min="8" max="248" width="7.875" style="37" customWidth="1"/>
  </cols>
  <sheetData>
    <row r="1" spans="1:248" s="408" customFormat="1" ht="12.75">
      <c r="A1" s="405"/>
      <c r="B1" s="406"/>
      <c r="C1" s="405"/>
      <c r="D1" s="61"/>
      <c r="E1" s="407"/>
      <c r="F1" s="61"/>
      <c r="G1" s="61" t="s">
        <v>60</v>
      </c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  <c r="AS1" s="407"/>
      <c r="AT1" s="407"/>
      <c r="AU1" s="407"/>
      <c r="AV1" s="407"/>
      <c r="AW1" s="407"/>
      <c r="AX1" s="407"/>
      <c r="AY1" s="407"/>
      <c r="AZ1" s="407"/>
      <c r="BA1" s="407"/>
      <c r="BB1" s="407"/>
      <c r="BC1" s="407"/>
      <c r="BD1" s="407"/>
      <c r="BE1" s="407"/>
      <c r="BF1" s="407"/>
      <c r="BG1" s="407"/>
      <c r="BH1" s="407"/>
      <c r="BI1" s="407"/>
      <c r="BJ1" s="407"/>
      <c r="BK1" s="407"/>
      <c r="BL1" s="407"/>
      <c r="BM1" s="407"/>
      <c r="BN1" s="407"/>
      <c r="BO1" s="407"/>
      <c r="BP1" s="407"/>
      <c r="BQ1" s="407"/>
      <c r="BR1" s="407"/>
      <c r="BS1" s="407"/>
      <c r="BT1" s="407"/>
      <c r="BU1" s="407"/>
      <c r="BV1" s="407"/>
      <c r="BW1" s="407"/>
      <c r="BX1" s="407"/>
      <c r="BY1" s="407"/>
      <c r="BZ1" s="407"/>
      <c r="CA1" s="407"/>
      <c r="CB1" s="407"/>
      <c r="CC1" s="407"/>
      <c r="CD1" s="407"/>
      <c r="CE1" s="407"/>
      <c r="CF1" s="407"/>
      <c r="CG1" s="407"/>
      <c r="CH1" s="407"/>
      <c r="CI1" s="407"/>
      <c r="CJ1" s="407"/>
      <c r="CK1" s="407"/>
      <c r="CL1" s="407"/>
      <c r="CM1" s="407"/>
      <c r="CN1" s="407"/>
      <c r="CO1" s="407"/>
      <c r="CP1" s="407"/>
      <c r="CQ1" s="407"/>
      <c r="CR1" s="407"/>
      <c r="CS1" s="407"/>
      <c r="CT1" s="407"/>
      <c r="CU1" s="407"/>
      <c r="CV1" s="407"/>
      <c r="CW1" s="407"/>
      <c r="CX1" s="407"/>
      <c r="CY1" s="407"/>
      <c r="CZ1" s="407"/>
      <c r="DA1" s="407"/>
      <c r="DB1" s="407"/>
      <c r="DC1" s="407"/>
      <c r="DD1" s="407"/>
      <c r="DE1" s="407"/>
      <c r="DF1" s="407"/>
      <c r="DG1" s="407"/>
      <c r="DH1" s="407"/>
      <c r="DI1" s="407"/>
      <c r="DJ1" s="407"/>
      <c r="DK1" s="407"/>
      <c r="DL1" s="407"/>
      <c r="DM1" s="407"/>
      <c r="DN1" s="407"/>
      <c r="DO1" s="407"/>
      <c r="DP1" s="407"/>
      <c r="DQ1" s="407"/>
      <c r="DR1" s="407"/>
      <c r="DS1" s="407"/>
      <c r="DT1" s="407"/>
      <c r="DU1" s="407"/>
      <c r="DV1" s="407"/>
      <c r="DW1" s="407"/>
      <c r="DX1" s="407"/>
      <c r="DY1" s="407"/>
      <c r="DZ1" s="407"/>
      <c r="EA1" s="407"/>
      <c r="EB1" s="407"/>
      <c r="EC1" s="407"/>
      <c r="ED1" s="407"/>
      <c r="EE1" s="407"/>
      <c r="EF1" s="407"/>
      <c r="EG1" s="407"/>
      <c r="EH1" s="407"/>
      <c r="EI1" s="407"/>
      <c r="EJ1" s="407"/>
      <c r="EK1" s="407"/>
      <c r="EL1" s="407"/>
      <c r="EM1" s="407"/>
      <c r="EN1" s="407"/>
      <c r="EO1" s="407"/>
      <c r="EP1" s="407"/>
      <c r="EQ1" s="407"/>
      <c r="ER1" s="407"/>
      <c r="ES1" s="407"/>
      <c r="ET1" s="407"/>
      <c r="EU1" s="407"/>
      <c r="EV1" s="407"/>
      <c r="EW1" s="407"/>
      <c r="EX1" s="407"/>
      <c r="EY1" s="407"/>
      <c r="EZ1" s="407"/>
      <c r="FA1" s="407"/>
      <c r="FB1" s="407"/>
      <c r="FC1" s="407"/>
      <c r="FD1" s="407"/>
      <c r="FE1" s="407"/>
      <c r="FF1" s="407"/>
      <c r="FG1" s="407"/>
      <c r="FH1" s="407"/>
      <c r="FI1" s="407"/>
      <c r="FJ1" s="407"/>
      <c r="FK1" s="407"/>
      <c r="FL1" s="407"/>
      <c r="FM1" s="407"/>
      <c r="FN1" s="407"/>
      <c r="FO1" s="407"/>
      <c r="FP1" s="407"/>
      <c r="FQ1" s="407"/>
      <c r="FR1" s="407"/>
      <c r="FS1" s="407"/>
      <c r="FT1" s="407"/>
      <c r="FU1" s="407"/>
      <c r="FV1" s="407"/>
      <c r="FW1" s="407"/>
      <c r="FX1" s="407"/>
      <c r="FY1" s="407"/>
      <c r="FZ1" s="407"/>
      <c r="GA1" s="407"/>
      <c r="GB1" s="407"/>
      <c r="GC1" s="407"/>
      <c r="GD1" s="407"/>
      <c r="GE1" s="407"/>
      <c r="GF1" s="407"/>
      <c r="GG1" s="407"/>
      <c r="GH1" s="407"/>
      <c r="GI1" s="407"/>
      <c r="GJ1" s="407"/>
      <c r="GK1" s="407"/>
      <c r="GL1" s="407"/>
      <c r="GM1" s="407"/>
      <c r="GN1" s="407"/>
      <c r="GO1" s="407"/>
      <c r="GP1" s="407"/>
      <c r="GQ1" s="407"/>
      <c r="GR1" s="407"/>
      <c r="GS1" s="407"/>
      <c r="GT1" s="407"/>
      <c r="GU1" s="407"/>
      <c r="GV1" s="407"/>
      <c r="GW1" s="407"/>
      <c r="GX1" s="407"/>
      <c r="GY1" s="407"/>
      <c r="GZ1" s="407"/>
      <c r="HA1" s="407"/>
      <c r="HB1" s="407"/>
      <c r="HC1" s="407"/>
      <c r="HD1" s="407"/>
      <c r="HE1" s="407"/>
      <c r="HF1" s="407"/>
      <c r="HG1" s="407"/>
      <c r="HH1" s="407"/>
      <c r="HI1" s="407"/>
      <c r="HJ1" s="407"/>
      <c r="HK1" s="407"/>
      <c r="HL1" s="407"/>
      <c r="HM1" s="407"/>
      <c r="HN1" s="407"/>
      <c r="HO1" s="407"/>
      <c r="HP1" s="407"/>
      <c r="HQ1" s="407"/>
      <c r="HR1" s="407"/>
      <c r="HS1" s="407"/>
      <c r="HT1" s="407"/>
      <c r="HU1" s="407"/>
      <c r="HV1" s="407"/>
      <c r="HW1" s="407"/>
      <c r="HX1" s="407"/>
      <c r="HY1" s="407"/>
      <c r="HZ1" s="407"/>
      <c r="IA1" s="407"/>
      <c r="IB1" s="407"/>
      <c r="IC1" s="407"/>
      <c r="ID1" s="407"/>
      <c r="IE1" s="407"/>
      <c r="IF1" s="407"/>
      <c r="IG1" s="407"/>
      <c r="IH1" s="407"/>
      <c r="II1" s="407"/>
      <c r="IJ1" s="407"/>
      <c r="IK1" s="407"/>
      <c r="IL1" s="407"/>
      <c r="IM1" s="407"/>
      <c r="IN1" s="407"/>
    </row>
    <row r="2" spans="1:248" s="408" customFormat="1" ht="12.75">
      <c r="A2" s="409"/>
      <c r="B2" s="410"/>
      <c r="C2" s="63"/>
      <c r="D2" s="61"/>
      <c r="E2" s="407"/>
      <c r="F2" s="61"/>
      <c r="G2" s="61" t="s">
        <v>32</v>
      </c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  <c r="BF2" s="407"/>
      <c r="BG2" s="407"/>
      <c r="BH2" s="407"/>
      <c r="BI2" s="407"/>
      <c r="BJ2" s="407"/>
      <c r="BK2" s="407"/>
      <c r="BL2" s="407"/>
      <c r="BM2" s="407"/>
      <c r="BN2" s="407"/>
      <c r="BO2" s="407"/>
      <c r="BP2" s="407"/>
      <c r="BQ2" s="407"/>
      <c r="BR2" s="407"/>
      <c r="BS2" s="407"/>
      <c r="BT2" s="407"/>
      <c r="BU2" s="407"/>
      <c r="BV2" s="407"/>
      <c r="BW2" s="407"/>
      <c r="BX2" s="407"/>
      <c r="BY2" s="407"/>
      <c r="BZ2" s="407"/>
      <c r="CA2" s="407"/>
      <c r="CB2" s="407"/>
      <c r="CC2" s="407"/>
      <c r="CD2" s="407"/>
      <c r="CE2" s="407"/>
      <c r="CF2" s="407"/>
      <c r="CG2" s="407"/>
      <c r="CH2" s="407"/>
      <c r="CI2" s="407"/>
      <c r="CJ2" s="407"/>
      <c r="CK2" s="407"/>
      <c r="CL2" s="407"/>
      <c r="CM2" s="407"/>
      <c r="CN2" s="407"/>
      <c r="CO2" s="407"/>
      <c r="CP2" s="407"/>
      <c r="CQ2" s="407"/>
      <c r="CR2" s="407"/>
      <c r="CS2" s="407"/>
      <c r="CT2" s="407"/>
      <c r="CU2" s="407"/>
      <c r="CV2" s="407"/>
      <c r="CW2" s="407"/>
      <c r="CX2" s="407"/>
      <c r="CY2" s="407"/>
      <c r="CZ2" s="407"/>
      <c r="DA2" s="407"/>
      <c r="DB2" s="407"/>
      <c r="DC2" s="407"/>
      <c r="DD2" s="407"/>
      <c r="DE2" s="407"/>
      <c r="DF2" s="407"/>
      <c r="DG2" s="407"/>
      <c r="DH2" s="407"/>
      <c r="DI2" s="407"/>
      <c r="DJ2" s="407"/>
      <c r="DK2" s="407"/>
      <c r="DL2" s="407"/>
      <c r="DM2" s="407"/>
      <c r="DN2" s="407"/>
      <c r="DO2" s="407"/>
      <c r="DP2" s="407"/>
      <c r="DQ2" s="407"/>
      <c r="DR2" s="407"/>
      <c r="DS2" s="407"/>
      <c r="DT2" s="407"/>
      <c r="DU2" s="407"/>
      <c r="DV2" s="407"/>
      <c r="DW2" s="407"/>
      <c r="DX2" s="407"/>
      <c r="DY2" s="407"/>
      <c r="DZ2" s="407"/>
      <c r="EA2" s="407"/>
      <c r="EB2" s="407"/>
      <c r="EC2" s="407"/>
      <c r="ED2" s="407"/>
      <c r="EE2" s="407"/>
      <c r="EF2" s="407"/>
      <c r="EG2" s="407"/>
      <c r="EH2" s="407"/>
      <c r="EI2" s="407"/>
      <c r="EJ2" s="407"/>
      <c r="EK2" s="407"/>
      <c r="EL2" s="407"/>
      <c r="EM2" s="407"/>
      <c r="EN2" s="407"/>
      <c r="EO2" s="407"/>
      <c r="EP2" s="407"/>
      <c r="EQ2" s="407"/>
      <c r="ER2" s="407"/>
      <c r="ES2" s="407"/>
      <c r="ET2" s="407"/>
      <c r="EU2" s="407"/>
      <c r="EV2" s="407"/>
      <c r="EW2" s="407"/>
      <c r="EX2" s="407"/>
      <c r="EY2" s="407"/>
      <c r="EZ2" s="407"/>
      <c r="FA2" s="407"/>
      <c r="FB2" s="407"/>
      <c r="FC2" s="407"/>
      <c r="FD2" s="407"/>
      <c r="FE2" s="407"/>
      <c r="FF2" s="407"/>
      <c r="FG2" s="407"/>
      <c r="FH2" s="407"/>
      <c r="FI2" s="407"/>
      <c r="FJ2" s="407"/>
      <c r="FK2" s="407"/>
      <c r="FL2" s="407"/>
      <c r="FM2" s="407"/>
      <c r="FN2" s="407"/>
      <c r="FO2" s="407"/>
      <c r="FP2" s="407"/>
      <c r="FQ2" s="407"/>
      <c r="FR2" s="407"/>
      <c r="FS2" s="407"/>
      <c r="FT2" s="407"/>
      <c r="FU2" s="407"/>
      <c r="FV2" s="407"/>
      <c r="FW2" s="407"/>
      <c r="FX2" s="407"/>
      <c r="FY2" s="407"/>
      <c r="FZ2" s="407"/>
      <c r="GA2" s="407"/>
      <c r="GB2" s="407"/>
      <c r="GC2" s="407"/>
      <c r="GD2" s="407"/>
      <c r="GE2" s="407"/>
      <c r="GF2" s="407"/>
      <c r="GG2" s="407"/>
      <c r="GH2" s="407"/>
      <c r="GI2" s="407"/>
      <c r="GJ2" s="407"/>
      <c r="GK2" s="407"/>
      <c r="GL2" s="407"/>
      <c r="GM2" s="407"/>
      <c r="GN2" s="407"/>
      <c r="GO2" s="407"/>
      <c r="GP2" s="407"/>
      <c r="GQ2" s="407"/>
      <c r="GR2" s="407"/>
      <c r="GS2" s="407"/>
      <c r="GT2" s="407"/>
      <c r="GU2" s="407"/>
      <c r="GV2" s="407"/>
      <c r="GW2" s="407"/>
      <c r="GX2" s="407"/>
      <c r="GY2" s="407"/>
      <c r="GZ2" s="407"/>
      <c r="HA2" s="407"/>
      <c r="HB2" s="407"/>
      <c r="HC2" s="407"/>
      <c r="HD2" s="407"/>
      <c r="HE2" s="407"/>
      <c r="HF2" s="407"/>
      <c r="HG2" s="407"/>
      <c r="HH2" s="407"/>
      <c r="HI2" s="407"/>
      <c r="HJ2" s="407"/>
      <c r="HK2" s="407"/>
      <c r="HL2" s="407"/>
      <c r="HM2" s="407"/>
      <c r="HN2" s="407"/>
      <c r="HO2" s="407"/>
      <c r="HP2" s="407"/>
      <c r="HQ2" s="407"/>
      <c r="HR2" s="407"/>
      <c r="HS2" s="407"/>
      <c r="HT2" s="407"/>
      <c r="HU2" s="407"/>
      <c r="HV2" s="407"/>
      <c r="HW2" s="407"/>
      <c r="HX2" s="407"/>
      <c r="HY2" s="407"/>
      <c r="HZ2" s="407"/>
      <c r="IA2" s="407"/>
      <c r="IB2" s="407"/>
      <c r="IC2" s="407"/>
      <c r="ID2" s="407"/>
      <c r="IE2" s="407"/>
      <c r="IF2" s="407"/>
      <c r="IG2" s="407"/>
      <c r="IH2" s="407"/>
      <c r="II2" s="407"/>
      <c r="IJ2" s="407"/>
      <c r="IK2" s="407"/>
      <c r="IL2" s="407"/>
      <c r="IM2" s="407"/>
      <c r="IN2" s="407"/>
    </row>
    <row r="3" spans="1:4" ht="15">
      <c r="A3" s="62"/>
      <c r="B3" s="373"/>
      <c r="C3" s="64"/>
      <c r="D3" s="64"/>
    </row>
    <row r="4" spans="1:4" ht="15">
      <c r="A4" s="62"/>
      <c r="B4" s="373"/>
      <c r="C4" s="64"/>
      <c r="D4" s="64"/>
    </row>
    <row r="5" spans="1:7" ht="40.5" customHeight="1">
      <c r="A5" s="564" t="s">
        <v>395</v>
      </c>
      <c r="B5" s="564"/>
      <c r="C5" s="564"/>
      <c r="D5" s="564"/>
      <c r="E5" s="564"/>
      <c r="F5" s="564"/>
      <c r="G5" s="565"/>
    </row>
    <row r="6" spans="1:4" ht="14.25" customHeight="1">
      <c r="A6" s="62"/>
      <c r="B6" s="374"/>
      <c r="C6" s="65"/>
      <c r="D6" s="65"/>
    </row>
    <row r="7" spans="1:7" ht="19.5" customHeight="1">
      <c r="A7" s="62"/>
      <c r="B7" s="373"/>
      <c r="C7" s="67"/>
      <c r="D7" s="67"/>
      <c r="F7" s="67"/>
      <c r="G7" s="67" t="s">
        <v>2</v>
      </c>
    </row>
    <row r="8" spans="1:248" s="120" customFormat="1" ht="48.75" customHeight="1">
      <c r="A8" s="383" t="s">
        <v>3</v>
      </c>
      <c r="B8" s="372" t="s">
        <v>4</v>
      </c>
      <c r="C8" s="384" t="s">
        <v>385</v>
      </c>
      <c r="D8" s="384" t="s">
        <v>386</v>
      </c>
      <c r="E8" s="394" t="s">
        <v>387</v>
      </c>
      <c r="F8" s="420" t="s">
        <v>388</v>
      </c>
      <c r="G8" s="421" t="s">
        <v>617</v>
      </c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</row>
    <row r="9" spans="1:7" s="71" customFormat="1" ht="20.25" customHeight="1">
      <c r="A9" s="68" t="s">
        <v>6</v>
      </c>
      <c r="B9" s="399" t="s">
        <v>61</v>
      </c>
      <c r="C9" s="70">
        <v>190097</v>
      </c>
      <c r="D9" s="414">
        <v>206115</v>
      </c>
      <c r="E9" s="416">
        <v>212847</v>
      </c>
      <c r="F9" s="416">
        <v>152798</v>
      </c>
      <c r="G9" s="416">
        <v>89775</v>
      </c>
    </row>
    <row r="10" spans="1:7" s="71" customFormat="1" ht="20.25" customHeight="1">
      <c r="A10" s="68" t="s">
        <v>17</v>
      </c>
      <c r="B10" s="399" t="s">
        <v>62</v>
      </c>
      <c r="C10" s="70">
        <v>49161</v>
      </c>
      <c r="D10" s="414">
        <v>52671</v>
      </c>
      <c r="E10" s="416">
        <v>52972</v>
      </c>
      <c r="F10" s="416">
        <v>33740</v>
      </c>
      <c r="G10" s="416">
        <v>17077</v>
      </c>
    </row>
    <row r="11" spans="1:7" s="71" customFormat="1" ht="20.25" customHeight="1">
      <c r="A11" s="68" t="s">
        <v>20</v>
      </c>
      <c r="B11" s="399" t="s">
        <v>63</v>
      </c>
      <c r="C11" s="70">
        <v>136131</v>
      </c>
      <c r="D11" s="414">
        <v>142773</v>
      </c>
      <c r="E11" s="416">
        <v>128653</v>
      </c>
      <c r="F11" s="416">
        <v>115739</v>
      </c>
      <c r="G11" s="416">
        <v>91015</v>
      </c>
    </row>
    <row r="12" spans="1:7" s="71" customFormat="1" ht="20.25" customHeight="1">
      <c r="A12" s="68" t="s">
        <v>64</v>
      </c>
      <c r="B12" s="399" t="s">
        <v>65</v>
      </c>
      <c r="C12" s="70"/>
      <c r="D12" s="414"/>
      <c r="E12" s="416"/>
      <c r="F12" s="416"/>
      <c r="G12" s="416"/>
    </row>
    <row r="13" spans="1:7" s="71" customFormat="1" ht="20.25" customHeight="1">
      <c r="A13" s="68" t="s">
        <v>8</v>
      </c>
      <c r="B13" s="399" t="s">
        <v>66</v>
      </c>
      <c r="C13" s="70">
        <v>58351</v>
      </c>
      <c r="D13" s="414">
        <v>60300</v>
      </c>
      <c r="E13" s="416">
        <v>60597</v>
      </c>
      <c r="F13" s="416">
        <v>84614</v>
      </c>
      <c r="G13" s="416">
        <v>193671</v>
      </c>
    </row>
    <row r="14" spans="1:7" s="71" customFormat="1" ht="20.25" customHeight="1">
      <c r="A14" s="68" t="s">
        <v>10</v>
      </c>
      <c r="B14" s="399" t="s">
        <v>396</v>
      </c>
      <c r="C14" s="70"/>
      <c r="D14" s="414"/>
      <c r="E14" s="416">
        <v>659</v>
      </c>
      <c r="F14" s="416"/>
      <c r="G14" s="416"/>
    </row>
    <row r="15" spans="1:7" s="71" customFormat="1" ht="20.25" customHeight="1">
      <c r="A15" s="68"/>
      <c r="B15" s="399" t="s">
        <v>68</v>
      </c>
      <c r="C15" s="70">
        <v>58351</v>
      </c>
      <c r="D15" s="414">
        <v>60300</v>
      </c>
      <c r="E15" s="416">
        <f>E13+E14</f>
        <v>61256</v>
      </c>
      <c r="F15" s="416">
        <v>84614</v>
      </c>
      <c r="G15" s="416">
        <v>193671</v>
      </c>
    </row>
    <row r="16" spans="1:7" s="71" customFormat="1" ht="20.25" customHeight="1">
      <c r="A16" s="68" t="s">
        <v>69</v>
      </c>
      <c r="B16" s="400" t="s">
        <v>70</v>
      </c>
      <c r="C16" s="72"/>
      <c r="D16" s="418"/>
      <c r="E16" s="416"/>
      <c r="F16" s="416"/>
      <c r="G16" s="416"/>
    </row>
    <row r="17" spans="1:7" s="71" customFormat="1" ht="20.25" customHeight="1">
      <c r="A17" s="73" t="s">
        <v>8</v>
      </c>
      <c r="B17" s="399" t="s">
        <v>71</v>
      </c>
      <c r="C17" s="70">
        <v>7076</v>
      </c>
      <c r="D17" s="414">
        <v>7076</v>
      </c>
      <c r="E17" s="416">
        <v>7585</v>
      </c>
      <c r="F17" s="416">
        <v>7976</v>
      </c>
      <c r="G17" s="416">
        <v>7976</v>
      </c>
    </row>
    <row r="18" spans="1:7" s="71" customFormat="1" ht="20.25" customHeight="1">
      <c r="A18" s="73" t="s">
        <v>72</v>
      </c>
      <c r="B18" s="399" t="s">
        <v>73</v>
      </c>
      <c r="C18" s="70"/>
      <c r="D18" s="414"/>
      <c r="E18" s="416"/>
      <c r="F18" s="416"/>
      <c r="G18" s="416"/>
    </row>
    <row r="19" spans="1:7" s="71" customFormat="1" ht="20.25" customHeight="1">
      <c r="A19" s="73"/>
      <c r="B19" s="399" t="s">
        <v>74</v>
      </c>
      <c r="C19" s="70">
        <v>7076</v>
      </c>
      <c r="D19" s="414">
        <v>7076</v>
      </c>
      <c r="E19" s="416">
        <v>7585</v>
      </c>
      <c r="F19" s="416">
        <v>7976</v>
      </c>
      <c r="G19" s="416">
        <v>7976</v>
      </c>
    </row>
    <row r="20" spans="1:7" s="71" customFormat="1" ht="20.25" customHeight="1">
      <c r="A20" s="73" t="s">
        <v>75</v>
      </c>
      <c r="B20" s="399" t="s">
        <v>76</v>
      </c>
      <c r="C20" s="70">
        <v>99927</v>
      </c>
      <c r="D20" s="414">
        <v>100670</v>
      </c>
      <c r="E20" s="416">
        <v>96338</v>
      </c>
      <c r="F20" s="416">
        <v>75934</v>
      </c>
      <c r="G20" s="416">
        <v>80257</v>
      </c>
    </row>
    <row r="21" spans="1:7" s="71" customFormat="1" ht="20.25" customHeight="1">
      <c r="A21" s="73" t="s">
        <v>77</v>
      </c>
      <c r="B21" s="399" t="s">
        <v>78</v>
      </c>
      <c r="C21" s="70">
        <v>0</v>
      </c>
      <c r="D21" s="414">
        <v>0</v>
      </c>
      <c r="E21" s="416">
        <v>0</v>
      </c>
      <c r="F21" s="416">
        <v>0</v>
      </c>
      <c r="G21" s="416">
        <v>0</v>
      </c>
    </row>
    <row r="22" spans="1:7" s="76" customFormat="1" ht="20.25" customHeight="1">
      <c r="A22" s="73" t="s">
        <v>581</v>
      </c>
      <c r="B22" s="401" t="s">
        <v>26</v>
      </c>
      <c r="C22" s="75"/>
      <c r="D22" s="414"/>
      <c r="E22" s="417"/>
      <c r="F22" s="417"/>
      <c r="G22" s="417"/>
    </row>
    <row r="23" spans="1:7" s="79" customFormat="1" ht="20.25" customHeight="1">
      <c r="A23" s="77" t="s">
        <v>8</v>
      </c>
      <c r="B23" s="402" t="s">
        <v>80</v>
      </c>
      <c r="C23" s="78">
        <v>52213</v>
      </c>
      <c r="D23" s="419">
        <v>58926</v>
      </c>
      <c r="E23" s="422">
        <v>55171</v>
      </c>
      <c r="F23" s="416">
        <v>20500</v>
      </c>
      <c r="G23" s="416">
        <v>20500</v>
      </c>
    </row>
    <row r="24" spans="1:7" s="79" customFormat="1" ht="20.25" customHeight="1">
      <c r="A24" s="77" t="s">
        <v>10</v>
      </c>
      <c r="B24" s="402" t="s">
        <v>81</v>
      </c>
      <c r="C24" s="78">
        <v>4056</v>
      </c>
      <c r="D24" s="419">
        <v>13922</v>
      </c>
      <c r="E24" s="422">
        <v>22956</v>
      </c>
      <c r="F24" s="422">
        <v>16623</v>
      </c>
      <c r="G24" s="416">
        <v>16895</v>
      </c>
    </row>
    <row r="25" spans="1:7" s="71" customFormat="1" ht="20.25" customHeight="1">
      <c r="A25" s="73" t="s">
        <v>11</v>
      </c>
      <c r="B25" s="399" t="s">
        <v>82</v>
      </c>
      <c r="C25" s="70">
        <v>1691</v>
      </c>
      <c r="D25" s="414">
        <v>1691</v>
      </c>
      <c r="E25" s="416">
        <v>1900</v>
      </c>
      <c r="F25" s="416">
        <v>100</v>
      </c>
      <c r="G25" s="416">
        <v>100</v>
      </c>
    </row>
    <row r="26" spans="1:7" ht="20.25" customHeight="1">
      <c r="A26" s="20"/>
      <c r="B26" s="399" t="s">
        <v>83</v>
      </c>
      <c r="C26" s="74">
        <f>SUM(C23:C25)</f>
        <v>57960</v>
      </c>
      <c r="D26" s="413">
        <f>SUM(D23:D25)</f>
        <v>74539</v>
      </c>
      <c r="E26" s="423">
        <f>SUM(E23:E25)</f>
        <v>80027</v>
      </c>
      <c r="F26" s="423">
        <f>SUM(F23:F25)</f>
        <v>37223</v>
      </c>
      <c r="G26" s="423">
        <f>SUM(G23:G25)</f>
        <v>37495</v>
      </c>
    </row>
    <row r="27" spans="1:7" ht="18" customHeight="1">
      <c r="A27" s="20" t="s">
        <v>79</v>
      </c>
      <c r="B27" s="403" t="s">
        <v>30</v>
      </c>
      <c r="C27" s="17"/>
      <c r="D27" s="414"/>
      <c r="E27" s="265"/>
      <c r="F27" s="265"/>
      <c r="G27" s="265"/>
    </row>
    <row r="28" spans="1:7" s="71" customFormat="1" ht="20.25" customHeight="1">
      <c r="A28" s="73" t="s">
        <v>8</v>
      </c>
      <c r="B28" s="399" t="s">
        <v>84</v>
      </c>
      <c r="C28" s="70"/>
      <c r="D28" s="414"/>
      <c r="E28" s="416">
        <f>E29+E30</f>
        <v>74781</v>
      </c>
      <c r="F28" s="416"/>
      <c r="G28" s="416"/>
    </row>
    <row r="29" spans="1:7" s="71" customFormat="1" ht="20.25" customHeight="1">
      <c r="A29" s="73"/>
      <c r="B29" s="399" t="s">
        <v>85</v>
      </c>
      <c r="C29" s="70">
        <v>3631</v>
      </c>
      <c r="D29" s="414">
        <v>3631</v>
      </c>
      <c r="E29" s="416">
        <v>34755</v>
      </c>
      <c r="F29" s="416">
        <v>0</v>
      </c>
      <c r="G29" s="416"/>
    </row>
    <row r="30" spans="1:7" s="71" customFormat="1" ht="20.25" customHeight="1">
      <c r="A30" s="73"/>
      <c r="B30" s="399" t="s">
        <v>512</v>
      </c>
      <c r="C30" s="70"/>
      <c r="D30" s="414"/>
      <c r="E30" s="416">
        <v>40026</v>
      </c>
      <c r="F30" s="416"/>
      <c r="G30" s="416"/>
    </row>
    <row r="31" spans="1:7" s="71" customFormat="1" ht="20.25" customHeight="1">
      <c r="A31" s="73" t="s">
        <v>10</v>
      </c>
      <c r="B31" s="399" t="s">
        <v>86</v>
      </c>
      <c r="C31" s="70"/>
      <c r="D31" s="414"/>
      <c r="E31" s="416">
        <v>-8318</v>
      </c>
      <c r="F31" s="416"/>
      <c r="G31" s="416"/>
    </row>
    <row r="32" spans="1:7" ht="20.25" customHeight="1">
      <c r="A32" s="80"/>
      <c r="B32" s="403" t="s">
        <v>87</v>
      </c>
      <c r="C32" s="69">
        <f>C29+C31</f>
        <v>3631</v>
      </c>
      <c r="D32" s="414">
        <v>3631</v>
      </c>
      <c r="E32" s="424">
        <f>E28+E31</f>
        <v>66463</v>
      </c>
      <c r="F32" s="424">
        <v>0</v>
      </c>
      <c r="G32" s="424">
        <v>0</v>
      </c>
    </row>
    <row r="33" spans="1:7" ht="20.25" customHeight="1">
      <c r="A33" s="81"/>
      <c r="B33" s="404" t="s">
        <v>88</v>
      </c>
      <c r="C33" s="82">
        <f>C9+C10+C11+C15+C19+C20+C21+C26+C32</f>
        <v>602334</v>
      </c>
      <c r="D33" s="415">
        <f>D9+D10+D11+D15+D19+D20+D21+D26+D32</f>
        <v>647775</v>
      </c>
      <c r="E33" s="263">
        <f>E9+E10+E11+E15+E19+E20+E21+E26+E32</f>
        <v>706141</v>
      </c>
      <c r="F33" s="263">
        <f>F9+F10+F11+F15+F19+F20+F21+F26+F32</f>
        <v>508024</v>
      </c>
      <c r="G33" s="263">
        <f>G9+G10+G11+G15+G19+G20+G21+G26+G32</f>
        <v>517266</v>
      </c>
    </row>
    <row r="34" spans="1:248" s="255" customFormat="1" ht="20.25" customHeight="1">
      <c r="A34" s="83"/>
      <c r="B34" s="321" t="s">
        <v>89</v>
      </c>
      <c r="C34" s="23">
        <v>123</v>
      </c>
      <c r="D34" s="44">
        <v>123</v>
      </c>
      <c r="E34" s="314">
        <v>145</v>
      </c>
      <c r="F34" s="314">
        <v>120</v>
      </c>
      <c r="G34" s="314">
        <v>120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</row>
    <row r="35" spans="1:7" s="55" customFormat="1" ht="20.25" customHeight="1">
      <c r="A35" s="337"/>
      <c r="B35" s="321" t="s">
        <v>90</v>
      </c>
      <c r="C35" s="83">
        <v>14</v>
      </c>
      <c r="D35" s="389">
        <v>14</v>
      </c>
      <c r="E35" s="425">
        <v>41</v>
      </c>
      <c r="F35" s="425">
        <v>58</v>
      </c>
      <c r="G35" s="265">
        <v>58</v>
      </c>
    </row>
    <row r="36" spans="4:7" ht="16.5">
      <c r="D36" s="85"/>
      <c r="G36" s="58"/>
    </row>
    <row r="37" ht="16.5">
      <c r="D37" s="85"/>
    </row>
    <row r="38" ht="16.5">
      <c r="D38" s="85"/>
    </row>
    <row r="39" ht="16.5">
      <c r="D39" s="85"/>
    </row>
  </sheetData>
  <sheetProtection selectLockedCells="1" selectUnlockedCells="1"/>
  <mergeCells count="1">
    <mergeCell ref="A5:G5"/>
  </mergeCells>
  <printOptions horizontalCentered="1"/>
  <pageMargins left="0.32013888888888886" right="0.3902777777777778" top="0.43" bottom="0.4722222222222222" header="0.25" footer="0.5118055555555555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SheetLayoutView="100" zoomScalePageLayoutView="0" workbookViewId="0" topLeftCell="A13">
      <selection activeCell="D32" sqref="D32"/>
    </sheetView>
  </sheetViews>
  <sheetFormatPr defaultColWidth="11.625" defaultRowHeight="12.75"/>
  <cols>
    <col min="1" max="1" width="2.75390625" style="86" customWidth="1"/>
    <col min="2" max="2" width="26.375" style="87" customWidth="1"/>
    <col min="3" max="3" width="8.75390625" style="60" customWidth="1"/>
    <col min="4" max="4" width="8.875" style="60" customWidth="1"/>
    <col min="5" max="7" width="9.00390625" style="60" customWidth="1"/>
    <col min="8" max="8" width="3.625" style="86" customWidth="1"/>
    <col min="9" max="9" width="23.375" style="87" customWidth="1"/>
    <col min="10" max="10" width="8.875" style="60" customWidth="1"/>
    <col min="11" max="11" width="8.75390625" style="60" customWidth="1"/>
    <col min="12" max="13" width="9.00390625" style="3" customWidth="1"/>
    <col min="14" max="14" width="9.00390625" style="0" customWidth="1"/>
  </cols>
  <sheetData>
    <row r="1" spans="1:14" ht="12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M1" s="61"/>
      <c r="N1" s="61" t="s">
        <v>91</v>
      </c>
    </row>
    <row r="2" spans="1:14" ht="10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M2" s="61"/>
      <c r="N2" s="61" t="s">
        <v>1</v>
      </c>
    </row>
    <row r="3" spans="1:14" s="120" customFormat="1" ht="13.5" customHeight="1">
      <c r="A3" s="566" t="s">
        <v>398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3"/>
    </row>
    <row r="4" spans="1:14" s="120" customFormat="1" ht="11.25" customHeight="1">
      <c r="A4" s="568" t="s">
        <v>397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3"/>
    </row>
    <row r="5" spans="10:14" ht="9" customHeight="1">
      <c r="J5" s="61"/>
      <c r="K5" s="61"/>
      <c r="M5" s="61"/>
      <c r="N5" s="61" t="s">
        <v>2</v>
      </c>
    </row>
    <row r="6" spans="1:14" s="253" customFormat="1" ht="34.5" customHeight="1">
      <c r="A6" s="248" t="s">
        <v>3</v>
      </c>
      <c r="B6" s="249" t="s">
        <v>4</v>
      </c>
      <c r="C6" s="250" t="s">
        <v>385</v>
      </c>
      <c r="D6" s="250" t="s">
        <v>386</v>
      </c>
      <c r="E6" s="250" t="s">
        <v>387</v>
      </c>
      <c r="F6" s="250" t="s">
        <v>388</v>
      </c>
      <c r="G6" s="250" t="s">
        <v>619</v>
      </c>
      <c r="H6" s="251" t="s">
        <v>3</v>
      </c>
      <c r="I6" s="252" t="s">
        <v>4</v>
      </c>
      <c r="J6" s="250" t="s">
        <v>385</v>
      </c>
      <c r="K6" s="250" t="s">
        <v>386</v>
      </c>
      <c r="L6" s="426" t="s">
        <v>387</v>
      </c>
      <c r="M6" s="433" t="s">
        <v>388</v>
      </c>
      <c r="N6" s="433" t="s">
        <v>616</v>
      </c>
    </row>
    <row r="7" spans="1:14" ht="12.75">
      <c r="A7" s="226"/>
      <c r="B7" s="227" t="s">
        <v>92</v>
      </c>
      <c r="C7" s="228"/>
      <c r="D7" s="228"/>
      <c r="E7" s="228"/>
      <c r="F7" s="228"/>
      <c r="G7" s="228"/>
      <c r="H7" s="229"/>
      <c r="I7" s="230" t="s">
        <v>93</v>
      </c>
      <c r="J7" s="231"/>
      <c r="K7" s="231"/>
      <c r="L7" s="427"/>
      <c r="M7" s="434"/>
      <c r="N7" s="434"/>
    </row>
    <row r="8" spans="1:14" ht="12.75">
      <c r="A8" s="226" t="s">
        <v>8</v>
      </c>
      <c r="B8" s="233" t="s">
        <v>9</v>
      </c>
      <c r="C8" s="228">
        <v>15540</v>
      </c>
      <c r="D8" s="228">
        <v>15540</v>
      </c>
      <c r="E8" s="228">
        <v>16679</v>
      </c>
      <c r="F8" s="228">
        <v>14614</v>
      </c>
      <c r="G8" s="228">
        <v>10464</v>
      </c>
      <c r="H8" s="229" t="s">
        <v>8</v>
      </c>
      <c r="I8" s="234" t="s">
        <v>94</v>
      </c>
      <c r="J8" s="235">
        <f>J9+J10+J11</f>
        <v>108457</v>
      </c>
      <c r="K8" s="235">
        <f>K9+K10+K11</f>
        <v>117474</v>
      </c>
      <c r="L8" s="428">
        <f>L9+L10+L11</f>
        <v>117123</v>
      </c>
      <c r="M8" s="436">
        <f>M9+M10+M11</f>
        <v>177503</v>
      </c>
      <c r="N8" s="436">
        <f>N9+N10+N11</f>
        <v>187939</v>
      </c>
    </row>
    <row r="9" spans="1:14" ht="12.75">
      <c r="A9" s="226" t="s">
        <v>10</v>
      </c>
      <c r="B9" s="233" t="s">
        <v>582</v>
      </c>
      <c r="C9" s="228"/>
      <c r="D9" s="228"/>
      <c r="E9" s="228"/>
      <c r="F9" s="228"/>
      <c r="G9" s="228"/>
      <c r="H9" s="229"/>
      <c r="I9" s="234" t="s">
        <v>95</v>
      </c>
      <c r="J9" s="232">
        <v>40327</v>
      </c>
      <c r="K9" s="228">
        <v>47151</v>
      </c>
      <c r="L9" s="427">
        <v>55506</v>
      </c>
      <c r="M9" s="434">
        <v>85474</v>
      </c>
      <c r="N9" s="434">
        <v>85906</v>
      </c>
    </row>
    <row r="10" spans="1:14" ht="12.75">
      <c r="A10" s="226"/>
      <c r="B10" s="233" t="s">
        <v>96</v>
      </c>
      <c r="C10" s="228">
        <v>45545</v>
      </c>
      <c r="D10" s="228">
        <v>45545</v>
      </c>
      <c r="E10" s="228">
        <v>56950</v>
      </c>
      <c r="F10" s="228">
        <v>47000</v>
      </c>
      <c r="G10" s="228">
        <v>47000</v>
      </c>
      <c r="H10" s="229"/>
      <c r="I10" s="234" t="s">
        <v>97</v>
      </c>
      <c r="J10" s="232">
        <v>9919</v>
      </c>
      <c r="K10" s="228">
        <v>11004</v>
      </c>
      <c r="L10" s="427">
        <v>11595</v>
      </c>
      <c r="M10" s="434">
        <v>15914</v>
      </c>
      <c r="N10" s="434">
        <v>16031</v>
      </c>
    </row>
    <row r="11" spans="1:14" ht="12.75">
      <c r="A11" s="226"/>
      <c r="B11" s="233" t="s">
        <v>98</v>
      </c>
      <c r="C11" s="228">
        <v>98140</v>
      </c>
      <c r="D11" s="228">
        <v>98140</v>
      </c>
      <c r="E11" s="228">
        <v>99185</v>
      </c>
      <c r="F11" s="228">
        <v>4800</v>
      </c>
      <c r="G11" s="228">
        <v>4800</v>
      </c>
      <c r="H11" s="229"/>
      <c r="I11" s="234" t="s">
        <v>99</v>
      </c>
      <c r="J11" s="232">
        <v>58211</v>
      </c>
      <c r="K11" s="228">
        <v>59319</v>
      </c>
      <c r="L11" s="427">
        <v>50022</v>
      </c>
      <c r="M11" s="434">
        <v>76115</v>
      </c>
      <c r="N11" s="434">
        <v>86002</v>
      </c>
    </row>
    <row r="12" spans="1:14" ht="12.75">
      <c r="A12" s="226"/>
      <c r="B12" s="233" t="s">
        <v>100</v>
      </c>
      <c r="C12" s="228"/>
      <c r="D12" s="228"/>
      <c r="E12" s="228">
        <v>1641</v>
      </c>
      <c r="F12" s="228"/>
      <c r="G12" s="228"/>
      <c r="H12" s="229" t="s">
        <v>10</v>
      </c>
      <c r="I12" s="234" t="s">
        <v>101</v>
      </c>
      <c r="J12" s="235">
        <f>J13+J14+J15</f>
        <v>151462</v>
      </c>
      <c r="K12" s="235">
        <f>K13+K14+K15</f>
        <v>161403</v>
      </c>
      <c r="L12" s="428">
        <f>L13+L14+L15</f>
        <v>159245</v>
      </c>
      <c r="M12" s="436">
        <f>M13+M14+M15</f>
        <v>0</v>
      </c>
      <c r="N12" s="434">
        <v>0</v>
      </c>
    </row>
    <row r="13" spans="1:14" ht="12.75">
      <c r="A13" s="226"/>
      <c r="B13" s="233" t="s">
        <v>102</v>
      </c>
      <c r="C13" s="228">
        <v>50</v>
      </c>
      <c r="D13" s="228">
        <v>50</v>
      </c>
      <c r="E13" s="228">
        <v>3</v>
      </c>
      <c r="F13" s="228"/>
      <c r="G13" s="228"/>
      <c r="H13" s="229"/>
      <c r="I13" s="234" t="s">
        <v>103</v>
      </c>
      <c r="J13" s="232">
        <v>88238</v>
      </c>
      <c r="K13" s="228">
        <v>93563</v>
      </c>
      <c r="L13" s="427">
        <v>91733</v>
      </c>
      <c r="M13" s="434">
        <v>0</v>
      </c>
      <c r="N13" s="434">
        <v>0</v>
      </c>
    </row>
    <row r="14" spans="1:14" ht="12.75">
      <c r="A14" s="226"/>
      <c r="B14" s="233" t="s">
        <v>583</v>
      </c>
      <c r="C14" s="228">
        <f>C10+C11+C12+C13</f>
        <v>143735</v>
      </c>
      <c r="D14" s="228">
        <f>D10+D11+D12+D13</f>
        <v>143735</v>
      </c>
      <c r="E14" s="228">
        <f>E10+E11+E12+E13</f>
        <v>157779</v>
      </c>
      <c r="F14" s="228">
        <f>F10+F11+F12+F13</f>
        <v>51800</v>
      </c>
      <c r="G14" s="228">
        <f>G10+G11+G12+G13</f>
        <v>51800</v>
      </c>
      <c r="H14" s="229"/>
      <c r="I14" s="234" t="s">
        <v>104</v>
      </c>
      <c r="J14" s="232">
        <v>22941</v>
      </c>
      <c r="K14" s="228">
        <v>24327</v>
      </c>
      <c r="L14" s="427">
        <v>23733</v>
      </c>
      <c r="M14" s="434">
        <v>0</v>
      </c>
      <c r="N14" s="434">
        <v>0</v>
      </c>
    </row>
    <row r="15" spans="1:14" ht="12.75">
      <c r="A15" s="226" t="s">
        <v>105</v>
      </c>
      <c r="B15" s="233" t="s">
        <v>43</v>
      </c>
      <c r="C15" s="228"/>
      <c r="D15" s="228"/>
      <c r="E15" s="228"/>
      <c r="F15" s="228"/>
      <c r="G15" s="228"/>
      <c r="H15" s="229"/>
      <c r="I15" s="234" t="s">
        <v>106</v>
      </c>
      <c r="J15" s="232">
        <v>40283</v>
      </c>
      <c r="K15" s="228">
        <v>43513</v>
      </c>
      <c r="L15" s="427">
        <v>43779</v>
      </c>
      <c r="M15" s="434">
        <v>0</v>
      </c>
      <c r="N15" s="434">
        <v>0</v>
      </c>
    </row>
    <row r="16" spans="1:14" ht="12.75">
      <c r="A16" s="226"/>
      <c r="B16" s="233" t="s">
        <v>400</v>
      </c>
      <c r="C16" s="228"/>
      <c r="D16" s="228"/>
      <c r="E16" s="228"/>
      <c r="F16" s="228">
        <v>260058</v>
      </c>
      <c r="G16" s="228">
        <v>303589</v>
      </c>
      <c r="H16" s="229" t="s">
        <v>105</v>
      </c>
      <c r="I16" s="234" t="s">
        <v>401</v>
      </c>
      <c r="J16" s="235">
        <f>J17+J18+J19</f>
        <v>108044</v>
      </c>
      <c r="K16" s="235">
        <f>K17+K18+K19</f>
        <v>114538</v>
      </c>
      <c r="L16" s="428">
        <f>L17+L18+L19</f>
        <v>111138</v>
      </c>
      <c r="M16" s="436">
        <f>M17+M18+M19</f>
        <v>114911</v>
      </c>
      <c r="N16" s="436">
        <v>0</v>
      </c>
    </row>
    <row r="17" spans="1:14" ht="12.75">
      <c r="A17" s="226"/>
      <c r="B17" s="233" t="s">
        <v>107</v>
      </c>
      <c r="C17" s="236">
        <v>173129</v>
      </c>
      <c r="D17" s="228">
        <v>173129</v>
      </c>
      <c r="E17" s="228">
        <v>173129</v>
      </c>
      <c r="F17" s="236"/>
      <c r="G17" s="236"/>
      <c r="H17" s="229"/>
      <c r="I17" s="234" t="s">
        <v>109</v>
      </c>
      <c r="J17" s="232">
        <v>59081</v>
      </c>
      <c r="K17" s="228">
        <v>62385</v>
      </c>
      <c r="L17" s="428">
        <v>62583</v>
      </c>
      <c r="M17" s="436">
        <v>63505</v>
      </c>
      <c r="N17" s="434">
        <v>0</v>
      </c>
    </row>
    <row r="18" spans="1:14" ht="12.75">
      <c r="A18" s="226"/>
      <c r="B18" s="233" t="s">
        <v>108</v>
      </c>
      <c r="C18" s="236">
        <v>108596</v>
      </c>
      <c r="D18" s="228">
        <v>109196</v>
      </c>
      <c r="E18" s="228">
        <v>100839</v>
      </c>
      <c r="F18" s="236"/>
      <c r="G18" s="236"/>
      <c r="H18" s="229"/>
      <c r="I18" s="234" t="s">
        <v>111</v>
      </c>
      <c r="J18" s="232">
        <v>15639</v>
      </c>
      <c r="K18" s="228">
        <v>16525</v>
      </c>
      <c r="L18" s="427">
        <v>16827</v>
      </c>
      <c r="M18" s="434">
        <v>16795</v>
      </c>
      <c r="N18" s="434">
        <v>0</v>
      </c>
    </row>
    <row r="19" spans="1:14" ht="12.75">
      <c r="A19" s="226"/>
      <c r="B19" s="237" t="s">
        <v>110</v>
      </c>
      <c r="C19" s="228"/>
      <c r="D19" s="228">
        <v>14056</v>
      </c>
      <c r="E19" s="228">
        <v>45165</v>
      </c>
      <c r="F19" s="228"/>
      <c r="G19" s="228">
        <v>78</v>
      </c>
      <c r="H19" s="229"/>
      <c r="I19" s="234" t="s">
        <v>113</v>
      </c>
      <c r="J19" s="232">
        <v>33324</v>
      </c>
      <c r="K19" s="228">
        <v>35628</v>
      </c>
      <c r="L19" s="427">
        <v>31728</v>
      </c>
      <c r="M19" s="434">
        <v>34611</v>
      </c>
      <c r="N19" s="434">
        <v>0</v>
      </c>
    </row>
    <row r="20" spans="1:14" ht="12.75">
      <c r="A20" s="226"/>
      <c r="B20" s="233" t="s">
        <v>112</v>
      </c>
      <c r="C20" s="228"/>
      <c r="D20" s="228">
        <v>8060</v>
      </c>
      <c r="E20" s="228">
        <v>61663</v>
      </c>
      <c r="F20" s="228"/>
      <c r="G20" s="228">
        <v>6130</v>
      </c>
      <c r="H20" s="229" t="s">
        <v>115</v>
      </c>
      <c r="I20" s="234" t="s">
        <v>116</v>
      </c>
      <c r="J20" s="235">
        <f>J21+J23+J22</f>
        <v>7426</v>
      </c>
      <c r="K20" s="235">
        <f>K21+K23+K22</f>
        <v>8144</v>
      </c>
      <c r="L20" s="428">
        <f>L21+L23+L22</f>
        <v>6966</v>
      </c>
      <c r="M20" s="436">
        <f>M21+M23+M22</f>
        <v>9863</v>
      </c>
      <c r="N20" s="436">
        <f>N21+N23+N22</f>
        <v>9928</v>
      </c>
    </row>
    <row r="21" spans="1:14" ht="12.75">
      <c r="A21" s="226"/>
      <c r="B21" s="233" t="s">
        <v>114</v>
      </c>
      <c r="C21" s="228"/>
      <c r="D21" s="228">
        <v>16579</v>
      </c>
      <c r="E21" s="228"/>
      <c r="F21" s="228"/>
      <c r="G21" s="228"/>
      <c r="H21" s="229"/>
      <c r="I21" s="234" t="s">
        <v>118</v>
      </c>
      <c r="J21" s="232">
        <v>2451</v>
      </c>
      <c r="K21" s="228">
        <v>3016</v>
      </c>
      <c r="L21" s="428">
        <v>3025</v>
      </c>
      <c r="M21" s="436">
        <v>3819</v>
      </c>
      <c r="N21" s="434">
        <v>3869</v>
      </c>
    </row>
    <row r="22" spans="1:14" ht="12.75">
      <c r="A22" s="226"/>
      <c r="B22" s="233" t="s">
        <v>117</v>
      </c>
      <c r="C22" s="228"/>
      <c r="D22" s="228">
        <v>12279</v>
      </c>
      <c r="E22" s="228">
        <v>26779</v>
      </c>
      <c r="F22" s="228"/>
      <c r="G22" s="228"/>
      <c r="H22" s="229"/>
      <c r="I22" s="234" t="s">
        <v>119</v>
      </c>
      <c r="J22" s="232">
        <v>662</v>
      </c>
      <c r="K22" s="228">
        <v>815</v>
      </c>
      <c r="L22" s="427">
        <v>817</v>
      </c>
      <c r="M22" s="434">
        <v>1031</v>
      </c>
      <c r="N22" s="434">
        <v>1046</v>
      </c>
    </row>
    <row r="23" spans="1:14" ht="12.75">
      <c r="A23" s="226"/>
      <c r="B23" s="233" t="s">
        <v>399</v>
      </c>
      <c r="C23" s="228"/>
      <c r="D23" s="228">
        <v>65</v>
      </c>
      <c r="E23" s="228">
        <v>65</v>
      </c>
      <c r="F23" s="228"/>
      <c r="G23" s="228"/>
      <c r="H23" s="229"/>
      <c r="I23" s="234" t="s">
        <v>120</v>
      </c>
      <c r="J23" s="232">
        <v>4313</v>
      </c>
      <c r="K23" s="228">
        <v>4313</v>
      </c>
      <c r="L23" s="427">
        <v>3124</v>
      </c>
      <c r="M23" s="434">
        <v>5013</v>
      </c>
      <c r="N23" s="434">
        <v>5013</v>
      </c>
    </row>
    <row r="24" spans="1:14" ht="12.75">
      <c r="A24" s="226"/>
      <c r="B24" s="233" t="s">
        <v>50</v>
      </c>
      <c r="C24" s="228">
        <f>C17+C18+C19+C20+C22+C21</f>
        <v>281725</v>
      </c>
      <c r="D24" s="228">
        <f>D17+D18+D19+D20+D22+D21+D23</f>
        <v>333364</v>
      </c>
      <c r="E24" s="228">
        <f>E17+E18+E19+E20+E22+E21+E23</f>
        <v>407640</v>
      </c>
      <c r="F24" s="228">
        <f>F17+F18+F19+F20+F22+F21+F16</f>
        <v>260058</v>
      </c>
      <c r="G24" s="228">
        <v>291422</v>
      </c>
      <c r="H24" s="229" t="s">
        <v>14</v>
      </c>
      <c r="I24" s="234" t="s">
        <v>121</v>
      </c>
      <c r="J24" s="232">
        <v>99927</v>
      </c>
      <c r="K24" s="228">
        <v>100670</v>
      </c>
      <c r="L24" s="427">
        <v>96338</v>
      </c>
      <c r="M24" s="434">
        <v>75934</v>
      </c>
      <c r="N24" s="434">
        <v>80257</v>
      </c>
    </row>
    <row r="25" spans="1:14" ht="12.75">
      <c r="A25" s="226" t="s">
        <v>13</v>
      </c>
      <c r="B25" s="258" t="s">
        <v>505</v>
      </c>
      <c r="C25" s="228">
        <v>67709</v>
      </c>
      <c r="D25" s="228">
        <v>74663</v>
      </c>
      <c r="E25" s="228">
        <v>93486</v>
      </c>
      <c r="F25" s="228">
        <v>95142</v>
      </c>
      <c r="G25" s="228">
        <v>89946</v>
      </c>
      <c r="H25" s="229" t="s">
        <v>56</v>
      </c>
      <c r="I25" s="234" t="s">
        <v>123</v>
      </c>
      <c r="J25" s="232">
        <v>58351</v>
      </c>
      <c r="K25" s="228">
        <v>60300</v>
      </c>
      <c r="L25" s="427">
        <v>60597</v>
      </c>
      <c r="M25" s="434">
        <v>84614</v>
      </c>
      <c r="N25" s="434">
        <v>193671</v>
      </c>
    </row>
    <row r="26" spans="1:14" s="84" customFormat="1" ht="12.75">
      <c r="A26" s="226"/>
      <c r="B26" s="233" t="s">
        <v>122</v>
      </c>
      <c r="C26" s="228">
        <v>10000</v>
      </c>
      <c r="D26" s="228">
        <v>10020</v>
      </c>
      <c r="E26" s="228">
        <v>10425</v>
      </c>
      <c r="F26" s="228">
        <v>10500</v>
      </c>
      <c r="G26" s="228">
        <v>10500</v>
      </c>
      <c r="H26" s="229" t="s">
        <v>58</v>
      </c>
      <c r="I26" s="234" t="s">
        <v>71</v>
      </c>
      <c r="J26" s="232">
        <v>7076</v>
      </c>
      <c r="K26" s="228">
        <v>7076</v>
      </c>
      <c r="L26" s="427">
        <v>7585</v>
      </c>
      <c r="M26" s="434">
        <v>7976</v>
      </c>
      <c r="N26" s="434">
        <v>7976</v>
      </c>
    </row>
    <row r="27" spans="1:14" ht="12.75">
      <c r="A27" s="226" t="s">
        <v>14</v>
      </c>
      <c r="B27" s="233" t="s">
        <v>124</v>
      </c>
      <c r="C27" s="228"/>
      <c r="D27" s="228"/>
      <c r="E27" s="228">
        <v>729</v>
      </c>
      <c r="F27" s="228"/>
      <c r="G27" s="228"/>
      <c r="H27" s="229" t="s">
        <v>125</v>
      </c>
      <c r="I27" s="234" t="s">
        <v>27</v>
      </c>
      <c r="J27" s="232">
        <v>0</v>
      </c>
      <c r="K27" s="228">
        <v>0</v>
      </c>
      <c r="L27" s="427"/>
      <c r="M27" s="434"/>
      <c r="N27" s="434"/>
    </row>
    <row r="28" spans="1:14" ht="12.75">
      <c r="A28" s="226"/>
      <c r="B28" s="233" t="s">
        <v>50</v>
      </c>
      <c r="C28" s="228">
        <f>C25+C27</f>
        <v>67709</v>
      </c>
      <c r="D28" s="228">
        <f>D25+D27</f>
        <v>74663</v>
      </c>
      <c r="E28" s="228">
        <f>E25+E27</f>
        <v>94215</v>
      </c>
      <c r="F28" s="228">
        <f>F25+F27</f>
        <v>95142</v>
      </c>
      <c r="G28" s="228">
        <f>G25+G27</f>
        <v>89946</v>
      </c>
      <c r="H28" s="238"/>
      <c r="I28" s="230" t="s">
        <v>127</v>
      </c>
      <c r="J28" s="239">
        <f>J8+J12+J16+J20+J24+J25+J26+J27</f>
        <v>540743</v>
      </c>
      <c r="K28" s="239">
        <f>K8+K12+K16+K20+K24+K25+K26+K27</f>
        <v>569605</v>
      </c>
      <c r="L28" s="429">
        <f>L8+L12+L16+L20+L24+L25+L26+L27</f>
        <v>558992</v>
      </c>
      <c r="M28" s="437">
        <f>M8+M12+M16+M20+M24+M25+M26+M27</f>
        <v>470801</v>
      </c>
      <c r="N28" s="437">
        <f>N8+N12+N16+N20+N24+N25+N26+N27</f>
        <v>479771</v>
      </c>
    </row>
    <row r="29" spans="1:14" ht="12.75">
      <c r="A29" s="226" t="s">
        <v>56</v>
      </c>
      <c r="B29" s="233" t="s">
        <v>126</v>
      </c>
      <c r="C29" s="228">
        <v>3898</v>
      </c>
      <c r="D29" s="228">
        <v>3898</v>
      </c>
      <c r="E29" s="228"/>
      <c r="F29" s="228">
        <v>31695</v>
      </c>
      <c r="G29" s="228">
        <v>0</v>
      </c>
      <c r="H29" s="229"/>
      <c r="I29" s="234"/>
      <c r="J29" s="232"/>
      <c r="K29" s="228"/>
      <c r="L29" s="427"/>
      <c r="M29" s="434"/>
      <c r="N29" s="434"/>
    </row>
    <row r="30" spans="1:14" ht="12.75">
      <c r="A30" s="226" t="s">
        <v>58</v>
      </c>
      <c r="B30" s="233" t="s">
        <v>21</v>
      </c>
      <c r="C30" s="228">
        <v>28136</v>
      </c>
      <c r="D30" s="228">
        <v>14984</v>
      </c>
      <c r="E30" s="228"/>
      <c r="F30" s="228">
        <v>17492</v>
      </c>
      <c r="G30" s="228">
        <v>0</v>
      </c>
      <c r="H30" s="238"/>
      <c r="I30" s="230"/>
      <c r="J30" s="239"/>
      <c r="K30" s="239"/>
      <c r="L30" s="429"/>
      <c r="M30" s="437"/>
      <c r="N30" s="434"/>
    </row>
    <row r="31" spans="1:14" ht="12.75">
      <c r="A31" s="226"/>
      <c r="B31" s="233" t="s">
        <v>595</v>
      </c>
      <c r="C31" s="228">
        <v>28136</v>
      </c>
      <c r="D31" s="228">
        <v>14984</v>
      </c>
      <c r="E31" s="228"/>
      <c r="F31" s="228"/>
      <c r="G31" s="228"/>
      <c r="H31" s="238"/>
      <c r="I31" s="230"/>
      <c r="J31" s="239"/>
      <c r="K31" s="239"/>
      <c r="L31" s="429"/>
      <c r="M31" s="437"/>
      <c r="N31" s="434"/>
    </row>
    <row r="32" spans="1:14" ht="12.75">
      <c r="A32" s="226"/>
      <c r="B32" s="233" t="s">
        <v>594</v>
      </c>
      <c r="C32" s="228"/>
      <c r="D32" s="228"/>
      <c r="E32" s="228"/>
      <c r="F32" s="228">
        <v>17492</v>
      </c>
      <c r="G32" s="228">
        <v>0</v>
      </c>
      <c r="H32" s="238"/>
      <c r="I32" s="230"/>
      <c r="J32" s="239"/>
      <c r="K32" s="239"/>
      <c r="L32" s="429"/>
      <c r="M32" s="437"/>
      <c r="N32" s="434"/>
    </row>
    <row r="33" spans="1:14" ht="12.75">
      <c r="A33" s="226"/>
      <c r="B33" s="227" t="s">
        <v>128</v>
      </c>
      <c r="C33" s="239">
        <f>C8+C14+C24+C28+C29+C30</f>
        <v>540743</v>
      </c>
      <c r="D33" s="239">
        <f>D8+D14+D24+D28+D29+D30</f>
        <v>586184</v>
      </c>
      <c r="E33" s="239">
        <f>E8+E14+E24+E28+E29+E30</f>
        <v>676313</v>
      </c>
      <c r="F33" s="239">
        <f>F8+F14+F24+F28+F29+F30</f>
        <v>470801</v>
      </c>
      <c r="G33" s="239">
        <f>G8+G14+G24+G28+G29+G30</f>
        <v>443632</v>
      </c>
      <c r="H33" s="238"/>
      <c r="I33" s="230"/>
      <c r="J33" s="240"/>
      <c r="K33" s="239"/>
      <c r="L33" s="430"/>
      <c r="M33" s="438"/>
      <c r="N33" s="434"/>
    </row>
    <row r="34" spans="1:14" ht="12.75">
      <c r="A34" s="226"/>
      <c r="B34" s="227" t="s">
        <v>129</v>
      </c>
      <c r="C34" s="228"/>
      <c r="D34" s="228"/>
      <c r="E34" s="239"/>
      <c r="F34" s="239"/>
      <c r="G34" s="239"/>
      <c r="H34" s="229"/>
      <c r="I34" s="234"/>
      <c r="J34" s="232"/>
      <c r="K34" s="228"/>
      <c r="L34" s="427"/>
      <c r="M34" s="434"/>
      <c r="N34" s="434"/>
    </row>
    <row r="35" spans="1:14" ht="12.75">
      <c r="A35" s="226" t="s">
        <v>8</v>
      </c>
      <c r="B35" s="233" t="s">
        <v>130</v>
      </c>
      <c r="C35" s="228">
        <v>6660</v>
      </c>
      <c r="D35" s="228">
        <v>6660</v>
      </c>
      <c r="E35" s="228">
        <v>6028</v>
      </c>
      <c r="F35" s="228">
        <v>6660</v>
      </c>
      <c r="G35" s="228">
        <v>6660</v>
      </c>
      <c r="H35" s="229"/>
      <c r="I35" s="241" t="s">
        <v>131</v>
      </c>
      <c r="J35" s="232"/>
      <c r="K35" s="243"/>
      <c r="L35" s="427"/>
      <c r="M35" s="434"/>
      <c r="N35" s="434"/>
    </row>
    <row r="36" spans="1:14" ht="12.75">
      <c r="A36" s="226" t="s">
        <v>10</v>
      </c>
      <c r="B36" s="233" t="s">
        <v>629</v>
      </c>
      <c r="C36" s="228"/>
      <c r="D36" s="228"/>
      <c r="E36" s="228"/>
      <c r="F36" s="228"/>
      <c r="G36" s="228">
        <v>272</v>
      </c>
      <c r="H36" s="229" t="s">
        <v>8</v>
      </c>
      <c r="I36" s="244" t="s">
        <v>132</v>
      </c>
      <c r="J36" s="232">
        <v>52213</v>
      </c>
      <c r="K36" s="243">
        <v>58926</v>
      </c>
      <c r="L36" s="427">
        <v>55171</v>
      </c>
      <c r="M36" s="434">
        <v>20500</v>
      </c>
      <c r="N36" s="434">
        <v>20500</v>
      </c>
    </row>
    <row r="37" spans="1:14" ht="12.75">
      <c r="A37" s="226" t="s">
        <v>11</v>
      </c>
      <c r="B37" s="233" t="s">
        <v>505</v>
      </c>
      <c r="C37" s="228">
        <v>42863</v>
      </c>
      <c r="D37" s="228">
        <v>42863</v>
      </c>
      <c r="E37" s="228">
        <v>39573</v>
      </c>
      <c r="F37" s="228">
        <v>2489</v>
      </c>
      <c r="G37" s="228">
        <v>2489</v>
      </c>
      <c r="H37" s="229" t="s">
        <v>10</v>
      </c>
      <c r="I37" s="244" t="s">
        <v>134</v>
      </c>
      <c r="J37" s="232">
        <v>4056</v>
      </c>
      <c r="K37" s="243">
        <v>13922</v>
      </c>
      <c r="L37" s="427">
        <v>22956</v>
      </c>
      <c r="M37" s="434">
        <v>16623</v>
      </c>
      <c r="N37" s="434">
        <v>16895</v>
      </c>
    </row>
    <row r="38" spans="1:14" ht="12.75">
      <c r="A38" s="226" t="s">
        <v>13</v>
      </c>
      <c r="B38" s="233" t="s">
        <v>133</v>
      </c>
      <c r="C38" s="228"/>
      <c r="D38" s="228"/>
      <c r="E38" s="228">
        <v>144</v>
      </c>
      <c r="F38" s="228"/>
      <c r="G38" s="228"/>
      <c r="H38" s="229" t="s">
        <v>11</v>
      </c>
      <c r="I38" s="244" t="s">
        <v>513</v>
      </c>
      <c r="J38" s="232"/>
      <c r="K38" s="243"/>
      <c r="L38" s="427">
        <v>659</v>
      </c>
      <c r="M38" s="434"/>
      <c r="N38" s="434"/>
    </row>
    <row r="39" spans="1:14" ht="12.75">
      <c r="A39" s="226" t="s">
        <v>14</v>
      </c>
      <c r="B39" s="233" t="s">
        <v>135</v>
      </c>
      <c r="C39" s="228">
        <v>60</v>
      </c>
      <c r="D39" s="228">
        <v>60</v>
      </c>
      <c r="E39" s="228">
        <v>735</v>
      </c>
      <c r="F39" s="228">
        <v>60</v>
      </c>
      <c r="G39" s="228">
        <v>60</v>
      </c>
      <c r="H39" s="229" t="s">
        <v>13</v>
      </c>
      <c r="I39" s="244" t="s">
        <v>136</v>
      </c>
      <c r="J39" s="232">
        <v>5222</v>
      </c>
      <c r="K39" s="242">
        <v>5222</v>
      </c>
      <c r="L39" s="427">
        <v>76341</v>
      </c>
      <c r="M39" s="434"/>
      <c r="N39" s="434"/>
    </row>
    <row r="40" spans="1:14" ht="12.75">
      <c r="A40" s="229" t="s">
        <v>56</v>
      </c>
      <c r="B40" s="245" t="s">
        <v>137</v>
      </c>
      <c r="C40" s="242"/>
      <c r="D40" s="242"/>
      <c r="E40" s="228"/>
      <c r="F40" s="228">
        <v>28014</v>
      </c>
      <c r="G40" s="228">
        <v>0</v>
      </c>
      <c r="H40" s="229" t="s">
        <v>14</v>
      </c>
      <c r="I40" s="244" t="s">
        <v>86</v>
      </c>
      <c r="J40" s="232">
        <v>0</v>
      </c>
      <c r="K40" s="242">
        <v>0</v>
      </c>
      <c r="L40" s="427">
        <v>-8318</v>
      </c>
      <c r="M40" s="434"/>
      <c r="N40" s="434"/>
    </row>
    <row r="41" spans="1:14" ht="12.75">
      <c r="A41" s="229" t="s">
        <v>58</v>
      </c>
      <c r="B41" s="245" t="s">
        <v>59</v>
      </c>
      <c r="C41" s="242">
        <v>12008</v>
      </c>
      <c r="D41" s="242">
        <v>12008</v>
      </c>
      <c r="E41" s="242">
        <v>39000</v>
      </c>
      <c r="F41" s="242">
        <v>0</v>
      </c>
      <c r="G41" s="242"/>
      <c r="H41" s="229" t="s">
        <v>56</v>
      </c>
      <c r="I41" s="244" t="s">
        <v>138</v>
      </c>
      <c r="J41" s="232">
        <v>100</v>
      </c>
      <c r="K41" s="242">
        <v>100</v>
      </c>
      <c r="L41" s="427">
        <v>340</v>
      </c>
      <c r="M41" s="434">
        <v>100</v>
      </c>
      <c r="N41" s="434">
        <v>100</v>
      </c>
    </row>
    <row r="42" spans="1:14" ht="12.75">
      <c r="A42" s="229" t="s">
        <v>125</v>
      </c>
      <c r="B42" s="245" t="s">
        <v>139</v>
      </c>
      <c r="C42" s="242"/>
      <c r="D42" s="242"/>
      <c r="E42" s="242">
        <v>155</v>
      </c>
      <c r="F42" s="242"/>
      <c r="G42" s="242"/>
      <c r="H42" s="334"/>
      <c r="I42" s="335"/>
      <c r="J42" s="333"/>
      <c r="K42" s="336"/>
      <c r="L42" s="431"/>
      <c r="M42" s="439"/>
      <c r="N42" s="434"/>
    </row>
    <row r="43" spans="1:14" ht="12.75">
      <c r="A43" s="229"/>
      <c r="B43" s="246" t="s">
        <v>140</v>
      </c>
      <c r="C43" s="247">
        <f>C35+C37+C39+C40+C41+C36</f>
        <v>61591</v>
      </c>
      <c r="D43" s="247">
        <f>D35+D37+D39+D40+D41+D36</f>
        <v>61591</v>
      </c>
      <c r="E43" s="247">
        <f>E35+E37+E39+E40+E41+E36+E38+E42</f>
        <v>85635</v>
      </c>
      <c r="F43" s="247">
        <f>F35+F37+F39+F40+F41+F36</f>
        <v>37223</v>
      </c>
      <c r="G43" s="247">
        <f>G35+G37+G39+G40+G41+G36</f>
        <v>9481</v>
      </c>
      <c r="H43" s="229"/>
      <c r="I43" s="241" t="s">
        <v>141</v>
      </c>
      <c r="J43" s="247">
        <f>J35+J37+J39+J40+J36+J41+J42</f>
        <v>61591</v>
      </c>
      <c r="K43" s="247">
        <f>K35+K37+K39+K40+K36+K41</f>
        <v>78170</v>
      </c>
      <c r="L43" s="432">
        <f>L35+L37+L39+L40+L36+L41+L38</f>
        <v>147149</v>
      </c>
      <c r="M43" s="440">
        <f>M35+M37+M39+M40+M36+M41+M42</f>
        <v>37223</v>
      </c>
      <c r="N43" s="440">
        <f>N35+N37+N39+N40+N36+N41+N42</f>
        <v>37495</v>
      </c>
    </row>
    <row r="44" spans="1:14" ht="12.75">
      <c r="A44" s="229"/>
      <c r="B44" s="246" t="s">
        <v>636</v>
      </c>
      <c r="C44" s="247"/>
      <c r="D44" s="247"/>
      <c r="E44" s="247"/>
      <c r="F44" s="247"/>
      <c r="G44" s="247"/>
      <c r="H44" s="229"/>
      <c r="I44" s="241" t="s">
        <v>635</v>
      </c>
      <c r="J44" s="247"/>
      <c r="K44" s="247"/>
      <c r="L44" s="432"/>
      <c r="M44" s="440"/>
      <c r="N44" s="440"/>
    </row>
    <row r="45" spans="1:14" ht="12.75">
      <c r="A45" s="229" t="s">
        <v>8</v>
      </c>
      <c r="B45" s="245" t="s">
        <v>634</v>
      </c>
      <c r="C45" s="247"/>
      <c r="D45" s="247"/>
      <c r="E45" s="247"/>
      <c r="F45" s="247"/>
      <c r="G45" s="247">
        <v>64153</v>
      </c>
      <c r="H45" s="229"/>
      <c r="I45" s="241"/>
      <c r="J45" s="247"/>
      <c r="K45" s="247"/>
      <c r="L45" s="432"/>
      <c r="M45" s="440"/>
      <c r="N45" s="440">
        <v>0</v>
      </c>
    </row>
    <row r="46" spans="1:14" ht="12.75">
      <c r="A46" s="229"/>
      <c r="B46" s="246" t="s">
        <v>142</v>
      </c>
      <c r="C46" s="247">
        <f>C33+C43</f>
        <v>602334</v>
      </c>
      <c r="D46" s="247">
        <f>D33+D43</f>
        <v>647775</v>
      </c>
      <c r="E46" s="247">
        <f>E33+E43</f>
        <v>761948</v>
      </c>
      <c r="F46" s="247">
        <f>F33+F43</f>
        <v>508024</v>
      </c>
      <c r="G46" s="247">
        <f>G33+G43+G45</f>
        <v>517266</v>
      </c>
      <c r="H46" s="229"/>
      <c r="I46" s="241" t="s">
        <v>143</v>
      </c>
      <c r="J46" s="247">
        <f>J28+J43</f>
        <v>602334</v>
      </c>
      <c r="K46" s="247">
        <f>K28+K43</f>
        <v>647775</v>
      </c>
      <c r="L46" s="432">
        <f>L28+L43</f>
        <v>706141</v>
      </c>
      <c r="M46" s="440">
        <f>M28+M43</f>
        <v>508024</v>
      </c>
      <c r="N46" s="440">
        <f>N28+N43</f>
        <v>517266</v>
      </c>
    </row>
    <row r="47" spans="8:13" ht="15.75">
      <c r="H47" s="89"/>
      <c r="I47" s="90"/>
      <c r="L47" s="58"/>
      <c r="M47" s="58"/>
    </row>
    <row r="48" spans="9:13" ht="15.75">
      <c r="I48" s="90"/>
      <c r="L48" s="58"/>
      <c r="M48" s="58"/>
    </row>
    <row r="49" spans="9:13" ht="15.75">
      <c r="I49" s="90"/>
      <c r="L49" s="58"/>
      <c r="M49" s="58"/>
    </row>
    <row r="50" spans="9:13" ht="15.75">
      <c r="I50" s="90"/>
      <c r="L50" s="58"/>
      <c r="M50" s="58"/>
    </row>
    <row r="51" spans="9:13" ht="15.75">
      <c r="I51" s="90"/>
      <c r="L51" s="60"/>
      <c r="M51" s="60"/>
    </row>
    <row r="52" spans="9:13" ht="15.75">
      <c r="I52" s="90"/>
      <c r="L52" s="60"/>
      <c r="M52" s="60"/>
    </row>
    <row r="53" spans="9:13" ht="15.75">
      <c r="I53" s="90"/>
      <c r="L53" s="60"/>
      <c r="M53" s="60"/>
    </row>
    <row r="54" spans="9:13" ht="15.75">
      <c r="I54" s="90"/>
      <c r="L54" s="60"/>
      <c r="M54" s="60"/>
    </row>
    <row r="55" ht="15.75">
      <c r="I55" s="90"/>
    </row>
  </sheetData>
  <sheetProtection selectLockedCells="1" selectUnlockedCells="1"/>
  <mergeCells count="2">
    <mergeCell ref="A3:N3"/>
    <mergeCell ref="A4:N4"/>
  </mergeCells>
  <printOptions/>
  <pageMargins left="0.2" right="0.22152777777777777" top="0.19027777777777777" bottom="0.25" header="0.23" footer="0.2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52">
      <selection activeCell="G62" sqref="G62"/>
    </sheetView>
  </sheetViews>
  <sheetFormatPr defaultColWidth="9.00390625" defaultRowHeight="12.75"/>
  <cols>
    <col min="1" max="1" width="4.625" style="0" customWidth="1"/>
    <col min="2" max="2" width="38.625" style="87" customWidth="1"/>
    <col min="3" max="5" width="10.125" style="60" customWidth="1"/>
    <col min="6" max="6" width="10.125" style="0" customWidth="1"/>
    <col min="7" max="7" width="10.00390625" style="0" customWidth="1"/>
  </cols>
  <sheetData>
    <row r="1" spans="6:7" ht="15.75">
      <c r="F1" s="61"/>
      <c r="G1" s="61"/>
    </row>
    <row r="2" spans="2:7" ht="10.5" customHeight="1">
      <c r="B2" s="91"/>
      <c r="F2" s="61"/>
      <c r="G2" s="61"/>
    </row>
    <row r="3" ht="9.75" customHeight="1">
      <c r="B3" s="91"/>
    </row>
    <row r="4" spans="1:7" ht="18.75" customHeight="1">
      <c r="A4" s="569" t="s">
        <v>145</v>
      </c>
      <c r="B4" s="569"/>
      <c r="C4" s="569"/>
      <c r="D4" s="569"/>
      <c r="E4" s="569"/>
      <c r="F4" s="569"/>
      <c r="G4" s="563"/>
    </row>
    <row r="5" ht="11.25" customHeight="1">
      <c r="B5" s="92"/>
    </row>
    <row r="6" spans="2:7" ht="18.75" customHeight="1">
      <c r="B6" s="93"/>
      <c r="F6" s="67"/>
      <c r="G6" s="67" t="s">
        <v>2</v>
      </c>
    </row>
    <row r="7" spans="1:7" s="120" customFormat="1" ht="48.75" customHeight="1">
      <c r="A7" s="441" t="s">
        <v>3</v>
      </c>
      <c r="B7" s="442" t="s">
        <v>4</v>
      </c>
      <c r="C7" s="111" t="s">
        <v>385</v>
      </c>
      <c r="D7" s="111" t="s">
        <v>386</v>
      </c>
      <c r="E7" s="443" t="s">
        <v>387</v>
      </c>
      <c r="F7" s="450" t="s">
        <v>388</v>
      </c>
      <c r="G7" s="450" t="s">
        <v>620</v>
      </c>
    </row>
    <row r="8" spans="1:8" ht="15.75">
      <c r="A8" s="40" t="s">
        <v>6</v>
      </c>
      <c r="B8" s="95" t="s">
        <v>146</v>
      </c>
      <c r="C8" s="83"/>
      <c r="D8" s="83"/>
      <c r="E8" s="155"/>
      <c r="F8" s="451"/>
      <c r="G8" s="265"/>
      <c r="H8" s="39"/>
    </row>
    <row r="9" spans="1:8" ht="19.5" customHeight="1">
      <c r="A9" s="43" t="s">
        <v>8</v>
      </c>
      <c r="B9" s="96" t="s">
        <v>34</v>
      </c>
      <c r="C9" s="17"/>
      <c r="D9" s="42"/>
      <c r="E9" s="389"/>
      <c r="F9" s="265"/>
      <c r="G9" s="265"/>
      <c r="H9" s="39"/>
    </row>
    <row r="10" spans="1:8" ht="18.75" customHeight="1">
      <c r="A10" s="43"/>
      <c r="B10" s="96" t="s">
        <v>147</v>
      </c>
      <c r="C10" s="17"/>
      <c r="D10" s="42"/>
      <c r="E10" s="389">
        <v>298</v>
      </c>
      <c r="F10" s="265"/>
      <c r="G10" s="265"/>
      <c r="H10" s="39"/>
    </row>
    <row r="11" spans="1:8" ht="18.75" customHeight="1">
      <c r="A11" s="43"/>
      <c r="B11" s="96" t="s">
        <v>148</v>
      </c>
      <c r="C11" s="17">
        <v>8748</v>
      </c>
      <c r="D11" s="42">
        <v>8748</v>
      </c>
      <c r="E11" s="389">
        <v>8200</v>
      </c>
      <c r="F11" s="265">
        <v>9224</v>
      </c>
      <c r="G11" s="265">
        <v>9224</v>
      </c>
      <c r="H11" s="39"/>
    </row>
    <row r="12" spans="1:8" ht="18.75" customHeight="1">
      <c r="A12" s="43"/>
      <c r="B12" s="96" t="s">
        <v>149</v>
      </c>
      <c r="C12" s="17">
        <v>786</v>
      </c>
      <c r="D12" s="42">
        <v>786</v>
      </c>
      <c r="E12" s="389">
        <v>2010</v>
      </c>
      <c r="F12" s="265">
        <v>1113</v>
      </c>
      <c r="G12" s="265">
        <v>1113</v>
      </c>
      <c r="H12" s="39"/>
    </row>
    <row r="13" spans="1:8" ht="18.75" customHeight="1">
      <c r="A13" s="43"/>
      <c r="B13" s="96" t="s">
        <v>150</v>
      </c>
      <c r="C13" s="17"/>
      <c r="D13" s="42"/>
      <c r="E13" s="389">
        <v>426</v>
      </c>
      <c r="F13" s="265"/>
      <c r="G13" s="265"/>
      <c r="H13" s="39"/>
    </row>
    <row r="14" spans="1:8" ht="18.75" customHeight="1">
      <c r="A14" s="43"/>
      <c r="B14" s="96" t="s">
        <v>42</v>
      </c>
      <c r="C14" s="98">
        <f>C10+C11+C12+C13</f>
        <v>9534</v>
      </c>
      <c r="D14" s="97">
        <v>9534</v>
      </c>
      <c r="E14" s="444">
        <f>E10+E11+E12+E13</f>
        <v>10934</v>
      </c>
      <c r="F14" s="452">
        <v>10337</v>
      </c>
      <c r="G14" s="452">
        <v>10337</v>
      </c>
      <c r="H14" s="39"/>
    </row>
    <row r="15" spans="1:8" ht="18.75" customHeight="1">
      <c r="A15" s="43" t="s">
        <v>10</v>
      </c>
      <c r="B15" s="96" t="s">
        <v>582</v>
      </c>
      <c r="C15" s="17"/>
      <c r="D15" s="42"/>
      <c r="E15" s="389"/>
      <c r="F15" s="265"/>
      <c r="G15" s="265"/>
      <c r="H15" s="39"/>
    </row>
    <row r="16" spans="1:8" ht="18.75" customHeight="1">
      <c r="A16" s="43"/>
      <c r="B16" s="96" t="s">
        <v>151</v>
      </c>
      <c r="C16" s="17"/>
      <c r="D16" s="42"/>
      <c r="E16" s="389"/>
      <c r="F16" s="265"/>
      <c r="G16" s="265"/>
      <c r="H16" s="39"/>
    </row>
    <row r="17" spans="1:8" ht="18.75" customHeight="1">
      <c r="A17" s="43"/>
      <c r="B17" s="96" t="s">
        <v>152</v>
      </c>
      <c r="C17" s="22">
        <v>45545</v>
      </c>
      <c r="D17" s="97">
        <v>45545</v>
      </c>
      <c r="E17" s="445">
        <f>E18+E19+E20</f>
        <v>54757</v>
      </c>
      <c r="F17" s="453">
        <f>F18+F19+F20</f>
        <v>47000</v>
      </c>
      <c r="G17" s="265">
        <v>47000</v>
      </c>
      <c r="H17" s="39"/>
    </row>
    <row r="18" spans="1:8" ht="18.75" customHeight="1">
      <c r="A18" s="43"/>
      <c r="B18" s="96" t="s">
        <v>153</v>
      </c>
      <c r="C18" s="17">
        <v>2500</v>
      </c>
      <c r="D18" s="42">
        <v>2500</v>
      </c>
      <c r="E18" s="389">
        <v>3572</v>
      </c>
      <c r="F18" s="265">
        <v>3500</v>
      </c>
      <c r="G18" s="265">
        <v>3500</v>
      </c>
      <c r="H18" s="39"/>
    </row>
    <row r="19" spans="1:8" ht="18.75" customHeight="1">
      <c r="A19" s="43"/>
      <c r="B19" s="96" t="s">
        <v>154</v>
      </c>
      <c r="C19" s="17">
        <v>31545</v>
      </c>
      <c r="D19" s="42">
        <v>31545</v>
      </c>
      <c r="E19" s="389">
        <v>37670</v>
      </c>
      <c r="F19" s="265">
        <v>30000</v>
      </c>
      <c r="G19" s="265">
        <v>30000</v>
      </c>
      <c r="H19" s="39"/>
    </row>
    <row r="20" spans="1:8" ht="18.75" customHeight="1">
      <c r="A20" s="43"/>
      <c r="B20" s="96" t="s">
        <v>155</v>
      </c>
      <c r="C20" s="17">
        <v>11500</v>
      </c>
      <c r="D20" s="42">
        <v>11500</v>
      </c>
      <c r="E20" s="389">
        <v>13515</v>
      </c>
      <c r="F20" s="265">
        <v>13500</v>
      </c>
      <c r="G20" s="265">
        <v>13500</v>
      </c>
      <c r="H20" s="39"/>
    </row>
    <row r="21" spans="1:8" ht="18.75" customHeight="1">
      <c r="A21" s="43"/>
      <c r="B21" s="96" t="s">
        <v>156</v>
      </c>
      <c r="C21" s="17"/>
      <c r="D21" s="42"/>
      <c r="E21" s="389">
        <v>2193</v>
      </c>
      <c r="F21" s="265"/>
      <c r="G21" s="265"/>
      <c r="H21" s="39"/>
    </row>
    <row r="22" spans="1:8" ht="18.75" customHeight="1">
      <c r="A22" s="43"/>
      <c r="B22" s="96" t="s">
        <v>157</v>
      </c>
      <c r="C22" s="22">
        <f>C23+C28</f>
        <v>98140</v>
      </c>
      <c r="D22" s="22">
        <f>D23+D28</f>
        <v>98140</v>
      </c>
      <c r="E22" s="44">
        <f>E23+E28</f>
        <v>99185</v>
      </c>
      <c r="F22" s="453">
        <f>F23+F28</f>
        <v>4800</v>
      </c>
      <c r="G22" s="265">
        <v>4800</v>
      </c>
      <c r="H22" s="39"/>
    </row>
    <row r="23" spans="1:8" ht="18.75" customHeight="1">
      <c r="A23" s="43"/>
      <c r="B23" s="96" t="s">
        <v>158</v>
      </c>
      <c r="C23" s="17">
        <v>87140</v>
      </c>
      <c r="D23" s="22">
        <v>87140</v>
      </c>
      <c r="E23" s="44">
        <f>E24+E26</f>
        <v>87140</v>
      </c>
      <c r="F23" s="265"/>
      <c r="G23" s="265"/>
      <c r="H23" s="39"/>
    </row>
    <row r="24" spans="1:8" ht="18" customHeight="1">
      <c r="A24" s="43"/>
      <c r="B24" s="96" t="s">
        <v>159</v>
      </c>
      <c r="C24" s="17">
        <v>10261</v>
      </c>
      <c r="D24" s="42">
        <v>10261</v>
      </c>
      <c r="E24" s="389">
        <v>10261</v>
      </c>
      <c r="F24" s="265"/>
      <c r="G24" s="265"/>
      <c r="H24" s="39"/>
    </row>
    <row r="25" spans="1:8" ht="18.75" customHeight="1">
      <c r="A25" s="43"/>
      <c r="B25" s="96" t="s">
        <v>160</v>
      </c>
      <c r="C25" s="17"/>
      <c r="D25" s="42"/>
      <c r="E25" s="389"/>
      <c r="F25" s="265"/>
      <c r="G25" s="265"/>
      <c r="H25" s="39"/>
    </row>
    <row r="26" spans="1:8" ht="18.75" customHeight="1">
      <c r="A26" s="43"/>
      <c r="B26" s="96" t="s">
        <v>161</v>
      </c>
      <c r="C26" s="17">
        <v>76879</v>
      </c>
      <c r="D26" s="42">
        <v>76879</v>
      </c>
      <c r="E26" s="389">
        <v>76879</v>
      </c>
      <c r="F26" s="265"/>
      <c r="G26" s="265"/>
      <c r="H26" s="39"/>
    </row>
    <row r="27" spans="1:8" ht="18.75" customHeight="1">
      <c r="A27" s="43"/>
      <c r="B27" s="96" t="s">
        <v>162</v>
      </c>
      <c r="C27" s="17"/>
      <c r="D27" s="42"/>
      <c r="E27" s="389"/>
      <c r="F27" s="265"/>
      <c r="G27" s="265"/>
      <c r="H27" s="39"/>
    </row>
    <row r="28" spans="1:8" ht="18.75" customHeight="1">
      <c r="A28" s="43"/>
      <c r="B28" s="96" t="s">
        <v>163</v>
      </c>
      <c r="C28" s="17">
        <v>11000</v>
      </c>
      <c r="D28" s="42">
        <v>11000</v>
      </c>
      <c r="E28" s="389">
        <v>12045</v>
      </c>
      <c r="F28" s="265">
        <v>4800</v>
      </c>
      <c r="G28" s="265">
        <v>4800</v>
      </c>
      <c r="H28" s="39"/>
    </row>
    <row r="29" spans="1:8" ht="18.75" customHeight="1">
      <c r="A29" s="43"/>
      <c r="B29" s="96" t="s">
        <v>164</v>
      </c>
      <c r="C29" s="17"/>
      <c r="D29" s="42"/>
      <c r="E29" s="389"/>
      <c r="F29" s="265"/>
      <c r="G29" s="265"/>
      <c r="H29" s="39"/>
    </row>
    <row r="30" spans="1:8" ht="18.75" customHeight="1">
      <c r="A30" s="43"/>
      <c r="B30" s="96" t="s">
        <v>165</v>
      </c>
      <c r="C30" s="17">
        <v>50</v>
      </c>
      <c r="D30" s="42">
        <v>50</v>
      </c>
      <c r="E30" s="389">
        <v>3</v>
      </c>
      <c r="F30" s="265"/>
      <c r="G30" s="265"/>
      <c r="H30" s="39"/>
    </row>
    <row r="31" spans="1:8" ht="18.75" customHeight="1">
      <c r="A31" s="43"/>
      <c r="B31" s="96" t="s">
        <v>166</v>
      </c>
      <c r="C31" s="17"/>
      <c r="D31" s="42"/>
      <c r="E31" s="389">
        <v>1641</v>
      </c>
      <c r="F31" s="265"/>
      <c r="G31" s="265"/>
      <c r="H31" s="39"/>
    </row>
    <row r="32" spans="1:8" ht="18" customHeight="1">
      <c r="A32" s="43"/>
      <c r="B32" s="96" t="s">
        <v>583</v>
      </c>
      <c r="C32" s="22">
        <f>C17+C21+C22+C29+C30+C31</f>
        <v>143735</v>
      </c>
      <c r="D32" s="22">
        <f>D17+D21+D22+D29+D30+D31</f>
        <v>143735</v>
      </c>
      <c r="E32" s="44">
        <f>E17+E21+E22+E29+E30+E31</f>
        <v>157779</v>
      </c>
      <c r="F32" s="453">
        <f>F17+F21+F22+F29+F30+F31</f>
        <v>51800</v>
      </c>
      <c r="G32" s="453">
        <f>G17+G21+G22+G29+G30+G31</f>
        <v>51800</v>
      </c>
      <c r="H32" s="39"/>
    </row>
    <row r="33" spans="1:8" ht="18.75" customHeight="1">
      <c r="A33" s="43"/>
      <c r="B33" s="95" t="s">
        <v>167</v>
      </c>
      <c r="C33" s="49">
        <f>C32+C14</f>
        <v>153269</v>
      </c>
      <c r="D33" s="49">
        <f>D32+D14</f>
        <v>153269</v>
      </c>
      <c r="E33" s="327">
        <f>E32+E14</f>
        <v>168713</v>
      </c>
      <c r="F33" s="263">
        <f>F32+F14</f>
        <v>62137</v>
      </c>
      <c r="G33" s="263">
        <f>G32+G14</f>
        <v>62137</v>
      </c>
      <c r="H33" s="39"/>
    </row>
    <row r="34" spans="1:8" ht="18.75" customHeight="1">
      <c r="A34" s="40" t="s">
        <v>17</v>
      </c>
      <c r="B34" s="95" t="s">
        <v>168</v>
      </c>
      <c r="C34" s="17"/>
      <c r="D34" s="42"/>
      <c r="E34" s="389"/>
      <c r="F34" s="265"/>
      <c r="G34" s="265"/>
      <c r="H34" s="39"/>
    </row>
    <row r="35" spans="1:8" ht="18.75" customHeight="1">
      <c r="A35" s="43" t="s">
        <v>8</v>
      </c>
      <c r="B35" s="96" t="s">
        <v>169</v>
      </c>
      <c r="C35" s="17">
        <v>6660</v>
      </c>
      <c r="D35" s="42">
        <v>6660</v>
      </c>
      <c r="E35" s="389">
        <v>6028</v>
      </c>
      <c r="F35" s="265">
        <v>6660</v>
      </c>
      <c r="G35" s="265">
        <v>6660</v>
      </c>
      <c r="H35" s="39"/>
    </row>
    <row r="36" spans="1:8" ht="18.75" customHeight="1">
      <c r="A36" s="43"/>
      <c r="B36" s="95" t="s">
        <v>170</v>
      </c>
      <c r="C36" s="28">
        <f>C35</f>
        <v>6660</v>
      </c>
      <c r="D36" s="28">
        <f>D35</f>
        <v>6660</v>
      </c>
      <c r="E36" s="41">
        <f>E35</f>
        <v>6028</v>
      </c>
      <c r="F36" s="269">
        <f>F35</f>
        <v>6660</v>
      </c>
      <c r="G36" s="269">
        <f>G35</f>
        <v>6660</v>
      </c>
      <c r="H36" s="39"/>
    </row>
    <row r="37" spans="1:8" ht="18.75" customHeight="1">
      <c r="A37" s="40" t="s">
        <v>20</v>
      </c>
      <c r="B37" s="95" t="s">
        <v>171</v>
      </c>
      <c r="C37" s="17"/>
      <c r="D37" s="42"/>
      <c r="E37" s="389"/>
      <c r="F37" s="265"/>
      <c r="G37" s="265"/>
      <c r="H37" s="39"/>
    </row>
    <row r="38" spans="1:8" ht="18.75" customHeight="1">
      <c r="A38" s="43" t="s">
        <v>8</v>
      </c>
      <c r="B38" s="96" t="s">
        <v>172</v>
      </c>
      <c r="C38" s="17"/>
      <c r="D38" s="42"/>
      <c r="E38" s="389"/>
      <c r="F38" s="265"/>
      <c r="G38" s="265"/>
      <c r="H38" s="39"/>
    </row>
    <row r="39" spans="1:8" ht="18.75" customHeight="1">
      <c r="A39" s="43"/>
      <c r="B39" s="259" t="s">
        <v>405</v>
      </c>
      <c r="C39" s="17"/>
      <c r="D39" s="42"/>
      <c r="E39" s="389"/>
      <c r="F39" s="265">
        <v>260058</v>
      </c>
      <c r="G39" s="265">
        <v>285214</v>
      </c>
      <c r="H39" s="39"/>
    </row>
    <row r="40" spans="1:8" ht="19.5" customHeight="1">
      <c r="A40" s="43"/>
      <c r="B40" s="96" t="s">
        <v>173</v>
      </c>
      <c r="C40" s="99">
        <v>173129</v>
      </c>
      <c r="D40" s="42">
        <v>173129</v>
      </c>
      <c r="E40" s="389">
        <v>173129</v>
      </c>
      <c r="F40" s="454"/>
      <c r="G40" s="265"/>
      <c r="H40" s="39"/>
    </row>
    <row r="41" spans="1:8" ht="18.75" customHeight="1">
      <c r="A41" s="43"/>
      <c r="B41" s="96" t="s">
        <v>174</v>
      </c>
      <c r="C41" s="99">
        <v>108596</v>
      </c>
      <c r="D41" s="42">
        <v>109196</v>
      </c>
      <c r="E41" s="389">
        <v>100839</v>
      </c>
      <c r="F41" s="454"/>
      <c r="G41" s="265"/>
      <c r="H41" s="39"/>
    </row>
    <row r="42" spans="1:8" ht="18.75" customHeight="1">
      <c r="A42" s="43"/>
      <c r="B42" s="96" t="s">
        <v>175</v>
      </c>
      <c r="C42" s="17"/>
      <c r="D42" s="42">
        <v>14056</v>
      </c>
      <c r="E42" s="389">
        <v>45165</v>
      </c>
      <c r="F42" s="265"/>
      <c r="G42" s="265">
        <v>350</v>
      </c>
      <c r="H42" s="39"/>
    </row>
    <row r="43" spans="1:8" ht="18.75" customHeight="1">
      <c r="A43" s="43"/>
      <c r="B43" s="96" t="s">
        <v>176</v>
      </c>
      <c r="C43" s="17"/>
      <c r="D43" s="42">
        <v>8060</v>
      </c>
      <c r="E43" s="389">
        <v>61663</v>
      </c>
      <c r="F43" s="265"/>
      <c r="G43" s="265">
        <v>6130</v>
      </c>
      <c r="H43" s="39"/>
    </row>
    <row r="44" spans="1:8" ht="18.75" customHeight="1">
      <c r="A44" s="43"/>
      <c r="B44" s="96" t="s">
        <v>177</v>
      </c>
      <c r="C44" s="17"/>
      <c r="D44" s="42">
        <v>16579</v>
      </c>
      <c r="E44" s="389"/>
      <c r="F44" s="265"/>
      <c r="G44" s="265"/>
      <c r="H44" s="39"/>
    </row>
    <row r="45" spans="1:8" ht="18.75" customHeight="1">
      <c r="A45" s="43"/>
      <c r="B45" s="96" t="s">
        <v>178</v>
      </c>
      <c r="C45" s="17"/>
      <c r="D45" s="42">
        <v>12279</v>
      </c>
      <c r="E45" s="389">
        <v>26779</v>
      </c>
      <c r="F45" s="265"/>
      <c r="G45" s="265"/>
      <c r="H45" s="39"/>
    </row>
    <row r="46" spans="1:8" ht="18.75" customHeight="1">
      <c r="A46" s="43"/>
      <c r="B46" s="96" t="s">
        <v>404</v>
      </c>
      <c r="C46" s="17"/>
      <c r="D46" s="42">
        <v>65</v>
      </c>
      <c r="E46" s="389">
        <v>65</v>
      </c>
      <c r="F46" s="265"/>
      <c r="G46" s="265"/>
      <c r="H46" s="39"/>
    </row>
    <row r="47" spans="1:8" ht="18" customHeight="1">
      <c r="A47" s="43"/>
      <c r="B47" s="96" t="s">
        <v>621</v>
      </c>
      <c r="C47" s="22">
        <f>C40+C41</f>
        <v>281725</v>
      </c>
      <c r="D47" s="22">
        <f>D40+D41+D42+D43+D44+D45+D46</f>
        <v>333364</v>
      </c>
      <c r="E47" s="44">
        <f>E40+E41+E42+E43+E44+E45+E46</f>
        <v>407640</v>
      </c>
      <c r="F47" s="453">
        <f>F40+F41+F42+F43+F44+F45+F46+F39</f>
        <v>260058</v>
      </c>
      <c r="G47" s="453">
        <f>G40+G41+G42+G43+G44+G45+G46+G39</f>
        <v>291694</v>
      </c>
      <c r="H47" s="39"/>
    </row>
    <row r="48" spans="1:8" ht="18" customHeight="1">
      <c r="A48" s="43" t="s">
        <v>10</v>
      </c>
      <c r="B48" s="96" t="s">
        <v>179</v>
      </c>
      <c r="C48" s="17"/>
      <c r="D48" s="42"/>
      <c r="E48" s="389"/>
      <c r="F48" s="265"/>
      <c r="G48" s="265"/>
      <c r="H48" s="39"/>
    </row>
    <row r="49" spans="1:8" ht="23.25" customHeight="1">
      <c r="A49" s="43"/>
      <c r="B49" s="102" t="s">
        <v>510</v>
      </c>
      <c r="C49" s="17">
        <v>59041</v>
      </c>
      <c r="D49" s="42">
        <v>65711</v>
      </c>
      <c r="E49" s="389">
        <v>80458</v>
      </c>
      <c r="F49" s="265">
        <v>88346</v>
      </c>
      <c r="G49" s="265">
        <v>88346</v>
      </c>
      <c r="H49" s="39"/>
    </row>
    <row r="50" spans="1:8" ht="18" customHeight="1">
      <c r="A50" s="43"/>
      <c r="B50" s="96" t="s">
        <v>180</v>
      </c>
      <c r="C50" s="17">
        <v>10000</v>
      </c>
      <c r="D50" s="42">
        <v>10020</v>
      </c>
      <c r="E50" s="389">
        <v>10425</v>
      </c>
      <c r="F50" s="265">
        <v>10500</v>
      </c>
      <c r="G50" s="265">
        <v>10500</v>
      </c>
      <c r="H50" s="39"/>
    </row>
    <row r="51" spans="1:8" ht="24.75" customHeight="1">
      <c r="A51" s="43"/>
      <c r="B51" s="102" t="s">
        <v>511</v>
      </c>
      <c r="C51" s="17">
        <v>320</v>
      </c>
      <c r="D51" s="42">
        <v>320</v>
      </c>
      <c r="E51" s="446">
        <v>462</v>
      </c>
      <c r="F51" s="265">
        <v>2489</v>
      </c>
      <c r="G51" s="265">
        <v>2489</v>
      </c>
      <c r="H51" s="39"/>
    </row>
    <row r="52" spans="1:8" ht="18" customHeight="1">
      <c r="A52" s="43"/>
      <c r="B52" s="96" t="s">
        <v>406</v>
      </c>
      <c r="C52" s="17"/>
      <c r="D52" s="42"/>
      <c r="E52" s="389">
        <v>729</v>
      </c>
      <c r="F52" s="265"/>
      <c r="G52" s="265"/>
      <c r="H52" s="39"/>
    </row>
    <row r="53" spans="1:8" ht="18" customHeight="1">
      <c r="A53" s="43"/>
      <c r="B53" s="96" t="s">
        <v>407</v>
      </c>
      <c r="C53" s="17"/>
      <c r="D53" s="42"/>
      <c r="E53" s="389">
        <v>144</v>
      </c>
      <c r="F53" s="265"/>
      <c r="G53" s="265"/>
      <c r="H53" s="39"/>
    </row>
    <row r="54" spans="1:8" ht="18" customHeight="1">
      <c r="A54" s="43"/>
      <c r="B54" s="96" t="s">
        <v>181</v>
      </c>
      <c r="C54" s="100">
        <f>C49+C51+C52+C53</f>
        <v>59361</v>
      </c>
      <c r="D54" s="100">
        <f>D49+D51+D52+D53</f>
        <v>66031</v>
      </c>
      <c r="E54" s="447">
        <f>E49+E51+E52+E53</f>
        <v>81793</v>
      </c>
      <c r="F54" s="455">
        <f>F49+F51+F52+F53</f>
        <v>90835</v>
      </c>
      <c r="G54" s="455">
        <f>G49+G51+G52+G53</f>
        <v>90835</v>
      </c>
      <c r="H54" s="39"/>
    </row>
    <row r="55" spans="1:8" ht="18" customHeight="1">
      <c r="A55" s="40" t="s">
        <v>20</v>
      </c>
      <c r="B55" s="95" t="s">
        <v>182</v>
      </c>
      <c r="C55" s="28">
        <f>C47+C54</f>
        <v>341086</v>
      </c>
      <c r="D55" s="28">
        <f>D47+D54</f>
        <v>399395</v>
      </c>
      <c r="E55" s="41">
        <f>E47+E54</f>
        <v>489433</v>
      </c>
      <c r="F55" s="269">
        <f>F47+F54</f>
        <v>350893</v>
      </c>
      <c r="G55" s="269">
        <f>G47+G54</f>
        <v>382529</v>
      </c>
      <c r="H55" s="39"/>
    </row>
    <row r="56" spans="1:8" ht="18" customHeight="1">
      <c r="A56" s="40" t="s">
        <v>64</v>
      </c>
      <c r="B56" s="95" t="s">
        <v>183</v>
      </c>
      <c r="C56" s="17"/>
      <c r="D56" s="42"/>
      <c r="E56" s="389"/>
      <c r="F56" s="265"/>
      <c r="G56" s="265"/>
      <c r="H56" s="39"/>
    </row>
    <row r="57" spans="1:8" ht="18" customHeight="1">
      <c r="A57" s="43"/>
      <c r="B57" s="96" t="s">
        <v>184</v>
      </c>
      <c r="C57" s="17"/>
      <c r="D57" s="42"/>
      <c r="E57" s="389"/>
      <c r="F57" s="265"/>
      <c r="G57" s="265"/>
      <c r="H57" s="39"/>
    </row>
    <row r="58" spans="1:8" ht="18" customHeight="1">
      <c r="A58" s="43"/>
      <c r="B58" s="96" t="s">
        <v>185</v>
      </c>
      <c r="C58" s="17">
        <v>60</v>
      </c>
      <c r="D58" s="42">
        <v>60</v>
      </c>
      <c r="E58" s="389">
        <v>735</v>
      </c>
      <c r="F58" s="265">
        <v>60</v>
      </c>
      <c r="G58" s="265">
        <v>60</v>
      </c>
      <c r="H58" s="39"/>
    </row>
    <row r="59" spans="1:8" ht="18" customHeight="1">
      <c r="A59" s="43"/>
      <c r="B59" s="95" t="s">
        <v>186</v>
      </c>
      <c r="C59" s="28">
        <f>C57+C58</f>
        <v>60</v>
      </c>
      <c r="D59" s="28">
        <v>60</v>
      </c>
      <c r="E59" s="41">
        <f>E57+E58</f>
        <v>735</v>
      </c>
      <c r="F59" s="269">
        <v>60</v>
      </c>
      <c r="G59" s="269">
        <v>60</v>
      </c>
      <c r="H59" s="39"/>
    </row>
    <row r="60" spans="1:8" ht="18" customHeight="1">
      <c r="A60" s="40" t="s">
        <v>69</v>
      </c>
      <c r="B60" s="95" t="s">
        <v>18</v>
      </c>
      <c r="C60" s="27">
        <v>3898</v>
      </c>
      <c r="D60" s="53">
        <v>3898</v>
      </c>
      <c r="E60" s="390"/>
      <c r="F60" s="270">
        <v>59709</v>
      </c>
      <c r="G60" s="270">
        <v>0</v>
      </c>
      <c r="H60" s="39"/>
    </row>
    <row r="61" spans="1:8" ht="18" customHeight="1">
      <c r="A61" s="43"/>
      <c r="B61" s="95" t="s">
        <v>187</v>
      </c>
      <c r="C61" s="49">
        <f>C33+C36+C55+C59+C60</f>
        <v>504973</v>
      </c>
      <c r="D61" s="49">
        <f>D33+D36+D55+D59+D60</f>
        <v>563282</v>
      </c>
      <c r="E61" s="327">
        <f>E33+E36+E55+E59+E60</f>
        <v>664909</v>
      </c>
      <c r="F61" s="263">
        <f>F33+F36+F55+F59+F60</f>
        <v>479459</v>
      </c>
      <c r="G61" s="263">
        <f>G33+G36+G55+G59+G60</f>
        <v>451386</v>
      </c>
      <c r="H61" s="39"/>
    </row>
    <row r="62" spans="1:8" ht="18" customHeight="1">
      <c r="A62" s="40" t="s">
        <v>75</v>
      </c>
      <c r="B62" s="101" t="s">
        <v>188</v>
      </c>
      <c r="C62" s="17"/>
      <c r="D62" s="42"/>
      <c r="E62" s="389"/>
      <c r="F62" s="265"/>
      <c r="G62" s="265"/>
      <c r="H62" s="39"/>
    </row>
    <row r="63" spans="1:8" ht="18" customHeight="1">
      <c r="A63" s="43"/>
      <c r="B63" s="102" t="s">
        <v>189</v>
      </c>
      <c r="C63" s="17"/>
      <c r="D63" s="42"/>
      <c r="E63" s="389"/>
      <c r="F63" s="265"/>
      <c r="G63" s="265"/>
      <c r="H63" s="39"/>
    </row>
    <row r="64" spans="1:8" ht="18" customHeight="1">
      <c r="A64" s="43"/>
      <c r="B64" s="102" t="s">
        <v>190</v>
      </c>
      <c r="C64" s="103"/>
      <c r="D64" s="22"/>
      <c r="E64" s="44"/>
      <c r="F64" s="456"/>
      <c r="G64" s="265"/>
      <c r="H64" s="39"/>
    </row>
    <row r="65" spans="1:8" ht="18" customHeight="1">
      <c r="A65" s="43"/>
      <c r="B65" s="102" t="s">
        <v>596</v>
      </c>
      <c r="C65" s="17">
        <v>28136</v>
      </c>
      <c r="D65" s="42">
        <v>14984</v>
      </c>
      <c r="E65" s="389"/>
      <c r="F65" s="265"/>
      <c r="G65" s="265"/>
      <c r="H65" s="39"/>
    </row>
    <row r="66" spans="1:8" ht="18" customHeight="1">
      <c r="A66" s="43"/>
      <c r="B66" s="102" t="s">
        <v>191</v>
      </c>
      <c r="C66" s="17">
        <v>12008</v>
      </c>
      <c r="D66" s="42">
        <v>12008</v>
      </c>
      <c r="E66" s="389">
        <v>39000</v>
      </c>
      <c r="F66" s="265">
        <v>0</v>
      </c>
      <c r="G66" s="265">
        <v>0</v>
      </c>
      <c r="H66" s="39"/>
    </row>
    <row r="67" spans="1:8" ht="18" customHeight="1">
      <c r="A67" s="43"/>
      <c r="B67" s="102" t="s">
        <v>192</v>
      </c>
      <c r="C67" s="17"/>
      <c r="D67" s="42"/>
      <c r="E67" s="389">
        <v>155</v>
      </c>
      <c r="F67" s="265"/>
      <c r="G67" s="265"/>
      <c r="H67" s="39"/>
    </row>
    <row r="68" spans="1:8" ht="24.75">
      <c r="A68" s="256"/>
      <c r="B68" s="359" t="s">
        <v>597</v>
      </c>
      <c r="C68" s="264"/>
      <c r="D68" s="360"/>
      <c r="E68" s="448"/>
      <c r="F68" s="265">
        <v>17492</v>
      </c>
      <c r="G68" s="265">
        <v>0</v>
      </c>
      <c r="H68" s="39"/>
    </row>
    <row r="69" spans="1:8" ht="17.25" customHeight="1">
      <c r="A69" s="256"/>
      <c r="B69" s="359" t="s">
        <v>637</v>
      </c>
      <c r="C69" s="264"/>
      <c r="D69" s="360"/>
      <c r="E69" s="448"/>
      <c r="F69" s="265"/>
      <c r="G69" s="265">
        <v>64153</v>
      </c>
      <c r="H69" s="39"/>
    </row>
    <row r="70" spans="1:8" ht="18" customHeight="1">
      <c r="A70" s="256"/>
      <c r="B70" s="260" t="s">
        <v>193</v>
      </c>
      <c r="C70" s="82">
        <f>C65+C66+C63+C67</f>
        <v>40144</v>
      </c>
      <c r="D70" s="82">
        <f>D65+D66+D63+D67</f>
        <v>26992</v>
      </c>
      <c r="E70" s="415">
        <f>E65+E66+E63+E67+E68</f>
        <v>39155</v>
      </c>
      <c r="F70" s="263">
        <f>F65+F66+F63+F67+F68</f>
        <v>17492</v>
      </c>
      <c r="G70" s="263">
        <f>G65+G66+G63+G67+G68+G69</f>
        <v>64153</v>
      </c>
      <c r="H70" s="39"/>
    </row>
    <row r="71" spans="1:8" ht="18" customHeight="1">
      <c r="A71" s="261"/>
      <c r="B71" s="262" t="s">
        <v>194</v>
      </c>
      <c r="C71" s="263">
        <f>C61+C70</f>
        <v>545117</v>
      </c>
      <c r="D71" s="263">
        <f>D61+D70</f>
        <v>590274</v>
      </c>
      <c r="E71" s="449">
        <f>E61+E70</f>
        <v>704064</v>
      </c>
      <c r="F71" s="263">
        <f>F61+F70</f>
        <v>496951</v>
      </c>
      <c r="G71" s="263">
        <f>G61+G70</f>
        <v>515539</v>
      </c>
      <c r="H71" s="39"/>
    </row>
    <row r="72" spans="6:8" ht="15.75">
      <c r="F72" s="104"/>
      <c r="G72" s="39"/>
      <c r="H72" s="39"/>
    </row>
    <row r="73" spans="6:8" ht="15.75">
      <c r="F73" s="104"/>
      <c r="G73" s="39"/>
      <c r="H73" s="39"/>
    </row>
    <row r="74" spans="6:8" ht="15.75">
      <c r="F74" s="104"/>
      <c r="G74" s="39"/>
      <c r="H74" s="39"/>
    </row>
    <row r="75" spans="6:8" ht="15.75">
      <c r="F75" s="104"/>
      <c r="G75" s="39"/>
      <c r="H75" s="39"/>
    </row>
    <row r="76" spans="6:8" ht="15.75">
      <c r="F76" s="104"/>
      <c r="G76" s="39"/>
      <c r="H76" s="39"/>
    </row>
    <row r="77" spans="6:8" ht="15.75">
      <c r="F77" s="104"/>
      <c r="G77" s="39"/>
      <c r="H77" s="39"/>
    </row>
    <row r="78" spans="6:8" ht="15.75">
      <c r="F78" s="104"/>
      <c r="G78" s="39"/>
      <c r="H78" s="39"/>
    </row>
    <row r="79" spans="6:8" ht="15.75">
      <c r="F79" s="104"/>
      <c r="G79" s="39"/>
      <c r="H79" s="39"/>
    </row>
    <row r="80" spans="6:8" ht="15.75">
      <c r="F80" s="104"/>
      <c r="G80" s="39"/>
      <c r="H80" s="39"/>
    </row>
    <row r="81" spans="6:8" ht="15.75">
      <c r="F81" s="104"/>
      <c r="G81" s="39"/>
      <c r="H81" s="39"/>
    </row>
    <row r="82" spans="6:8" ht="15.75">
      <c r="F82" s="104"/>
      <c r="G82" s="39"/>
      <c r="H82" s="39"/>
    </row>
    <row r="83" spans="6:8" ht="15.75">
      <c r="F83" s="104"/>
      <c r="G83" s="39"/>
      <c r="H83" s="39"/>
    </row>
    <row r="84" spans="6:8" ht="15.75">
      <c r="F84" s="104"/>
      <c r="G84" s="39"/>
      <c r="H84" s="39"/>
    </row>
    <row r="85" spans="6:8" ht="15.75">
      <c r="F85" s="104"/>
      <c r="G85" s="39"/>
      <c r="H85" s="39"/>
    </row>
    <row r="86" spans="6:8" ht="15.75">
      <c r="F86" s="104"/>
      <c r="G86" s="39"/>
      <c r="H86" s="39"/>
    </row>
    <row r="87" spans="6:8" ht="15.75">
      <c r="F87" s="104"/>
      <c r="G87" s="39"/>
      <c r="H87" s="39"/>
    </row>
    <row r="88" spans="6:8" ht="15.75">
      <c r="F88" s="104"/>
      <c r="G88" s="39"/>
      <c r="H88" s="39"/>
    </row>
    <row r="89" spans="6:8" ht="15.75">
      <c r="F89" s="104"/>
      <c r="G89" s="39"/>
      <c r="H89" s="39"/>
    </row>
    <row r="90" ht="15.75">
      <c r="F90" s="104"/>
    </row>
    <row r="91" ht="15.75">
      <c r="F91" s="104"/>
    </row>
    <row r="92" ht="15.75">
      <c r="F92" s="104"/>
    </row>
    <row r="93" ht="15.75">
      <c r="F93" s="104"/>
    </row>
    <row r="94" ht="15.75">
      <c r="F94" s="104"/>
    </row>
    <row r="95" ht="15.75">
      <c r="F95" s="104"/>
    </row>
    <row r="96" ht="15.75">
      <c r="F96" s="104"/>
    </row>
    <row r="97" ht="15.75">
      <c r="F97" s="104"/>
    </row>
    <row r="98" ht="15.75">
      <c r="F98" s="104"/>
    </row>
    <row r="99" ht="15.75">
      <c r="F99" s="104"/>
    </row>
    <row r="100" ht="15.75">
      <c r="F100" s="104"/>
    </row>
    <row r="101" ht="15.75">
      <c r="F101" s="104"/>
    </row>
    <row r="102" ht="15.75">
      <c r="F102" s="104"/>
    </row>
    <row r="103" ht="15.75">
      <c r="F103" s="104"/>
    </row>
    <row r="104" ht="15.75">
      <c r="F104" s="104"/>
    </row>
    <row r="105" ht="15.75">
      <c r="F105" s="104"/>
    </row>
    <row r="106" ht="15.75">
      <c r="F106" s="104"/>
    </row>
    <row r="107" ht="15.75">
      <c r="F107" s="104"/>
    </row>
    <row r="108" ht="15.75">
      <c r="F108" s="104"/>
    </row>
    <row r="109" ht="15.75">
      <c r="F109" s="104"/>
    </row>
    <row r="110" ht="15.75">
      <c r="F110" s="104"/>
    </row>
    <row r="111" ht="15.75">
      <c r="F111" s="104"/>
    </row>
  </sheetData>
  <sheetProtection selectLockedCells="1" selectUnlockedCells="1"/>
  <mergeCells count="1">
    <mergeCell ref="A4:G4"/>
  </mergeCells>
  <printOptions/>
  <pageMargins left="0.27" right="0.25972222222222224" top="0.4701388888888889" bottom="0.575" header="0.5" footer="0.5118055555555555"/>
  <pageSetup horizontalDpi="300" verticalDpi="300" orientation="portrait" paperSize="9" r:id="rId1"/>
  <headerFooter alignWithMargins="0">
    <oddHeader>&amp;R&amp;"Times New Roman,Normál"&amp;8 3a.melléklet
&amp;P.oldal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58"/>
  <sheetViews>
    <sheetView zoomScalePageLayoutView="0" workbookViewId="0" topLeftCell="A1">
      <selection activeCell="G11" sqref="G11"/>
    </sheetView>
  </sheetViews>
  <sheetFormatPr defaultColWidth="7.875" defaultRowHeight="12.75"/>
  <cols>
    <col min="1" max="1" width="4.00390625" style="86" customWidth="1"/>
    <col min="2" max="2" width="36.625" style="59" customWidth="1"/>
    <col min="3" max="3" width="11.375" style="60" customWidth="1"/>
    <col min="4" max="4" width="11.375" style="37" customWidth="1"/>
    <col min="5" max="5" width="11.375" style="60" customWidth="1"/>
    <col min="6" max="6" width="11.375" style="3" customWidth="1"/>
    <col min="7" max="7" width="11.25390625" style="37" customWidth="1"/>
    <col min="8" max="248" width="7.875" style="37" customWidth="1"/>
  </cols>
  <sheetData>
    <row r="1" spans="4:7" ht="16.5">
      <c r="D1" s="61"/>
      <c r="F1" s="61"/>
      <c r="G1" s="61" t="s">
        <v>144</v>
      </c>
    </row>
    <row r="2" spans="3:7" ht="13.5" customHeight="1">
      <c r="C2" s="105"/>
      <c r="D2" s="61"/>
      <c r="F2" s="61"/>
      <c r="G2" s="61" t="s">
        <v>195</v>
      </c>
    </row>
    <row r="3" spans="1:7" ht="38.25" customHeight="1">
      <c r="A3" s="570" t="s">
        <v>196</v>
      </c>
      <c r="B3" s="570"/>
      <c r="C3" s="570"/>
      <c r="D3" s="570"/>
      <c r="E3" s="570"/>
      <c r="F3" s="570"/>
      <c r="G3" s="563"/>
    </row>
    <row r="4" spans="1:3" ht="10.5" customHeight="1">
      <c r="A4" s="106"/>
      <c r="B4" s="66"/>
      <c r="C4" s="107"/>
    </row>
    <row r="5" spans="3:7" ht="14.25" customHeight="1">
      <c r="C5" s="8"/>
      <c r="E5" s="108"/>
      <c r="F5" s="8"/>
      <c r="G5" s="8" t="s">
        <v>2</v>
      </c>
    </row>
    <row r="6" spans="1:7" ht="48.75" customHeight="1">
      <c r="A6" s="109" t="s">
        <v>3</v>
      </c>
      <c r="B6" s="110" t="s">
        <v>4</v>
      </c>
      <c r="C6" s="111" t="s">
        <v>385</v>
      </c>
      <c r="D6" s="111" t="s">
        <v>386</v>
      </c>
      <c r="E6" s="458" t="s">
        <v>387</v>
      </c>
      <c r="F6" s="450" t="s">
        <v>388</v>
      </c>
      <c r="G6" s="450" t="s">
        <v>618</v>
      </c>
    </row>
    <row r="7" spans="1:7" s="55" customFormat="1" ht="18" customHeight="1">
      <c r="A7" s="40" t="s">
        <v>6</v>
      </c>
      <c r="B7" s="317" t="s">
        <v>25</v>
      </c>
      <c r="C7" s="27"/>
      <c r="D7" s="24"/>
      <c r="E7" s="390"/>
      <c r="F7" s="270"/>
      <c r="G7" s="270"/>
    </row>
    <row r="8" spans="1:7" s="71" customFormat="1" ht="18" customHeight="1">
      <c r="A8" s="68" t="s">
        <v>8</v>
      </c>
      <c r="B8" s="318" t="s">
        <v>61</v>
      </c>
      <c r="C8" s="70">
        <v>40327</v>
      </c>
      <c r="D8" s="23">
        <v>47151</v>
      </c>
      <c r="E8" s="136">
        <v>55506</v>
      </c>
      <c r="F8" s="416">
        <v>85474</v>
      </c>
      <c r="G8" s="416">
        <v>85906</v>
      </c>
    </row>
    <row r="9" spans="1:7" s="71" customFormat="1" ht="18" customHeight="1">
      <c r="A9" s="68" t="s">
        <v>10</v>
      </c>
      <c r="B9" s="318" t="s">
        <v>62</v>
      </c>
      <c r="C9" s="70">
        <v>9919</v>
      </c>
      <c r="D9" s="23">
        <v>11004</v>
      </c>
      <c r="E9" s="136">
        <v>11595</v>
      </c>
      <c r="F9" s="416">
        <v>15914</v>
      </c>
      <c r="G9" s="416">
        <v>16031</v>
      </c>
    </row>
    <row r="10" spans="1:7" s="71" customFormat="1" ht="18" customHeight="1">
      <c r="A10" s="68" t="s">
        <v>11</v>
      </c>
      <c r="B10" s="318" t="s">
        <v>63</v>
      </c>
      <c r="C10" s="70">
        <v>58211</v>
      </c>
      <c r="D10" s="23">
        <v>59319</v>
      </c>
      <c r="E10" s="136">
        <v>50022</v>
      </c>
      <c r="F10" s="416">
        <v>76115</v>
      </c>
      <c r="G10" s="416">
        <v>86002</v>
      </c>
    </row>
    <row r="11" spans="1:7" s="71" customFormat="1" ht="18" customHeight="1">
      <c r="A11" s="68" t="s">
        <v>13</v>
      </c>
      <c r="B11" s="318" t="s">
        <v>197</v>
      </c>
      <c r="C11" s="70">
        <v>260428</v>
      </c>
      <c r="D11" s="23">
        <v>276397</v>
      </c>
      <c r="E11" s="412">
        <v>268648</v>
      </c>
      <c r="F11" s="416">
        <v>169554</v>
      </c>
      <c r="G11" s="416">
        <v>65749</v>
      </c>
    </row>
    <row r="12" spans="1:7" s="71" customFormat="1" ht="18" customHeight="1">
      <c r="A12" s="68" t="s">
        <v>14</v>
      </c>
      <c r="B12" s="318" t="s">
        <v>198</v>
      </c>
      <c r="C12" s="70">
        <v>58351</v>
      </c>
      <c r="D12" s="23">
        <v>60300</v>
      </c>
      <c r="E12" s="136">
        <v>60597</v>
      </c>
      <c r="F12" s="416">
        <v>28761</v>
      </c>
      <c r="G12" s="416">
        <v>136395</v>
      </c>
    </row>
    <row r="13" spans="1:7" s="71" customFormat="1" ht="18" customHeight="1">
      <c r="A13" s="68" t="s">
        <v>56</v>
      </c>
      <c r="B13" s="318" t="s">
        <v>199</v>
      </c>
      <c r="C13" s="70">
        <v>7076</v>
      </c>
      <c r="D13" s="23">
        <v>7076</v>
      </c>
      <c r="E13" s="136">
        <v>7585</v>
      </c>
      <c r="F13" s="416">
        <v>7976</v>
      </c>
      <c r="G13" s="416">
        <v>7976</v>
      </c>
    </row>
    <row r="14" spans="1:7" s="71" customFormat="1" ht="18" customHeight="1">
      <c r="A14" s="68" t="s">
        <v>58</v>
      </c>
      <c r="B14" s="318" t="s">
        <v>200</v>
      </c>
      <c r="C14" s="70">
        <v>99927</v>
      </c>
      <c r="D14" s="23">
        <v>100670</v>
      </c>
      <c r="E14" s="136">
        <v>96338</v>
      </c>
      <c r="F14" s="416">
        <v>75934</v>
      </c>
      <c r="G14" s="416">
        <v>80257</v>
      </c>
    </row>
    <row r="15" spans="1:7" s="71" customFormat="1" ht="18" customHeight="1">
      <c r="A15" s="68" t="s">
        <v>125</v>
      </c>
      <c r="B15" s="318" t="s">
        <v>201</v>
      </c>
      <c r="C15" s="70"/>
      <c r="D15" s="23"/>
      <c r="E15" s="136"/>
      <c r="F15" s="416"/>
      <c r="G15" s="416"/>
    </row>
    <row r="16" spans="1:7" s="71" customFormat="1" ht="18" customHeight="1">
      <c r="A16" s="68" t="s">
        <v>202</v>
      </c>
      <c r="B16" s="318" t="s">
        <v>203</v>
      </c>
      <c r="C16" s="70"/>
      <c r="D16" s="23"/>
      <c r="E16" s="136"/>
      <c r="F16" s="416"/>
      <c r="G16" s="416"/>
    </row>
    <row r="17" spans="1:7" s="55" customFormat="1" ht="19.5" customHeight="1">
      <c r="A17" s="40"/>
      <c r="B17" s="319" t="s">
        <v>204</v>
      </c>
      <c r="C17" s="29">
        <f>SUM(C8:C16)</f>
        <v>534239</v>
      </c>
      <c r="D17" s="29">
        <f>SUM(D8:D16)</f>
        <v>561917</v>
      </c>
      <c r="E17" s="459">
        <f>SUM(E8:E16)</f>
        <v>550291</v>
      </c>
      <c r="F17" s="461">
        <f>SUM(F8:F16)</f>
        <v>459728</v>
      </c>
      <c r="G17" s="461">
        <f>SUM(G8:G16)</f>
        <v>478316</v>
      </c>
    </row>
    <row r="18" spans="1:7" s="76" customFormat="1" ht="18" customHeight="1">
      <c r="A18" s="112" t="s">
        <v>17</v>
      </c>
      <c r="B18" s="317" t="s">
        <v>26</v>
      </c>
      <c r="C18" s="75"/>
      <c r="D18" s="23"/>
      <c r="E18" s="411"/>
      <c r="F18" s="417"/>
      <c r="G18" s="417"/>
    </row>
    <row r="19" spans="1:7" s="71" customFormat="1" ht="18" customHeight="1">
      <c r="A19" s="68" t="s">
        <v>8</v>
      </c>
      <c r="B19" s="318" t="s">
        <v>80</v>
      </c>
      <c r="C19" s="70">
        <v>1500</v>
      </c>
      <c r="D19" s="23">
        <v>9113</v>
      </c>
      <c r="E19" s="136">
        <v>11024</v>
      </c>
      <c r="F19" s="416">
        <v>20500</v>
      </c>
      <c r="G19" s="416">
        <v>20500</v>
      </c>
    </row>
    <row r="20" spans="1:7" s="71" customFormat="1" ht="18" customHeight="1">
      <c r="A20" s="68" t="s">
        <v>10</v>
      </c>
      <c r="B20" s="318" t="s">
        <v>81</v>
      </c>
      <c r="C20" s="70">
        <v>4056</v>
      </c>
      <c r="D20" s="23">
        <v>13922</v>
      </c>
      <c r="E20" s="136">
        <v>19439</v>
      </c>
      <c r="F20" s="416">
        <v>16623</v>
      </c>
      <c r="G20" s="416">
        <v>16623</v>
      </c>
    </row>
    <row r="21" spans="1:7" s="71" customFormat="1" ht="18" customHeight="1">
      <c r="A21" s="68" t="s">
        <v>11</v>
      </c>
      <c r="B21" s="318" t="s">
        <v>205</v>
      </c>
      <c r="C21" s="70"/>
      <c r="D21" s="23"/>
      <c r="E21" s="136">
        <v>659</v>
      </c>
      <c r="F21" s="416"/>
      <c r="G21" s="416"/>
    </row>
    <row r="22" spans="1:7" s="71" customFormat="1" ht="18" customHeight="1">
      <c r="A22" s="68" t="s">
        <v>13</v>
      </c>
      <c r="B22" s="318" t="s">
        <v>206</v>
      </c>
      <c r="C22" s="70"/>
      <c r="D22" s="23"/>
      <c r="E22" s="136"/>
      <c r="F22" s="416"/>
      <c r="G22" s="416"/>
    </row>
    <row r="23" spans="1:7" s="71" customFormat="1" ht="18" customHeight="1">
      <c r="A23" s="68" t="s">
        <v>14</v>
      </c>
      <c r="B23" s="318" t="s">
        <v>207</v>
      </c>
      <c r="C23" s="70">
        <v>1691</v>
      </c>
      <c r="D23" s="23">
        <v>1691</v>
      </c>
      <c r="E23" s="136">
        <v>1900</v>
      </c>
      <c r="F23" s="416">
        <v>100</v>
      </c>
      <c r="G23" s="416">
        <v>100</v>
      </c>
    </row>
    <row r="24" spans="1:7" s="55" customFormat="1" ht="19.5" customHeight="1">
      <c r="A24" s="40"/>
      <c r="B24" s="319" t="s">
        <v>83</v>
      </c>
      <c r="C24" s="25">
        <f>SUM(C19:C23)</f>
        <v>7247</v>
      </c>
      <c r="D24" s="25">
        <f>SUM(D19:D23)</f>
        <v>24726</v>
      </c>
      <c r="E24" s="367">
        <f>SUM(E19:E23)</f>
        <v>33022</v>
      </c>
      <c r="F24" s="462">
        <f>SUM(F19:F23)</f>
        <v>37223</v>
      </c>
      <c r="G24" s="462">
        <f>SUM(G19:G23)</f>
        <v>37223</v>
      </c>
    </row>
    <row r="25" spans="1:7" s="76" customFormat="1" ht="19.5" customHeight="1">
      <c r="A25" s="112" t="s">
        <v>20</v>
      </c>
      <c r="B25" s="320" t="s">
        <v>208</v>
      </c>
      <c r="C25" s="24">
        <v>0</v>
      </c>
      <c r="D25" s="24">
        <v>0</v>
      </c>
      <c r="E25" s="139">
        <v>0</v>
      </c>
      <c r="F25" s="370">
        <v>0</v>
      </c>
      <c r="G25" s="465">
        <v>0</v>
      </c>
    </row>
    <row r="26" spans="1:7" ht="18" customHeight="1">
      <c r="A26" s="40" t="s">
        <v>64</v>
      </c>
      <c r="B26" s="320" t="s">
        <v>209</v>
      </c>
      <c r="C26" s="24">
        <v>0</v>
      </c>
      <c r="D26" s="24">
        <v>0</v>
      </c>
      <c r="E26" s="139">
        <v>0</v>
      </c>
      <c r="F26" s="370">
        <v>0</v>
      </c>
      <c r="G26" s="270">
        <v>0</v>
      </c>
    </row>
    <row r="27" spans="1:7" ht="18" customHeight="1">
      <c r="A27" s="40" t="s">
        <v>69</v>
      </c>
      <c r="B27" s="320" t="s">
        <v>30</v>
      </c>
      <c r="C27" s="17"/>
      <c r="D27" s="23"/>
      <c r="E27" s="362"/>
      <c r="F27" s="265"/>
      <c r="G27" s="265"/>
    </row>
    <row r="28" spans="1:7" s="71" customFormat="1" ht="18" customHeight="1">
      <c r="A28" s="68" t="s">
        <v>8</v>
      </c>
      <c r="B28" s="321" t="s">
        <v>210</v>
      </c>
      <c r="C28" s="70"/>
      <c r="D28" s="23"/>
      <c r="E28" s="136"/>
      <c r="F28" s="416"/>
      <c r="G28" s="416"/>
    </row>
    <row r="29" spans="1:7" s="71" customFormat="1" ht="18" customHeight="1">
      <c r="A29" s="68" t="s">
        <v>10</v>
      </c>
      <c r="B29" s="318" t="s">
        <v>211</v>
      </c>
      <c r="C29" s="70">
        <v>3631</v>
      </c>
      <c r="D29" s="23">
        <v>3631</v>
      </c>
      <c r="E29" s="136">
        <f>E30+E31</f>
        <v>74781</v>
      </c>
      <c r="F29" s="416">
        <v>0</v>
      </c>
      <c r="G29" s="416">
        <v>0</v>
      </c>
    </row>
    <row r="30" spans="1:7" s="71" customFormat="1" ht="18" customHeight="1">
      <c r="A30" s="68"/>
      <c r="B30" s="318" t="s">
        <v>212</v>
      </c>
      <c r="C30" s="70">
        <v>3631</v>
      </c>
      <c r="D30" s="23">
        <v>3631</v>
      </c>
      <c r="E30" s="136">
        <v>34755</v>
      </c>
      <c r="F30" s="416">
        <v>0</v>
      </c>
      <c r="G30" s="416">
        <v>0</v>
      </c>
    </row>
    <row r="31" spans="1:7" s="71" customFormat="1" ht="18" customHeight="1">
      <c r="A31" s="68"/>
      <c r="B31" s="318" t="s">
        <v>213</v>
      </c>
      <c r="C31" s="70"/>
      <c r="D31" s="23"/>
      <c r="E31" s="136">
        <v>40026</v>
      </c>
      <c r="F31" s="416"/>
      <c r="G31" s="416"/>
    </row>
    <row r="32" spans="1:7" s="71" customFormat="1" ht="18" customHeight="1">
      <c r="A32" s="68" t="s">
        <v>11</v>
      </c>
      <c r="B32" s="318" t="s">
        <v>214</v>
      </c>
      <c r="C32" s="70"/>
      <c r="D32" s="23"/>
      <c r="E32" s="136">
        <v>-9408</v>
      </c>
      <c r="F32" s="416"/>
      <c r="G32" s="416"/>
    </row>
    <row r="33" spans="1:7" s="71" customFormat="1" ht="18" customHeight="1">
      <c r="A33" s="68"/>
      <c r="B33" s="320" t="s">
        <v>87</v>
      </c>
      <c r="C33" s="29">
        <f>C29</f>
        <v>3631</v>
      </c>
      <c r="D33" s="29">
        <f>D29</f>
        <v>3631</v>
      </c>
      <c r="E33" s="459">
        <f>E29+E32</f>
        <v>65373</v>
      </c>
      <c r="F33" s="461">
        <f>F29</f>
        <v>0</v>
      </c>
      <c r="G33" s="461">
        <f>G29</f>
        <v>0</v>
      </c>
    </row>
    <row r="34" spans="1:7" s="71" customFormat="1" ht="18" customHeight="1">
      <c r="A34" s="112" t="s">
        <v>75</v>
      </c>
      <c r="B34" s="320" t="s">
        <v>215</v>
      </c>
      <c r="C34" s="70"/>
      <c r="D34" s="24"/>
      <c r="E34" s="136"/>
      <c r="F34" s="416"/>
      <c r="G34" s="416"/>
    </row>
    <row r="35" spans="1:7" ht="18.75" customHeight="1">
      <c r="A35" s="43"/>
      <c r="B35" s="319" t="s">
        <v>216</v>
      </c>
      <c r="C35" s="28">
        <f>C17+C24+C25+C26+C34+C33</f>
        <v>545117</v>
      </c>
      <c r="D35" s="28">
        <f>D17+D24+D25+D26+D34+D33</f>
        <v>590274</v>
      </c>
      <c r="E35" s="41">
        <f>E17+E24+E25+E26+E34+E33</f>
        <v>648686</v>
      </c>
      <c r="F35" s="269">
        <f>F17+F24+F25+F26+F34+F33</f>
        <v>496951</v>
      </c>
      <c r="G35" s="269">
        <f>G17+G24+G25+G26+G34+G33</f>
        <v>515539</v>
      </c>
    </row>
    <row r="36" spans="1:7" s="113" customFormat="1" ht="18" customHeight="1">
      <c r="A36" s="338"/>
      <c r="B36" s="339" t="s">
        <v>89</v>
      </c>
      <c r="C36" s="312">
        <v>31</v>
      </c>
      <c r="D36" s="312">
        <v>31</v>
      </c>
      <c r="E36" s="460">
        <v>53</v>
      </c>
      <c r="F36" s="463">
        <v>69</v>
      </c>
      <c r="G36" s="265">
        <v>69</v>
      </c>
    </row>
    <row r="37" spans="1:256" s="38" customFormat="1" ht="18" customHeight="1">
      <c r="A37" s="43"/>
      <c r="B37" s="21" t="s">
        <v>90</v>
      </c>
      <c r="C37" s="313">
        <v>14</v>
      </c>
      <c r="D37" s="313">
        <v>14</v>
      </c>
      <c r="E37" s="362">
        <v>41</v>
      </c>
      <c r="F37" s="265">
        <v>58</v>
      </c>
      <c r="G37" s="265">
        <v>58</v>
      </c>
      <c r="IO37" s="39"/>
      <c r="IP37" s="39"/>
      <c r="IQ37" s="39"/>
      <c r="IR37" s="39"/>
      <c r="IS37" s="39"/>
      <c r="IT37" s="39"/>
      <c r="IU37" s="39"/>
      <c r="IV37" s="39"/>
    </row>
    <row r="38" spans="4:6" ht="16.5">
      <c r="D38" s="85"/>
      <c r="F38" s="60"/>
    </row>
    <row r="39" spans="4:6" ht="16.5">
      <c r="D39" s="85"/>
      <c r="F39" s="60"/>
    </row>
    <row r="40" spans="3:6" ht="16.5">
      <c r="C40" s="105"/>
      <c r="D40" s="85"/>
      <c r="F40" s="60"/>
    </row>
    <row r="41" spans="3:6" ht="16.5">
      <c r="C41" s="108"/>
      <c r="D41" s="85"/>
      <c r="F41" s="60"/>
    </row>
    <row r="42" spans="4:6" ht="16.5">
      <c r="D42" s="85"/>
      <c r="F42" s="60"/>
    </row>
    <row r="43" spans="4:6" ht="16.5">
      <c r="D43" s="85"/>
      <c r="F43" s="60"/>
    </row>
    <row r="44" spans="4:6" ht="16.5">
      <c r="D44" s="85"/>
      <c r="F44" s="60"/>
    </row>
    <row r="45" spans="4:6" ht="16.5">
      <c r="D45" s="85"/>
      <c r="F45" s="60"/>
    </row>
    <row r="46" spans="4:6" ht="16.5">
      <c r="D46" s="85"/>
      <c r="F46" s="60"/>
    </row>
    <row r="47" spans="4:6" ht="16.5">
      <c r="D47" s="85"/>
      <c r="F47" s="60"/>
    </row>
    <row r="48" spans="4:6" ht="16.5">
      <c r="D48" s="85"/>
      <c r="F48" s="60"/>
    </row>
    <row r="49" spans="4:6" ht="16.5">
      <c r="D49" s="85"/>
      <c r="F49" s="60"/>
    </row>
    <row r="50" spans="4:6" ht="16.5">
      <c r="D50" s="85"/>
      <c r="F50" s="60"/>
    </row>
    <row r="51" spans="4:6" ht="16.5">
      <c r="D51" s="85"/>
      <c r="F51" s="60"/>
    </row>
    <row r="52" spans="4:6" ht="16.5">
      <c r="D52" s="85"/>
      <c r="F52" s="60"/>
    </row>
    <row r="53" spans="4:6" ht="16.5">
      <c r="D53" s="85"/>
      <c r="F53" s="60"/>
    </row>
    <row r="54" spans="4:6" ht="16.5">
      <c r="D54" s="85"/>
      <c r="F54" s="60"/>
    </row>
    <row r="55" spans="4:6" ht="16.5">
      <c r="D55" s="85"/>
      <c r="F55" s="60"/>
    </row>
    <row r="56" spans="4:6" ht="16.5">
      <c r="D56" s="85"/>
      <c r="F56" s="60"/>
    </row>
    <row r="57" ht="16.5">
      <c r="D57" s="85"/>
    </row>
    <row r="58" ht="16.5">
      <c r="D58" s="85"/>
    </row>
  </sheetData>
  <sheetProtection selectLockedCells="1" selectUnlockedCells="1"/>
  <mergeCells count="1">
    <mergeCell ref="A3:G3"/>
  </mergeCells>
  <printOptions horizontalCentered="1"/>
  <pageMargins left="0.32013888888888886" right="0.35" top="0.26" bottom="0.35" header="0.33" footer="0.28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89"/>
  <sheetViews>
    <sheetView zoomScaleSheetLayoutView="100" zoomScalePageLayoutView="0" workbookViewId="0" topLeftCell="A22">
      <selection activeCell="J63" sqref="J63"/>
    </sheetView>
  </sheetViews>
  <sheetFormatPr defaultColWidth="7.875" defaultRowHeight="12.75"/>
  <cols>
    <col min="1" max="1" width="4.875" style="114" customWidth="1"/>
    <col min="2" max="2" width="41.125" style="37" customWidth="1"/>
    <col min="3" max="6" width="10.25390625" style="3" customWidth="1"/>
    <col min="7" max="7" width="10.125" style="3" customWidth="1"/>
    <col min="8" max="246" width="7.875" style="37" customWidth="1"/>
  </cols>
  <sheetData>
    <row r="1" spans="2:7" ht="23.25" customHeight="1">
      <c r="B1" s="466"/>
      <c r="C1" s="115"/>
      <c r="D1" s="116"/>
      <c r="F1" s="115"/>
      <c r="G1" s="115" t="s">
        <v>217</v>
      </c>
    </row>
    <row r="2" spans="2:7" ht="14.25" customHeight="1">
      <c r="B2" s="466"/>
      <c r="C2" s="115"/>
      <c r="D2" s="116"/>
      <c r="F2" s="115"/>
      <c r="G2" s="115" t="s">
        <v>1</v>
      </c>
    </row>
    <row r="3" spans="2:4" ht="12.75" customHeight="1">
      <c r="B3" s="466"/>
      <c r="C3" s="117"/>
      <c r="D3" s="116"/>
    </row>
    <row r="4" spans="1:7" ht="18.75">
      <c r="A4" s="562" t="s">
        <v>218</v>
      </c>
      <c r="B4" s="562"/>
      <c r="C4" s="562"/>
      <c r="D4" s="562"/>
      <c r="E4" s="562"/>
      <c r="F4" s="562"/>
      <c r="G4" s="563"/>
    </row>
    <row r="5" spans="2:3" ht="19.5" customHeight="1">
      <c r="B5" s="467"/>
      <c r="C5" s="118"/>
    </row>
    <row r="6" spans="2:7" ht="19.5" customHeight="1">
      <c r="B6" s="375"/>
      <c r="C6" s="115"/>
      <c r="F6" s="115"/>
      <c r="G6" s="115" t="s">
        <v>2</v>
      </c>
    </row>
    <row r="7" spans="1:256" s="119" customFormat="1" ht="50.25" customHeight="1">
      <c r="A7" s="109" t="s">
        <v>3</v>
      </c>
      <c r="B7" s="468" t="s">
        <v>4</v>
      </c>
      <c r="C7" s="111" t="s">
        <v>385</v>
      </c>
      <c r="D7" s="111" t="s">
        <v>386</v>
      </c>
      <c r="E7" s="443" t="s">
        <v>387</v>
      </c>
      <c r="F7" s="450" t="s">
        <v>388</v>
      </c>
      <c r="G7" s="450" t="s">
        <v>616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</row>
    <row r="8" spans="1:7" ht="18" customHeight="1">
      <c r="A8" s="121" t="s">
        <v>6</v>
      </c>
      <c r="B8" s="376" t="s">
        <v>219</v>
      </c>
      <c r="C8" s="122"/>
      <c r="D8" s="17"/>
      <c r="E8" s="362"/>
      <c r="F8" s="265"/>
      <c r="G8" s="272"/>
    </row>
    <row r="9" spans="1:7" ht="18" customHeight="1">
      <c r="A9" s="20" t="s">
        <v>8</v>
      </c>
      <c r="B9" s="377" t="s">
        <v>34</v>
      </c>
      <c r="C9" s="22"/>
      <c r="D9" s="17"/>
      <c r="E9" s="362"/>
      <c r="F9" s="265"/>
      <c r="G9" s="272"/>
    </row>
    <row r="10" spans="1:7" ht="18" customHeight="1">
      <c r="A10" s="20"/>
      <c r="B10" s="377" t="s">
        <v>147</v>
      </c>
      <c r="C10" s="22"/>
      <c r="D10" s="17"/>
      <c r="E10" s="362"/>
      <c r="F10" s="265"/>
      <c r="G10" s="272"/>
    </row>
    <row r="11" spans="1:7" ht="18" customHeight="1">
      <c r="A11" s="20"/>
      <c r="B11" s="377" t="s">
        <v>148</v>
      </c>
      <c r="C11" s="17">
        <v>1181</v>
      </c>
      <c r="D11" s="17">
        <v>1181</v>
      </c>
      <c r="E11" s="362">
        <v>1629</v>
      </c>
      <c r="F11" s="265"/>
      <c r="G11" s="272"/>
    </row>
    <row r="12" spans="1:7" s="50" customFormat="1" ht="18" customHeight="1">
      <c r="A12" s="20"/>
      <c r="B12" s="377" t="s">
        <v>220</v>
      </c>
      <c r="C12" s="17">
        <v>319</v>
      </c>
      <c r="D12" s="17">
        <v>319</v>
      </c>
      <c r="E12" s="362"/>
      <c r="F12" s="265"/>
      <c r="G12" s="476"/>
    </row>
    <row r="13" spans="1:7" ht="18" customHeight="1">
      <c r="A13" s="20"/>
      <c r="B13" s="377" t="s">
        <v>221</v>
      </c>
      <c r="C13" s="17"/>
      <c r="D13" s="17"/>
      <c r="E13" s="362"/>
      <c r="F13" s="265"/>
      <c r="G13" s="272"/>
    </row>
    <row r="14" spans="1:7" ht="18" customHeight="1">
      <c r="A14" s="20"/>
      <c r="B14" s="376" t="s">
        <v>167</v>
      </c>
      <c r="C14" s="49">
        <f>C10+C11+C12+C13</f>
        <v>1500</v>
      </c>
      <c r="D14" s="49">
        <f>D10+D11+D12+D13</f>
        <v>1500</v>
      </c>
      <c r="E14" s="327">
        <f>E10+E11+E12+E13</f>
        <v>1629</v>
      </c>
      <c r="F14" s="263">
        <f>F10+F11+F12+F13</f>
        <v>0</v>
      </c>
      <c r="G14" s="271">
        <v>0</v>
      </c>
    </row>
    <row r="15" spans="1:7" ht="18" customHeight="1">
      <c r="A15" s="121" t="s">
        <v>17</v>
      </c>
      <c r="B15" s="376" t="s">
        <v>15</v>
      </c>
      <c r="C15" s="17"/>
      <c r="D15" s="17"/>
      <c r="E15" s="362"/>
      <c r="F15" s="265"/>
      <c r="G15" s="272"/>
    </row>
    <row r="16" spans="1:7" ht="18" customHeight="1">
      <c r="A16" s="121" t="s">
        <v>20</v>
      </c>
      <c r="B16" s="376" t="s">
        <v>222</v>
      </c>
      <c r="C16" s="17"/>
      <c r="D16" s="17"/>
      <c r="E16" s="362"/>
      <c r="F16" s="265"/>
      <c r="G16" s="272"/>
    </row>
    <row r="17" spans="1:7" s="123" customFormat="1" ht="18" customHeight="1">
      <c r="A17" s="20"/>
      <c r="B17" s="377" t="s">
        <v>223</v>
      </c>
      <c r="C17" s="17">
        <v>150460</v>
      </c>
      <c r="D17" s="17">
        <v>159217</v>
      </c>
      <c r="E17" s="362">
        <v>156070</v>
      </c>
      <c r="F17" s="265"/>
      <c r="G17" s="272"/>
    </row>
    <row r="18" spans="1:7" ht="18" customHeight="1">
      <c r="A18" s="20"/>
      <c r="B18" s="377" t="s">
        <v>224</v>
      </c>
      <c r="C18" s="17"/>
      <c r="D18" s="17"/>
      <c r="E18" s="362"/>
      <c r="F18" s="265"/>
      <c r="G18" s="272"/>
    </row>
    <row r="19" spans="1:7" ht="18" customHeight="1">
      <c r="A19" s="20"/>
      <c r="B19" s="377" t="s">
        <v>225</v>
      </c>
      <c r="C19" s="99">
        <v>472</v>
      </c>
      <c r="D19" s="17">
        <v>756</v>
      </c>
      <c r="E19" s="362">
        <v>1865</v>
      </c>
      <c r="F19" s="454"/>
      <c r="G19" s="272"/>
    </row>
    <row r="20" spans="1:7" ht="18" customHeight="1">
      <c r="A20" s="20"/>
      <c r="B20" s="377" t="s">
        <v>226</v>
      </c>
      <c r="C20" s="17"/>
      <c r="D20" s="17"/>
      <c r="E20" s="362"/>
      <c r="F20" s="265"/>
      <c r="G20" s="272"/>
    </row>
    <row r="21" spans="1:7" ht="18" customHeight="1">
      <c r="A21" s="20"/>
      <c r="B21" s="377" t="s">
        <v>227</v>
      </c>
      <c r="C21" s="17"/>
      <c r="D21" s="17"/>
      <c r="E21" s="362"/>
      <c r="F21" s="265"/>
      <c r="G21" s="272"/>
    </row>
    <row r="22" spans="1:7" s="50" customFormat="1" ht="18" customHeight="1">
      <c r="A22" s="20"/>
      <c r="B22" s="377" t="s">
        <v>228</v>
      </c>
      <c r="C22" s="17"/>
      <c r="D22" s="17"/>
      <c r="E22" s="362"/>
      <c r="F22" s="265"/>
      <c r="G22" s="476"/>
    </row>
    <row r="23" spans="1:7" s="50" customFormat="1" ht="18" customHeight="1">
      <c r="A23" s="20"/>
      <c r="B23" s="376" t="s">
        <v>622</v>
      </c>
      <c r="C23" s="28">
        <f>C17+C18+C19+C20+C21+C22</f>
        <v>150932</v>
      </c>
      <c r="D23" s="28">
        <f>D17+D18+D19+D20+D21+D22</f>
        <v>159973</v>
      </c>
      <c r="E23" s="41">
        <f>E17+E18+E19+E20+E21+E22</f>
        <v>157935</v>
      </c>
      <c r="F23" s="269">
        <f>F17+F18+F19+F20+F21+F22</f>
        <v>0</v>
      </c>
      <c r="G23" s="271">
        <v>0</v>
      </c>
    </row>
    <row r="24" spans="1:7" s="50" customFormat="1" ht="18" customHeight="1">
      <c r="A24" s="121" t="s">
        <v>64</v>
      </c>
      <c r="B24" s="376" t="s">
        <v>183</v>
      </c>
      <c r="C24" s="17"/>
      <c r="D24" s="17"/>
      <c r="E24" s="362"/>
      <c r="F24" s="265"/>
      <c r="G24" s="476"/>
    </row>
    <row r="25" spans="1:7" s="124" customFormat="1" ht="18" customHeight="1">
      <c r="A25" s="20"/>
      <c r="B25" s="377" t="s">
        <v>184</v>
      </c>
      <c r="C25" s="17"/>
      <c r="D25" s="17"/>
      <c r="E25" s="362"/>
      <c r="F25" s="265"/>
      <c r="G25" s="476"/>
    </row>
    <row r="26" spans="1:7" s="50" customFormat="1" ht="18" customHeight="1">
      <c r="A26" s="20"/>
      <c r="B26" s="377" t="s">
        <v>185</v>
      </c>
      <c r="C26" s="17"/>
      <c r="D26" s="17"/>
      <c r="E26" s="362"/>
      <c r="F26" s="265"/>
      <c r="G26" s="476"/>
    </row>
    <row r="27" spans="1:7" s="50" customFormat="1" ht="18" customHeight="1">
      <c r="A27" s="20"/>
      <c r="B27" s="376" t="s">
        <v>186</v>
      </c>
      <c r="C27" s="17"/>
      <c r="D27" s="17"/>
      <c r="E27" s="362"/>
      <c r="F27" s="265"/>
      <c r="G27" s="476"/>
    </row>
    <row r="28" spans="1:7" ht="18" customHeight="1">
      <c r="A28" s="121" t="s">
        <v>69</v>
      </c>
      <c r="B28" s="469" t="s">
        <v>229</v>
      </c>
      <c r="C28" s="17"/>
      <c r="D28" s="17"/>
      <c r="E28" s="362"/>
      <c r="F28" s="265"/>
      <c r="G28" s="272"/>
    </row>
    <row r="29" spans="1:7" ht="18" customHeight="1">
      <c r="A29" s="20"/>
      <c r="B29" s="470" t="s">
        <v>187</v>
      </c>
      <c r="C29" s="49">
        <f>C14+C15+C23+C27+C28</f>
        <v>152432</v>
      </c>
      <c r="D29" s="49">
        <f>D14+D15+D23+D27+D28</f>
        <v>161473</v>
      </c>
      <c r="E29" s="327">
        <f>E14+E15+E23+E27+E28</f>
        <v>159564</v>
      </c>
      <c r="F29" s="263">
        <f>F14+F15+F23+F27+F28</f>
        <v>0</v>
      </c>
      <c r="G29" s="271">
        <v>0</v>
      </c>
    </row>
    <row r="30" spans="1:7" s="50" customFormat="1" ht="18.75" customHeight="1">
      <c r="A30" s="121" t="s">
        <v>75</v>
      </c>
      <c r="B30" s="378" t="s">
        <v>230</v>
      </c>
      <c r="C30" s="17"/>
      <c r="D30" s="17"/>
      <c r="E30" s="362"/>
      <c r="F30" s="265"/>
      <c r="G30" s="476"/>
    </row>
    <row r="31" spans="1:7" s="71" customFormat="1" ht="18" customHeight="1">
      <c r="A31" s="20"/>
      <c r="B31" s="471" t="s">
        <v>194</v>
      </c>
      <c r="C31" s="49">
        <f>C29+C30</f>
        <v>152432</v>
      </c>
      <c r="D31" s="49">
        <f>D29+D30</f>
        <v>161473</v>
      </c>
      <c r="E31" s="327">
        <f>E29+E30</f>
        <v>159564</v>
      </c>
      <c r="F31" s="263">
        <f>F29+F30</f>
        <v>0</v>
      </c>
      <c r="G31" s="477">
        <v>0</v>
      </c>
    </row>
    <row r="32" spans="1:7" s="71" customFormat="1" ht="17.25" customHeight="1">
      <c r="A32" s="86"/>
      <c r="B32" s="380"/>
      <c r="C32" s="125"/>
      <c r="D32" s="126"/>
      <c r="E32" s="126"/>
      <c r="F32" s="127"/>
      <c r="G32" s="127"/>
    </row>
    <row r="33" spans="1:7" s="71" customFormat="1" ht="17.25" customHeight="1">
      <c r="A33" s="86"/>
      <c r="B33" s="380"/>
      <c r="C33" s="128"/>
      <c r="D33" s="126"/>
      <c r="E33" s="126"/>
      <c r="F33" s="128"/>
      <c r="G33" s="128" t="s">
        <v>217</v>
      </c>
    </row>
    <row r="34" spans="1:7" s="71" customFormat="1" ht="11.25" customHeight="1">
      <c r="A34" s="86"/>
      <c r="B34" s="466"/>
      <c r="C34" s="115"/>
      <c r="D34" s="126"/>
      <c r="E34" s="126"/>
      <c r="F34" s="115"/>
      <c r="G34" s="115" t="s">
        <v>195</v>
      </c>
    </row>
    <row r="35" spans="1:5" ht="15.75" customHeight="1">
      <c r="A35" s="86"/>
      <c r="B35" s="466"/>
      <c r="C35" s="115"/>
      <c r="D35" s="129"/>
      <c r="E35" s="130"/>
    </row>
    <row r="36" spans="1:5" ht="16.5">
      <c r="A36" s="86"/>
      <c r="B36" s="466"/>
      <c r="C36" s="117"/>
      <c r="D36" s="129"/>
      <c r="E36" s="129"/>
    </row>
    <row r="37" spans="1:7" ht="18" customHeight="1">
      <c r="A37" s="571" t="s">
        <v>218</v>
      </c>
      <c r="B37" s="571"/>
      <c r="C37" s="571"/>
      <c r="D37" s="571"/>
      <c r="E37" s="571"/>
      <c r="F37" s="571"/>
      <c r="G37" s="563"/>
    </row>
    <row r="38" spans="1:7" s="55" customFormat="1" ht="19.5" customHeight="1">
      <c r="A38" s="86"/>
      <c r="B38" s="467"/>
      <c r="C38" s="118"/>
      <c r="D38" s="132"/>
      <c r="E38" s="132"/>
      <c r="F38" s="133"/>
      <c r="G38" s="133"/>
    </row>
    <row r="39" spans="1:7" s="55" customFormat="1" ht="12.75" customHeight="1" hidden="1">
      <c r="A39" s="86"/>
      <c r="B39" s="467"/>
      <c r="C39" s="118"/>
      <c r="D39" s="133"/>
      <c r="E39" s="133"/>
      <c r="F39" s="133"/>
      <c r="G39" s="133"/>
    </row>
    <row r="40" spans="1:7" s="55" customFormat="1" ht="15.75">
      <c r="A40" s="86"/>
      <c r="B40" s="375"/>
      <c r="C40" s="134"/>
      <c r="D40" s="133"/>
      <c r="E40" s="133"/>
      <c r="F40" s="133"/>
      <c r="G40" s="133"/>
    </row>
    <row r="41" spans="1:7" s="55" customFormat="1" ht="17.25" customHeight="1">
      <c r="A41" s="86"/>
      <c r="B41" s="375"/>
      <c r="C41" s="115"/>
      <c r="D41" s="115"/>
      <c r="E41" s="115"/>
      <c r="F41" s="115"/>
      <c r="G41" s="115" t="s">
        <v>2</v>
      </c>
    </row>
    <row r="42" spans="1:7" s="71" customFormat="1" ht="46.5" customHeight="1">
      <c r="A42" s="109" t="s">
        <v>3</v>
      </c>
      <c r="B42" s="468" t="s">
        <v>4</v>
      </c>
      <c r="C42" s="111" t="s">
        <v>385</v>
      </c>
      <c r="D42" s="111" t="s">
        <v>386</v>
      </c>
      <c r="E42" s="443" t="s">
        <v>387</v>
      </c>
      <c r="F42" s="450" t="s">
        <v>388</v>
      </c>
      <c r="G42" s="450" t="s">
        <v>616</v>
      </c>
    </row>
    <row r="43" spans="1:7" s="71" customFormat="1" ht="18" customHeight="1">
      <c r="A43" s="40" t="s">
        <v>6</v>
      </c>
      <c r="B43" s="376" t="s">
        <v>231</v>
      </c>
      <c r="C43" s="135"/>
      <c r="D43" s="70"/>
      <c r="E43" s="136"/>
      <c r="F43" s="416"/>
      <c r="G43" s="416"/>
    </row>
    <row r="44" spans="1:7" s="71" customFormat="1" ht="18" customHeight="1">
      <c r="A44" s="43"/>
      <c r="B44" s="472" t="s">
        <v>232</v>
      </c>
      <c r="C44" s="70">
        <v>88238</v>
      </c>
      <c r="D44" s="70">
        <v>93563</v>
      </c>
      <c r="E44" s="136">
        <v>91733</v>
      </c>
      <c r="F44" s="416"/>
      <c r="G44" s="416"/>
    </row>
    <row r="45" spans="1:7" s="71" customFormat="1" ht="18" customHeight="1">
      <c r="A45" s="43"/>
      <c r="B45" s="472" t="s">
        <v>233</v>
      </c>
      <c r="C45" s="70">
        <v>22941</v>
      </c>
      <c r="D45" s="70">
        <v>24327</v>
      </c>
      <c r="E45" s="136">
        <v>23733</v>
      </c>
      <c r="F45" s="416"/>
      <c r="G45" s="416"/>
    </row>
    <row r="46" spans="1:7" s="71" customFormat="1" ht="18" customHeight="1">
      <c r="A46" s="43"/>
      <c r="B46" s="472" t="s">
        <v>234</v>
      </c>
      <c r="C46" s="70">
        <v>40283</v>
      </c>
      <c r="D46" s="70">
        <v>43513</v>
      </c>
      <c r="E46" s="136">
        <v>43779</v>
      </c>
      <c r="F46" s="416"/>
      <c r="G46" s="416"/>
    </row>
    <row r="47" spans="1:7" s="71" customFormat="1" ht="18" customHeight="1">
      <c r="A47" s="43"/>
      <c r="B47" s="472" t="s">
        <v>235</v>
      </c>
      <c r="C47" s="70"/>
      <c r="D47" s="70"/>
      <c r="E47" s="136"/>
      <c r="F47" s="416"/>
      <c r="G47" s="416"/>
    </row>
    <row r="48" spans="1:7" ht="18" customHeight="1">
      <c r="A48" s="43"/>
      <c r="B48" s="472" t="s">
        <v>236</v>
      </c>
      <c r="C48" s="17"/>
      <c r="D48" s="17"/>
      <c r="E48" s="362"/>
      <c r="F48" s="265"/>
      <c r="G48" s="265"/>
    </row>
    <row r="49" spans="1:7" s="76" customFormat="1" ht="18" customHeight="1">
      <c r="A49" s="43"/>
      <c r="B49" s="472" t="s">
        <v>237</v>
      </c>
      <c r="C49" s="70"/>
      <c r="D49" s="70"/>
      <c r="E49" s="136"/>
      <c r="F49" s="416"/>
      <c r="G49" s="417"/>
    </row>
    <row r="50" spans="1:7" s="71" customFormat="1" ht="18" customHeight="1">
      <c r="A50" s="43"/>
      <c r="B50" s="471" t="s">
        <v>204</v>
      </c>
      <c r="C50" s="138">
        <f>SUM(C44:C49)</f>
        <v>151462</v>
      </c>
      <c r="D50" s="138">
        <f>SUM(D44:D49)</f>
        <v>161403</v>
      </c>
      <c r="E50" s="478">
        <f>SUM(E44:E49)</f>
        <v>159245</v>
      </c>
      <c r="F50" s="481">
        <f>SUM(F44:F49)</f>
        <v>0</v>
      </c>
      <c r="G50" s="465">
        <v>0</v>
      </c>
    </row>
    <row r="51" spans="1:7" s="71" customFormat="1" ht="18" customHeight="1">
      <c r="A51" s="40" t="s">
        <v>17</v>
      </c>
      <c r="B51" s="473" t="s">
        <v>26</v>
      </c>
      <c r="C51" s="70"/>
      <c r="D51" s="70"/>
      <c r="E51" s="136"/>
      <c r="F51" s="416"/>
      <c r="G51" s="416"/>
    </row>
    <row r="52" spans="1:7" s="71" customFormat="1" ht="18" customHeight="1">
      <c r="A52" s="43"/>
      <c r="B52" s="472" t="s">
        <v>238</v>
      </c>
      <c r="C52" s="70">
        <v>970</v>
      </c>
      <c r="D52" s="70">
        <v>70</v>
      </c>
      <c r="E52" s="136">
        <v>0</v>
      </c>
      <c r="F52" s="416"/>
      <c r="G52" s="416"/>
    </row>
    <row r="53" spans="1:7" ht="18" customHeight="1">
      <c r="A53" s="43"/>
      <c r="B53" s="472" t="s">
        <v>239</v>
      </c>
      <c r="C53" s="17"/>
      <c r="D53" s="17"/>
      <c r="E53" s="362">
        <v>313</v>
      </c>
      <c r="F53" s="265"/>
      <c r="G53" s="265"/>
    </row>
    <row r="54" spans="1:7" ht="18" customHeight="1">
      <c r="A54" s="43"/>
      <c r="B54" s="472" t="s">
        <v>240</v>
      </c>
      <c r="C54" s="17"/>
      <c r="D54" s="17"/>
      <c r="E54" s="362"/>
      <c r="F54" s="265"/>
      <c r="G54" s="265"/>
    </row>
    <row r="55" spans="1:7" ht="18" customHeight="1">
      <c r="A55" s="43"/>
      <c r="B55" s="471" t="s">
        <v>83</v>
      </c>
      <c r="C55" s="69">
        <f>C52+C53+C54</f>
        <v>970</v>
      </c>
      <c r="D55" s="69">
        <v>70</v>
      </c>
      <c r="E55" s="414">
        <f>E52+E53+E54</f>
        <v>313</v>
      </c>
      <c r="F55" s="424"/>
      <c r="G55" s="265"/>
    </row>
    <row r="56" spans="1:7" ht="18" customHeight="1">
      <c r="A56" s="43"/>
      <c r="B56" s="471" t="s">
        <v>88</v>
      </c>
      <c r="C56" s="138">
        <f>C55+C50</f>
        <v>152432</v>
      </c>
      <c r="D56" s="138">
        <f>D55+D50</f>
        <v>161473</v>
      </c>
      <c r="E56" s="478">
        <f>E55+E50</f>
        <v>159558</v>
      </c>
      <c r="F56" s="481">
        <f>F55+F50</f>
        <v>0</v>
      </c>
      <c r="G56" s="270">
        <v>0</v>
      </c>
    </row>
    <row r="57" spans="1:7" s="71" customFormat="1" ht="18" customHeight="1">
      <c r="A57" s="40" t="s">
        <v>64</v>
      </c>
      <c r="B57" s="473" t="s">
        <v>241</v>
      </c>
      <c r="C57" s="70"/>
      <c r="D57" s="70"/>
      <c r="E57" s="136"/>
      <c r="F57" s="416"/>
      <c r="G57" s="416"/>
    </row>
    <row r="58" spans="1:7" s="71" customFormat="1" ht="18" customHeight="1">
      <c r="A58" s="40" t="s">
        <v>69</v>
      </c>
      <c r="B58" s="473" t="s">
        <v>242</v>
      </c>
      <c r="C58" s="70"/>
      <c r="D58" s="70"/>
      <c r="E58" s="136"/>
      <c r="F58" s="416"/>
      <c r="G58" s="416"/>
    </row>
    <row r="59" spans="1:7" ht="18" customHeight="1">
      <c r="A59" s="43"/>
      <c r="B59" s="472" t="s">
        <v>243</v>
      </c>
      <c r="C59" s="17"/>
      <c r="D59" s="17"/>
      <c r="E59" s="362"/>
      <c r="F59" s="265"/>
      <c r="G59" s="265"/>
    </row>
    <row r="60" spans="1:7" ht="18" customHeight="1">
      <c r="A60" s="43"/>
      <c r="B60" s="472" t="s">
        <v>244</v>
      </c>
      <c r="C60" s="17"/>
      <c r="D60" s="17"/>
      <c r="E60" s="362"/>
      <c r="F60" s="265"/>
      <c r="G60" s="265"/>
    </row>
    <row r="61" spans="1:7" s="55" customFormat="1" ht="18.75" customHeight="1">
      <c r="A61" s="43"/>
      <c r="B61" s="471" t="s">
        <v>216</v>
      </c>
      <c r="C61" s="49">
        <f>C56+C57+C58</f>
        <v>152432</v>
      </c>
      <c r="D61" s="49">
        <f>D56+D57+D58</f>
        <v>161473</v>
      </c>
      <c r="E61" s="327">
        <f>E56+E57+E58</f>
        <v>159558</v>
      </c>
      <c r="F61" s="263">
        <f>F56+F57+F58</f>
        <v>0</v>
      </c>
      <c r="G61" s="270">
        <v>0</v>
      </c>
    </row>
    <row r="62" spans="1:256" s="324" customFormat="1" ht="18" customHeight="1">
      <c r="A62" s="322"/>
      <c r="B62" s="474" t="s">
        <v>89</v>
      </c>
      <c r="C62" s="323">
        <v>43</v>
      </c>
      <c r="D62" s="323">
        <v>43</v>
      </c>
      <c r="E62" s="479">
        <v>39</v>
      </c>
      <c r="F62" s="482">
        <f>F57+F58+F59</f>
        <v>0</v>
      </c>
      <c r="G62" s="457">
        <v>0</v>
      </c>
      <c r="IM62" s="325"/>
      <c r="IN62" s="325"/>
      <c r="IO62" s="325"/>
      <c r="IP62" s="325"/>
      <c r="IQ62" s="325"/>
      <c r="IR62" s="325"/>
      <c r="IS62" s="325"/>
      <c r="IT62" s="325"/>
      <c r="IU62" s="325"/>
      <c r="IV62" s="325"/>
    </row>
    <row r="63" spans="1:246" s="120" customFormat="1" ht="15">
      <c r="A63" s="326"/>
      <c r="B63" s="475" t="s">
        <v>90</v>
      </c>
      <c r="C63" s="306">
        <v>0</v>
      </c>
      <c r="D63" s="306">
        <v>0</v>
      </c>
      <c r="E63" s="480">
        <v>0</v>
      </c>
      <c r="F63" s="306">
        <v>0</v>
      </c>
      <c r="G63" s="457">
        <v>0</v>
      </c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X63" s="119"/>
      <c r="FY63" s="119"/>
      <c r="FZ63" s="119"/>
      <c r="GA63" s="119"/>
      <c r="GB63" s="119"/>
      <c r="GC63" s="119"/>
      <c r="GD63" s="119"/>
      <c r="GE63" s="119"/>
      <c r="GF63" s="119"/>
      <c r="GG63" s="119"/>
      <c r="GH63" s="119"/>
      <c r="GI63" s="119"/>
      <c r="GJ63" s="119"/>
      <c r="GK63" s="119"/>
      <c r="GL63" s="119"/>
      <c r="GM63" s="119"/>
      <c r="GN63" s="119"/>
      <c r="GO63" s="119"/>
      <c r="GP63" s="119"/>
      <c r="GQ63" s="119"/>
      <c r="GR63" s="119"/>
      <c r="GS63" s="119"/>
      <c r="GT63" s="119"/>
      <c r="GU63" s="119"/>
      <c r="GV63" s="119"/>
      <c r="GW63" s="119"/>
      <c r="GX63" s="119"/>
      <c r="GY63" s="119"/>
      <c r="GZ63" s="119"/>
      <c r="HA63" s="119"/>
      <c r="HB63" s="119"/>
      <c r="HC63" s="119"/>
      <c r="HD63" s="119"/>
      <c r="HE63" s="119"/>
      <c r="HF63" s="119"/>
      <c r="HG63" s="119"/>
      <c r="HH63" s="119"/>
      <c r="HI63" s="119"/>
      <c r="HJ63" s="119"/>
      <c r="HK63" s="119"/>
      <c r="HL63" s="119"/>
      <c r="HM63" s="119"/>
      <c r="HN63" s="119"/>
      <c r="HO63" s="119"/>
      <c r="HP63" s="119"/>
      <c r="HQ63" s="119"/>
      <c r="HR63" s="119"/>
      <c r="HS63" s="119"/>
      <c r="HT63" s="119"/>
      <c r="HU63" s="119"/>
      <c r="HV63" s="119"/>
      <c r="HW63" s="119"/>
      <c r="HX63" s="119"/>
      <c r="HY63" s="119"/>
      <c r="HZ63" s="119"/>
      <c r="IA63" s="119"/>
      <c r="IB63" s="119"/>
      <c r="IC63" s="119"/>
      <c r="ID63" s="119"/>
      <c r="IE63" s="119"/>
      <c r="IF63" s="119"/>
      <c r="IG63" s="119"/>
      <c r="IH63" s="119"/>
      <c r="II63" s="119"/>
      <c r="IJ63" s="119"/>
      <c r="IK63" s="119"/>
      <c r="IL63" s="119"/>
    </row>
    <row r="64" spans="1:3" ht="16.5">
      <c r="A64" s="86"/>
      <c r="B64" s="380"/>
      <c r="C64" s="60"/>
    </row>
    <row r="65" spans="1:2" ht="16.5">
      <c r="A65" s="86"/>
      <c r="B65" s="255"/>
    </row>
    <row r="66" spans="1:2" ht="16.5">
      <c r="A66" s="86"/>
      <c r="B66" s="255"/>
    </row>
    <row r="67" spans="1:2" ht="16.5">
      <c r="A67" s="86"/>
      <c r="B67" s="255"/>
    </row>
    <row r="68" spans="1:2" ht="16.5">
      <c r="A68" s="86"/>
      <c r="B68" s="255"/>
    </row>
    <row r="69" spans="1:2" ht="16.5">
      <c r="A69" s="86"/>
      <c r="B69" s="255"/>
    </row>
    <row r="70" spans="1:2" ht="16.5">
      <c r="A70" s="86"/>
      <c r="B70" s="255"/>
    </row>
    <row r="71" spans="1:2" ht="16.5">
      <c r="A71" s="86"/>
      <c r="B71" s="255"/>
    </row>
    <row r="72" ht="15">
      <c r="B72" s="255"/>
    </row>
    <row r="73" ht="15">
      <c r="B73" s="255"/>
    </row>
    <row r="74" ht="15">
      <c r="B74" s="255"/>
    </row>
    <row r="75" ht="15">
      <c r="B75" s="255"/>
    </row>
    <row r="76" ht="15">
      <c r="B76" s="255"/>
    </row>
    <row r="77" ht="15">
      <c r="B77" s="255"/>
    </row>
    <row r="78" ht="15">
      <c r="B78" s="255"/>
    </row>
    <row r="79" ht="15">
      <c r="B79" s="255"/>
    </row>
    <row r="80" ht="15">
      <c r="B80" s="255"/>
    </row>
    <row r="81" ht="15">
      <c r="B81" s="255"/>
    </row>
    <row r="82" ht="15">
      <c r="B82" s="255"/>
    </row>
    <row r="83" ht="15">
      <c r="B83" s="255"/>
    </row>
    <row r="84" ht="15">
      <c r="B84" s="255"/>
    </row>
    <row r="85" ht="15">
      <c r="B85" s="255"/>
    </row>
    <row r="86" ht="15">
      <c r="B86" s="255"/>
    </row>
    <row r="87" ht="15">
      <c r="B87" s="255"/>
    </row>
    <row r="88" ht="15">
      <c r="B88" s="255"/>
    </row>
    <row r="89" ht="15">
      <c r="B89" s="255"/>
    </row>
  </sheetData>
  <sheetProtection selectLockedCells="1" selectUnlockedCells="1"/>
  <mergeCells count="2">
    <mergeCell ref="A4:G4"/>
    <mergeCell ref="A37:G37"/>
  </mergeCells>
  <printOptions horizontalCentered="1"/>
  <pageMargins left="0.22013888888888888" right="0.4201388888888889" top="0.9201388888888888" bottom="2.22986111111111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73"/>
  <sheetViews>
    <sheetView zoomScalePageLayoutView="0" workbookViewId="0" topLeftCell="A1">
      <selection activeCell="G69" sqref="G69"/>
    </sheetView>
  </sheetViews>
  <sheetFormatPr defaultColWidth="9.00390625" defaultRowHeight="12.75"/>
  <cols>
    <col min="1" max="1" width="5.875" style="3" customWidth="1"/>
    <col min="2" max="2" width="39.75390625" style="3" customWidth="1"/>
    <col min="3" max="3" width="10.375" style="3" customWidth="1"/>
    <col min="4" max="6" width="10.375" style="0" customWidth="1"/>
    <col min="7" max="7" width="10.375" style="3" customWidth="1"/>
  </cols>
  <sheetData>
    <row r="2" spans="3:7" ht="12.75">
      <c r="C2" s="61"/>
      <c r="F2" s="61"/>
      <c r="G2" s="61" t="s">
        <v>245</v>
      </c>
    </row>
    <row r="3" spans="3:7" ht="12.75">
      <c r="C3" s="61"/>
      <c r="F3" s="61"/>
      <c r="G3" s="61" t="s">
        <v>32</v>
      </c>
    </row>
    <row r="4" spans="3:7" ht="12.75">
      <c r="C4" s="61"/>
      <c r="G4" s="405"/>
    </row>
    <row r="5" spans="2:3" ht="12.75">
      <c r="B5" s="141"/>
      <c r="C5" s="61"/>
    </row>
    <row r="6" spans="2:3" ht="20.25" customHeight="1">
      <c r="B6" s="141"/>
      <c r="C6" s="142"/>
    </row>
    <row r="7" spans="1:7" ht="18" customHeight="1">
      <c r="A7" s="572" t="s">
        <v>246</v>
      </c>
      <c r="B7" s="572"/>
      <c r="C7" s="572"/>
      <c r="D7" s="572"/>
      <c r="E7" s="572"/>
      <c r="F7" s="572"/>
      <c r="G7" s="573"/>
    </row>
    <row r="8" spans="2:3" ht="15.75">
      <c r="B8" s="483"/>
      <c r="C8" s="142"/>
    </row>
    <row r="9" spans="2:7" ht="27.75" customHeight="1">
      <c r="B9" s="484"/>
      <c r="C9" s="115"/>
      <c r="F9" s="115"/>
      <c r="G9" s="115" t="s">
        <v>2</v>
      </c>
    </row>
    <row r="10" spans="1:7" ht="46.5" customHeight="1">
      <c r="A10" s="109" t="s">
        <v>3</v>
      </c>
      <c r="B10" s="468" t="s">
        <v>4</v>
      </c>
      <c r="C10" s="111" t="s">
        <v>385</v>
      </c>
      <c r="D10" s="111" t="s">
        <v>386</v>
      </c>
      <c r="E10" s="443" t="s">
        <v>387</v>
      </c>
      <c r="F10" s="450" t="s">
        <v>388</v>
      </c>
      <c r="G10" s="450" t="s">
        <v>623</v>
      </c>
    </row>
    <row r="11" spans="1:7" ht="18" customHeight="1">
      <c r="A11" s="40" t="s">
        <v>6</v>
      </c>
      <c r="B11" s="485" t="s">
        <v>219</v>
      </c>
      <c r="C11" s="143"/>
      <c r="D11" s="17"/>
      <c r="E11" s="362"/>
      <c r="F11" s="265"/>
      <c r="G11" s="265"/>
    </row>
    <row r="12" spans="1:7" ht="18" customHeight="1">
      <c r="A12" s="43" t="s">
        <v>8</v>
      </c>
      <c r="B12" s="486" t="s">
        <v>34</v>
      </c>
      <c r="C12" s="143"/>
      <c r="D12" s="17"/>
      <c r="E12" s="362"/>
      <c r="F12" s="265"/>
      <c r="G12" s="265"/>
    </row>
    <row r="13" spans="1:7" s="255" customFormat="1" ht="18" customHeight="1">
      <c r="A13" s="43"/>
      <c r="B13" s="486" t="s">
        <v>147</v>
      </c>
      <c r="C13" s="143"/>
      <c r="D13" s="17"/>
      <c r="E13" s="362"/>
      <c r="F13" s="265"/>
      <c r="G13" s="265"/>
    </row>
    <row r="14" spans="1:7" s="255" customFormat="1" ht="18" customHeight="1">
      <c r="A14" s="43"/>
      <c r="B14" s="486" t="s">
        <v>247</v>
      </c>
      <c r="C14" s="17">
        <v>3448</v>
      </c>
      <c r="D14" s="17">
        <v>3448</v>
      </c>
      <c r="E14" s="362">
        <v>4077</v>
      </c>
      <c r="F14" s="265">
        <v>3757</v>
      </c>
      <c r="G14" s="265">
        <v>0</v>
      </c>
    </row>
    <row r="15" spans="1:7" s="255" customFormat="1" ht="18" customHeight="1">
      <c r="A15" s="43"/>
      <c r="B15" s="486" t="s">
        <v>220</v>
      </c>
      <c r="C15" s="17">
        <v>931</v>
      </c>
      <c r="D15" s="17">
        <v>931</v>
      </c>
      <c r="E15" s="362"/>
      <c r="F15" s="265">
        <v>393</v>
      </c>
      <c r="G15" s="265">
        <v>0</v>
      </c>
    </row>
    <row r="16" spans="1:7" s="255" customFormat="1" ht="18" customHeight="1">
      <c r="A16" s="43"/>
      <c r="B16" s="486" t="s">
        <v>221</v>
      </c>
      <c r="C16" s="17"/>
      <c r="D16" s="17"/>
      <c r="E16" s="362"/>
      <c r="F16" s="265"/>
      <c r="G16" s="265"/>
    </row>
    <row r="17" spans="1:7" s="255" customFormat="1" ht="18" customHeight="1">
      <c r="A17" s="43"/>
      <c r="B17" s="485" t="s">
        <v>248</v>
      </c>
      <c r="C17" s="144">
        <f>SUM(C13:C16)</f>
        <v>4379</v>
      </c>
      <c r="D17" s="144">
        <f>SUM(D13:D16)</f>
        <v>4379</v>
      </c>
      <c r="E17" s="497">
        <f>SUM(E13:E16)</f>
        <v>4077</v>
      </c>
      <c r="F17" s="498">
        <f>F14+F15</f>
        <v>4150</v>
      </c>
      <c r="G17" s="498">
        <f>G14+G15</f>
        <v>0</v>
      </c>
    </row>
    <row r="18" spans="1:7" ht="18" customHeight="1">
      <c r="A18" s="40" t="s">
        <v>17</v>
      </c>
      <c r="B18" s="485" t="s">
        <v>249</v>
      </c>
      <c r="C18" s="17"/>
      <c r="D18" s="17"/>
      <c r="E18" s="362"/>
      <c r="F18" s="265"/>
      <c r="G18" s="265"/>
    </row>
    <row r="19" spans="1:7" ht="18.75" customHeight="1">
      <c r="A19" s="40" t="s">
        <v>20</v>
      </c>
      <c r="B19" s="485" t="s">
        <v>250</v>
      </c>
      <c r="C19" s="17"/>
      <c r="D19" s="17"/>
      <c r="E19" s="362"/>
      <c r="F19" s="265"/>
      <c r="G19" s="265"/>
    </row>
    <row r="20" spans="1:7" ht="18" customHeight="1">
      <c r="A20" s="43" t="s">
        <v>8</v>
      </c>
      <c r="B20" s="486" t="s">
        <v>251</v>
      </c>
      <c r="C20" s="17">
        <v>95469</v>
      </c>
      <c r="D20" s="17">
        <v>101963</v>
      </c>
      <c r="E20" s="362">
        <v>100946</v>
      </c>
      <c r="F20" s="265">
        <v>105565</v>
      </c>
      <c r="G20" s="265">
        <v>0</v>
      </c>
    </row>
    <row r="21" spans="1:7" ht="18" customHeight="1">
      <c r="A21" s="43" t="s">
        <v>10</v>
      </c>
      <c r="B21" s="486" t="s">
        <v>252</v>
      </c>
      <c r="C21" s="17"/>
      <c r="D21" s="17"/>
      <c r="E21" s="362"/>
      <c r="F21" s="265"/>
      <c r="G21" s="265"/>
    </row>
    <row r="22" spans="1:7" ht="18" customHeight="1">
      <c r="A22" s="43" t="s">
        <v>11</v>
      </c>
      <c r="B22" s="486" t="s">
        <v>253</v>
      </c>
      <c r="C22" s="17">
        <v>8196</v>
      </c>
      <c r="D22" s="17">
        <v>8196</v>
      </c>
      <c r="E22" s="362">
        <v>7775</v>
      </c>
      <c r="F22" s="265">
        <v>5196</v>
      </c>
      <c r="G22" s="265">
        <v>0</v>
      </c>
    </row>
    <row r="23" spans="1:7" ht="18" customHeight="1">
      <c r="A23" s="43" t="s">
        <v>13</v>
      </c>
      <c r="B23" s="486" t="s">
        <v>133</v>
      </c>
      <c r="C23" s="17"/>
      <c r="D23" s="17"/>
      <c r="E23" s="362"/>
      <c r="F23" s="265"/>
      <c r="G23" s="265"/>
    </row>
    <row r="24" spans="1:7" ht="18" customHeight="1">
      <c r="A24" s="43" t="s">
        <v>14</v>
      </c>
      <c r="B24" s="486" t="s">
        <v>124</v>
      </c>
      <c r="C24" s="17"/>
      <c r="D24" s="17"/>
      <c r="E24" s="362"/>
      <c r="F24" s="265"/>
      <c r="G24" s="265"/>
    </row>
    <row r="25" spans="1:7" ht="18" customHeight="1">
      <c r="A25" s="43" t="s">
        <v>56</v>
      </c>
      <c r="B25" s="486" t="s">
        <v>254</v>
      </c>
      <c r="C25" s="17"/>
      <c r="D25" s="17"/>
      <c r="E25" s="362"/>
      <c r="F25" s="265"/>
      <c r="G25" s="265"/>
    </row>
    <row r="26" spans="1:7" ht="18" customHeight="1">
      <c r="A26" s="43"/>
      <c r="B26" s="485" t="s">
        <v>255</v>
      </c>
      <c r="C26" s="32">
        <f>C20+C21+C22+C23+C24+C25</f>
        <v>103665</v>
      </c>
      <c r="D26" s="32">
        <f>D20+D21+D22+D23+D24+D25</f>
        <v>110159</v>
      </c>
      <c r="E26" s="369">
        <f>E20+E21+E22+E23+E24+E25</f>
        <v>108721</v>
      </c>
      <c r="F26" s="266">
        <f>F20+F21+F22+F23+F24+F25</f>
        <v>110761</v>
      </c>
      <c r="G26" s="462">
        <f>G20+G21+G22+G23+G24+G25</f>
        <v>0</v>
      </c>
    </row>
    <row r="27" spans="1:7" ht="18" customHeight="1">
      <c r="A27" s="40" t="s">
        <v>64</v>
      </c>
      <c r="B27" s="485" t="s">
        <v>183</v>
      </c>
      <c r="C27" s="17"/>
      <c r="D27" s="17"/>
      <c r="E27" s="362"/>
      <c r="F27" s="265"/>
      <c r="G27" s="265"/>
    </row>
    <row r="28" spans="1:7" ht="18" customHeight="1">
      <c r="A28" s="43" t="s">
        <v>8</v>
      </c>
      <c r="B28" s="486" t="s">
        <v>256</v>
      </c>
      <c r="C28" s="17"/>
      <c r="D28" s="17"/>
      <c r="E28" s="362"/>
      <c r="F28" s="265"/>
      <c r="G28" s="265"/>
    </row>
    <row r="29" spans="1:7" ht="18" customHeight="1">
      <c r="A29" s="43" t="s">
        <v>10</v>
      </c>
      <c r="B29" s="486" t="s">
        <v>257</v>
      </c>
      <c r="C29" s="17"/>
      <c r="D29" s="17"/>
      <c r="E29" s="362"/>
      <c r="F29" s="265"/>
      <c r="G29" s="265"/>
    </row>
    <row r="30" spans="1:7" ht="18" customHeight="1">
      <c r="A30" s="43"/>
      <c r="B30" s="485" t="s">
        <v>186</v>
      </c>
      <c r="C30" s="17"/>
      <c r="D30" s="17"/>
      <c r="E30" s="362"/>
      <c r="F30" s="265"/>
      <c r="G30" s="265"/>
    </row>
    <row r="31" spans="1:7" ht="15.75">
      <c r="A31" s="40" t="s">
        <v>69</v>
      </c>
      <c r="B31" s="487" t="s">
        <v>258</v>
      </c>
      <c r="C31" s="17"/>
      <c r="D31" s="17"/>
      <c r="E31" s="362"/>
      <c r="F31" s="265"/>
      <c r="G31" s="265"/>
    </row>
    <row r="32" spans="1:7" ht="18" customHeight="1">
      <c r="A32" s="43"/>
      <c r="B32" s="488" t="s">
        <v>187</v>
      </c>
      <c r="C32" s="32">
        <f>C17+C18+C26+C30+C31</f>
        <v>108044</v>
      </c>
      <c r="D32" s="32">
        <f>D17+D18+D26+D30+D31</f>
        <v>114538</v>
      </c>
      <c r="E32" s="369">
        <f>E17+E18+E26+E30+E31</f>
        <v>112798</v>
      </c>
      <c r="F32" s="266">
        <f>F17+F18+F26+F30+F31</f>
        <v>114911</v>
      </c>
      <c r="G32" s="266">
        <f>G17+G18+G26+G30+G31</f>
        <v>0</v>
      </c>
    </row>
    <row r="33" spans="1:7" ht="18" customHeight="1">
      <c r="A33" s="40" t="s">
        <v>75</v>
      </c>
      <c r="B33" s="489" t="s">
        <v>259</v>
      </c>
      <c r="C33" s="17"/>
      <c r="D33" s="17"/>
      <c r="E33" s="362"/>
      <c r="F33" s="265"/>
      <c r="G33" s="265"/>
    </row>
    <row r="34" spans="1:7" ht="18" customHeight="1">
      <c r="A34" s="43"/>
      <c r="B34" s="490" t="s">
        <v>194</v>
      </c>
      <c r="C34" s="32">
        <f>C32+C33</f>
        <v>108044</v>
      </c>
      <c r="D34" s="32">
        <f>D32+D33</f>
        <v>114538</v>
      </c>
      <c r="E34" s="369">
        <f>E32+E33</f>
        <v>112798</v>
      </c>
      <c r="F34" s="266">
        <f>F32+F33</f>
        <v>114911</v>
      </c>
      <c r="G34" s="266">
        <f>G32+G33</f>
        <v>0</v>
      </c>
    </row>
    <row r="35" spans="1:3" ht="15.75">
      <c r="A35" s="86"/>
      <c r="B35" s="491"/>
      <c r="C35" s="142"/>
    </row>
    <row r="36" spans="1:7" ht="15.75">
      <c r="A36" s="86"/>
      <c r="B36" s="491"/>
      <c r="C36" s="61"/>
      <c r="F36" s="61"/>
      <c r="G36" s="61" t="s">
        <v>245</v>
      </c>
    </row>
    <row r="37" spans="1:7" ht="15.75">
      <c r="A37" s="86"/>
      <c r="B37" s="491"/>
      <c r="C37" s="61"/>
      <c r="G37" s="61" t="s">
        <v>260</v>
      </c>
    </row>
    <row r="38" spans="1:7" ht="15.75">
      <c r="A38" s="86"/>
      <c r="B38" s="141"/>
      <c r="C38" s="61"/>
      <c r="G38" s="61"/>
    </row>
    <row r="39" spans="1:3" ht="15.75">
      <c r="A39" s="86"/>
      <c r="B39" s="141"/>
      <c r="C39" s="61"/>
    </row>
    <row r="40" spans="1:3" ht="15.75">
      <c r="A40" s="86"/>
      <c r="B40" s="141"/>
      <c r="C40" s="61"/>
    </row>
    <row r="41" spans="1:3" ht="23.25" customHeight="1">
      <c r="A41" s="86"/>
      <c r="B41" s="141"/>
      <c r="C41" s="61"/>
    </row>
    <row r="42" spans="1:7" ht="18" customHeight="1">
      <c r="A42" s="572" t="s">
        <v>246</v>
      </c>
      <c r="B42" s="572"/>
      <c r="C42" s="572"/>
      <c r="D42" s="572"/>
      <c r="E42" s="572"/>
      <c r="F42" s="572"/>
      <c r="G42" s="573"/>
    </row>
    <row r="43" spans="1:3" ht="18" customHeight="1">
      <c r="A43" s="131"/>
      <c r="B43" s="492"/>
      <c r="C43" s="131"/>
    </row>
    <row r="44" spans="1:3" ht="15.75">
      <c r="A44" s="86"/>
      <c r="B44" s="483"/>
      <c r="C44" s="142"/>
    </row>
    <row r="45" spans="1:7" ht="15.75">
      <c r="A45" s="86"/>
      <c r="B45" s="484"/>
      <c r="C45" s="61"/>
      <c r="F45" s="61"/>
      <c r="G45" s="61" t="s">
        <v>2</v>
      </c>
    </row>
    <row r="46" spans="1:7" ht="48.75" customHeight="1">
      <c r="A46" s="109" t="s">
        <v>3</v>
      </c>
      <c r="B46" s="468" t="s">
        <v>4</v>
      </c>
      <c r="C46" s="111" t="s">
        <v>385</v>
      </c>
      <c r="D46" s="111" t="s">
        <v>386</v>
      </c>
      <c r="E46" s="443" t="s">
        <v>387</v>
      </c>
      <c r="F46" s="450" t="s">
        <v>388</v>
      </c>
      <c r="G46" s="450" t="s">
        <v>623</v>
      </c>
    </row>
    <row r="47" spans="1:7" ht="18" customHeight="1">
      <c r="A47" s="40" t="s">
        <v>6</v>
      </c>
      <c r="B47" s="493" t="s">
        <v>25</v>
      </c>
      <c r="C47" s="143"/>
      <c r="D47" s="17"/>
      <c r="E47" s="362"/>
      <c r="F47" s="265"/>
      <c r="G47" s="265"/>
    </row>
    <row r="48" spans="1:7" ht="18" customHeight="1">
      <c r="A48" s="43" t="s">
        <v>8</v>
      </c>
      <c r="B48" s="494" t="s">
        <v>261</v>
      </c>
      <c r="C48" s="17">
        <v>59081</v>
      </c>
      <c r="D48" s="17">
        <v>62385</v>
      </c>
      <c r="E48" s="362">
        <v>62583</v>
      </c>
      <c r="F48" s="265">
        <v>63505</v>
      </c>
      <c r="G48" s="265">
        <v>0</v>
      </c>
    </row>
    <row r="49" spans="1:7" ht="18" customHeight="1">
      <c r="A49" s="43" t="s">
        <v>10</v>
      </c>
      <c r="B49" s="494" t="s">
        <v>62</v>
      </c>
      <c r="C49" s="17">
        <v>15639</v>
      </c>
      <c r="D49" s="17">
        <v>16525</v>
      </c>
      <c r="E49" s="362">
        <v>16827</v>
      </c>
      <c r="F49" s="265">
        <v>16795</v>
      </c>
      <c r="G49" s="265">
        <v>0</v>
      </c>
    </row>
    <row r="50" spans="1:7" ht="18" customHeight="1">
      <c r="A50" s="43" t="s">
        <v>11</v>
      </c>
      <c r="B50" s="494" t="s">
        <v>63</v>
      </c>
      <c r="C50" s="17">
        <v>33324</v>
      </c>
      <c r="D50" s="17">
        <v>35628</v>
      </c>
      <c r="E50" s="362">
        <v>31728</v>
      </c>
      <c r="F50" s="265">
        <v>34611</v>
      </c>
      <c r="G50" s="265">
        <v>0</v>
      </c>
    </row>
    <row r="51" spans="1:7" ht="18" customHeight="1">
      <c r="A51" s="43" t="s">
        <v>13</v>
      </c>
      <c r="B51" s="494" t="s">
        <v>262</v>
      </c>
      <c r="C51" s="17"/>
      <c r="D51" s="17"/>
      <c r="E51" s="362"/>
      <c r="F51" s="265"/>
      <c r="G51" s="265"/>
    </row>
    <row r="52" spans="1:7" ht="18" customHeight="1">
      <c r="A52" s="43" t="s">
        <v>14</v>
      </c>
      <c r="B52" s="494" t="s">
        <v>263</v>
      </c>
      <c r="C52" s="17"/>
      <c r="D52" s="17"/>
      <c r="E52" s="362"/>
      <c r="F52" s="265"/>
      <c r="G52" s="265"/>
    </row>
    <row r="53" spans="1:7" ht="18" customHeight="1">
      <c r="A53" s="43" t="s">
        <v>56</v>
      </c>
      <c r="B53" s="494" t="s">
        <v>264</v>
      </c>
      <c r="C53" s="17"/>
      <c r="D53" s="17"/>
      <c r="E53" s="362"/>
      <c r="F53" s="265"/>
      <c r="G53" s="265"/>
    </row>
    <row r="54" spans="1:7" ht="18" customHeight="1">
      <c r="A54" s="43"/>
      <c r="B54" s="495" t="s">
        <v>265</v>
      </c>
      <c r="C54" s="138">
        <f>SUM(C48:C53)</f>
        <v>108044</v>
      </c>
      <c r="D54" s="138">
        <f>SUM(D48:D53)</f>
        <v>114538</v>
      </c>
      <c r="E54" s="478">
        <f>SUM(E48:E53)</f>
        <v>111138</v>
      </c>
      <c r="F54" s="481">
        <f>SUM(F48:F53)</f>
        <v>114911</v>
      </c>
      <c r="G54" s="481">
        <f>SUM(G48:G53)</f>
        <v>0</v>
      </c>
    </row>
    <row r="55" spans="1:7" ht="18" customHeight="1">
      <c r="A55" s="40" t="s">
        <v>17</v>
      </c>
      <c r="B55" s="493" t="s">
        <v>26</v>
      </c>
      <c r="C55" s="17"/>
      <c r="D55" s="17"/>
      <c r="E55" s="362"/>
      <c r="F55" s="265"/>
      <c r="G55" s="265"/>
    </row>
    <row r="56" spans="1:7" ht="18" customHeight="1">
      <c r="A56" s="43" t="s">
        <v>8</v>
      </c>
      <c r="B56" s="494" t="s">
        <v>266</v>
      </c>
      <c r="C56" s="17"/>
      <c r="D56" s="17"/>
      <c r="E56" s="362"/>
      <c r="F56" s="265"/>
      <c r="G56" s="265"/>
    </row>
    <row r="57" spans="1:7" ht="18" customHeight="1">
      <c r="A57" s="43" t="s">
        <v>10</v>
      </c>
      <c r="B57" s="494" t="s">
        <v>267</v>
      </c>
      <c r="C57" s="17"/>
      <c r="D57" s="17"/>
      <c r="E57" s="362">
        <v>169</v>
      </c>
      <c r="F57" s="265"/>
      <c r="G57" s="265"/>
    </row>
    <row r="58" spans="1:7" ht="18" customHeight="1">
      <c r="A58" s="43" t="s">
        <v>11</v>
      </c>
      <c r="B58" s="494" t="s">
        <v>205</v>
      </c>
      <c r="C58" s="17"/>
      <c r="D58" s="17"/>
      <c r="E58" s="362"/>
      <c r="F58" s="265"/>
      <c r="G58" s="265"/>
    </row>
    <row r="59" spans="1:7" ht="18" customHeight="1">
      <c r="A59" s="43"/>
      <c r="B59" s="495" t="s">
        <v>268</v>
      </c>
      <c r="C59" s="32">
        <f>C56+C57+C58</f>
        <v>0</v>
      </c>
      <c r="D59" s="32"/>
      <c r="E59" s="369">
        <f>E56+E57+E58</f>
        <v>169</v>
      </c>
      <c r="F59" s="266"/>
      <c r="G59" s="265"/>
    </row>
    <row r="60" spans="1:7" ht="18" customHeight="1">
      <c r="A60" s="43"/>
      <c r="B60" s="495" t="s">
        <v>88</v>
      </c>
      <c r="C60" s="138">
        <f>C54+C59</f>
        <v>108044</v>
      </c>
      <c r="D60" s="138">
        <f>D54+D59</f>
        <v>114538</v>
      </c>
      <c r="E60" s="478">
        <f>E54+E59</f>
        <v>111307</v>
      </c>
      <c r="F60" s="481">
        <f>F54+F59</f>
        <v>114911</v>
      </c>
      <c r="G60" s="481">
        <f>G54+G59</f>
        <v>0</v>
      </c>
    </row>
    <row r="61" spans="1:7" ht="18" customHeight="1">
      <c r="A61" s="40" t="s">
        <v>20</v>
      </c>
      <c r="B61" s="493" t="s">
        <v>209</v>
      </c>
      <c r="C61" s="17"/>
      <c r="D61" s="17"/>
      <c r="E61" s="362"/>
      <c r="F61" s="265"/>
      <c r="G61" s="265"/>
    </row>
    <row r="62" spans="1:7" ht="18" customHeight="1">
      <c r="A62" s="40" t="s">
        <v>64</v>
      </c>
      <c r="B62" s="493" t="s">
        <v>269</v>
      </c>
      <c r="C62" s="17"/>
      <c r="D62" s="17"/>
      <c r="E62" s="362"/>
      <c r="F62" s="265"/>
      <c r="G62" s="265"/>
    </row>
    <row r="63" spans="1:7" ht="18" customHeight="1">
      <c r="A63" s="43"/>
      <c r="B63" s="494" t="s">
        <v>243</v>
      </c>
      <c r="C63" s="17"/>
      <c r="D63" s="17"/>
      <c r="E63" s="362"/>
      <c r="F63" s="265"/>
      <c r="G63" s="265"/>
    </row>
    <row r="64" spans="1:7" ht="18" customHeight="1">
      <c r="A64" s="43"/>
      <c r="B64" s="494" t="s">
        <v>244</v>
      </c>
      <c r="C64" s="17"/>
      <c r="D64" s="17"/>
      <c r="E64" s="362"/>
      <c r="F64" s="265"/>
      <c r="G64" s="265"/>
    </row>
    <row r="65" spans="1:7" ht="18" customHeight="1">
      <c r="A65" s="43"/>
      <c r="B65" s="494" t="s">
        <v>509</v>
      </c>
      <c r="C65" s="17"/>
      <c r="D65" s="17"/>
      <c r="E65" s="362">
        <v>1090</v>
      </c>
      <c r="F65" s="265"/>
      <c r="G65" s="265"/>
    </row>
    <row r="66" spans="1:7" ht="18" customHeight="1">
      <c r="A66" s="43"/>
      <c r="B66" s="495" t="s">
        <v>87</v>
      </c>
      <c r="C66" s="17"/>
      <c r="D66" s="17"/>
      <c r="E66" s="390">
        <v>1090</v>
      </c>
      <c r="F66" s="265"/>
      <c r="G66" s="265"/>
    </row>
    <row r="67" spans="1:7" ht="18" customHeight="1">
      <c r="A67" s="43"/>
      <c r="B67" s="495" t="s">
        <v>216</v>
      </c>
      <c r="C67" s="287">
        <f>C60+C62+C61</f>
        <v>108044</v>
      </c>
      <c r="D67" s="287">
        <f>D60+D62+D61</f>
        <v>114538</v>
      </c>
      <c r="E67" s="499">
        <f>E60+E62+E61+E66</f>
        <v>112397</v>
      </c>
      <c r="F67" s="481">
        <f>F60+F62+F61</f>
        <v>114911</v>
      </c>
      <c r="G67" s="481">
        <f>G60+G62+G61</f>
        <v>0</v>
      </c>
    </row>
    <row r="68" spans="1:7" s="120" customFormat="1" ht="18" customHeight="1">
      <c r="A68" s="329"/>
      <c r="B68" s="496" t="s">
        <v>89</v>
      </c>
      <c r="C68" s="330">
        <v>33</v>
      </c>
      <c r="D68" s="330">
        <v>33</v>
      </c>
      <c r="E68" s="500">
        <v>34</v>
      </c>
      <c r="F68" s="502">
        <v>33</v>
      </c>
      <c r="G68" s="265">
        <v>0</v>
      </c>
    </row>
    <row r="69" spans="1:7" s="120" customFormat="1" ht="16.5" customHeight="1">
      <c r="A69" s="306"/>
      <c r="B69" s="354" t="s">
        <v>90</v>
      </c>
      <c r="C69" s="331">
        <v>0</v>
      </c>
      <c r="D69" s="332">
        <v>0</v>
      </c>
      <c r="E69" s="501">
        <v>0</v>
      </c>
      <c r="F69" s="332">
        <v>0</v>
      </c>
      <c r="G69" s="265">
        <v>0</v>
      </c>
    </row>
    <row r="70" spans="2:3" ht="12.75">
      <c r="B70" s="141"/>
      <c r="C70" s="146"/>
    </row>
    <row r="71" spans="2:3" ht="12.75">
      <c r="B71" s="141"/>
      <c r="C71" s="146"/>
    </row>
    <row r="72" spans="2:3" ht="12.75">
      <c r="B72" s="141"/>
      <c r="C72" s="146"/>
    </row>
    <row r="73" spans="2:3" ht="12.75">
      <c r="B73" s="141"/>
      <c r="C73" s="146"/>
    </row>
  </sheetData>
  <sheetProtection selectLockedCells="1" selectUnlockedCells="1"/>
  <mergeCells count="2">
    <mergeCell ref="A7:G7"/>
    <mergeCell ref="A42:G42"/>
  </mergeCells>
  <printOptions/>
  <pageMargins left="0.3" right="0.33" top="0.4847222222222222" bottom="2.22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0">
      <selection activeCell="G56" sqref="G56"/>
    </sheetView>
  </sheetViews>
  <sheetFormatPr defaultColWidth="9.00390625" defaultRowHeight="12.75"/>
  <cols>
    <col min="1" max="1" width="5.375" style="0" customWidth="1"/>
    <col min="2" max="2" width="39.125" style="3" customWidth="1"/>
    <col min="3" max="7" width="10.625" style="0" customWidth="1"/>
  </cols>
  <sheetData>
    <row r="1" spans="3:7" ht="12.75">
      <c r="C1" s="61"/>
      <c r="F1" s="61"/>
      <c r="G1" s="61" t="s">
        <v>270</v>
      </c>
    </row>
    <row r="2" spans="3:7" ht="12.75">
      <c r="C2" s="61"/>
      <c r="F2" s="61"/>
      <c r="G2" s="61" t="s">
        <v>1</v>
      </c>
    </row>
    <row r="3" ht="12.75">
      <c r="C3" s="61"/>
    </row>
    <row r="5" spans="1:7" ht="27.75" customHeight="1">
      <c r="A5" s="564" t="s">
        <v>271</v>
      </c>
      <c r="B5" s="564"/>
      <c r="C5" s="564"/>
      <c r="D5" s="564"/>
      <c r="E5" s="564"/>
      <c r="F5" s="564"/>
      <c r="G5" s="563"/>
    </row>
    <row r="6" spans="2:3" ht="18.75" customHeight="1">
      <c r="B6" s="374"/>
      <c r="C6" s="65"/>
    </row>
    <row r="7" spans="2:3" ht="12.75">
      <c r="B7" s="141"/>
      <c r="C7" s="4"/>
    </row>
    <row r="8" spans="2:7" ht="12.75">
      <c r="B8" s="484"/>
      <c r="C8" s="5"/>
      <c r="F8" s="5"/>
      <c r="G8" s="5" t="s">
        <v>2</v>
      </c>
    </row>
    <row r="9" spans="1:7" ht="49.5" customHeight="1">
      <c r="A9" s="109" t="s">
        <v>3</v>
      </c>
      <c r="B9" s="468" t="s">
        <v>4</v>
      </c>
      <c r="C9" s="111" t="s">
        <v>385</v>
      </c>
      <c r="D9" s="111" t="s">
        <v>386</v>
      </c>
      <c r="E9" s="443" t="s">
        <v>387</v>
      </c>
      <c r="F9" s="450" t="s">
        <v>388</v>
      </c>
      <c r="G9" s="450" t="s">
        <v>616</v>
      </c>
    </row>
    <row r="10" spans="1:7" ht="18" customHeight="1">
      <c r="A10" s="40" t="s">
        <v>6</v>
      </c>
      <c r="B10" s="503" t="s">
        <v>146</v>
      </c>
      <c r="C10" s="42"/>
      <c r="D10" s="17"/>
      <c r="E10" s="362"/>
      <c r="F10" s="265"/>
      <c r="G10" s="265"/>
    </row>
    <row r="11" spans="1:7" ht="18" customHeight="1">
      <c r="A11" s="43" t="s">
        <v>8</v>
      </c>
      <c r="B11" s="504" t="s">
        <v>272</v>
      </c>
      <c r="C11" s="147"/>
      <c r="D11" s="17"/>
      <c r="E11" s="362"/>
      <c r="F11" s="265"/>
      <c r="G11" s="265"/>
    </row>
    <row r="12" spans="1:7" ht="18" customHeight="1">
      <c r="A12" s="43"/>
      <c r="B12" s="504" t="s">
        <v>147</v>
      </c>
      <c r="C12" s="42"/>
      <c r="D12" s="17"/>
      <c r="E12" s="362"/>
      <c r="F12" s="265"/>
      <c r="G12" s="265"/>
    </row>
    <row r="13" spans="1:7" ht="18" customHeight="1">
      <c r="A13" s="43"/>
      <c r="B13" s="504" t="s">
        <v>148</v>
      </c>
      <c r="C13" s="17">
        <v>100</v>
      </c>
      <c r="D13" s="17">
        <v>100</v>
      </c>
      <c r="E13" s="362">
        <v>39</v>
      </c>
      <c r="F13" s="265">
        <v>100</v>
      </c>
      <c r="G13" s="265">
        <v>100</v>
      </c>
    </row>
    <row r="14" spans="1:7" ht="18" customHeight="1">
      <c r="A14" s="43"/>
      <c r="B14" s="504" t="s">
        <v>220</v>
      </c>
      <c r="C14" s="17">
        <v>27</v>
      </c>
      <c r="D14" s="17">
        <v>27</v>
      </c>
      <c r="E14" s="362"/>
      <c r="F14" s="265">
        <v>27</v>
      </c>
      <c r="G14" s="265">
        <v>27</v>
      </c>
    </row>
    <row r="15" spans="1:7" ht="18" customHeight="1">
      <c r="A15" s="43"/>
      <c r="B15" s="504" t="s">
        <v>221</v>
      </c>
      <c r="C15" s="17"/>
      <c r="D15" s="17"/>
      <c r="E15" s="362"/>
      <c r="F15" s="265"/>
      <c r="G15" s="265"/>
    </row>
    <row r="16" spans="1:7" ht="18" customHeight="1">
      <c r="A16" s="43"/>
      <c r="B16" s="503" t="s">
        <v>273</v>
      </c>
      <c r="C16" s="53">
        <f>C12+C13+C14+C15</f>
        <v>127</v>
      </c>
      <c r="D16" s="53">
        <f>D12+D13+D14+D15</f>
        <v>127</v>
      </c>
      <c r="E16" s="391">
        <f>E12+E13+E14+E15</f>
        <v>39</v>
      </c>
      <c r="F16" s="398">
        <f>F12+F13+F14+F15</f>
        <v>127</v>
      </c>
      <c r="G16" s="270">
        <v>127</v>
      </c>
    </row>
    <row r="17" spans="1:7" ht="18" customHeight="1">
      <c r="A17" s="40" t="s">
        <v>17</v>
      </c>
      <c r="B17" s="503" t="s">
        <v>274</v>
      </c>
      <c r="C17" s="17"/>
      <c r="D17" s="17"/>
      <c r="E17" s="362"/>
      <c r="F17" s="265"/>
      <c r="G17" s="265"/>
    </row>
    <row r="18" spans="1:7" ht="18" customHeight="1">
      <c r="A18" s="40" t="s">
        <v>20</v>
      </c>
      <c r="B18" s="503" t="s">
        <v>275</v>
      </c>
      <c r="C18" s="17"/>
      <c r="D18" s="17"/>
      <c r="E18" s="362"/>
      <c r="F18" s="265"/>
      <c r="G18" s="265"/>
    </row>
    <row r="19" spans="1:7" ht="18" customHeight="1">
      <c r="A19" s="43" t="s">
        <v>8</v>
      </c>
      <c r="B19" s="504" t="s">
        <v>276</v>
      </c>
      <c r="C19" s="17">
        <v>14499</v>
      </c>
      <c r="D19" s="17">
        <v>15217</v>
      </c>
      <c r="E19" s="362">
        <v>11632</v>
      </c>
      <c r="F19" s="265">
        <v>8136</v>
      </c>
      <c r="G19" s="265">
        <v>8473</v>
      </c>
    </row>
    <row r="20" spans="1:7" ht="18" customHeight="1">
      <c r="A20" s="43" t="s">
        <v>10</v>
      </c>
      <c r="B20" s="504" t="s">
        <v>277</v>
      </c>
      <c r="C20" s="17"/>
      <c r="D20" s="17"/>
      <c r="E20" s="362"/>
      <c r="F20" s="265"/>
      <c r="G20" s="265"/>
    </row>
    <row r="21" spans="1:7" ht="18" customHeight="1">
      <c r="A21" s="43" t="s">
        <v>11</v>
      </c>
      <c r="B21" s="504" t="s">
        <v>278</v>
      </c>
      <c r="C21" s="17"/>
      <c r="D21" s="17"/>
      <c r="E21" s="362">
        <v>3388</v>
      </c>
      <c r="F21" s="265">
        <v>1600</v>
      </c>
      <c r="G21" s="265">
        <v>1600</v>
      </c>
    </row>
    <row r="22" spans="1:7" ht="18" customHeight="1">
      <c r="A22" s="43" t="s">
        <v>13</v>
      </c>
      <c r="B22" s="504" t="s">
        <v>133</v>
      </c>
      <c r="C22" s="17"/>
      <c r="D22" s="17"/>
      <c r="E22" s="362"/>
      <c r="F22" s="265"/>
      <c r="G22" s="265"/>
    </row>
    <row r="23" spans="1:7" ht="18" customHeight="1">
      <c r="A23" s="43" t="s">
        <v>14</v>
      </c>
      <c r="B23" s="504" t="s">
        <v>124</v>
      </c>
      <c r="C23" s="17"/>
      <c r="D23" s="17"/>
      <c r="E23" s="362"/>
      <c r="F23" s="265"/>
      <c r="G23" s="265"/>
    </row>
    <row r="24" spans="1:7" ht="18" customHeight="1">
      <c r="A24" s="43" t="s">
        <v>56</v>
      </c>
      <c r="B24" s="504" t="s">
        <v>254</v>
      </c>
      <c r="C24" s="17">
        <v>42543</v>
      </c>
      <c r="D24" s="17">
        <v>42543</v>
      </c>
      <c r="E24" s="362">
        <v>39111</v>
      </c>
      <c r="F24" s="265"/>
      <c r="G24" s="265"/>
    </row>
    <row r="25" spans="1:7" ht="18" customHeight="1">
      <c r="A25" s="43"/>
      <c r="B25" s="503" t="s">
        <v>279</v>
      </c>
      <c r="C25" s="53">
        <f>C19+C20+C21+C22+C23+C24</f>
        <v>57042</v>
      </c>
      <c r="D25" s="53">
        <f>D19+D20+D21+D22+D23+D24</f>
        <v>57760</v>
      </c>
      <c r="E25" s="391">
        <f>E19+E20+E21+E22+E23+E24</f>
        <v>54131</v>
      </c>
      <c r="F25" s="398">
        <f>F19+F20+F21+F22+F23+F24</f>
        <v>9736</v>
      </c>
      <c r="G25" s="398">
        <f>G19+G20+G21+G22+G23+G24</f>
        <v>10073</v>
      </c>
    </row>
    <row r="26" spans="1:7" ht="18" customHeight="1">
      <c r="A26" s="40" t="s">
        <v>64</v>
      </c>
      <c r="B26" s="503" t="s">
        <v>183</v>
      </c>
      <c r="C26" s="17"/>
      <c r="D26" s="17"/>
      <c r="E26" s="362"/>
      <c r="F26" s="265"/>
      <c r="G26" s="265"/>
    </row>
    <row r="27" spans="1:7" ht="18" customHeight="1">
      <c r="A27" s="43" t="s">
        <v>8</v>
      </c>
      <c r="B27" s="504" t="s">
        <v>280</v>
      </c>
      <c r="C27" s="17"/>
      <c r="D27" s="17"/>
      <c r="E27" s="362"/>
      <c r="F27" s="265"/>
      <c r="G27" s="265"/>
    </row>
    <row r="28" spans="1:7" ht="17.25" customHeight="1">
      <c r="A28" s="43" t="s">
        <v>10</v>
      </c>
      <c r="B28" s="504" t="s">
        <v>281</v>
      </c>
      <c r="C28" s="17"/>
      <c r="D28" s="17"/>
      <c r="E28" s="362"/>
      <c r="F28" s="265"/>
      <c r="G28" s="265"/>
    </row>
    <row r="29" spans="1:7" ht="18" customHeight="1">
      <c r="A29" s="43"/>
      <c r="B29" s="503" t="s">
        <v>186</v>
      </c>
      <c r="C29" s="17"/>
      <c r="D29" s="17"/>
      <c r="E29" s="362"/>
      <c r="F29" s="265"/>
      <c r="G29" s="265"/>
    </row>
    <row r="30" spans="1:7" ht="18" customHeight="1">
      <c r="A30" s="40" t="s">
        <v>69</v>
      </c>
      <c r="B30" s="505" t="s">
        <v>282</v>
      </c>
      <c r="C30" s="17"/>
      <c r="D30" s="17"/>
      <c r="E30" s="362"/>
      <c r="F30" s="265"/>
      <c r="G30" s="265"/>
    </row>
    <row r="31" spans="1:7" ht="18" customHeight="1">
      <c r="A31" s="43"/>
      <c r="B31" s="506" t="s">
        <v>187</v>
      </c>
      <c r="C31" s="53">
        <f>C16+C17+C25+C29+C30</f>
        <v>57169</v>
      </c>
      <c r="D31" s="53">
        <f>D16+D17+D25+D29+D30</f>
        <v>57887</v>
      </c>
      <c r="E31" s="391">
        <f>E16+E17+E25+E29+E30</f>
        <v>54170</v>
      </c>
      <c r="F31" s="398">
        <f>F16+F17+F25+F29+F30</f>
        <v>9863</v>
      </c>
      <c r="G31" s="398">
        <f>G16+G17+G25+G29+G30</f>
        <v>10200</v>
      </c>
    </row>
    <row r="32" spans="1:7" ht="18" customHeight="1">
      <c r="A32" s="40" t="s">
        <v>75</v>
      </c>
      <c r="B32" s="507" t="s">
        <v>230</v>
      </c>
      <c r="C32" s="27"/>
      <c r="D32" s="27"/>
      <c r="E32" s="390"/>
      <c r="F32" s="270"/>
      <c r="G32" s="265"/>
    </row>
    <row r="33" spans="1:7" ht="18" customHeight="1">
      <c r="A33" s="43"/>
      <c r="B33" s="495" t="s">
        <v>194</v>
      </c>
      <c r="C33" s="53">
        <f>C31+C32</f>
        <v>57169</v>
      </c>
      <c r="D33" s="53">
        <f>D31+D32</f>
        <v>57887</v>
      </c>
      <c r="E33" s="391">
        <f>E31+E32</f>
        <v>54170</v>
      </c>
      <c r="F33" s="398">
        <f>F31+F32</f>
        <v>9863</v>
      </c>
      <c r="G33" s="398">
        <f>G31+G32</f>
        <v>10200</v>
      </c>
    </row>
    <row r="34" spans="1:3" ht="15.75">
      <c r="A34" s="86"/>
      <c r="B34" s="491"/>
      <c r="C34" s="4"/>
    </row>
    <row r="35" spans="1:7" ht="15.75">
      <c r="A35" s="86"/>
      <c r="B35" s="491"/>
      <c r="C35" s="5"/>
      <c r="F35" s="5"/>
      <c r="G35" s="5" t="s">
        <v>270</v>
      </c>
    </row>
    <row r="36" spans="1:7" ht="12" customHeight="1">
      <c r="A36" s="86"/>
      <c r="B36" s="141"/>
      <c r="C36" s="61"/>
      <c r="F36" s="61"/>
      <c r="G36" s="61" t="s">
        <v>195</v>
      </c>
    </row>
    <row r="37" spans="1:3" ht="15.75">
      <c r="A37" s="86"/>
      <c r="B37" s="141"/>
      <c r="C37" s="5"/>
    </row>
    <row r="38" spans="1:3" ht="15.75">
      <c r="A38" s="86"/>
      <c r="B38" s="141"/>
      <c r="C38" s="4"/>
    </row>
    <row r="39" spans="1:7" ht="33.75" customHeight="1">
      <c r="A39" s="574" t="s">
        <v>271</v>
      </c>
      <c r="B39" s="574"/>
      <c r="C39" s="574"/>
      <c r="D39" s="574"/>
      <c r="E39" s="574"/>
      <c r="F39" s="574"/>
      <c r="G39" s="563"/>
    </row>
    <row r="40" spans="1:3" ht="15.75">
      <c r="A40" s="86"/>
      <c r="B40" s="141"/>
      <c r="C40" s="4"/>
    </row>
    <row r="41" spans="1:7" ht="15.75">
      <c r="A41" s="86"/>
      <c r="B41" s="484"/>
      <c r="C41" s="5"/>
      <c r="F41" s="5"/>
      <c r="G41" s="5" t="s">
        <v>2</v>
      </c>
    </row>
    <row r="42" spans="1:7" ht="48.75" customHeight="1">
      <c r="A42" s="109" t="s">
        <v>3</v>
      </c>
      <c r="B42" s="468" t="s">
        <v>4</v>
      </c>
      <c r="C42" s="111" t="s">
        <v>385</v>
      </c>
      <c r="D42" s="111" t="s">
        <v>386</v>
      </c>
      <c r="E42" s="443" t="s">
        <v>387</v>
      </c>
      <c r="F42" s="450" t="s">
        <v>388</v>
      </c>
      <c r="G42" s="450" t="s">
        <v>616</v>
      </c>
    </row>
    <row r="43" spans="1:7" ht="18" customHeight="1">
      <c r="A43" s="40" t="s">
        <v>6</v>
      </c>
      <c r="B43" s="493" t="s">
        <v>25</v>
      </c>
      <c r="C43" s="42"/>
      <c r="D43" s="17"/>
      <c r="E43" s="362"/>
      <c r="F43" s="265"/>
      <c r="G43" s="265"/>
    </row>
    <row r="44" spans="1:7" ht="18" customHeight="1">
      <c r="A44" s="43" t="s">
        <v>8</v>
      </c>
      <c r="B44" s="494" t="s">
        <v>261</v>
      </c>
      <c r="C44" s="17">
        <v>2451</v>
      </c>
      <c r="D44" s="17">
        <v>3016</v>
      </c>
      <c r="E44" s="362">
        <v>3025</v>
      </c>
      <c r="F44" s="265">
        <v>3819</v>
      </c>
      <c r="G44" s="265">
        <v>3869</v>
      </c>
    </row>
    <row r="45" spans="1:7" ht="18" customHeight="1">
      <c r="A45" s="43" t="s">
        <v>10</v>
      </c>
      <c r="B45" s="494" t="s">
        <v>62</v>
      </c>
      <c r="C45" s="17">
        <v>662</v>
      </c>
      <c r="D45" s="17">
        <v>815</v>
      </c>
      <c r="E45" s="362">
        <v>817</v>
      </c>
      <c r="F45" s="265">
        <v>1031</v>
      </c>
      <c r="G45" s="265">
        <v>1046</v>
      </c>
    </row>
    <row r="46" spans="1:7" ht="18" customHeight="1">
      <c r="A46" s="43" t="s">
        <v>11</v>
      </c>
      <c r="B46" s="494" t="s">
        <v>63</v>
      </c>
      <c r="C46" s="17">
        <v>4313</v>
      </c>
      <c r="D46" s="17">
        <v>4313</v>
      </c>
      <c r="E46" s="362">
        <v>3124</v>
      </c>
      <c r="F46" s="265">
        <v>5013</v>
      </c>
      <c r="G46" s="265">
        <v>5013</v>
      </c>
    </row>
    <row r="47" spans="1:7" ht="18" customHeight="1">
      <c r="A47" s="43" t="s">
        <v>13</v>
      </c>
      <c r="B47" s="494" t="s">
        <v>262</v>
      </c>
      <c r="C47" s="17"/>
      <c r="D47" s="17"/>
      <c r="E47" s="362"/>
      <c r="F47" s="265"/>
      <c r="G47" s="265"/>
    </row>
    <row r="48" spans="1:7" ht="18" customHeight="1">
      <c r="A48" s="43" t="s">
        <v>14</v>
      </c>
      <c r="B48" s="494" t="s">
        <v>263</v>
      </c>
      <c r="C48" s="17"/>
      <c r="D48" s="17"/>
      <c r="E48" s="362"/>
      <c r="F48" s="265"/>
      <c r="G48" s="265"/>
    </row>
    <row r="49" spans="1:7" ht="18" customHeight="1">
      <c r="A49" s="43" t="s">
        <v>56</v>
      </c>
      <c r="B49" s="494" t="s">
        <v>264</v>
      </c>
      <c r="C49" s="17"/>
      <c r="D49" s="17"/>
      <c r="E49" s="362"/>
      <c r="F49" s="265"/>
      <c r="G49" s="265"/>
    </row>
    <row r="50" spans="1:7" ht="18" customHeight="1">
      <c r="A50" s="43"/>
      <c r="B50" s="495" t="s">
        <v>204</v>
      </c>
      <c r="C50" s="27">
        <f>C44+C45+C46</f>
        <v>7426</v>
      </c>
      <c r="D50" s="27">
        <f>D44+D45+D46</f>
        <v>8144</v>
      </c>
      <c r="E50" s="390">
        <f>E44+E45+E46</f>
        <v>6966</v>
      </c>
      <c r="F50" s="270">
        <f>F44+F45+F46</f>
        <v>9863</v>
      </c>
      <c r="G50" s="270">
        <f>G44+G45+G46</f>
        <v>9928</v>
      </c>
    </row>
    <row r="51" spans="1:7" ht="18" customHeight="1">
      <c r="A51" s="40" t="s">
        <v>17</v>
      </c>
      <c r="B51" s="493" t="s">
        <v>283</v>
      </c>
      <c r="C51" s="17"/>
      <c r="D51" s="17"/>
      <c r="E51" s="362"/>
      <c r="F51" s="265"/>
      <c r="G51" s="265"/>
    </row>
    <row r="52" spans="1:7" ht="18" customHeight="1">
      <c r="A52" s="43" t="s">
        <v>8</v>
      </c>
      <c r="B52" s="494" t="s">
        <v>284</v>
      </c>
      <c r="C52" s="17">
        <v>49743</v>
      </c>
      <c r="D52" s="17">
        <v>49743</v>
      </c>
      <c r="E52" s="362">
        <v>44147</v>
      </c>
      <c r="F52" s="265"/>
      <c r="G52" s="265"/>
    </row>
    <row r="53" spans="1:7" ht="18" customHeight="1">
      <c r="A53" s="43" t="s">
        <v>10</v>
      </c>
      <c r="B53" s="494" t="s">
        <v>267</v>
      </c>
      <c r="C53" s="17"/>
      <c r="D53" s="103"/>
      <c r="E53" s="362">
        <v>3035</v>
      </c>
      <c r="F53" s="265"/>
      <c r="G53" s="265">
        <v>272</v>
      </c>
    </row>
    <row r="54" spans="1:7" ht="18" customHeight="1">
      <c r="A54" s="43" t="s">
        <v>11</v>
      </c>
      <c r="B54" s="494" t="s">
        <v>67</v>
      </c>
      <c r="C54" s="17"/>
      <c r="D54" s="17"/>
      <c r="E54" s="362"/>
      <c r="F54" s="265"/>
      <c r="G54" s="265"/>
    </row>
    <row r="55" spans="1:7" ht="18" customHeight="1">
      <c r="A55" s="43"/>
      <c r="B55" s="495" t="s">
        <v>268</v>
      </c>
      <c r="C55" s="27">
        <f>C52+C53+C54</f>
        <v>49743</v>
      </c>
      <c r="D55" s="27">
        <f>D52+D53+D54</f>
        <v>49743</v>
      </c>
      <c r="E55" s="390">
        <f>E52+E53+E54</f>
        <v>47182</v>
      </c>
      <c r="F55" s="270">
        <f>F52+F53+F54</f>
        <v>0</v>
      </c>
      <c r="G55" s="270">
        <v>272</v>
      </c>
    </row>
    <row r="56" spans="1:7" ht="18" customHeight="1">
      <c r="A56" s="43"/>
      <c r="B56" s="495" t="s">
        <v>88</v>
      </c>
      <c r="C56" s="27">
        <f>C50+C55</f>
        <v>57169</v>
      </c>
      <c r="D56" s="27">
        <f>D50+D55</f>
        <v>57887</v>
      </c>
      <c r="E56" s="390">
        <f>E50+E55</f>
        <v>54148</v>
      </c>
      <c r="F56" s="270">
        <f>F50+F55</f>
        <v>9863</v>
      </c>
      <c r="G56" s="270">
        <f>G50+G55</f>
        <v>10200</v>
      </c>
    </row>
    <row r="57" spans="1:7" ht="18" customHeight="1">
      <c r="A57" s="40" t="s">
        <v>20</v>
      </c>
      <c r="B57" s="493" t="s">
        <v>209</v>
      </c>
      <c r="C57" s="17"/>
      <c r="D57" s="17"/>
      <c r="E57" s="362"/>
      <c r="F57" s="265"/>
      <c r="G57" s="265"/>
    </row>
    <row r="58" spans="1:7" ht="18" customHeight="1">
      <c r="A58" s="40" t="s">
        <v>64</v>
      </c>
      <c r="B58" s="493" t="s">
        <v>285</v>
      </c>
      <c r="C58" s="17"/>
      <c r="D58" s="17"/>
      <c r="E58" s="362"/>
      <c r="F58" s="265"/>
      <c r="G58" s="265"/>
    </row>
    <row r="59" spans="1:7" ht="18" customHeight="1">
      <c r="A59" s="43" t="s">
        <v>8</v>
      </c>
      <c r="B59" s="494" t="s">
        <v>84</v>
      </c>
      <c r="C59" s="17"/>
      <c r="D59" s="17"/>
      <c r="E59" s="362"/>
      <c r="F59" s="265"/>
      <c r="G59" s="265"/>
    </row>
    <row r="60" spans="1:7" ht="18" customHeight="1">
      <c r="A60" s="43" t="s">
        <v>10</v>
      </c>
      <c r="B60" s="494" t="s">
        <v>286</v>
      </c>
      <c r="C60" s="17"/>
      <c r="D60" s="17"/>
      <c r="E60" s="362"/>
      <c r="F60" s="265"/>
      <c r="G60" s="265"/>
    </row>
    <row r="61" spans="1:7" ht="18" customHeight="1">
      <c r="A61" s="256"/>
      <c r="B61" s="508" t="s">
        <v>216</v>
      </c>
      <c r="C61" s="257">
        <f>C56+C57+C58</f>
        <v>57169</v>
      </c>
      <c r="D61" s="257">
        <f>D56+D57+D58</f>
        <v>57887</v>
      </c>
      <c r="E61" s="392">
        <f>E56+E57+E58</f>
        <v>54148</v>
      </c>
      <c r="F61" s="270">
        <f>F56+F57+F58</f>
        <v>9863</v>
      </c>
      <c r="G61" s="270">
        <f>G56+G57+G58</f>
        <v>10200</v>
      </c>
    </row>
    <row r="62" spans="1:7" s="145" customFormat="1" ht="18" customHeight="1">
      <c r="A62" s="315"/>
      <c r="B62" s="509" t="s">
        <v>89</v>
      </c>
      <c r="C62" s="316">
        <v>1</v>
      </c>
      <c r="D62" s="316">
        <v>1</v>
      </c>
      <c r="E62" s="511">
        <v>2</v>
      </c>
      <c r="F62" s="316">
        <v>2</v>
      </c>
      <c r="G62" s="454">
        <v>2</v>
      </c>
    </row>
    <row r="63" spans="1:7" ht="15.75">
      <c r="A63" s="261"/>
      <c r="B63" s="510" t="s">
        <v>90</v>
      </c>
      <c r="C63" s="265">
        <v>0</v>
      </c>
      <c r="D63" s="328">
        <v>0</v>
      </c>
      <c r="E63" s="512">
        <v>0</v>
      </c>
      <c r="F63" s="328">
        <v>0</v>
      </c>
      <c r="G63" s="265">
        <v>0</v>
      </c>
    </row>
    <row r="64" spans="1:3" ht="15.75">
      <c r="A64" s="86"/>
      <c r="C64" s="3"/>
    </row>
    <row r="65" spans="1:3" ht="15.75">
      <c r="A65" s="86"/>
      <c r="C65" s="3"/>
    </row>
    <row r="66" spans="1:3" ht="15.75">
      <c r="A66" s="86"/>
      <c r="C66" s="3"/>
    </row>
    <row r="67" spans="1:3" ht="15.75">
      <c r="A67" s="86"/>
      <c r="C67" s="3"/>
    </row>
    <row r="68" spans="1:3" ht="15.75">
      <c r="A68" s="86"/>
      <c r="C68" s="3"/>
    </row>
    <row r="69" spans="1:3" ht="15.75">
      <c r="A69" s="86"/>
      <c r="C69" s="3"/>
    </row>
    <row r="70" spans="1:3" ht="15.75">
      <c r="A70" s="86"/>
      <c r="C70" s="3"/>
    </row>
    <row r="71" spans="1:3" ht="15.75">
      <c r="A71" s="86"/>
      <c r="C71" s="3"/>
    </row>
    <row r="72" spans="1:3" ht="15.75">
      <c r="A72" s="86"/>
      <c r="C72" s="3"/>
    </row>
    <row r="73" spans="1:3" ht="15.75">
      <c r="A73" s="86"/>
      <c r="C73" s="3"/>
    </row>
    <row r="74" spans="1:3" ht="15.75">
      <c r="A74" s="86"/>
      <c r="C74" s="3"/>
    </row>
    <row r="75" spans="1:3" ht="15.75">
      <c r="A75" s="86"/>
      <c r="C75" s="3"/>
    </row>
    <row r="76" spans="1:3" ht="15.75">
      <c r="A76" s="86"/>
      <c r="C76" s="3"/>
    </row>
    <row r="77" spans="1:3" ht="15.75">
      <c r="A77" s="86"/>
      <c r="C77" s="3"/>
    </row>
    <row r="78" spans="1:3" ht="15.75">
      <c r="A78" s="86"/>
      <c r="C78" s="3"/>
    </row>
    <row r="79" spans="1:3" ht="15.75">
      <c r="A79" s="86"/>
      <c r="C79" s="3"/>
    </row>
    <row r="80" spans="1:3" ht="15.75">
      <c r="A80" s="86"/>
      <c r="C80" s="3"/>
    </row>
    <row r="81" spans="1:3" ht="15.75">
      <c r="A81" s="86"/>
      <c r="C81" s="3"/>
    </row>
    <row r="82" spans="1:3" ht="15.75">
      <c r="A82" s="86"/>
      <c r="C82" s="3"/>
    </row>
    <row r="83" spans="1:3" ht="15.75">
      <c r="A83" s="86"/>
      <c r="C83" s="3"/>
    </row>
    <row r="84" spans="1:3" ht="15.75">
      <c r="A84" s="86"/>
      <c r="C84" s="3"/>
    </row>
    <row r="85" ht="15.75">
      <c r="A85" s="86"/>
    </row>
    <row r="86" ht="15.75">
      <c r="A86" s="86"/>
    </row>
    <row r="87" ht="15.75">
      <c r="A87" s="86"/>
    </row>
    <row r="88" ht="15.75">
      <c r="A88" s="86"/>
    </row>
    <row r="89" ht="15.75">
      <c r="A89" s="86"/>
    </row>
    <row r="90" ht="15.75">
      <c r="A90" s="86"/>
    </row>
    <row r="91" ht="15.75">
      <c r="A91" s="86"/>
    </row>
    <row r="92" ht="15.75">
      <c r="A92" s="86"/>
    </row>
    <row r="93" ht="15.75">
      <c r="A93" s="86"/>
    </row>
    <row r="94" ht="15.75">
      <c r="A94" s="86"/>
    </row>
    <row r="95" ht="15.75">
      <c r="A95" s="86"/>
    </row>
    <row r="96" ht="15.75">
      <c r="A96" s="86"/>
    </row>
    <row r="97" ht="15.75">
      <c r="A97" s="86"/>
    </row>
    <row r="98" ht="15.75">
      <c r="A98" s="86"/>
    </row>
    <row r="99" ht="15.75">
      <c r="A99" s="86"/>
    </row>
    <row r="100" ht="15.75">
      <c r="A100" s="86"/>
    </row>
  </sheetData>
  <sheetProtection selectLockedCells="1" selectUnlockedCells="1"/>
  <mergeCells count="2">
    <mergeCell ref="A39:G39"/>
    <mergeCell ref="A5:G5"/>
  </mergeCells>
  <printOptions/>
  <pageMargins left="0.4201388888888889" right="0.3597222222222222" top="0.8201388888888889" bottom="2.1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Zalakomár Önkormányzat</cp:lastModifiedBy>
  <cp:lastPrinted>2013-09-03T12:19:11Z</cp:lastPrinted>
  <dcterms:created xsi:type="dcterms:W3CDTF">2002-11-18T12:26:49Z</dcterms:created>
  <dcterms:modified xsi:type="dcterms:W3CDTF">2013-09-03T12:38:40Z</dcterms:modified>
  <cp:category/>
  <cp:version/>
  <cp:contentType/>
  <cp:contentStatus/>
  <cp:revision>399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