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15" tabRatio="727" firstSheet="15" activeTab="19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mell." sheetId="11" r:id="rId11"/>
    <sheet name="6. sz. mell." sheetId="12" r:id="rId12"/>
    <sheet name="7. sz. mell" sheetId="13" r:id="rId13"/>
    <sheet name="1.tájékoztató" sheetId="14" r:id="rId14"/>
    <sheet name="2. tájékoztató tábla" sheetId="15" r:id="rId15"/>
    <sheet name="3. tájékoztató tábla" sheetId="16" r:id="rId16"/>
    <sheet name="4. tájékoztató tábla" sheetId="17" r:id="rId17"/>
    <sheet name="5.1. tájékoztató tábla" sheetId="18" r:id="rId18"/>
    <sheet name="5.2. tájékoztató tábla" sheetId="19" r:id="rId19"/>
    <sheet name="6. tájékoztató tábla" sheetId="20" r:id="rId20"/>
    <sheet name="Munka1" sheetId="21" r:id="rId21"/>
  </sheets>
  <definedNames>
    <definedName name="_xlnm.Print_Titles" localSheetId="10">'5. sz.mell.'!$1:$6</definedName>
    <definedName name="_xlnm.Print_Titles" localSheetId="17">'5.1. tájékoztató tábla'!$2:$6</definedName>
    <definedName name="_xlnm.Print_Titles" localSheetId="11">'6.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13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<sst xmlns="http://schemas.openxmlformats.org/spreadsheetml/2006/main" count="3196" uniqueCount="732">
  <si>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</si>
  <si>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</si>
  <si>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</si>
  <si>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</si>
  <si>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</si>
  <si>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</si>
  <si>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</si>
  <si>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</si>
  <si>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</si>
  <si>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</si>
  <si>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</si>
  <si>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</si>
  <si>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</si>
  <si>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</si>
  <si>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</si>
  <si>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</si>
  <si>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</si>
  <si>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</si>
  <si>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</si>
  <si>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</si>
  <si>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</si>
  <si>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</si>
  <si>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</si>
  <si>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</si>
  <si>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</si>
  <si>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</si>
  <si>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</si>
  <si>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</si>
  <si>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</si>
  <si>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</si>
  <si>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</si>
  <si>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</si>
  <si>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</si>
  <si>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</si>
  <si>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</si>
  <si>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</si>
  <si>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</si>
  <si>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</si>
  <si>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</si>
  <si>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</si>
  <si>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</si>
  <si>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</si>
  <si>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</si>
  <si>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</si>
  <si>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</si>
  <si>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</si>
  <si>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</si>
  <si>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</si>
  <si>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</si>
  <si>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</si>
  <si>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</si>
  <si>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</si>
  <si>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</si>
  <si>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</si>
  <si>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</si>
  <si>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</si>
  <si>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</si>
  <si>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</si>
  <si>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</si>
  <si>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</si>
  <si>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</si>
  <si>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</si>
  <si>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</si>
  <si>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</si>
  <si>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</si>
  <si>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</si>
  <si>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</si>
  <si>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</si>
  <si>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</si>
  <si>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</si>
  <si>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</si>
  <si>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</si>
  <si>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</si>
  <si>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</si>
  <si>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</si>
  <si>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</si>
  <si>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</si>
  <si>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</si>
  <si>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</si>
  <si>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</si>
  <si>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</si>
  <si>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</si>
  <si>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</si>
  <si>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</si>
  <si>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</si>
  <si>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</si>
  <si>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</si>
  <si>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</si>
  <si>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</si>
  <si>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</si>
  <si>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</si>
  <si>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</si>
  <si>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</si>
  <si>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</si>
  <si>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</si>
  <si>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</si>
  <si>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</si>
  <si>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</si>
  <si>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</si>
  <si>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</si>
  <si>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</si>
  <si>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</si>
  <si>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</si>
  <si>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</si>
  <si>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</si>
  <si>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</si>
  <si>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</si>
  <si>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</si>
  <si>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</si>
  <si>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</si>
  <si>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</si>
  <si>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</si>
  <si>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</si>
  <si>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</si>
  <si>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</si>
  <si>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</si>
  <si>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</si>
  <si>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</si>
  <si>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</si>
  <si>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</si>
  <si>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</si>
  <si>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</si>
  <si>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</si>
  <si>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</si>
  <si>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</si>
  <si>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</si>
  <si>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</si>
  <si>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</si>
  <si>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</si>
  <si>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</si>
  <si>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</si>
  <si>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</si>
  <si>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</si>
  <si>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</si>
  <si>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</si>
  <si>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</si>
  <si>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</si>
  <si>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</si>
  <si>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</si>
  <si>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</si>
  <si>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</si>
  <si>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</si>
  <si>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</si>
  <si>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</si>
  <si>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</si>
  <si>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</si>
  <si>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</si>
  <si>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</si>
  <si>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</si>
  <si>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</si>
  <si>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</si>
  <si>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</si>
  <si>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</si>
  <si>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</si>
  <si>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</si>
  <si>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</si>
  <si>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</si>
  <si>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</si>
  <si>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</si>
  <si>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</si>
  <si>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</si>
  <si>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</si>
  <si>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</si>
  <si>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</si>
  <si>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</si>
  <si>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</si>
  <si>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</si>
  <si>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</si>
  <si>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</si>
  <si>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</si>
  <si>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</si>
  <si>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</si>
  <si>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</si>
  <si>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</si>
  <si>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Ezer forintban!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</si>
  <si>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</si>
  <si>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</si>
  <si>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</si>
  <si>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</si>
  <si>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</si>
  <si>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</si>
  <si>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</si>
  <si>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</si>
  <si>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</si>
  <si>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</si>
  <si>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</si>
  <si>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</si>
  <si>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</si>
  <si>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</si>
  <si>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</si>
  <si>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</si>
  <si>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</si>
  <si>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</si>
  <si>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</si>
  <si>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</si>
  <si>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</si>
  <si>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</si>
  <si>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</si>
  <si>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</si>
  <si>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</si>
  <si>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</si>
  <si>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</si>
  <si>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</si>
  <si>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</si>
  <si>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</si>
  <si>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</si>
  <si>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</si>
  <si>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</si>
  <si>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</si>
  <si>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</si>
  <si>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</si>
  <si>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</si>
  <si>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</si>
  <si>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</si>
  <si>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</si>
  <si>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</si>
  <si>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</si>
  <si>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</si>
  <si>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</si>
  <si>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</si>
  <si>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</si>
  <si>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</si>
  <si>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</si>
  <si>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</si>
  <si>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</si>
  <si>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</si>
  <si>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</si>
  <si>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</si>
  <si>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</si>
  <si>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</si>
  <si>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</si>
  <si>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</si>
  <si>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</si>
  <si>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</si>
  <si>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</si>
  <si>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</si>
  <si>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</si>
  <si>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</si>
  <si>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</si>
  <si>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</si>
  <si>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</si>
  <si>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</si>
  <si>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</si>
  <si>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</si>
  <si>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</si>
  <si>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</si>
  <si>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</si>
  <si>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</si>
  <si>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</si>
  <si>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</si>
  <si>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</si>
  <si>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</si>
  <si>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</si>
  <si>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</si>
  <si>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</si>
  <si>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</si>
  <si>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</si>
  <si>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</si>
  <si>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</si>
  <si>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</si>
  <si>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</si>
  <si>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</si>
  <si>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</si>
  <si>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</si>
  <si>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</si>
  <si>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</si>
  <si>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</si>
  <si>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</si>
  <si>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</si>
  <si>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</si>
  <si>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</si>
  <si>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</si>
  <si>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</si>
  <si>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</si>
  <si>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</si>
  <si>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</si>
  <si>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</si>
  <si>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</si>
  <si>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</si>
  <si>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</si>
  <si>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</si>
  <si>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</si>
  <si>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</si>
  <si>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</si>
  <si>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</si>
  <si>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</si>
  <si>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</si>
  <si>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</si>
  <si>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</si>
  <si>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</si>
  <si>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</si>
  <si>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</si>
  <si>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</si>
  <si>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</si>
  <si>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</si>
  <si>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</si>
  <si>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</si>
  <si>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</si>
  <si>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</si>
  <si>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</si>
  <si>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</si>
  <si>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</si>
  <si>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</si>
  <si>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</si>
  <si>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</si>
  <si>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</si>
  <si>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</si>
  <si>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</si>
  <si>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</si>
  <si>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</si>
  <si>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</si>
  <si>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</si>
  <si>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</si>
  <si>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</si>
  <si>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</si>
  <si>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</si>
  <si>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</si>
  <si>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</si>
  <si>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</si>
  <si>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</si>
  <si>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</si>
  <si>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</si>
  <si>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</si>
  <si>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</si>
  <si>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</si>
  <si>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</si>
  <si>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</si>
  <si>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</si>
  <si>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</si>
  <si>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</si>
  <si>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</si>
  <si>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</si>
  <si>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</si>
  <si>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</si>
  <si>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</si>
  <si>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</si>
  <si>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</si>
  <si>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</si>
  <si>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</si>
  <si>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</si>
  <si>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</si>
  <si>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</si>
  <si>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</si>
  <si>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</si>
  <si>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</si>
  <si>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</si>
  <si>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</si>
  <si>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</si>
  <si>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</si>
  <si>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</si>
  <si>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</si>
  <si>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</si>
  <si>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</si>
  <si>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</si>
  <si>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</si>
  <si>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</si>
  <si>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</si>
  <si>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</si>
  <si>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</si>
  <si>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</si>
  <si>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</si>
  <si>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</si>
  <si>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</si>
  <si>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</si>
  <si>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</si>
  <si>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</si>
  <si>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</si>
  <si>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</si>
  <si>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</si>
  <si>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</si>
  <si>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</si>
  <si>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</si>
  <si>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</si>
  <si>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</si>
  <si>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</si>
  <si>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</si>
  <si>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</si>
  <si>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</si>
  <si>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</si>
  <si>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</si>
  <si>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</si>
  <si>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</si>
  <si>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</si>
  <si>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</si>
  <si>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</si>
  <si>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</si>
  <si>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</si>
  <si>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</si>
  <si>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</si>
  <si>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</si>
  <si>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</si>
  <si>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</si>
  <si>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</si>
  <si>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</si>
  <si>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</si>
  <si>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</si>
  <si>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</si>
  <si>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</si>
  <si>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</si>
  <si>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</si>
  <si>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</si>
  <si>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</si>
  <si>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</si>
  <si>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</si>
  <si>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</si>
  <si>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</si>
  <si>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</si>
  <si>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</si>
  <si>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</si>
  <si>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</si>
  <si>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</si>
  <si>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</si>
  <si>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</si>
  <si>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</si>
  <si>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</si>
  <si>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</si>
  <si>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</si>
  <si>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</si>
  <si>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</si>
  <si>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</si>
  <si>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</si>
  <si>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</si>
  <si>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</si>
  <si>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</si>
  <si>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</si>
  <si>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</si>
  <si>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</si>
  <si>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</si>
  <si>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</si>
  <si>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</si>
  <si>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</si>
  <si>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</si>
  <si>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</si>
  <si>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</si>
  <si>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</si>
  <si>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</si>
  <si>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</si>
  <si>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</si>
  <si>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</si>
  <si>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</si>
  <si>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</si>
  <si>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</si>
  <si>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</si>
  <si>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</si>
  <si>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</si>
  <si>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</si>
  <si>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</si>
  <si>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</si>
  <si>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</si>
  <si>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</si>
  <si>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</si>
  <si>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</si>
  <si>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</si>
  <si>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</si>
  <si>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</si>
  <si>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</si>
  <si>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</si>
  <si>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</si>
  <si>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</si>
  <si>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</si>
  <si>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</si>
  <si>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</si>
  <si>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</si>
  <si>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</si>
  <si>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</si>
  <si>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</si>
  <si>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</si>
  <si>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</si>
  <si>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</si>
  <si>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</si>
  <si>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</si>
  <si>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</si>
  <si>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</si>
  <si>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</si>
  <si>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</si>
  <si>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</si>
  <si>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</si>
  <si>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</si>
  <si>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</si>
  <si>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</si>
  <si>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</si>
  <si>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</si>
  <si>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</si>
  <si>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</si>
  <si>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</si>
  <si>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</si>
  <si>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</si>
  <si>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</si>
  <si>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</si>
  <si>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</si>
  <si>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</si>
  <si>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</si>
  <si>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</si>
  <si>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</si>
  <si>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</si>
  <si>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</si>
  <si>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</si>
  <si>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</si>
  <si>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</si>
  <si>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Összes bevétel, kiadás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</si>
  <si>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</si>
  <si>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</si>
  <si>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</si>
  <si>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</si>
  <si>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</si>
  <si>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</si>
  <si>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</si>
  <si>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</si>
  <si>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</si>
  <si>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</si>
  <si>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</si>
  <si>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</si>
  <si>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</si>
  <si>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</si>
  <si>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</si>
  <si>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</si>
  <si>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</si>
  <si>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</si>
  <si>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</si>
  <si>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</si>
  <si>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</si>
  <si>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</si>
  <si>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</si>
  <si>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</si>
  <si>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</si>
  <si>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</si>
  <si>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</si>
  <si>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</si>
  <si>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</si>
  <si>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</si>
  <si>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</si>
  <si>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</si>
  <si>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</si>
  <si>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</si>
  <si>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</si>
  <si>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</si>
  <si>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</si>
  <si>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</si>
  <si>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</si>
  <si>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</si>
  <si>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</si>
  <si>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</si>
  <si>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</si>
  <si>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</si>
  <si>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</si>
  <si>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</si>
  <si>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</si>
  <si>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</si>
  <si>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</si>
  <si>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</si>
  <si>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</si>
  <si>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</si>
  <si>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</si>
  <si>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</si>
  <si>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</si>
  <si>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</si>
  <si>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</si>
  <si>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</si>
  <si>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</si>
  <si>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</si>
  <si>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</si>
  <si>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</si>
  <si>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</si>
  <si>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</si>
  <si>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</si>
  <si>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</si>
  <si>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</si>
  <si>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</si>
  <si>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</si>
  <si>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</si>
  <si>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</si>
  <si>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</si>
  <si>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</si>
  <si>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</si>
  <si>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</si>
  <si>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</si>
  <si>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</si>
  <si>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</si>
  <si>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</si>
  <si>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</si>
  <si>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</si>
  <si>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</si>
  <si>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</si>
  <si>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</si>
  <si>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</si>
  <si>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</si>
  <si>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</si>
  <si>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</si>
  <si>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</si>
  <si>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</si>
  <si>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</si>
  <si>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</si>
  <si>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</si>
  <si>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</si>
  <si>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</si>
  <si>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</si>
  <si>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</si>
  <si>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</si>
  <si>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</si>
  <si>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</si>
  <si>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</si>
  <si>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</si>
  <si>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</si>
  <si>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</si>
  <si>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</si>
  <si>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</si>
  <si>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</si>
  <si>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</si>
  <si>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</si>
  <si>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</si>
  <si>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</si>
  <si>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</si>
  <si>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</si>
  <si>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</si>
  <si>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</si>
  <si>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</si>
  <si>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</si>
  <si>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</si>
  <si>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</si>
  <si>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</si>
  <si>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</si>
  <si>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</si>
  <si>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</si>
  <si>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</si>
  <si>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</si>
  <si>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</si>
  <si>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</si>
  <si>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</si>
  <si>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</si>
  <si>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</si>
  <si>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</si>
  <si>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</si>
  <si>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</si>
  <si>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</si>
  <si>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</si>
  <si>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</si>
  <si>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</si>
  <si>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</si>
  <si>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</si>
  <si>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</si>
  <si>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</si>
  <si>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</si>
  <si>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</si>
  <si>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</si>
  <si>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</si>
  <si>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</si>
  <si>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</si>
  <si>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</si>
  <si>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</si>
  <si>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</si>
  <si>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</si>
  <si>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</si>
  <si>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</si>
  <si>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</si>
  <si>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</si>
  <si>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</si>
  <si>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</si>
  <si>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</si>
  <si>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</si>
  <si>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</si>
  <si>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</si>
  <si>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</si>
  <si>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</si>
  <si>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</si>
  <si>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</si>
  <si>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</si>
  <si>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</si>
  <si>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</si>
  <si>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</si>
  <si>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</si>
  <si>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</si>
  <si>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</si>
  <si>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</si>
  <si>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</si>
  <si>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</si>
  <si>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</si>
  <si>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</si>
  <si>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</si>
  <si>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</si>
  <si>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</si>
  <si>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</si>
  <si>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</si>
  <si>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</si>
  <si>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</si>
  <si>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</si>
  <si>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</si>
  <si>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</si>
  <si>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</si>
  <si>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</si>
  <si>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</si>
  <si>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</si>
  <si>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</si>
  <si>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</si>
  <si>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</si>
  <si>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</si>
  <si>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</si>
  <si>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</si>
  <si>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</si>
  <si>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</si>
  <si>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</si>
  <si>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</si>
  <si>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</si>
  <si>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</si>
  <si>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</si>
  <si>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</si>
  <si>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</si>
  <si>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</si>
  <si>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</si>
  <si>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</si>
  <si>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</si>
  <si>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Úrhidai Tündérkert Óvoda felújítása</t>
  </si>
  <si>
    <t>Arany János u. szabadidőpark építése</t>
  </si>
  <si>
    <t>2014.</t>
  </si>
  <si>
    <t>Arany János -Kossuth u.parkoló felújítás</t>
  </si>
  <si>
    <t>Útburkolat felújítás</t>
  </si>
  <si>
    <t>Úrhida 160 hrsz ingatlan vásárlás</t>
  </si>
  <si>
    <t>Utca nyitás miatti kisajátítás</t>
  </si>
  <si>
    <t>Úrhidai Közös Önkormányzati Hivatal</t>
  </si>
  <si>
    <t>Úrhidai Tündérkert Óvoda</t>
  </si>
  <si>
    <t>Térfigyelő kamerarendszer kialakítása</t>
  </si>
  <si>
    <t>Barátság Klub</t>
  </si>
  <si>
    <t>Kulturális tevékenység</t>
  </si>
  <si>
    <t>Szittya Sárrét Vidéki Lovas Egyesület</t>
  </si>
  <si>
    <t>Müködési kiadás</t>
  </si>
  <si>
    <t>Úrhidai Nyugdíjas Klub</t>
  </si>
  <si>
    <t>Úrhidáért Kulturális és Szabadidős Egy.</t>
  </si>
  <si>
    <t>Működési és Kult.tev.</t>
  </si>
  <si>
    <t>Úrhidáért Lovas Egyesület</t>
  </si>
  <si>
    <t>Müködési és Kult.tev.</t>
  </si>
  <si>
    <t>Polgárőr Egyesület</t>
  </si>
  <si>
    <t>Finanszirozási kiadások</t>
  </si>
  <si>
    <t xml:space="preserve">Úrhida Község Önkormányzat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</si>
</sst>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5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40" fillId="2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1" fillId="1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6" borderId="7" applyNumberFormat="0" applyFont="0" applyAlignment="0" applyProtection="0"/>
    <xf numFmtId="0" fontId="49" fillId="15" borderId="0" applyNumberFormat="0" applyBorder="0" applyAlignment="0" applyProtection="0"/>
    <xf numFmtId="0" fontId="50" fillId="16" borderId="8" applyNumberFormat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17" borderId="0" applyNumberFormat="0" applyBorder="0" applyAlignment="0" applyProtection="0"/>
    <xf numFmtId="0" fontId="54" fillId="11" borderId="0" applyNumberFormat="0" applyBorder="0" applyAlignment="0" applyProtection="0"/>
    <xf numFmtId="0" fontId="55" fillId="16" borderId="1" applyNumberFormat="0" applyAlignment="0" applyProtection="0"/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18" borderId="15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58" applyNumberFormat="1" applyFont="1" applyFill="1" applyBorder="1" applyAlignment="1" applyProtection="1">
      <alignment vertical="center"/>
      <protection/>
    </xf>
    <xf numFmtId="164" fontId="21" fillId="0" borderId="19" xfId="58" applyNumberFormat="1" applyFont="1" applyFill="1" applyBorder="1" applyAlignment="1" applyProtection="1">
      <alignment/>
      <protection/>
    </xf>
    <xf numFmtId="0" fontId="6" fillId="0" borderId="20" xfId="58" applyFont="1" applyFill="1" applyBorder="1" applyAlignment="1" applyProtection="1">
      <alignment horizontal="center" vertical="center" wrapText="1"/>
      <protection/>
    </xf>
    <xf numFmtId="0" fontId="6" fillId="0" borderId="21" xfId="58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64" fontId="1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33" xfId="0" applyNumberFormat="1" applyFont="1" applyFill="1" applyBorder="1" applyAlignment="1" applyProtection="1">
      <alignment horizontal="centerContinuous" vertical="center"/>
      <protection/>
    </xf>
    <xf numFmtId="164" fontId="6" fillId="0" borderId="34" xfId="0" applyNumberFormat="1" applyFont="1" applyFill="1" applyBorder="1" applyAlignment="1" applyProtection="1">
      <alignment horizontal="centerContinuous" vertical="center"/>
      <protection/>
    </xf>
    <xf numFmtId="164" fontId="6" fillId="0" borderId="35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36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64" fontId="12" fillId="0" borderId="38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1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41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13" fillId="0" borderId="20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 applyProtection="1">
      <alignment horizontal="right" vertical="center" wrapText="1" indent="1"/>
      <protection/>
    </xf>
    <xf numFmtId="0" fontId="17" fillId="0" borderId="44" xfId="0" applyFont="1" applyFill="1" applyBorder="1" applyAlignment="1" applyProtection="1">
      <alignment horizontal="lef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46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46" xfId="0" applyFont="1" applyFill="1" applyBorder="1" applyAlignment="1" applyProtection="1">
      <alignment horizontal="left" vertical="center" wrapText="1" indent="8"/>
      <protection locked="0"/>
    </xf>
    <xf numFmtId="0" fontId="13" fillId="0" borderId="47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right" vertical="center" indent="1"/>
    </xf>
    <xf numFmtId="0" fontId="13" fillId="0" borderId="27" xfId="0" applyFont="1" applyFill="1" applyBorder="1" applyAlignment="1" applyProtection="1">
      <alignment horizontal="left" vertical="center" indent="1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72" fontId="17" fillId="0" borderId="10" xfId="60" applyNumberFormat="1" applyFont="1" applyFill="1" applyBorder="1" applyAlignment="1" applyProtection="1">
      <alignment horizontal="right" vertical="center" wrapText="1"/>
      <protection locked="0"/>
    </xf>
    <xf numFmtId="172" fontId="17" fillId="0" borderId="24" xfId="6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ill="1" applyAlignment="1" applyProtection="1">
      <alignment vertical="center" wrapText="1"/>
      <protection/>
    </xf>
    <xf numFmtId="0" fontId="0" fillId="0" borderId="0" xfId="59" applyFill="1" applyAlignment="1" applyProtection="1">
      <alignment horizontal="center" vertical="center"/>
      <protection/>
    </xf>
    <xf numFmtId="49" fontId="12" fillId="0" borderId="47" xfId="59" applyNumberFormat="1" applyFont="1" applyFill="1" applyBorder="1" applyAlignment="1" applyProtection="1">
      <alignment horizontal="center" vertical="center" wrapText="1"/>
      <protection/>
    </xf>
    <xf numFmtId="49" fontId="12" fillId="0" borderId="20" xfId="59" applyNumberFormat="1" applyFont="1" applyFill="1" applyBorder="1" applyAlignment="1" applyProtection="1">
      <alignment horizontal="center" vertical="center"/>
      <protection/>
    </xf>
    <xf numFmtId="49" fontId="12" fillId="0" borderId="21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73" fontId="13" fillId="0" borderId="28" xfId="59" applyNumberFormat="1" applyFont="1" applyFill="1" applyBorder="1" applyAlignment="1" applyProtection="1">
      <alignment horizontal="center" vertical="center"/>
      <protection/>
    </xf>
    <xf numFmtId="174" fontId="13" fillId="0" borderId="45" xfId="59" applyNumberFormat="1" applyFont="1" applyFill="1" applyBorder="1" applyAlignment="1" applyProtection="1">
      <alignment vertical="center"/>
      <protection locked="0"/>
    </xf>
    <xf numFmtId="173" fontId="13" fillId="0" borderId="10" xfId="59" applyNumberFormat="1" applyFont="1" applyFill="1" applyBorder="1" applyAlignment="1" applyProtection="1">
      <alignment horizontal="center" vertical="center"/>
      <protection/>
    </xf>
    <xf numFmtId="174" fontId="13" fillId="0" borderId="24" xfId="59" applyNumberFormat="1" applyFont="1" applyFill="1" applyBorder="1" applyAlignment="1" applyProtection="1">
      <alignment vertical="center"/>
      <protection locked="0"/>
    </xf>
    <xf numFmtId="174" fontId="12" fillId="0" borderId="24" xfId="59" applyNumberFormat="1" applyFont="1" applyFill="1" applyBorder="1" applyAlignment="1" applyProtection="1">
      <alignment vertical="center"/>
      <protection/>
    </xf>
    <xf numFmtId="0" fontId="12" fillId="0" borderId="47" xfId="59" applyFont="1" applyFill="1" applyBorder="1" applyAlignment="1" applyProtection="1">
      <alignment horizontal="left" vertical="center" wrapText="1"/>
      <protection/>
    </xf>
    <xf numFmtId="173" fontId="13" fillId="0" borderId="20" xfId="59" applyNumberFormat="1" applyFont="1" applyFill="1" applyBorder="1" applyAlignment="1" applyProtection="1">
      <alignment horizontal="center" vertical="center"/>
      <protection/>
    </xf>
    <xf numFmtId="174" fontId="12" fillId="0" borderId="21" xfId="59" applyNumberFormat="1" applyFont="1" applyFill="1" applyBorder="1" applyAlignment="1" applyProtection="1">
      <alignment vertical="center"/>
      <protection/>
    </xf>
    <xf numFmtId="0" fontId="11" fillId="0" borderId="0" xfId="59" applyFont="1" applyFill="1" applyAlignment="1" applyProtection="1">
      <alignment horizontal="center" vertical="center"/>
      <protection/>
    </xf>
    <xf numFmtId="0" fontId="34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175" fontId="6" fillId="0" borderId="45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indent="5"/>
    </xf>
    <xf numFmtId="175" fontId="11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2" xfId="0" applyNumberFormat="1" applyFont="1" applyFill="1" applyBorder="1" applyAlignment="1" applyProtection="1">
      <alignment horizontal="right" vertical="center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left" vertical="center" wrapText="1" indent="1"/>
      <protection locked="0"/>
    </xf>
    <xf numFmtId="175" fontId="6" fillId="0" borderId="51" xfId="0" applyNumberFormat="1" applyFont="1" applyFill="1" applyBorder="1" applyAlignment="1" applyProtection="1">
      <alignment horizontal="right" vertical="center"/>
      <protection/>
    </xf>
    <xf numFmtId="0" fontId="0" fillId="0" borderId="47" xfId="0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horizontal="right" vertical="center" wrapText="1" indent="2"/>
    </xf>
    <xf numFmtId="164" fontId="12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43" xfId="0" applyFont="1" applyFill="1" applyBorder="1" applyAlignment="1" applyProtection="1">
      <alignment horizontal="right" vertical="center" wrapText="1" indent="1"/>
      <protection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45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55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29" xfId="0" applyNumberFormat="1" applyFont="1" applyBorder="1" applyAlignment="1" applyProtection="1">
      <alignment horizontal="right" vertical="center" wrapText="1" indent="1"/>
      <protection/>
    </xf>
    <xf numFmtId="164" fontId="13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58" applyFont="1" applyFill="1" applyBorder="1" applyAlignment="1" applyProtection="1">
      <alignment horizontal="left" vertical="center" wrapText="1" inden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46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49" fontId="13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47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17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0" fontId="12" fillId="0" borderId="48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vertical="center" wrapText="1"/>
      <protection/>
    </xf>
    <xf numFmtId="0" fontId="12" fillId="0" borderId="49" xfId="58" applyFont="1" applyFill="1" applyBorder="1" applyAlignment="1" applyProtection="1">
      <alignment vertical="center" wrapText="1"/>
      <protection/>
    </xf>
    <xf numFmtId="0" fontId="12" fillId="0" borderId="17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center" vertical="center" wrapText="1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58" applyNumberFormat="1" applyFont="1" applyFill="1" applyBorder="1" applyAlignment="1" applyProtection="1">
      <alignment horizontal="left" vertical="center"/>
      <protection/>
    </xf>
    <xf numFmtId="0" fontId="13" fillId="0" borderId="10" xfId="58" applyFont="1" applyFill="1" applyBorder="1" applyAlignment="1" applyProtection="1">
      <alignment horizontal="left" indent="6"/>
      <protection/>
    </xf>
    <xf numFmtId="0" fontId="13" fillId="0" borderId="10" xfId="58" applyFont="1" applyFill="1" applyBorder="1" applyAlignment="1" applyProtection="1">
      <alignment horizontal="left" vertical="center" wrapText="1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20" xfId="58" applyFont="1" applyFill="1" applyBorder="1" applyAlignment="1" applyProtection="1">
      <alignment horizontal="left" vertical="center" wrapText="1" indent="6"/>
      <protection/>
    </xf>
    <xf numFmtId="164" fontId="1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59" xfId="0" applyFont="1" applyBorder="1" applyAlignment="1" applyProtection="1">
      <alignment horizontal="left" vertical="center" wrapText="1" indent="1"/>
      <protection/>
    </xf>
    <xf numFmtId="164" fontId="12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5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164" fontId="12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28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43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5" fillId="0" borderId="0" xfId="58" applyFont="1" applyFill="1" applyProtection="1">
      <alignment/>
      <protection/>
    </xf>
    <xf numFmtId="164" fontId="1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29" xfId="58" applyFont="1" applyFill="1" applyBorder="1" applyAlignment="1" applyProtection="1">
      <alignment horizontal="center" vertical="center" wrapTex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59" xfId="0" applyFont="1" applyBorder="1" applyAlignment="1" applyProtection="1">
      <alignment vertical="center" wrapTex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ill="1" applyAlignment="1" applyProtection="1">
      <alignment horizontal="left" vertical="center" inden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164" fontId="12" fillId="0" borderId="63" xfId="0" applyNumberFormat="1" applyFont="1" applyFill="1" applyBorder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2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5" xfId="58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30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1" xfId="0" applyNumberFormat="1" applyFont="1" applyFill="1" applyBorder="1" applyAlignment="1" applyProtection="1">
      <alignment horizontal="right" vertical="center"/>
      <protection/>
    </xf>
    <xf numFmtId="49" fontId="6" fillId="0" borderId="67" xfId="0" applyNumberFormat="1" applyFont="1" applyFill="1" applyBorder="1" applyAlignment="1" applyProtection="1">
      <alignment horizontal="right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55" xfId="58" applyFont="1" applyFill="1" applyBorder="1" applyAlignment="1" applyProtection="1" quotePrefix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58" applyFont="1" applyFill="1" applyBorder="1" applyAlignment="1" applyProtection="1">
      <alignment horizontal="left" vertical="center" wrapTex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0" fontId="17" fillId="0" borderId="43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19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58" applyFont="1" applyFill="1" applyBorder="1" applyAlignment="1" applyProtection="1">
      <alignment horizontal="left" vertical="center" wrapText="1"/>
      <protection/>
    </xf>
    <xf numFmtId="0" fontId="17" fillId="0" borderId="28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27" xfId="58" applyFont="1" applyFill="1" applyBorder="1" applyAlignment="1" applyProtection="1">
      <alignment horizontal="left"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/>
      <protection/>
    </xf>
    <xf numFmtId="0" fontId="13" fillId="0" borderId="46" xfId="58" applyFont="1" applyFill="1" applyBorder="1" applyAlignment="1" applyProtection="1">
      <alignment horizontal="left" vertical="center" wrapText="1"/>
      <protection/>
    </xf>
    <xf numFmtId="0" fontId="13" fillId="0" borderId="0" xfId="58" applyFont="1" applyFill="1" applyBorder="1" applyAlignment="1" applyProtection="1">
      <alignment horizontal="left" vertical="center" wrapText="1"/>
      <protection/>
    </xf>
    <xf numFmtId="0" fontId="13" fillId="0" borderId="10" xfId="58" applyFont="1" applyFill="1" applyBorder="1" applyAlignment="1" applyProtection="1">
      <alignment horizontal="left" vertical="center"/>
      <protection/>
    </xf>
    <xf numFmtId="0" fontId="13" fillId="0" borderId="11" xfId="58" applyFont="1" applyFill="1" applyBorder="1" applyAlignment="1" applyProtection="1">
      <alignment horizontal="left" vertical="center" wrapText="1"/>
      <protection/>
    </xf>
    <xf numFmtId="0" fontId="13" fillId="0" borderId="20" xfId="58" applyFont="1" applyFill="1" applyBorder="1" applyAlignment="1" applyProtection="1">
      <alignment horizontal="left" vertical="center" wrapText="1"/>
      <protection/>
    </xf>
    <xf numFmtId="0" fontId="13" fillId="0" borderId="28" xfId="58" applyFont="1" applyFill="1" applyBorder="1" applyAlignment="1" applyProtection="1">
      <alignment horizontal="left" vertical="center" wrapText="1"/>
      <protection/>
    </xf>
    <xf numFmtId="0" fontId="13" fillId="0" borderId="18" xfId="58" applyFont="1" applyFill="1" applyBorder="1" applyAlignment="1" applyProtection="1">
      <alignment horizontal="left" vertical="center" wrapText="1"/>
      <protection/>
    </xf>
    <xf numFmtId="0" fontId="16" fillId="0" borderId="55" xfId="0" applyFont="1" applyBorder="1" applyAlignment="1" applyProtection="1">
      <alignment horizontal="left" vertical="center" wrapText="1"/>
      <protection/>
    </xf>
    <xf numFmtId="0" fontId="29" fillId="0" borderId="0" xfId="60" applyFill="1" applyProtection="1">
      <alignment/>
      <protection/>
    </xf>
    <xf numFmtId="0" fontId="37" fillId="0" borderId="0" xfId="60" applyFont="1" applyFill="1" applyProtection="1">
      <alignment/>
      <protection/>
    </xf>
    <xf numFmtId="0" fontId="28" fillId="0" borderId="47" xfId="60" applyFont="1" applyFill="1" applyBorder="1" applyAlignment="1" applyProtection="1">
      <alignment horizontal="center" vertical="center" wrapText="1"/>
      <protection/>
    </xf>
    <xf numFmtId="0" fontId="28" fillId="0" borderId="20" xfId="60" applyFont="1" applyFill="1" applyBorder="1" applyAlignment="1" applyProtection="1">
      <alignment horizontal="center" vertical="center" wrapText="1"/>
      <protection/>
    </xf>
    <xf numFmtId="0" fontId="28" fillId="0" borderId="21" xfId="60" applyFont="1" applyFill="1" applyBorder="1" applyAlignment="1" applyProtection="1">
      <alignment horizontal="center" vertical="center" wrapText="1"/>
      <protection/>
    </xf>
    <xf numFmtId="0" fontId="29" fillId="0" borderId="0" xfId="60" applyFill="1" applyAlignment="1" applyProtection="1">
      <alignment horizontal="center" vertical="center"/>
      <protection/>
    </xf>
    <xf numFmtId="0" fontId="18" fillId="0" borderId="37" xfId="60" applyFont="1" applyFill="1" applyBorder="1" applyAlignment="1" applyProtection="1">
      <alignment vertical="center" wrapText="1"/>
      <protection/>
    </xf>
    <xf numFmtId="173" fontId="13" fillId="0" borderId="27" xfId="59" applyNumberFormat="1" applyFont="1" applyFill="1" applyBorder="1" applyAlignment="1" applyProtection="1">
      <alignment horizontal="center" vertical="center"/>
      <protection/>
    </xf>
    <xf numFmtId="172" fontId="18" fillId="0" borderId="27" xfId="60" applyNumberFormat="1" applyFont="1" applyFill="1" applyBorder="1" applyAlignment="1" applyProtection="1">
      <alignment horizontal="right" vertical="center" wrapText="1"/>
      <protection locked="0"/>
    </xf>
    <xf numFmtId="172" fontId="18" fillId="0" borderId="51" xfId="6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0" applyFill="1" applyAlignment="1" applyProtection="1">
      <alignment vertical="center"/>
      <protection/>
    </xf>
    <xf numFmtId="0" fontId="18" fillId="0" borderId="12" xfId="60" applyFont="1" applyFill="1" applyBorder="1" applyAlignment="1" applyProtection="1">
      <alignment vertical="center" wrapText="1"/>
      <protection/>
    </xf>
    <xf numFmtId="172" fontId="18" fillId="0" borderId="10" xfId="60" applyNumberFormat="1" applyFont="1" applyFill="1" applyBorder="1" applyAlignment="1" applyProtection="1">
      <alignment horizontal="right" vertical="center" wrapText="1"/>
      <protection/>
    </xf>
    <xf numFmtId="172" fontId="18" fillId="0" borderId="24" xfId="60" applyNumberFormat="1" applyFont="1" applyFill="1" applyBorder="1" applyAlignment="1" applyProtection="1">
      <alignment horizontal="right" vertical="center" wrapText="1"/>
      <protection/>
    </xf>
    <xf numFmtId="0" fontId="27" fillId="0" borderId="12" xfId="60" applyFont="1" applyFill="1" applyBorder="1" applyAlignment="1" applyProtection="1">
      <alignment horizontal="left" vertical="center" wrapText="1" indent="1"/>
      <protection/>
    </xf>
    <xf numFmtId="172" fontId="28" fillId="0" borderId="24" xfId="60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0" applyNumberFormat="1" applyFont="1" applyFill="1" applyBorder="1" applyAlignment="1" applyProtection="1">
      <alignment horizontal="right" vertical="center" wrapText="1"/>
      <protection/>
    </xf>
    <xf numFmtId="172" fontId="17" fillId="0" borderId="24" xfId="60" applyNumberFormat="1" applyFont="1" applyFill="1" applyBorder="1" applyAlignment="1" applyProtection="1">
      <alignment horizontal="right" vertical="center" wrapText="1"/>
      <protection/>
    </xf>
    <xf numFmtId="0" fontId="18" fillId="0" borderId="47" xfId="60" applyFont="1" applyFill="1" applyBorder="1" applyAlignment="1" applyProtection="1">
      <alignment vertical="center" wrapText="1"/>
      <protection/>
    </xf>
    <xf numFmtId="172" fontId="18" fillId="0" borderId="20" xfId="60" applyNumberFormat="1" applyFont="1" applyFill="1" applyBorder="1" applyAlignment="1" applyProtection="1">
      <alignment horizontal="right" vertical="center" wrapText="1"/>
      <protection/>
    </xf>
    <xf numFmtId="172" fontId="18" fillId="0" borderId="21" xfId="60" applyNumberFormat="1" applyFont="1" applyFill="1" applyBorder="1" applyAlignment="1" applyProtection="1">
      <alignment horizontal="right" vertical="center" wrapText="1"/>
      <protection/>
    </xf>
    <xf numFmtId="0" fontId="17" fillId="0" borderId="0" xfId="60" applyFont="1" applyFill="1" applyProtection="1">
      <alignment/>
      <protection/>
    </xf>
    <xf numFmtId="3" fontId="29" fillId="0" borderId="0" xfId="60" applyNumberFormat="1" applyFont="1" applyFill="1" applyProtection="1">
      <alignment/>
      <protection/>
    </xf>
    <xf numFmtId="3" fontId="29" fillId="0" borderId="0" xfId="60" applyNumberFormat="1" applyFont="1" applyFill="1" applyAlignment="1" applyProtection="1">
      <alignment horizontal="center"/>
      <protection/>
    </xf>
    <xf numFmtId="0" fontId="29" fillId="0" borderId="0" xfId="60" applyFont="1" applyFill="1" applyProtection="1">
      <alignment/>
      <protection/>
    </xf>
    <xf numFmtId="0" fontId="29" fillId="0" borderId="0" xfId="60" applyFill="1" applyAlignment="1" applyProtection="1">
      <alignment horizontal="center"/>
      <protection/>
    </xf>
    <xf numFmtId="0" fontId="0" fillId="0" borderId="0" xfId="59" applyFill="1" applyAlignment="1" applyProtection="1">
      <alignment vertical="center"/>
      <protection/>
    </xf>
    <xf numFmtId="174" fontId="12" fillId="0" borderId="24" xfId="59" applyNumberFormat="1" applyFont="1" applyFill="1" applyBorder="1" applyAlignment="1" applyProtection="1">
      <alignment vertical="center"/>
      <protection locked="0"/>
    </xf>
    <xf numFmtId="0" fontId="0" fillId="0" borderId="0" xfId="59" applyFont="1" applyFill="1" applyAlignment="1" applyProtection="1">
      <alignment vertical="center"/>
      <protection/>
    </xf>
    <xf numFmtId="0" fontId="29" fillId="0" borderId="0" xfId="60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38" fillId="0" borderId="0" xfId="0" applyFont="1" applyAlignment="1" applyProtection="1">
      <alignment horizontal="right" vertical="top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9" fontId="2" fillId="0" borderId="0" xfId="58" applyNumberFormat="1" applyFill="1" applyProtection="1">
      <alignment/>
      <protection/>
    </xf>
    <xf numFmtId="49" fontId="13" fillId="0" borderId="0" xfId="58" applyNumberFormat="1" applyFont="1" applyFill="1" applyProtection="1">
      <alignment/>
      <protection/>
    </xf>
    <xf numFmtId="49" fontId="0" fillId="0" borderId="0" xfId="58" applyNumberFormat="1" applyFont="1" applyFill="1" applyProtection="1">
      <alignment/>
      <protection/>
    </xf>
    <xf numFmtId="49" fontId="2" fillId="0" borderId="0" xfId="58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3" fontId="6" fillId="0" borderId="0" xfId="58" applyNumberFormat="1" applyFont="1" applyFill="1" applyAlignment="1" applyProtection="1">
      <alignment horizontal="right" vertical="center" indent="1"/>
      <protection/>
    </xf>
    <xf numFmtId="164" fontId="6" fillId="0" borderId="27" xfId="58" applyNumberFormat="1" applyFont="1" applyFill="1" applyBorder="1" applyAlignment="1" applyProtection="1">
      <alignment horizontal="center" vertical="center"/>
      <protection/>
    </xf>
    <xf numFmtId="164" fontId="6" fillId="0" borderId="51" xfId="58" applyNumberFormat="1" applyFont="1" applyFill="1" applyBorder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27" xfId="58" applyFont="1" applyFill="1" applyBorder="1" applyAlignment="1" applyProtection="1">
      <alignment horizontal="center" vertical="center" wrapText="1"/>
      <protection/>
    </xf>
    <xf numFmtId="0" fontId="6" fillId="0" borderId="2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Alignment="1" applyProtection="1">
      <alignment horizontal="center"/>
      <protection/>
    </xf>
    <xf numFmtId="0" fontId="6" fillId="0" borderId="37" xfId="58" applyFont="1" applyFill="1" applyBorder="1" applyAlignment="1" applyProtection="1">
      <alignment horizontal="center" vertical="center" wrapText="1"/>
      <protection/>
    </xf>
    <xf numFmtId="0" fontId="6" fillId="0" borderId="47" xfId="58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54" xfId="0" applyFont="1" applyFill="1" applyBorder="1" applyAlignment="1" applyProtection="1" quotePrefix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left" vertical="center" wrapText="1" indent="1"/>
      <protection/>
    </xf>
    <xf numFmtId="0" fontId="6" fillId="0" borderId="30" xfId="0" applyFont="1" applyFill="1" applyBorder="1" applyAlignment="1" applyProtection="1">
      <alignment horizontal="left" vertical="center" wrapText="1" inden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49" xfId="58" applyFont="1" applyFill="1" applyBorder="1" applyAlignment="1" applyProtection="1">
      <alignment horizontal="center" vertical="center" wrapText="1"/>
      <protection/>
    </xf>
    <xf numFmtId="0" fontId="6" fillId="0" borderId="55" xfId="58" applyFont="1" applyFill="1" applyBorder="1" applyAlignment="1" applyProtection="1">
      <alignment horizontal="center" vertical="center" wrapText="1"/>
      <protection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13" fillId="0" borderId="76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left" vertical="center" indent="2"/>
    </xf>
    <xf numFmtId="0" fontId="6" fillId="0" borderId="30" xfId="0" applyFont="1" applyFill="1" applyBorder="1" applyAlignment="1">
      <alignment horizontal="left" vertical="center" indent="2"/>
    </xf>
    <xf numFmtId="0" fontId="31" fillId="0" borderId="0" xfId="60" applyFont="1" applyFill="1" applyAlignment="1" applyProtection="1">
      <alignment horizontal="center" vertical="center" wrapText="1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center" wrapText="1"/>
      <protection/>
    </xf>
    <xf numFmtId="0" fontId="32" fillId="0" borderId="24" xfId="60" applyFont="1" applyFill="1" applyBorder="1" applyAlignment="1" applyProtection="1">
      <alignment horizontal="center" wrapText="1"/>
      <protection/>
    </xf>
    <xf numFmtId="0" fontId="29" fillId="0" borderId="0" xfId="60" applyFont="1" applyFill="1" applyAlignment="1" applyProtection="1">
      <alignment horizontal="left"/>
      <protection/>
    </xf>
    <xf numFmtId="0" fontId="32" fillId="0" borderId="0" xfId="60" applyFont="1" applyFill="1" applyBorder="1" applyAlignment="1" applyProtection="1">
      <alignment horizontal="right"/>
      <protection/>
    </xf>
    <xf numFmtId="0" fontId="33" fillId="0" borderId="48" xfId="60" applyFont="1" applyFill="1" applyBorder="1" applyAlignment="1" applyProtection="1">
      <alignment horizontal="center" vertical="center" wrapText="1"/>
      <protection/>
    </xf>
    <xf numFmtId="0" fontId="33" fillId="0" borderId="13" xfId="60" applyFont="1" applyFill="1" applyBorder="1" applyAlignment="1" applyProtection="1">
      <alignment horizontal="center" vertical="center" wrapText="1"/>
      <protection/>
    </xf>
    <xf numFmtId="0" fontId="33" fillId="0" borderId="43" xfId="60" applyFont="1" applyFill="1" applyBorder="1" applyAlignment="1" applyProtection="1">
      <alignment horizontal="center" vertical="center" wrapText="1"/>
      <protection/>
    </xf>
    <xf numFmtId="0" fontId="32" fillId="0" borderId="27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0" fontId="21" fillId="0" borderId="49" xfId="59" applyFont="1" applyFill="1" applyBorder="1" applyAlignment="1" applyProtection="1">
      <alignment horizontal="center" vertical="center" textRotation="90"/>
      <protection/>
    </xf>
    <xf numFmtId="0" fontId="21" fillId="0" borderId="18" xfId="59" applyFont="1" applyFill="1" applyBorder="1" applyAlignment="1" applyProtection="1">
      <alignment horizontal="center" vertical="center" textRotation="90"/>
      <protection/>
    </xf>
    <xf numFmtId="0" fontId="21" fillId="0" borderId="28" xfId="59" applyFont="1" applyFill="1" applyBorder="1" applyAlignment="1" applyProtection="1">
      <alignment horizontal="center" vertical="center" textRotation="90"/>
      <protection/>
    </xf>
    <xf numFmtId="0" fontId="32" fillId="0" borderId="50" xfId="60" applyFont="1" applyFill="1" applyBorder="1" applyAlignment="1" applyProtection="1">
      <alignment horizontal="center" vertical="center" wrapText="1"/>
      <protection/>
    </xf>
    <xf numFmtId="0" fontId="32" fillId="0" borderId="45" xfId="60" applyFont="1" applyFill="1" applyBorder="1" applyAlignment="1" applyProtection="1">
      <alignment horizontal="center" vertical="center" wrapText="1"/>
      <protection/>
    </xf>
    <xf numFmtId="0" fontId="21" fillId="0" borderId="0" xfId="59" applyFont="1" applyFill="1" applyBorder="1" applyAlignment="1" applyProtection="1">
      <alignment horizontal="right" vertical="center"/>
      <protection/>
    </xf>
    <xf numFmtId="0" fontId="5" fillId="0" borderId="0" xfId="59" applyFont="1" applyFill="1" applyAlignment="1" applyProtection="1">
      <alignment horizontal="center" vertical="center" wrapText="1"/>
      <protection/>
    </xf>
    <xf numFmtId="0" fontId="3" fillId="0" borderId="0" xfId="59" applyFont="1" applyFill="1" applyAlignment="1" applyProtection="1">
      <alignment horizontal="center" vertical="center" wrapText="1"/>
      <protection/>
    </xf>
    <xf numFmtId="0" fontId="5" fillId="0" borderId="37" xfId="59" applyFont="1" applyFill="1" applyBorder="1" applyAlignment="1" applyProtection="1">
      <alignment horizontal="center" vertical="center" wrapText="1"/>
      <protection/>
    </xf>
    <xf numFmtId="0" fontId="5" fillId="0" borderId="12" xfId="59" applyFont="1" applyFill="1" applyBorder="1" applyAlignment="1" applyProtection="1">
      <alignment horizontal="center" vertical="center" wrapText="1"/>
      <protection/>
    </xf>
    <xf numFmtId="0" fontId="29" fillId="0" borderId="0" xfId="60" applyFont="1" applyFill="1" applyAlignment="1" applyProtection="1">
      <alignment horizontal="center"/>
      <protection/>
    </xf>
    <xf numFmtId="0" fontId="4" fillId="0" borderId="51" xfId="59" applyFont="1" applyFill="1" applyBorder="1" applyAlignment="1" applyProtection="1">
      <alignment horizontal="center" vertical="center" wrapText="1"/>
      <protection/>
    </xf>
    <xf numFmtId="0" fontId="4" fillId="0" borderId="24" xfId="59" applyFont="1" applyFill="1" applyBorder="1" applyAlignment="1" applyProtection="1">
      <alignment horizontal="center" vertical="center"/>
      <protection/>
    </xf>
    <xf numFmtId="0" fontId="21" fillId="0" borderId="27" xfId="59" applyFont="1" applyFill="1" applyBorder="1" applyAlignment="1" applyProtection="1">
      <alignment horizontal="center" vertical="center" textRotation="90"/>
      <protection/>
    </xf>
    <xf numFmtId="0" fontId="21" fillId="0" borderId="10" xfId="59" applyFont="1" applyFill="1" applyBorder="1" applyAlignment="1" applyProtection="1">
      <alignment horizontal="center" vertical="center" textRotation="9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4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workbookViewId="0" topLeftCell="A4">
      <selection activeCell="A4" sqref="A4"/>
    </sheetView>
  </sheetViews>
  <sheetFormatPr defaultColWidth="9.00390625" defaultRowHeight="12.75"/>
  <cols>
    <col min="1" max="1" width="46.375" style="191" customWidth="1"/>
    <col min="2" max="2" width="66.125" style="191" customWidth="1"/>
    <col min="3" max="16384" width="9.375" style="191" customWidth="1"/>
  </cols>
  <sheetData>
    <row r="1" ht="18.75">
      <c r="A1" s="356" t="s">
        <v>93</v>
      </c>
    </row>
    <row r="3" spans="1:2" ht="12.75">
      <c r="A3" s="357"/>
      <c r="B3" s="357"/>
    </row>
    <row r="4" spans="1:2" ht="15.75">
      <c r="A4" s="331" t="s">
        <v>461</v>
      </c>
      <c r="B4" s="358"/>
    </row>
    <row r="5" spans="1:2" s="359" customFormat="1" ht="12.75">
      <c r="A5" s="357"/>
      <c r="B5" s="357"/>
    </row>
    <row r="6" spans="1:2" ht="12.75">
      <c r="A6" s="357" t="s">
        <v>465</v>
      </c>
      <c r="B6" s="357" t="s">
        <v>466</v>
      </c>
    </row>
    <row r="7" spans="1:2" ht="12.75">
      <c r="A7" s="357" t="s">
        <v>467</v>
      </c>
      <c r="B7" s="357" t="s">
        <v>468</v>
      </c>
    </row>
    <row r="8" spans="1:2" ht="12.75">
      <c r="A8" s="357" t="s">
        <v>469</v>
      </c>
      <c r="B8" s="357" t="s">
        <v>470</v>
      </c>
    </row>
    <row r="9" spans="1:2" ht="12.75">
      <c r="A9" s="357"/>
      <c r="B9" s="357"/>
    </row>
    <row r="10" spans="1:2" ht="15.75">
      <c r="A10" s="331" t="str">
        <f>+CONCATENATE(LEFT(A4,4),". évi módosított előirányzat BEVÉTELEK")</f>
        <v>2014. évi módosított előirányzat BEVÉTELEK</v>
      </c>
      <c r="B10" s="358"/>
    </row>
    <row r="11" spans="1:2" ht="12.75">
      <c r="A11" s="357"/>
      <c r="B11" s="357"/>
    </row>
    <row r="12" spans="1:2" s="359" customFormat="1" ht="12.75">
      <c r="A12" s="357" t="s">
        <v>471</v>
      </c>
      <c r="B12" s="357" t="s">
        <v>477</v>
      </c>
    </row>
    <row r="13" spans="1:2" ht="12.75">
      <c r="A13" s="357" t="s">
        <v>472</v>
      </c>
      <c r="B13" s="357" t="s">
        <v>478</v>
      </c>
    </row>
    <row r="14" spans="1:2" ht="12.75">
      <c r="A14" s="357" t="s">
        <v>473</v>
      </c>
      <c r="B14" s="357" t="s">
        <v>479</v>
      </c>
    </row>
    <row r="15" spans="1:2" ht="12.75">
      <c r="A15" s="357"/>
      <c r="B15" s="357"/>
    </row>
    <row r="16" spans="1:2" ht="14.25">
      <c r="A16" s="360" t="str">
        <f>+CONCATENATE(LEFT(A4,4),". évi teljesítés BEVÉTELEK")</f>
        <v>2014. évi teljesítés BEVÉTELEK</v>
      </c>
      <c r="B16" s="358"/>
    </row>
    <row r="17" spans="1:2" ht="12.75">
      <c r="A17" s="357"/>
      <c r="B17" s="357"/>
    </row>
    <row r="18" spans="1:2" ht="12.75">
      <c r="A18" s="357" t="s">
        <v>474</v>
      </c>
      <c r="B18" s="357" t="s">
        <v>480</v>
      </c>
    </row>
    <row r="19" spans="1:2" ht="12.75">
      <c r="A19" s="357" t="s">
        <v>475</v>
      </c>
      <c r="B19" s="357" t="s">
        <v>481</v>
      </c>
    </row>
    <row r="20" spans="1:2" ht="12.75">
      <c r="A20" s="357" t="s">
        <v>476</v>
      </c>
      <c r="B20" s="357" t="s">
        <v>482</v>
      </c>
    </row>
    <row r="21" spans="1:2" ht="12.75">
      <c r="A21" s="357"/>
      <c r="B21" s="357"/>
    </row>
    <row r="22" spans="1:2" ht="15.75">
      <c r="A22" s="331" t="str">
        <f>+CONCATENATE(LEFT(A4,4),". évi eredeti előirányzat KIADÁSOK")</f>
        <v>2014. évi eredeti előirányzat KIADÁSOK</v>
      </c>
      <c r="B22" s="358"/>
    </row>
    <row r="23" spans="1:2" ht="12.75">
      <c r="A23" s="357"/>
      <c r="B23" s="357"/>
    </row>
    <row r="24" spans="1:2" ht="12.75">
      <c r="A24" s="357" t="s">
        <v>483</v>
      </c>
      <c r="B24" s="357" t="s">
        <v>489</v>
      </c>
    </row>
    <row r="25" spans="1:2" ht="12.75">
      <c r="A25" s="357" t="s">
        <v>462</v>
      </c>
      <c r="B25" s="357" t="s">
        <v>490</v>
      </c>
    </row>
    <row r="26" spans="1:2" ht="12.75">
      <c r="A26" s="357" t="s">
        <v>484</v>
      </c>
      <c r="B26" s="357" t="s">
        <v>491</v>
      </c>
    </row>
    <row r="27" spans="1:2" ht="12.75">
      <c r="A27" s="357"/>
      <c r="B27" s="357"/>
    </row>
    <row r="28" spans="1:2" ht="15.75">
      <c r="A28" s="331" t="str">
        <f>+CONCATENATE(LEFT(A4,4),". évi módosított előirányzat KIADÁSOK")</f>
        <v>2014. évi módosított előirányzat KIADÁSOK</v>
      </c>
      <c r="B28" s="358"/>
    </row>
    <row r="29" spans="1:2" ht="12.75">
      <c r="A29" s="357"/>
      <c r="B29" s="357"/>
    </row>
    <row r="30" spans="1:2" ht="12.75">
      <c r="A30" s="357" t="s">
        <v>485</v>
      </c>
      <c r="B30" s="357" t="s">
        <v>496</v>
      </c>
    </row>
    <row r="31" spans="1:2" ht="12.75">
      <c r="A31" s="357" t="s">
        <v>463</v>
      </c>
      <c r="B31" s="357" t="s">
        <v>493</v>
      </c>
    </row>
    <row r="32" spans="1:2" ht="12.75">
      <c r="A32" s="357" t="s">
        <v>486</v>
      </c>
      <c r="B32" s="357" t="s">
        <v>492</v>
      </c>
    </row>
    <row r="33" spans="1:2" ht="12.75">
      <c r="A33" s="357"/>
      <c r="B33" s="357"/>
    </row>
    <row r="34" spans="1:2" ht="15.75">
      <c r="A34" s="361" t="str">
        <f>+CONCATENATE(LEFT(A4,4),". évi teljesítés KIADÁSOK")</f>
        <v>2014. évi teljesítés KIADÁSOK</v>
      </c>
      <c r="B34" s="358"/>
    </row>
    <row r="35" spans="1:2" ht="12.75">
      <c r="A35" s="357"/>
      <c r="B35" s="357"/>
    </row>
    <row r="36" spans="1:2" ht="12.75">
      <c r="A36" s="357" t="s">
        <v>487</v>
      </c>
      <c r="B36" s="357" t="s">
        <v>497</v>
      </c>
    </row>
    <row r="37" spans="1:2" ht="12.75">
      <c r="A37" s="357" t="s">
        <v>464</v>
      </c>
      <c r="B37" s="357" t="s">
        <v>495</v>
      </c>
    </row>
    <row r="38" spans="1:2" ht="12.75">
      <c r="A38" s="357" t="s">
        <v>488</v>
      </c>
      <c r="B38" s="357" t="s">
        <v>494</v>
      </c>
    </row>
  </sheetData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513" t="s">
        <v>1</v>
      </c>
      <c r="B1" s="513"/>
      <c r="C1" s="513"/>
      <c r="D1" s="513"/>
      <c r="E1" s="513"/>
      <c r="F1" s="513"/>
      <c r="G1" s="513"/>
      <c r="H1" s="515" t="str">
        <f>+CONCATENATE("4. melléklet a ……/",LEFT(ÖSSZEFÜGGÉSEK!A4,4)+1,". (……) önkormányzati rendelethez")</f>
        <v>4. melléklet a ……/2015. (……) önkormányzati rendelethez</v>
      </c>
    </row>
    <row r="2" spans="1:8" ht="23.25" customHeight="1" thickBot="1">
      <c r="A2" s="22"/>
      <c r="B2" s="9"/>
      <c r="C2" s="9"/>
      <c r="D2" s="9"/>
      <c r="E2" s="9"/>
      <c r="F2" s="514" t="s">
        <v>49</v>
      </c>
      <c r="G2" s="514"/>
      <c r="H2" s="515"/>
    </row>
    <row r="3" spans="1:8" s="6" customFormat="1" ht="48.75" customHeight="1" thickBot="1">
      <c r="A3" s="23" t="s">
        <v>56</v>
      </c>
      <c r="B3" s="24" t="s">
        <v>54</v>
      </c>
      <c r="C3" s="24" t="s">
        <v>55</v>
      </c>
      <c r="D3" s="24" t="str">
        <f>+'3.sz.mell.'!D3</f>
        <v>Felhasználás 2013. XII.31-ig</v>
      </c>
      <c r="E3" s="24" t="str">
        <f>+'3.sz.mell.'!E3</f>
        <v>2014. évi módosított előirányzat</v>
      </c>
      <c r="F3" s="47" t="str">
        <f>+'3.sz.mell.'!F3</f>
        <v>2014. évi teljesítés</v>
      </c>
      <c r="G3" s="46" t="str">
        <f>+'3.sz.mell.'!G3</f>
        <v>Összes teljesítés 2014. dec. 31-ig</v>
      </c>
      <c r="H3" s="515"/>
    </row>
    <row r="4" spans="1:8" s="9" customFormat="1" ht="15" customHeight="1" thickBot="1">
      <c r="A4" s="324" t="s">
        <v>370</v>
      </c>
      <c r="B4" s="325" t="s">
        <v>371</v>
      </c>
      <c r="C4" s="325" t="s">
        <v>372</v>
      </c>
      <c r="D4" s="325" t="s">
        <v>373</v>
      </c>
      <c r="E4" s="325" t="s">
        <v>374</v>
      </c>
      <c r="F4" s="35" t="s">
        <v>451</v>
      </c>
      <c r="G4" s="326" t="s">
        <v>498</v>
      </c>
      <c r="H4" s="515"/>
    </row>
    <row r="5" spans="1:8" ht="15.75" customHeight="1">
      <c r="A5" s="17" t="s">
        <v>710</v>
      </c>
      <c r="B5" s="2">
        <v>92620</v>
      </c>
      <c r="C5" s="192" t="s">
        <v>712</v>
      </c>
      <c r="D5" s="2">
        <v>0</v>
      </c>
      <c r="E5" s="2">
        <v>92620</v>
      </c>
      <c r="F5" s="36">
        <v>92620</v>
      </c>
      <c r="G5" s="37">
        <f aca="true" t="shared" si="0" ref="G5:G23">+D5+F5</f>
        <v>92620</v>
      </c>
      <c r="H5" s="515"/>
    </row>
    <row r="6" spans="1:8" ht="15.75" customHeight="1">
      <c r="A6" s="17" t="s">
        <v>711</v>
      </c>
      <c r="B6" s="2">
        <v>11900</v>
      </c>
      <c r="C6" s="192">
        <v>2014</v>
      </c>
      <c r="D6" s="2"/>
      <c r="E6" s="2">
        <v>11900</v>
      </c>
      <c r="F6" s="36">
        <v>11900</v>
      </c>
      <c r="G6" s="37">
        <f t="shared" si="0"/>
        <v>11900</v>
      </c>
      <c r="H6" s="515"/>
    </row>
    <row r="7" spans="1:8" ht="15.75" customHeight="1">
      <c r="A7" s="17" t="s">
        <v>713</v>
      </c>
      <c r="B7" s="2">
        <v>1897</v>
      </c>
      <c r="C7" s="192">
        <v>2014</v>
      </c>
      <c r="D7" s="2"/>
      <c r="E7" s="2"/>
      <c r="F7" s="36">
        <v>1897</v>
      </c>
      <c r="G7" s="37">
        <f t="shared" si="0"/>
        <v>1897</v>
      </c>
      <c r="H7" s="515"/>
    </row>
    <row r="8" spans="1:8" ht="15.75" customHeight="1">
      <c r="A8" s="17" t="s">
        <v>714</v>
      </c>
      <c r="B8" s="2">
        <v>3146</v>
      </c>
      <c r="C8" s="192">
        <v>2014</v>
      </c>
      <c r="D8" s="2"/>
      <c r="E8" s="2"/>
      <c r="F8" s="36">
        <v>3146</v>
      </c>
      <c r="G8" s="37">
        <f t="shared" si="0"/>
        <v>3146</v>
      </c>
      <c r="H8" s="515"/>
    </row>
    <row r="9" spans="1:8" ht="15.75" customHeight="1">
      <c r="A9" s="17"/>
      <c r="B9" s="2"/>
      <c r="C9" s="192"/>
      <c r="D9" s="2"/>
      <c r="E9" s="2"/>
      <c r="F9" s="36"/>
      <c r="G9" s="37">
        <f t="shared" si="0"/>
        <v>0</v>
      </c>
      <c r="H9" s="515"/>
    </row>
    <row r="10" spans="1:8" ht="15.75" customHeight="1">
      <c r="A10" s="17"/>
      <c r="B10" s="2"/>
      <c r="C10" s="192"/>
      <c r="D10" s="2"/>
      <c r="E10" s="2"/>
      <c r="F10" s="36"/>
      <c r="G10" s="37">
        <f t="shared" si="0"/>
        <v>0</v>
      </c>
      <c r="H10" s="515"/>
    </row>
    <row r="11" spans="1:8" ht="15.75" customHeight="1">
      <c r="A11" s="17"/>
      <c r="B11" s="2"/>
      <c r="C11" s="192"/>
      <c r="D11" s="2"/>
      <c r="E11" s="2"/>
      <c r="F11" s="36"/>
      <c r="G11" s="37">
        <f t="shared" si="0"/>
        <v>0</v>
      </c>
      <c r="H11" s="515"/>
    </row>
    <row r="12" spans="1:8" ht="15.75" customHeight="1">
      <c r="A12" s="17"/>
      <c r="B12" s="2"/>
      <c r="C12" s="192"/>
      <c r="D12" s="2"/>
      <c r="E12" s="2"/>
      <c r="F12" s="36"/>
      <c r="G12" s="37">
        <f t="shared" si="0"/>
        <v>0</v>
      </c>
      <c r="H12" s="515"/>
    </row>
    <row r="13" spans="1:8" ht="15.75" customHeight="1">
      <c r="A13" s="17"/>
      <c r="B13" s="2"/>
      <c r="C13" s="192"/>
      <c r="D13" s="2"/>
      <c r="E13" s="2"/>
      <c r="F13" s="36"/>
      <c r="G13" s="37">
        <f t="shared" si="0"/>
        <v>0</v>
      </c>
      <c r="H13" s="515"/>
    </row>
    <row r="14" spans="1:8" ht="15.75" customHeight="1">
      <c r="A14" s="17"/>
      <c r="B14" s="2"/>
      <c r="C14" s="192"/>
      <c r="D14" s="2"/>
      <c r="E14" s="2"/>
      <c r="F14" s="36"/>
      <c r="G14" s="37">
        <f t="shared" si="0"/>
        <v>0</v>
      </c>
      <c r="H14" s="515"/>
    </row>
    <row r="15" spans="1:8" ht="15.75" customHeight="1">
      <c r="A15" s="17"/>
      <c r="B15" s="2"/>
      <c r="C15" s="192"/>
      <c r="D15" s="2"/>
      <c r="E15" s="2"/>
      <c r="F15" s="36"/>
      <c r="G15" s="37">
        <f t="shared" si="0"/>
        <v>0</v>
      </c>
      <c r="H15" s="515"/>
    </row>
    <row r="16" spans="1:8" ht="15.75" customHeight="1">
      <c r="A16" s="17"/>
      <c r="B16" s="2"/>
      <c r="C16" s="192"/>
      <c r="D16" s="2"/>
      <c r="E16" s="2"/>
      <c r="F16" s="36"/>
      <c r="G16" s="37">
        <f t="shared" si="0"/>
        <v>0</v>
      </c>
      <c r="H16" s="515"/>
    </row>
    <row r="17" spans="1:8" ht="15.75" customHeight="1">
      <c r="A17" s="17"/>
      <c r="B17" s="2"/>
      <c r="C17" s="192"/>
      <c r="D17" s="2"/>
      <c r="E17" s="2"/>
      <c r="F17" s="36"/>
      <c r="G17" s="37">
        <f t="shared" si="0"/>
        <v>0</v>
      </c>
      <c r="H17" s="515"/>
    </row>
    <row r="18" spans="1:8" ht="15.75" customHeight="1">
      <c r="A18" s="17"/>
      <c r="B18" s="2"/>
      <c r="C18" s="192"/>
      <c r="D18" s="2"/>
      <c r="E18" s="2"/>
      <c r="F18" s="36"/>
      <c r="G18" s="37">
        <f t="shared" si="0"/>
        <v>0</v>
      </c>
      <c r="H18" s="515"/>
    </row>
    <row r="19" spans="1:8" ht="15.75" customHeight="1">
      <c r="A19" s="17"/>
      <c r="B19" s="2"/>
      <c r="C19" s="192"/>
      <c r="D19" s="2"/>
      <c r="E19" s="2"/>
      <c r="F19" s="36"/>
      <c r="G19" s="37">
        <f t="shared" si="0"/>
        <v>0</v>
      </c>
      <c r="H19" s="515"/>
    </row>
    <row r="20" spans="1:8" ht="15.75" customHeight="1">
      <c r="A20" s="17"/>
      <c r="B20" s="2"/>
      <c r="C20" s="192"/>
      <c r="D20" s="2"/>
      <c r="E20" s="2"/>
      <c r="F20" s="36"/>
      <c r="G20" s="37">
        <f t="shared" si="0"/>
        <v>0</v>
      </c>
      <c r="H20" s="515"/>
    </row>
    <row r="21" spans="1:8" ht="15.75" customHeight="1">
      <c r="A21" s="17"/>
      <c r="B21" s="2"/>
      <c r="C21" s="192"/>
      <c r="D21" s="2"/>
      <c r="E21" s="2"/>
      <c r="F21" s="36"/>
      <c r="G21" s="37">
        <f t="shared" si="0"/>
        <v>0</v>
      </c>
      <c r="H21" s="515"/>
    </row>
    <row r="22" spans="1:8" ht="15.75" customHeight="1">
      <c r="A22" s="17"/>
      <c r="B22" s="2"/>
      <c r="C22" s="192"/>
      <c r="D22" s="2"/>
      <c r="E22" s="2"/>
      <c r="F22" s="36"/>
      <c r="G22" s="37">
        <f t="shared" si="0"/>
        <v>0</v>
      </c>
      <c r="H22" s="515"/>
    </row>
    <row r="23" spans="1:8" ht="15.75" customHeight="1" thickBot="1">
      <c r="A23" s="18"/>
      <c r="B23" s="3"/>
      <c r="C23" s="193"/>
      <c r="D23" s="3"/>
      <c r="E23" s="3"/>
      <c r="F23" s="38"/>
      <c r="G23" s="37">
        <f t="shared" si="0"/>
        <v>0</v>
      </c>
      <c r="H23" s="515"/>
    </row>
    <row r="24" spans="1:8" s="16" customFormat="1" ht="18" customHeight="1" thickBot="1">
      <c r="A24" s="25" t="s">
        <v>52</v>
      </c>
      <c r="B24" s="14">
        <f>SUM(B5:B23)</f>
        <v>109563</v>
      </c>
      <c r="C24" s="21"/>
      <c r="D24" s="14">
        <f>SUM(D5:D23)</f>
        <v>0</v>
      </c>
      <c r="E24" s="14">
        <f>SUM(E5:E23)</f>
        <v>104520</v>
      </c>
      <c r="F24" s="14">
        <f>SUM(F5:F23)</f>
        <v>109563</v>
      </c>
      <c r="G24" s="15">
        <f>SUM(G5:G23)</f>
        <v>109563</v>
      </c>
      <c r="H24" s="515"/>
    </row>
  </sheetData>
  <sheetProtection sheet="1"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" footer="0.5"/>
  <pageSetup fitToHeight="1" fitToWidth="1" horizontalDpi="600" verticalDpi="600" orientation="portrait" paperSize="9" scale="64" r:id="rId1"/>
  <headerFooter alignWithMargins="0">
    <oddHeader>&amp;R4. melléklet a .7/2015.(V.29.)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workbookViewId="0" topLeftCell="A1">
      <selection activeCell="E3" sqref="E3"/>
    </sheetView>
  </sheetViews>
  <sheetFormatPr defaultColWidth="9.00390625" defaultRowHeight="12.75"/>
  <cols>
    <col min="1" max="1" width="16.00390625" style="405" customWidth="1"/>
    <col min="2" max="2" width="59.375" style="27" customWidth="1"/>
    <col min="3" max="5" width="15.875" style="27" customWidth="1"/>
    <col min="6" max="6" width="0" style="488" hidden="1" customWidth="1"/>
    <col min="7" max="16384" width="9.375" style="27" customWidth="1"/>
  </cols>
  <sheetData>
    <row r="1" spans="1:6" s="370" customFormat="1" ht="21" customHeight="1" thickBot="1">
      <c r="A1" s="369"/>
      <c r="B1" s="371"/>
      <c r="C1" s="386"/>
      <c r="D1" s="386"/>
      <c r="E1" s="482"/>
      <c r="F1" s="491"/>
    </row>
    <row r="2" spans="1:6" s="387" customFormat="1" ht="25.5" customHeight="1">
      <c r="A2" s="384" t="s">
        <v>130</v>
      </c>
      <c r="B2" s="516" t="s">
        <v>717</v>
      </c>
      <c r="C2" s="517"/>
      <c r="D2" s="518"/>
      <c r="E2" s="410" t="s">
        <v>47</v>
      </c>
      <c r="F2" s="492"/>
    </row>
    <row r="3" spans="1:6" s="387" customFormat="1" ht="24.75" thickBot="1">
      <c r="A3" s="385" t="s">
        <v>501</v>
      </c>
      <c r="B3" s="519" t="s">
        <v>499</v>
      </c>
      <c r="C3" s="520"/>
      <c r="D3" s="521"/>
      <c r="E3" s="411" t="s">
        <v>39</v>
      </c>
      <c r="F3" s="492"/>
    </row>
    <row r="4" spans="1:6" s="388" customFormat="1" ht="15.75" customHeight="1" thickBot="1">
      <c r="A4" s="372"/>
      <c r="B4" s="372"/>
      <c r="C4" s="373"/>
      <c r="D4" s="373"/>
      <c r="E4" s="373" t="s">
        <v>40</v>
      </c>
      <c r="F4" s="493"/>
    </row>
    <row r="5" spans="1:5" ht="24.75" thickBot="1">
      <c r="A5" s="206" t="s">
        <v>131</v>
      </c>
      <c r="B5" s="207" t="s">
        <v>41</v>
      </c>
      <c r="C5" s="39" t="s">
        <v>158</v>
      </c>
      <c r="D5" s="39" t="s">
        <v>159</v>
      </c>
      <c r="E5" s="374" t="s">
        <v>160</v>
      </c>
    </row>
    <row r="6" spans="1:6" s="389" customFormat="1" ht="12.75" customHeight="1" thickBot="1">
      <c r="A6" s="367" t="s">
        <v>370</v>
      </c>
      <c r="B6" s="368" t="s">
        <v>371</v>
      </c>
      <c r="C6" s="368" t="s">
        <v>372</v>
      </c>
      <c r="D6" s="53" t="s">
        <v>373</v>
      </c>
      <c r="E6" s="52" t="s">
        <v>374</v>
      </c>
      <c r="F6" s="494"/>
    </row>
    <row r="7" spans="1:6" s="389" customFormat="1" ht="15.75" customHeight="1" thickBot="1">
      <c r="A7" s="522" t="s">
        <v>42</v>
      </c>
      <c r="B7" s="523"/>
      <c r="C7" s="523"/>
      <c r="D7" s="523"/>
      <c r="E7" s="524"/>
      <c r="F7" s="494"/>
    </row>
    <row r="8" spans="1:6" s="383" customFormat="1" ht="12" customHeight="1" thickBot="1">
      <c r="A8" s="367" t="s">
        <v>6</v>
      </c>
      <c r="B8" s="401" t="s">
        <v>502</v>
      </c>
      <c r="C8" s="300"/>
      <c r="D8" s="300"/>
      <c r="E8" s="407"/>
      <c r="F8" s="494" t="s">
        <v>630</v>
      </c>
    </row>
    <row r="9" spans="1:6" s="383" customFormat="1" ht="12" customHeight="1">
      <c r="A9" s="412" t="s">
        <v>69</v>
      </c>
      <c r="B9" s="222" t="s">
        <v>290</v>
      </c>
      <c r="C9" s="48"/>
      <c r="D9" s="48"/>
      <c r="E9" s="396"/>
      <c r="F9" s="494" t="s">
        <v>631</v>
      </c>
    </row>
    <row r="10" spans="1:6" s="383" customFormat="1" ht="12" customHeight="1">
      <c r="A10" s="413" t="s">
        <v>70</v>
      </c>
      <c r="B10" s="220" t="s">
        <v>291</v>
      </c>
      <c r="C10" s="297"/>
      <c r="D10" s="297"/>
      <c r="E10" s="55"/>
      <c r="F10" s="494" t="s">
        <v>632</v>
      </c>
    </row>
    <row r="11" spans="1:6" s="383" customFormat="1" ht="12" customHeight="1">
      <c r="A11" s="413" t="s">
        <v>71</v>
      </c>
      <c r="B11" s="220" t="s">
        <v>292</v>
      </c>
      <c r="C11" s="297"/>
      <c r="D11" s="297"/>
      <c r="E11" s="55"/>
      <c r="F11" s="494" t="s">
        <v>633</v>
      </c>
    </row>
    <row r="12" spans="1:6" s="383" customFormat="1" ht="12" customHeight="1">
      <c r="A12" s="413" t="s">
        <v>72</v>
      </c>
      <c r="B12" s="220" t="s">
        <v>293</v>
      </c>
      <c r="C12" s="297"/>
      <c r="D12" s="297"/>
      <c r="E12" s="55"/>
      <c r="F12" s="494" t="s">
        <v>634</v>
      </c>
    </row>
    <row r="13" spans="1:6" s="383" customFormat="1" ht="12" customHeight="1">
      <c r="A13" s="413" t="s">
        <v>90</v>
      </c>
      <c r="B13" s="220" t="s">
        <v>294</v>
      </c>
      <c r="C13" s="297"/>
      <c r="D13" s="297"/>
      <c r="E13" s="55"/>
      <c r="F13" s="494" t="s">
        <v>635</v>
      </c>
    </row>
    <row r="14" spans="1:6" s="383" customFormat="1" ht="12" customHeight="1">
      <c r="A14" s="413" t="s">
        <v>73</v>
      </c>
      <c r="B14" s="220" t="s">
        <v>503</v>
      </c>
      <c r="C14" s="297"/>
      <c r="D14" s="297"/>
      <c r="E14" s="55"/>
      <c r="F14" s="494" t="s">
        <v>636</v>
      </c>
    </row>
    <row r="15" spans="1:6" s="390" customFormat="1" ht="12" customHeight="1">
      <c r="A15" s="413" t="s">
        <v>74</v>
      </c>
      <c r="B15" s="219" t="s">
        <v>504</v>
      </c>
      <c r="C15" s="297"/>
      <c r="D15" s="297"/>
      <c r="E15" s="55"/>
      <c r="F15" s="494" t="s">
        <v>637</v>
      </c>
    </row>
    <row r="16" spans="1:6" s="390" customFormat="1" ht="12" customHeight="1">
      <c r="A16" s="413" t="s">
        <v>81</v>
      </c>
      <c r="B16" s="220" t="s">
        <v>297</v>
      </c>
      <c r="C16" s="49"/>
      <c r="D16" s="49"/>
      <c r="E16" s="395"/>
      <c r="F16" s="494" t="s">
        <v>638</v>
      </c>
    </row>
    <row r="17" spans="1:6" s="383" customFormat="1" ht="12" customHeight="1">
      <c r="A17" s="413" t="s">
        <v>82</v>
      </c>
      <c r="B17" s="220" t="s">
        <v>299</v>
      </c>
      <c r="C17" s="297"/>
      <c r="D17" s="297"/>
      <c r="E17" s="55"/>
      <c r="F17" s="494" t="s">
        <v>639</v>
      </c>
    </row>
    <row r="18" spans="1:6" s="390" customFormat="1" ht="12" customHeight="1" thickBot="1">
      <c r="A18" s="413" t="s">
        <v>83</v>
      </c>
      <c r="B18" s="219" t="s">
        <v>301</v>
      </c>
      <c r="C18" s="299"/>
      <c r="D18" s="299">
        <v>2702</v>
      </c>
      <c r="E18" s="391">
        <v>2702</v>
      </c>
      <c r="F18" s="494" t="s">
        <v>640</v>
      </c>
    </row>
    <row r="19" spans="1:6" s="390" customFormat="1" ht="12" customHeight="1" thickBot="1">
      <c r="A19" s="367" t="s">
        <v>7</v>
      </c>
      <c r="B19" s="401" t="s">
        <v>505</v>
      </c>
      <c r="C19" s="300"/>
      <c r="D19" s="300">
        <v>2702</v>
      </c>
      <c r="E19" s="407">
        <v>2702</v>
      </c>
      <c r="F19" s="494" t="s">
        <v>641</v>
      </c>
    </row>
    <row r="20" spans="1:6" s="390" customFormat="1" ht="12" customHeight="1">
      <c r="A20" s="413" t="s">
        <v>75</v>
      </c>
      <c r="B20" s="221" t="s">
        <v>263</v>
      </c>
      <c r="C20" s="297"/>
      <c r="D20" s="297"/>
      <c r="E20" s="55"/>
      <c r="F20" s="494" t="s">
        <v>642</v>
      </c>
    </row>
    <row r="21" spans="1:6" s="390" customFormat="1" ht="12" customHeight="1">
      <c r="A21" s="413" t="s">
        <v>76</v>
      </c>
      <c r="B21" s="220" t="s">
        <v>506</v>
      </c>
      <c r="C21" s="297"/>
      <c r="D21" s="297"/>
      <c r="E21" s="55"/>
      <c r="F21" s="494" t="s">
        <v>643</v>
      </c>
    </row>
    <row r="22" spans="1:6" s="390" customFormat="1" ht="12" customHeight="1">
      <c r="A22" s="413" t="s">
        <v>77</v>
      </c>
      <c r="B22" s="220" t="s">
        <v>507</v>
      </c>
      <c r="C22" s="297"/>
      <c r="D22" s="297"/>
      <c r="E22" s="55"/>
      <c r="F22" s="494" t="s">
        <v>644</v>
      </c>
    </row>
    <row r="23" spans="1:6" s="390" customFormat="1" ht="12" customHeight="1" thickBot="1">
      <c r="A23" s="413" t="s">
        <v>78</v>
      </c>
      <c r="B23" s="220" t="s">
        <v>613</v>
      </c>
      <c r="C23" s="297"/>
      <c r="D23" s="297"/>
      <c r="E23" s="55"/>
      <c r="F23" s="494" t="s">
        <v>645</v>
      </c>
    </row>
    <row r="24" spans="1:6" s="390" customFormat="1" ht="12" customHeight="1" thickBot="1">
      <c r="A24" s="400" t="s">
        <v>8</v>
      </c>
      <c r="B24" s="240" t="s">
        <v>107</v>
      </c>
      <c r="C24" s="30"/>
      <c r="D24" s="30"/>
      <c r="E24" s="406"/>
      <c r="F24" s="494" t="s">
        <v>646</v>
      </c>
    </row>
    <row r="25" spans="1:6" s="390" customFormat="1" ht="12" customHeight="1" thickBot="1">
      <c r="A25" s="400" t="s">
        <v>9</v>
      </c>
      <c r="B25" s="240" t="s">
        <v>508</v>
      </c>
      <c r="C25" s="300"/>
      <c r="D25" s="300"/>
      <c r="E25" s="407"/>
      <c r="F25" s="494" t="s">
        <v>647</v>
      </c>
    </row>
    <row r="26" spans="1:6" s="390" customFormat="1" ht="12" customHeight="1">
      <c r="A26" s="414" t="s">
        <v>277</v>
      </c>
      <c r="B26" s="415" t="s">
        <v>506</v>
      </c>
      <c r="C26" s="45"/>
      <c r="D26" s="45"/>
      <c r="E26" s="394"/>
      <c r="F26" s="494" t="s">
        <v>648</v>
      </c>
    </row>
    <row r="27" spans="1:6" s="390" customFormat="1" ht="12" customHeight="1">
      <c r="A27" s="414" t="s">
        <v>283</v>
      </c>
      <c r="B27" s="416" t="s">
        <v>509</v>
      </c>
      <c r="C27" s="301"/>
      <c r="D27" s="301"/>
      <c r="E27" s="393"/>
      <c r="F27" s="494" t="s">
        <v>649</v>
      </c>
    </row>
    <row r="28" spans="1:6" s="390" customFormat="1" ht="12" customHeight="1" thickBot="1">
      <c r="A28" s="413" t="s">
        <v>285</v>
      </c>
      <c r="B28" s="417" t="s">
        <v>614</v>
      </c>
      <c r="C28" s="397"/>
      <c r="D28" s="397"/>
      <c r="E28" s="392"/>
      <c r="F28" s="494" t="s">
        <v>650</v>
      </c>
    </row>
    <row r="29" spans="1:6" s="390" customFormat="1" ht="12" customHeight="1" thickBot="1">
      <c r="A29" s="400" t="s">
        <v>10</v>
      </c>
      <c r="B29" s="240" t="s">
        <v>510</v>
      </c>
      <c r="C29" s="300"/>
      <c r="D29" s="300"/>
      <c r="E29" s="407"/>
      <c r="F29" s="494" t="s">
        <v>651</v>
      </c>
    </row>
    <row r="30" spans="1:6" s="390" customFormat="1" ht="12" customHeight="1">
      <c r="A30" s="414" t="s">
        <v>62</v>
      </c>
      <c r="B30" s="415" t="s">
        <v>303</v>
      </c>
      <c r="C30" s="45"/>
      <c r="D30" s="45"/>
      <c r="E30" s="394"/>
      <c r="F30" s="494" t="s">
        <v>652</v>
      </c>
    </row>
    <row r="31" spans="1:6" s="390" customFormat="1" ht="12" customHeight="1">
      <c r="A31" s="414" t="s">
        <v>63</v>
      </c>
      <c r="B31" s="416" t="s">
        <v>304</v>
      </c>
      <c r="C31" s="301"/>
      <c r="D31" s="301"/>
      <c r="E31" s="393"/>
      <c r="F31" s="494" t="s">
        <v>653</v>
      </c>
    </row>
    <row r="32" spans="1:6" s="390" customFormat="1" ht="12" customHeight="1" thickBot="1">
      <c r="A32" s="413" t="s">
        <v>64</v>
      </c>
      <c r="B32" s="399" t="s">
        <v>306</v>
      </c>
      <c r="C32" s="397"/>
      <c r="D32" s="397"/>
      <c r="E32" s="392"/>
      <c r="F32" s="494" t="s">
        <v>654</v>
      </c>
    </row>
    <row r="33" spans="1:6" s="390" customFormat="1" ht="12" customHeight="1" thickBot="1">
      <c r="A33" s="400" t="s">
        <v>11</v>
      </c>
      <c r="B33" s="240" t="s">
        <v>430</v>
      </c>
      <c r="C33" s="30"/>
      <c r="D33" s="30"/>
      <c r="E33" s="406"/>
      <c r="F33" s="494" t="s">
        <v>655</v>
      </c>
    </row>
    <row r="34" spans="1:6" s="383" customFormat="1" ht="12" customHeight="1" thickBot="1">
      <c r="A34" s="400" t="s">
        <v>12</v>
      </c>
      <c r="B34" s="240" t="s">
        <v>511</v>
      </c>
      <c r="C34" s="30"/>
      <c r="D34" s="30"/>
      <c r="E34" s="406"/>
      <c r="F34" s="494" t="s">
        <v>656</v>
      </c>
    </row>
    <row r="35" spans="1:6" s="383" customFormat="1" ht="12" customHeight="1" thickBot="1">
      <c r="A35" s="367" t="s">
        <v>13</v>
      </c>
      <c r="B35" s="240" t="s">
        <v>615</v>
      </c>
      <c r="C35" s="300"/>
      <c r="D35" s="300"/>
      <c r="E35" s="407"/>
      <c r="F35" s="494" t="s">
        <v>657</v>
      </c>
    </row>
    <row r="36" spans="1:6" s="383" customFormat="1" ht="12" customHeight="1" thickBot="1">
      <c r="A36" s="402" t="s">
        <v>14</v>
      </c>
      <c r="B36" s="240" t="s">
        <v>513</v>
      </c>
      <c r="C36" s="300">
        <v>37419</v>
      </c>
      <c r="D36" s="300">
        <v>39087</v>
      </c>
      <c r="E36" s="407">
        <v>39087</v>
      </c>
      <c r="F36" s="494" t="s">
        <v>658</v>
      </c>
    </row>
    <row r="37" spans="1:6" s="383" customFormat="1" ht="12" customHeight="1">
      <c r="A37" s="414" t="s">
        <v>514</v>
      </c>
      <c r="B37" s="415" t="s">
        <v>145</v>
      </c>
      <c r="C37" s="45"/>
      <c r="D37" s="45"/>
      <c r="E37" s="394"/>
      <c r="F37" s="494" t="s">
        <v>659</v>
      </c>
    </row>
    <row r="38" spans="1:6" s="390" customFormat="1" ht="12" customHeight="1">
      <c r="A38" s="414" t="s">
        <v>515</v>
      </c>
      <c r="B38" s="416" t="s">
        <v>2</v>
      </c>
      <c r="C38" s="301"/>
      <c r="D38" s="301"/>
      <c r="E38" s="393"/>
      <c r="F38" s="494" t="s">
        <v>660</v>
      </c>
    </row>
    <row r="39" spans="1:6" s="390" customFormat="1" ht="12" customHeight="1" thickBot="1">
      <c r="A39" s="413" t="s">
        <v>516</v>
      </c>
      <c r="B39" s="399" t="s">
        <v>517</v>
      </c>
      <c r="C39" s="397">
        <v>37419</v>
      </c>
      <c r="D39" s="397">
        <v>39087</v>
      </c>
      <c r="E39" s="392">
        <v>39087</v>
      </c>
      <c r="F39" s="494" t="s">
        <v>661</v>
      </c>
    </row>
    <row r="40" spans="1:6" s="390" customFormat="1" ht="15" customHeight="1" thickBot="1">
      <c r="A40" s="402" t="s">
        <v>15</v>
      </c>
      <c r="B40" s="403" t="s">
        <v>518</v>
      </c>
      <c r="C40" s="51">
        <v>37419</v>
      </c>
      <c r="D40" s="51">
        <f>SUM(D36,D19)</f>
        <v>41789</v>
      </c>
      <c r="E40" s="408">
        <f>SUM(E36,E19)</f>
        <v>41789</v>
      </c>
      <c r="F40" s="494" t="s">
        <v>662</v>
      </c>
    </row>
    <row r="41" spans="1:6" s="390" customFormat="1" ht="15" customHeight="1">
      <c r="A41" s="375"/>
      <c r="B41" s="376"/>
      <c r="C41" s="381"/>
      <c r="D41" s="381"/>
      <c r="E41" s="381"/>
      <c r="F41" s="494"/>
    </row>
    <row r="42" spans="1:6" ht="16.5" thickBot="1">
      <c r="A42" s="377"/>
      <c r="B42" s="378"/>
      <c r="C42" s="382"/>
      <c r="D42" s="382"/>
      <c r="E42" s="382"/>
      <c r="F42" s="494"/>
    </row>
    <row r="43" spans="1:5" s="389" customFormat="1" ht="16.5" customHeight="1" thickBot="1">
      <c r="A43" s="522" t="s">
        <v>43</v>
      </c>
      <c r="B43" s="523"/>
      <c r="C43" s="523"/>
      <c r="D43" s="523"/>
      <c r="E43" s="524"/>
    </row>
    <row r="44" spans="1:6" s="196" customFormat="1" ht="12" customHeight="1" thickBot="1">
      <c r="A44" s="400" t="s">
        <v>6</v>
      </c>
      <c r="B44" s="240" t="s">
        <v>519</v>
      </c>
      <c r="C44" s="300">
        <f>SUM(C45:C49)</f>
        <v>37419</v>
      </c>
      <c r="D44" s="300">
        <f>SUM(D45:D49)</f>
        <v>41789</v>
      </c>
      <c r="E44" s="300">
        <f>SUM(E45:E49)</f>
        <v>39672</v>
      </c>
      <c r="F44" s="494" t="s">
        <v>630</v>
      </c>
    </row>
    <row r="45" spans="1:6" ht="12" customHeight="1">
      <c r="A45" s="413" t="s">
        <v>69</v>
      </c>
      <c r="B45" s="221" t="s">
        <v>36</v>
      </c>
      <c r="C45" s="45">
        <v>25179</v>
      </c>
      <c r="D45" s="45">
        <v>27308</v>
      </c>
      <c r="E45" s="327">
        <v>25877</v>
      </c>
      <c r="F45" s="494" t="s">
        <v>631</v>
      </c>
    </row>
    <row r="46" spans="1:6" ht="12" customHeight="1">
      <c r="A46" s="413" t="s">
        <v>70</v>
      </c>
      <c r="B46" s="220" t="s">
        <v>116</v>
      </c>
      <c r="C46" s="294">
        <v>6624</v>
      </c>
      <c r="D46" s="294">
        <v>6387</v>
      </c>
      <c r="E46" s="328">
        <v>6387</v>
      </c>
      <c r="F46" s="494" t="s">
        <v>632</v>
      </c>
    </row>
    <row r="47" spans="1:6" ht="12" customHeight="1">
      <c r="A47" s="413" t="s">
        <v>71</v>
      </c>
      <c r="B47" s="220" t="s">
        <v>89</v>
      </c>
      <c r="C47" s="294">
        <v>5616</v>
      </c>
      <c r="D47" s="294">
        <v>8094</v>
      </c>
      <c r="E47" s="328">
        <v>7408</v>
      </c>
      <c r="F47" s="494" t="s">
        <v>633</v>
      </c>
    </row>
    <row r="48" spans="1:6" ht="12" customHeight="1">
      <c r="A48" s="413" t="s">
        <v>72</v>
      </c>
      <c r="B48" s="220" t="s">
        <v>117</v>
      </c>
      <c r="C48" s="294"/>
      <c r="D48" s="294"/>
      <c r="E48" s="328"/>
      <c r="F48" s="494" t="s">
        <v>634</v>
      </c>
    </row>
    <row r="49" spans="1:6" ht="12" customHeight="1" thickBot="1">
      <c r="A49" s="413" t="s">
        <v>90</v>
      </c>
      <c r="B49" s="220" t="s">
        <v>118</v>
      </c>
      <c r="C49" s="294"/>
      <c r="D49" s="294"/>
      <c r="E49" s="328"/>
      <c r="F49" s="494" t="s">
        <v>635</v>
      </c>
    </row>
    <row r="50" spans="1:6" ht="12" customHeight="1" thickBot="1">
      <c r="A50" s="400" t="s">
        <v>7</v>
      </c>
      <c r="B50" s="240" t="s">
        <v>520</v>
      </c>
      <c r="C50" s="300"/>
      <c r="D50" s="300"/>
      <c r="E50" s="332"/>
      <c r="F50" s="494" t="s">
        <v>636</v>
      </c>
    </row>
    <row r="51" spans="1:6" s="196" customFormat="1" ht="12" customHeight="1">
      <c r="A51" s="413" t="s">
        <v>75</v>
      </c>
      <c r="B51" s="221" t="s">
        <v>135</v>
      </c>
      <c r="C51" s="45"/>
      <c r="D51" s="45"/>
      <c r="E51" s="327"/>
      <c r="F51" s="494" t="s">
        <v>637</v>
      </c>
    </row>
    <row r="52" spans="1:6" ht="12" customHeight="1">
      <c r="A52" s="413" t="s">
        <v>76</v>
      </c>
      <c r="B52" s="220" t="s">
        <v>120</v>
      </c>
      <c r="C52" s="294"/>
      <c r="D52" s="294"/>
      <c r="E52" s="328"/>
      <c r="F52" s="494" t="s">
        <v>638</v>
      </c>
    </row>
    <row r="53" spans="1:6" ht="12" customHeight="1">
      <c r="A53" s="413" t="s">
        <v>77</v>
      </c>
      <c r="B53" s="220" t="s">
        <v>44</v>
      </c>
      <c r="C53" s="294"/>
      <c r="D53" s="294"/>
      <c r="E53" s="328"/>
      <c r="F53" s="494" t="s">
        <v>639</v>
      </c>
    </row>
    <row r="54" spans="1:6" ht="12" customHeight="1" thickBot="1">
      <c r="A54" s="413" t="s">
        <v>78</v>
      </c>
      <c r="B54" s="220" t="s">
        <v>616</v>
      </c>
      <c r="C54" s="294"/>
      <c r="D54" s="294"/>
      <c r="E54" s="328"/>
      <c r="F54" s="494" t="s">
        <v>640</v>
      </c>
    </row>
    <row r="55" spans="1:6" ht="12" customHeight="1" thickBot="1">
      <c r="A55" s="400" t="s">
        <v>8</v>
      </c>
      <c r="B55" s="404" t="s">
        <v>521</v>
      </c>
      <c r="C55" s="300">
        <v>37419</v>
      </c>
      <c r="D55" s="300">
        <v>41789</v>
      </c>
      <c r="E55" s="332">
        <v>39672</v>
      </c>
      <c r="F55" s="494" t="s">
        <v>641</v>
      </c>
    </row>
    <row r="56" spans="3:6" ht="16.5" thickBot="1">
      <c r="C56" s="409"/>
      <c r="D56" s="409"/>
      <c r="E56" s="409"/>
      <c r="F56" s="494"/>
    </row>
    <row r="57" spans="1:6" ht="15" customHeight="1" thickBot="1">
      <c r="A57" s="379" t="s">
        <v>612</v>
      </c>
      <c r="B57" s="380"/>
      <c r="C57" s="54"/>
      <c r="D57" s="54"/>
      <c r="E57" s="398">
        <v>9</v>
      </c>
      <c r="F57" s="494"/>
    </row>
    <row r="58" spans="1:6" ht="14.25" customHeight="1" thickBot="1">
      <c r="A58" s="379" t="s">
        <v>132</v>
      </c>
      <c r="B58" s="380"/>
      <c r="C58" s="54">
        <v>0</v>
      </c>
      <c r="D58" s="54">
        <v>0</v>
      </c>
      <c r="E58" s="398">
        <v>0</v>
      </c>
      <c r="F58" s="494"/>
    </row>
    <row r="59" ht="15.75">
      <c r="F59" s="494"/>
    </row>
    <row r="60" ht="15.75">
      <c r="F60" s="494"/>
    </row>
    <row r="61" ht="15.75">
      <c r="F61" s="494"/>
    </row>
    <row r="62" ht="15.75">
      <c r="F62" s="494"/>
    </row>
    <row r="63" ht="15.75">
      <c r="F63" s="494"/>
    </row>
    <row r="64" ht="15.75">
      <c r="F64" s="494"/>
    </row>
    <row r="65" ht="15.75">
      <c r="F65" s="494"/>
    </row>
    <row r="66" ht="15.75">
      <c r="F66" s="494"/>
    </row>
    <row r="67" ht="15.75">
      <c r="F67" s="494"/>
    </row>
    <row r="68" ht="15.75">
      <c r="F68" s="494"/>
    </row>
    <row r="69" ht="15.75">
      <c r="F69" s="494"/>
    </row>
    <row r="70" ht="15.75">
      <c r="F70" s="494"/>
    </row>
    <row r="71" ht="15.75">
      <c r="F71" s="494"/>
    </row>
    <row r="72" ht="15.75">
      <c r="F72" s="494"/>
    </row>
    <row r="73" ht="15.75">
      <c r="F73" s="494"/>
    </row>
    <row r="74" ht="15.75">
      <c r="F74" s="494"/>
    </row>
    <row r="75" ht="15.75">
      <c r="F75" s="494"/>
    </row>
    <row r="76" ht="15.75">
      <c r="F76" s="494"/>
    </row>
    <row r="77" ht="15.75">
      <c r="F77" s="494"/>
    </row>
    <row r="78" ht="15.75">
      <c r="F78" s="494"/>
    </row>
    <row r="79" ht="15.75">
      <c r="F79" s="494"/>
    </row>
    <row r="80" ht="15.75">
      <c r="F80" s="494"/>
    </row>
    <row r="81" ht="15.75">
      <c r="F81" s="494"/>
    </row>
    <row r="82" ht="15.75">
      <c r="F82" s="494"/>
    </row>
    <row r="83" ht="15.75">
      <c r="F83" s="494"/>
    </row>
    <row r="84" ht="15.75">
      <c r="F84" s="494"/>
    </row>
    <row r="85" ht="15.75">
      <c r="F85" s="494"/>
    </row>
    <row r="86" ht="15.75">
      <c r="F86" s="494"/>
    </row>
    <row r="87" ht="15.75">
      <c r="F87" s="494"/>
    </row>
    <row r="88" ht="15">
      <c r="F88" s="495"/>
    </row>
    <row r="90" ht="15.75">
      <c r="F90" s="494"/>
    </row>
    <row r="91" ht="12.75">
      <c r="F91" s="496"/>
    </row>
    <row r="92" ht="12.75">
      <c r="F92" s="496"/>
    </row>
    <row r="93" ht="12.75">
      <c r="F93" s="496"/>
    </row>
    <row r="94" ht="12.75">
      <c r="F94" s="496"/>
    </row>
    <row r="95" ht="12.75">
      <c r="F95" s="496"/>
    </row>
    <row r="96" ht="12.75">
      <c r="F96" s="496"/>
    </row>
    <row r="97" ht="12.75">
      <c r="F97" s="496"/>
    </row>
    <row r="98" ht="12.75">
      <c r="F98" s="496"/>
    </row>
    <row r="99" ht="12.75">
      <c r="F99" s="496"/>
    </row>
    <row r="100" ht="12.75">
      <c r="F100" s="496"/>
    </row>
    <row r="101" ht="12.75">
      <c r="F101" s="496"/>
    </row>
    <row r="102" ht="12.75">
      <c r="F102" s="496"/>
    </row>
    <row r="103" ht="12.75">
      <c r="F103" s="496"/>
    </row>
    <row r="104" ht="12.75">
      <c r="F104" s="496"/>
    </row>
    <row r="105" ht="12.75">
      <c r="F105" s="496"/>
    </row>
    <row r="106" ht="12.75">
      <c r="F106" s="496"/>
    </row>
    <row r="107" ht="12.75">
      <c r="F107" s="496"/>
    </row>
    <row r="108" ht="12.75">
      <c r="F108" s="496"/>
    </row>
    <row r="109" ht="12.75">
      <c r="F109" s="496"/>
    </row>
    <row r="110" ht="12.75">
      <c r="F110" s="496"/>
    </row>
    <row r="111" ht="12.75">
      <c r="F111" s="496"/>
    </row>
    <row r="112" ht="12.75">
      <c r="F112" s="496"/>
    </row>
    <row r="113" ht="12.75">
      <c r="F113" s="496"/>
    </row>
    <row r="114" ht="12.75">
      <c r="F114" s="496"/>
    </row>
    <row r="115" ht="12.75">
      <c r="F115" s="496"/>
    </row>
    <row r="116" ht="12.75">
      <c r="F116" s="496"/>
    </row>
    <row r="117" ht="12.75">
      <c r="F117" s="496"/>
    </row>
    <row r="118" ht="12.75">
      <c r="F118" s="496"/>
    </row>
    <row r="119" ht="12.75">
      <c r="F119" s="496"/>
    </row>
    <row r="120" ht="12.75">
      <c r="F120" s="496"/>
    </row>
    <row r="121" ht="12.75">
      <c r="F121" s="496"/>
    </row>
    <row r="122" ht="12.75">
      <c r="F122" s="496"/>
    </row>
    <row r="123" ht="12.75">
      <c r="F123" s="496"/>
    </row>
    <row r="124" ht="12.75">
      <c r="F124" s="496"/>
    </row>
    <row r="125" ht="12.75">
      <c r="F125" s="496"/>
    </row>
    <row r="126" ht="12.75">
      <c r="F126" s="496"/>
    </row>
    <row r="127" ht="12.75">
      <c r="F127" s="496"/>
    </row>
    <row r="128" ht="12.75">
      <c r="F128" s="496"/>
    </row>
    <row r="129" ht="12.75">
      <c r="F129" s="496"/>
    </row>
    <row r="130" ht="12.75">
      <c r="F130" s="496"/>
    </row>
    <row r="131" ht="12.75">
      <c r="F131" s="496"/>
    </row>
    <row r="132" ht="12.75">
      <c r="F132" s="496"/>
    </row>
    <row r="133" ht="12.75">
      <c r="F133" s="496"/>
    </row>
    <row r="134" ht="12.75">
      <c r="F134" s="496"/>
    </row>
    <row r="135" ht="12.75">
      <c r="F135" s="496"/>
    </row>
    <row r="136" ht="12.75">
      <c r="F136" s="496"/>
    </row>
    <row r="137" ht="12.75">
      <c r="F137" s="496"/>
    </row>
    <row r="138" ht="12.75">
      <c r="F138" s="496"/>
    </row>
    <row r="139" ht="12.75">
      <c r="F139" s="496"/>
    </row>
    <row r="140" ht="12.75">
      <c r="F140" s="496"/>
    </row>
    <row r="141" ht="12.75">
      <c r="F141" s="496"/>
    </row>
    <row r="142" ht="12.75">
      <c r="F142" s="496"/>
    </row>
    <row r="143" ht="12.75">
      <c r="F143" s="496"/>
    </row>
    <row r="144" ht="12.75">
      <c r="F144" s="496"/>
    </row>
    <row r="145" ht="12.75">
      <c r="F145" s="496"/>
    </row>
    <row r="146" ht="12.75">
      <c r="F146" s="496"/>
    </row>
  </sheetData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&amp;R5. melléklet 7/2015.(V.29.)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zoomScaleSheetLayoutView="145" workbookViewId="0" topLeftCell="A1">
      <selection activeCell="C20" sqref="C20"/>
    </sheetView>
  </sheetViews>
  <sheetFormatPr defaultColWidth="9.00390625" defaultRowHeight="12.75"/>
  <cols>
    <col min="1" max="1" width="12.00390625" style="405" customWidth="1"/>
    <col min="2" max="2" width="43.375" style="27" customWidth="1"/>
    <col min="3" max="3" width="11.125" style="27" bestFit="1" customWidth="1"/>
    <col min="4" max="4" width="12.50390625" style="27" customWidth="1"/>
    <col min="5" max="5" width="12.625" style="27" customWidth="1"/>
    <col min="6" max="6" width="0" style="488" hidden="1" customWidth="1"/>
    <col min="7" max="16384" width="9.375" style="27" customWidth="1"/>
  </cols>
  <sheetData>
    <row r="1" spans="1:6" s="370" customFormat="1" ht="21" customHeight="1" thickBot="1">
      <c r="A1" s="369"/>
      <c r="B1" s="371"/>
      <c r="C1" s="386"/>
      <c r="D1" s="386"/>
      <c r="E1" s="482"/>
      <c r="F1" s="491"/>
    </row>
    <row r="2" spans="1:6" s="387" customFormat="1" ht="25.5" customHeight="1">
      <c r="A2" s="384" t="s">
        <v>130</v>
      </c>
      <c r="B2" s="516" t="s">
        <v>718</v>
      </c>
      <c r="C2" s="517"/>
      <c r="D2" s="518"/>
      <c r="E2" s="410" t="s">
        <v>48</v>
      </c>
      <c r="F2" s="492"/>
    </row>
    <row r="3" spans="1:6" s="387" customFormat="1" ht="36.75" thickBot="1">
      <c r="A3" s="385" t="s">
        <v>129</v>
      </c>
      <c r="B3" s="519" t="s">
        <v>499</v>
      </c>
      <c r="C3" s="520"/>
      <c r="D3" s="521"/>
      <c r="E3" s="411" t="s">
        <v>39</v>
      </c>
      <c r="F3" s="492"/>
    </row>
    <row r="4" spans="1:6" s="388" customFormat="1" ht="15.75" customHeight="1" thickBot="1">
      <c r="A4" s="372"/>
      <c r="B4" s="372"/>
      <c r="C4" s="373"/>
      <c r="D4" s="373"/>
      <c r="E4" s="373" t="s">
        <v>40</v>
      </c>
      <c r="F4" s="493"/>
    </row>
    <row r="5" spans="1:5" ht="24.75" thickBot="1">
      <c r="A5" s="206" t="s">
        <v>131</v>
      </c>
      <c r="B5" s="207" t="s">
        <v>41</v>
      </c>
      <c r="C5" s="39" t="s">
        <v>158</v>
      </c>
      <c r="D5" s="39" t="s">
        <v>159</v>
      </c>
      <c r="E5" s="374" t="s">
        <v>160</v>
      </c>
    </row>
    <row r="6" spans="1:6" s="389" customFormat="1" ht="12.75" customHeight="1" thickBot="1">
      <c r="A6" s="367" t="s">
        <v>370</v>
      </c>
      <c r="B6" s="368" t="s">
        <v>371</v>
      </c>
      <c r="C6" s="368" t="s">
        <v>372</v>
      </c>
      <c r="D6" s="53" t="s">
        <v>373</v>
      </c>
      <c r="E6" s="52" t="s">
        <v>374</v>
      </c>
      <c r="F6" s="494"/>
    </row>
    <row r="7" spans="1:6" s="389" customFormat="1" ht="15.75" customHeight="1" thickBot="1">
      <c r="A7" s="522" t="s">
        <v>42</v>
      </c>
      <c r="B7" s="523"/>
      <c r="C7" s="523"/>
      <c r="D7" s="523"/>
      <c r="E7" s="524"/>
      <c r="F7" s="494"/>
    </row>
    <row r="8" spans="1:6" s="383" customFormat="1" ht="12" customHeight="1" thickBot="1">
      <c r="A8" s="367" t="s">
        <v>6</v>
      </c>
      <c r="B8" s="401" t="s">
        <v>502</v>
      </c>
      <c r="C8" s="300">
        <f>SUM(C13:C18)</f>
        <v>12917</v>
      </c>
      <c r="D8" s="300">
        <f>SUM(D13:D18)</f>
        <v>12917</v>
      </c>
      <c r="E8" s="300">
        <f>SUM(E10:E18)</f>
        <v>11943</v>
      </c>
      <c r="F8" s="494" t="s">
        <v>630</v>
      </c>
    </row>
    <row r="9" spans="1:6" s="383" customFormat="1" ht="12" customHeight="1">
      <c r="A9" s="412" t="s">
        <v>69</v>
      </c>
      <c r="B9" s="222" t="s">
        <v>290</v>
      </c>
      <c r="C9" s="48"/>
      <c r="D9" s="430"/>
      <c r="E9" s="396"/>
      <c r="F9" s="494" t="s">
        <v>631</v>
      </c>
    </row>
    <row r="10" spans="1:6" s="383" customFormat="1" ht="12" customHeight="1">
      <c r="A10" s="413" t="s">
        <v>70</v>
      </c>
      <c r="B10" s="220" t="s">
        <v>291</v>
      </c>
      <c r="C10" s="297"/>
      <c r="D10" s="431"/>
      <c r="E10" s="55">
        <v>2153</v>
      </c>
      <c r="F10" s="494" t="s">
        <v>632</v>
      </c>
    </row>
    <row r="11" spans="1:6" s="383" customFormat="1" ht="12" customHeight="1">
      <c r="A11" s="413" t="s">
        <v>71</v>
      </c>
      <c r="B11" s="220" t="s">
        <v>292</v>
      </c>
      <c r="C11" s="297"/>
      <c r="D11" s="431"/>
      <c r="E11" s="55"/>
      <c r="F11" s="494" t="s">
        <v>633</v>
      </c>
    </row>
    <row r="12" spans="1:6" s="383" customFormat="1" ht="12" customHeight="1">
      <c r="A12" s="413" t="s">
        <v>72</v>
      </c>
      <c r="B12" s="220" t="s">
        <v>293</v>
      </c>
      <c r="C12" s="297"/>
      <c r="D12" s="431"/>
      <c r="E12" s="55"/>
      <c r="F12" s="494" t="s">
        <v>634</v>
      </c>
    </row>
    <row r="13" spans="1:6" s="383" customFormat="1" ht="12" customHeight="1">
      <c r="A13" s="413" t="s">
        <v>90</v>
      </c>
      <c r="B13" s="220" t="s">
        <v>294</v>
      </c>
      <c r="C13" s="297">
        <v>10171</v>
      </c>
      <c r="D13" s="431">
        <v>10171</v>
      </c>
      <c r="E13" s="55">
        <v>7251</v>
      </c>
      <c r="F13" s="494" t="s">
        <v>635</v>
      </c>
    </row>
    <row r="14" spans="1:6" s="383" customFormat="1" ht="12" customHeight="1">
      <c r="A14" s="413" t="s">
        <v>73</v>
      </c>
      <c r="B14" s="220" t="s">
        <v>503</v>
      </c>
      <c r="C14" s="297">
        <v>2746</v>
      </c>
      <c r="D14" s="431">
        <v>2746</v>
      </c>
      <c r="E14" s="55">
        <v>2539</v>
      </c>
      <c r="F14" s="494" t="s">
        <v>636</v>
      </c>
    </row>
    <row r="15" spans="1:6" s="390" customFormat="1" ht="12" customHeight="1">
      <c r="A15" s="413" t="s">
        <v>74</v>
      </c>
      <c r="B15" s="219" t="s">
        <v>504</v>
      </c>
      <c r="C15" s="297"/>
      <c r="D15" s="431"/>
      <c r="E15" s="55"/>
      <c r="F15" s="494" t="s">
        <v>637</v>
      </c>
    </row>
    <row r="16" spans="1:6" s="390" customFormat="1" ht="12" customHeight="1">
      <c r="A16" s="413" t="s">
        <v>81</v>
      </c>
      <c r="B16" s="220" t="s">
        <v>297</v>
      </c>
      <c r="C16" s="49"/>
      <c r="D16" s="432"/>
      <c r="E16" s="395"/>
      <c r="F16" s="494" t="s">
        <v>638</v>
      </c>
    </row>
    <row r="17" spans="1:6" s="383" customFormat="1" ht="12" customHeight="1">
      <c r="A17" s="413" t="s">
        <v>82</v>
      </c>
      <c r="B17" s="220" t="s">
        <v>299</v>
      </c>
      <c r="C17" s="297"/>
      <c r="D17" s="431"/>
      <c r="E17" s="55"/>
      <c r="F17" s="494" t="s">
        <v>639</v>
      </c>
    </row>
    <row r="18" spans="1:6" s="390" customFormat="1" ht="12" customHeight="1" thickBot="1">
      <c r="A18" s="413" t="s">
        <v>83</v>
      </c>
      <c r="B18" s="219" t="s">
        <v>301</v>
      </c>
      <c r="C18" s="299"/>
      <c r="D18" s="56"/>
      <c r="E18" s="391"/>
      <c r="F18" s="494" t="s">
        <v>640</v>
      </c>
    </row>
    <row r="19" spans="1:6" s="390" customFormat="1" ht="23.25" customHeight="1" thickBot="1">
      <c r="A19" s="367" t="s">
        <v>7</v>
      </c>
      <c r="B19" s="401" t="s">
        <v>505</v>
      </c>
      <c r="C19" s="300"/>
      <c r="D19" s="429"/>
      <c r="E19" s="407"/>
      <c r="F19" s="494" t="s">
        <v>641</v>
      </c>
    </row>
    <row r="20" spans="1:6" s="390" customFormat="1" ht="12" customHeight="1">
      <c r="A20" s="413" t="s">
        <v>75</v>
      </c>
      <c r="B20" s="221" t="s">
        <v>263</v>
      </c>
      <c r="C20" s="297"/>
      <c r="D20" s="431"/>
      <c r="E20" s="55"/>
      <c r="F20" s="494" t="s">
        <v>642</v>
      </c>
    </row>
    <row r="21" spans="1:6" s="390" customFormat="1" ht="22.5" customHeight="1">
      <c r="A21" s="413" t="s">
        <v>76</v>
      </c>
      <c r="B21" s="220" t="s">
        <v>506</v>
      </c>
      <c r="C21" s="297"/>
      <c r="D21" s="431"/>
      <c r="E21" s="55"/>
      <c r="F21" s="494" t="s">
        <v>643</v>
      </c>
    </row>
    <row r="22" spans="1:6" s="390" customFormat="1" ht="20.25" customHeight="1">
      <c r="A22" s="413" t="s">
        <v>77</v>
      </c>
      <c r="B22" s="220" t="s">
        <v>507</v>
      </c>
      <c r="C22" s="297"/>
      <c r="D22" s="431"/>
      <c r="E22" s="55"/>
      <c r="F22" s="494" t="s">
        <v>644</v>
      </c>
    </row>
    <row r="23" spans="1:6" s="383" customFormat="1" ht="12" customHeight="1" thickBot="1">
      <c r="A23" s="413" t="s">
        <v>78</v>
      </c>
      <c r="B23" s="220" t="s">
        <v>617</v>
      </c>
      <c r="C23" s="297"/>
      <c r="D23" s="431"/>
      <c r="E23" s="55"/>
      <c r="F23" s="494" t="s">
        <v>645</v>
      </c>
    </row>
    <row r="24" spans="1:6" s="383" customFormat="1" ht="12" customHeight="1" thickBot="1">
      <c r="A24" s="400" t="s">
        <v>8</v>
      </c>
      <c r="B24" s="240" t="s">
        <v>107</v>
      </c>
      <c r="C24" s="30"/>
      <c r="D24" s="433"/>
      <c r="E24" s="406"/>
      <c r="F24" s="494" t="s">
        <v>646</v>
      </c>
    </row>
    <row r="25" spans="1:6" s="383" customFormat="1" ht="23.25" customHeight="1" thickBot="1">
      <c r="A25" s="400" t="s">
        <v>9</v>
      </c>
      <c r="B25" s="240" t="s">
        <v>508</v>
      </c>
      <c r="C25" s="300"/>
      <c r="D25" s="429"/>
      <c r="E25" s="407"/>
      <c r="F25" s="494" t="s">
        <v>647</v>
      </c>
    </row>
    <row r="26" spans="1:6" s="383" customFormat="1" ht="27" customHeight="1">
      <c r="A26" s="414" t="s">
        <v>277</v>
      </c>
      <c r="B26" s="415" t="s">
        <v>506</v>
      </c>
      <c r="C26" s="45"/>
      <c r="D26" s="420"/>
      <c r="E26" s="394"/>
      <c r="F26" s="494" t="s">
        <v>648</v>
      </c>
    </row>
    <row r="27" spans="1:6" s="383" customFormat="1" ht="21" customHeight="1">
      <c r="A27" s="414" t="s">
        <v>283</v>
      </c>
      <c r="B27" s="416" t="s">
        <v>509</v>
      </c>
      <c r="C27" s="301"/>
      <c r="D27" s="434"/>
      <c r="E27" s="393"/>
      <c r="F27" s="494" t="s">
        <v>649</v>
      </c>
    </row>
    <row r="28" spans="1:6" s="383" customFormat="1" ht="18" customHeight="1" thickBot="1">
      <c r="A28" s="413" t="s">
        <v>285</v>
      </c>
      <c r="B28" s="417" t="s">
        <v>618</v>
      </c>
      <c r="C28" s="397"/>
      <c r="D28" s="435"/>
      <c r="E28" s="392"/>
      <c r="F28" s="494" t="s">
        <v>650</v>
      </c>
    </row>
    <row r="29" spans="1:6" s="383" customFormat="1" ht="18" customHeight="1" thickBot="1">
      <c r="A29" s="400" t="s">
        <v>10</v>
      </c>
      <c r="B29" s="240" t="s">
        <v>510</v>
      </c>
      <c r="C29" s="300"/>
      <c r="D29" s="429"/>
      <c r="E29" s="407"/>
      <c r="F29" s="494" t="s">
        <v>651</v>
      </c>
    </row>
    <row r="30" spans="1:6" s="383" customFormat="1" ht="12" customHeight="1">
      <c r="A30" s="414" t="s">
        <v>62</v>
      </c>
      <c r="B30" s="415" t="s">
        <v>303</v>
      </c>
      <c r="C30" s="45">
        <v>0</v>
      </c>
      <c r="D30" s="420">
        <v>0</v>
      </c>
      <c r="E30" s="394">
        <v>0</v>
      </c>
      <c r="F30" s="494" t="s">
        <v>652</v>
      </c>
    </row>
    <row r="31" spans="1:6" s="383" customFormat="1" ht="12" customHeight="1">
      <c r="A31" s="414" t="s">
        <v>63</v>
      </c>
      <c r="B31" s="416" t="s">
        <v>304</v>
      </c>
      <c r="C31" s="301"/>
      <c r="D31" s="434"/>
      <c r="E31" s="393"/>
      <c r="F31" s="494" t="s">
        <v>653</v>
      </c>
    </row>
    <row r="32" spans="1:6" s="383" customFormat="1" ht="12" customHeight="1" thickBot="1">
      <c r="A32" s="413" t="s">
        <v>64</v>
      </c>
      <c r="B32" s="399" t="s">
        <v>306</v>
      </c>
      <c r="C32" s="397"/>
      <c r="D32" s="435"/>
      <c r="E32" s="392"/>
      <c r="F32" s="494" t="s">
        <v>654</v>
      </c>
    </row>
    <row r="33" spans="1:6" s="383" customFormat="1" ht="12" customHeight="1" thickBot="1">
      <c r="A33" s="400" t="s">
        <v>11</v>
      </c>
      <c r="B33" s="240" t="s">
        <v>430</v>
      </c>
      <c r="C33" s="30"/>
      <c r="D33" s="433"/>
      <c r="E33" s="406"/>
      <c r="F33" s="494" t="s">
        <v>655</v>
      </c>
    </row>
    <row r="34" spans="1:6" s="383" customFormat="1" ht="12" customHeight="1" thickBot="1">
      <c r="A34" s="400" t="s">
        <v>12</v>
      </c>
      <c r="B34" s="240" t="s">
        <v>511</v>
      </c>
      <c r="C34" s="30"/>
      <c r="D34" s="433"/>
      <c r="E34" s="406"/>
      <c r="F34" s="494" t="s">
        <v>656</v>
      </c>
    </row>
    <row r="35" spans="1:6" s="383" customFormat="1" ht="12" customHeight="1" thickBot="1">
      <c r="A35" s="367" t="s">
        <v>13</v>
      </c>
      <c r="B35" s="240" t="s">
        <v>512</v>
      </c>
      <c r="C35" s="300"/>
      <c r="D35" s="429"/>
      <c r="E35" s="407"/>
      <c r="F35" s="494" t="s">
        <v>657</v>
      </c>
    </row>
    <row r="36" spans="1:6" s="390" customFormat="1" ht="12" customHeight="1" thickBot="1">
      <c r="A36" s="402" t="s">
        <v>14</v>
      </c>
      <c r="B36" s="240" t="s">
        <v>513</v>
      </c>
      <c r="C36" s="300">
        <v>549130</v>
      </c>
      <c r="D36" s="429">
        <v>55776</v>
      </c>
      <c r="E36" s="407">
        <v>54150</v>
      </c>
      <c r="F36" s="494" t="s">
        <v>658</v>
      </c>
    </row>
    <row r="37" spans="1:6" s="390" customFormat="1" ht="15" customHeight="1">
      <c r="A37" s="414" t="s">
        <v>514</v>
      </c>
      <c r="B37" s="415" t="s">
        <v>145</v>
      </c>
      <c r="C37" s="45"/>
      <c r="D37" s="420"/>
      <c r="E37" s="394"/>
      <c r="F37" s="494" t="s">
        <v>659</v>
      </c>
    </row>
    <row r="38" spans="1:6" s="390" customFormat="1" ht="15" customHeight="1">
      <c r="A38" s="414" t="s">
        <v>515</v>
      </c>
      <c r="B38" s="416" t="s">
        <v>2</v>
      </c>
      <c r="C38" s="301"/>
      <c r="D38" s="434"/>
      <c r="E38" s="393"/>
      <c r="F38" s="494" t="s">
        <v>660</v>
      </c>
    </row>
    <row r="39" spans="1:6" ht="26.25" customHeight="1" thickBot="1">
      <c r="A39" s="413" t="s">
        <v>516</v>
      </c>
      <c r="B39" s="399" t="s">
        <v>517</v>
      </c>
      <c r="C39" s="397">
        <v>54913</v>
      </c>
      <c r="D39" s="435">
        <v>55776</v>
      </c>
      <c r="E39" s="392">
        <v>54150</v>
      </c>
      <c r="F39" s="494" t="s">
        <v>661</v>
      </c>
    </row>
    <row r="40" spans="1:6" s="389" customFormat="1" ht="16.5" customHeight="1" thickBot="1">
      <c r="A40" s="402" t="s">
        <v>15</v>
      </c>
      <c r="B40" s="403" t="s">
        <v>518</v>
      </c>
      <c r="C40" s="51">
        <f>SUM(C36,C8)</f>
        <v>562047</v>
      </c>
      <c r="D40" s="51">
        <f>SUM(D36,D8)</f>
        <v>68693</v>
      </c>
      <c r="E40" s="51">
        <f>SUM(E36,E8)</f>
        <v>66093</v>
      </c>
      <c r="F40" s="494" t="s">
        <v>662</v>
      </c>
    </row>
    <row r="41" spans="1:6" s="196" customFormat="1" ht="128.25" customHeight="1">
      <c r="A41" s="375"/>
      <c r="B41" s="376"/>
      <c r="C41" s="381"/>
      <c r="D41" s="381"/>
      <c r="E41" s="381"/>
      <c r="F41" s="494"/>
    </row>
    <row r="42" spans="1:6" ht="12" customHeight="1" thickBot="1">
      <c r="A42" s="377"/>
      <c r="B42" s="378"/>
      <c r="C42" s="382"/>
      <c r="D42" s="382"/>
      <c r="E42" s="382"/>
      <c r="F42" s="494"/>
    </row>
    <row r="43" spans="1:6" ht="12" customHeight="1" thickBot="1">
      <c r="A43" s="522" t="s">
        <v>43</v>
      </c>
      <c r="B43" s="523"/>
      <c r="C43" s="523"/>
      <c r="D43" s="523"/>
      <c r="E43" s="524"/>
      <c r="F43" s="389"/>
    </row>
    <row r="44" spans="1:6" ht="12" customHeight="1" thickBot="1">
      <c r="A44" s="400" t="s">
        <v>6</v>
      </c>
      <c r="B44" s="240" t="s">
        <v>519</v>
      </c>
      <c r="C44" s="300">
        <f>SUM(C45:C49)</f>
        <v>66608</v>
      </c>
      <c r="D44" s="300">
        <f>SUM(D45:D49)</f>
        <v>67232</v>
      </c>
      <c r="E44" s="300">
        <f>SUM(E45:E49)</f>
        <v>62912</v>
      </c>
      <c r="F44" s="494" t="s">
        <v>630</v>
      </c>
    </row>
    <row r="45" spans="1:6" ht="15" customHeight="1">
      <c r="A45" s="413" t="s">
        <v>69</v>
      </c>
      <c r="B45" s="221" t="s">
        <v>36</v>
      </c>
      <c r="C45" s="45">
        <v>35689</v>
      </c>
      <c r="D45" s="45">
        <v>35980</v>
      </c>
      <c r="E45" s="394">
        <v>35861</v>
      </c>
      <c r="F45" s="494" t="s">
        <v>631</v>
      </c>
    </row>
    <row r="46" spans="1:6" ht="23.25" customHeight="1">
      <c r="A46" s="413" t="s">
        <v>70</v>
      </c>
      <c r="B46" s="220" t="s">
        <v>116</v>
      </c>
      <c r="C46" s="294">
        <v>9354</v>
      </c>
      <c r="D46" s="294">
        <v>9338</v>
      </c>
      <c r="E46" s="418">
        <v>9287</v>
      </c>
      <c r="F46" s="494" t="s">
        <v>632</v>
      </c>
    </row>
    <row r="47" spans="1:6" ht="12" customHeight="1">
      <c r="A47" s="413" t="s">
        <v>71</v>
      </c>
      <c r="B47" s="220" t="s">
        <v>89</v>
      </c>
      <c r="C47" s="294">
        <v>21565</v>
      </c>
      <c r="D47" s="294">
        <v>21914</v>
      </c>
      <c r="E47" s="418">
        <v>17764</v>
      </c>
      <c r="F47" s="494" t="s">
        <v>633</v>
      </c>
    </row>
    <row r="48" spans="1:6" s="196" customFormat="1" ht="12" customHeight="1">
      <c r="A48" s="413" t="s">
        <v>72</v>
      </c>
      <c r="B48" s="220" t="s">
        <v>117</v>
      </c>
      <c r="C48" s="294"/>
      <c r="D48" s="294"/>
      <c r="E48" s="418"/>
      <c r="F48" s="494" t="s">
        <v>634</v>
      </c>
    </row>
    <row r="49" spans="1:6" ht="12" customHeight="1" thickBot="1">
      <c r="A49" s="413" t="s">
        <v>90</v>
      </c>
      <c r="B49" s="220" t="s">
        <v>118</v>
      </c>
      <c r="C49" s="294"/>
      <c r="D49" s="294"/>
      <c r="E49" s="418"/>
      <c r="F49" s="494" t="s">
        <v>635</v>
      </c>
    </row>
    <row r="50" spans="1:6" ht="27" customHeight="1" thickBot="1">
      <c r="A50" s="400" t="s">
        <v>7</v>
      </c>
      <c r="B50" s="240" t="s">
        <v>520</v>
      </c>
      <c r="C50" s="300">
        <f>SUM(C51:C54)</f>
        <v>1222</v>
      </c>
      <c r="D50" s="300">
        <f>SUM(D51:D54)</f>
        <v>1461</v>
      </c>
      <c r="E50" s="300">
        <f>SUM(E51:E54)</f>
        <v>1123</v>
      </c>
      <c r="F50" s="494" t="s">
        <v>636</v>
      </c>
    </row>
    <row r="51" spans="1:6" ht="12" customHeight="1">
      <c r="A51" s="413" t="s">
        <v>75</v>
      </c>
      <c r="B51" s="221" t="s">
        <v>135</v>
      </c>
      <c r="C51" s="45">
        <v>962</v>
      </c>
      <c r="D51" s="45">
        <v>1201</v>
      </c>
      <c r="E51" s="394">
        <v>1123</v>
      </c>
      <c r="F51" s="494" t="s">
        <v>637</v>
      </c>
    </row>
    <row r="52" spans="1:6" ht="12" customHeight="1">
      <c r="A52" s="413" t="s">
        <v>76</v>
      </c>
      <c r="B52" s="220" t="s">
        <v>120</v>
      </c>
      <c r="C52" s="294">
        <v>260</v>
      </c>
      <c r="D52" s="294">
        <v>260</v>
      </c>
      <c r="E52" s="418">
        <v>0</v>
      </c>
      <c r="F52" s="494" t="s">
        <v>638</v>
      </c>
    </row>
    <row r="53" spans="1:6" ht="15" customHeight="1">
      <c r="A53" s="413" t="s">
        <v>77</v>
      </c>
      <c r="B53" s="220" t="s">
        <v>44</v>
      </c>
      <c r="C53" s="294">
        <v>0</v>
      </c>
      <c r="D53" s="294">
        <v>0</v>
      </c>
      <c r="E53" s="418">
        <v>0</v>
      </c>
      <c r="F53" s="494" t="s">
        <v>639</v>
      </c>
    </row>
    <row r="54" spans="1:6" ht="23.25" thickBot="1">
      <c r="A54" s="413" t="s">
        <v>78</v>
      </c>
      <c r="B54" s="220" t="s">
        <v>619</v>
      </c>
      <c r="C54" s="294">
        <v>0</v>
      </c>
      <c r="D54" s="294">
        <v>0</v>
      </c>
      <c r="E54" s="418">
        <v>0</v>
      </c>
      <c r="F54" s="494" t="s">
        <v>640</v>
      </c>
    </row>
    <row r="55" spans="1:6" ht="15" customHeight="1" thickBot="1">
      <c r="A55" s="400" t="s">
        <v>8</v>
      </c>
      <c r="B55" s="404" t="s">
        <v>521</v>
      </c>
      <c r="C55" s="51">
        <f>SUM(C50,C44)</f>
        <v>67830</v>
      </c>
      <c r="D55" s="51">
        <f>SUM(D50,D44)</f>
        <v>68693</v>
      </c>
      <c r="E55" s="51">
        <f>SUM(E50,E44)</f>
        <v>64035</v>
      </c>
      <c r="F55" s="494" t="s">
        <v>641</v>
      </c>
    </row>
    <row r="56" spans="3:6" ht="16.5" thickBot="1">
      <c r="C56" s="409"/>
      <c r="D56" s="409"/>
      <c r="E56" s="409"/>
      <c r="F56" s="494"/>
    </row>
    <row r="57" spans="1:6" ht="16.5" thickBot="1">
      <c r="A57" s="379" t="s">
        <v>612</v>
      </c>
      <c r="B57" s="380"/>
      <c r="C57" s="54"/>
      <c r="D57" s="54"/>
      <c r="E57" s="398">
        <v>14</v>
      </c>
      <c r="F57" s="494"/>
    </row>
    <row r="58" spans="1:6" ht="16.5" thickBot="1">
      <c r="A58" s="379" t="s">
        <v>132</v>
      </c>
      <c r="B58" s="380"/>
      <c r="C58" s="54"/>
      <c r="D58" s="54"/>
      <c r="E58" s="398">
        <v>0</v>
      </c>
      <c r="F58" s="494"/>
    </row>
    <row r="59" ht="15.75">
      <c r="F59" s="494"/>
    </row>
    <row r="60" ht="15.75">
      <c r="F60" s="494"/>
    </row>
    <row r="61" ht="15.75">
      <c r="F61" s="494"/>
    </row>
    <row r="62" ht="15.75">
      <c r="F62" s="494"/>
    </row>
    <row r="63" ht="15.75">
      <c r="F63" s="494"/>
    </row>
    <row r="64" ht="15.75">
      <c r="F64" s="494"/>
    </row>
    <row r="65" ht="15.75">
      <c r="F65" s="494"/>
    </row>
    <row r="66" ht="15.75">
      <c r="F66" s="494"/>
    </row>
    <row r="67" ht="15.75">
      <c r="F67" s="494"/>
    </row>
    <row r="68" ht="15.75">
      <c r="F68" s="494"/>
    </row>
    <row r="69" ht="15.75">
      <c r="F69" s="494"/>
    </row>
    <row r="70" ht="15.75">
      <c r="F70" s="494"/>
    </row>
    <row r="71" ht="15.75">
      <c r="F71" s="494"/>
    </row>
    <row r="72" ht="15.75">
      <c r="F72" s="494"/>
    </row>
    <row r="73" ht="15.75">
      <c r="F73" s="494"/>
    </row>
    <row r="74" ht="15.75">
      <c r="F74" s="494"/>
    </row>
    <row r="75" ht="15.75">
      <c r="F75" s="494"/>
    </row>
    <row r="76" ht="15.75">
      <c r="F76" s="494"/>
    </row>
    <row r="77" ht="15.75">
      <c r="F77" s="494"/>
    </row>
    <row r="78" ht="15.75">
      <c r="F78" s="494"/>
    </row>
    <row r="79" ht="15.75">
      <c r="F79" s="494"/>
    </row>
    <row r="80" ht="15.75">
      <c r="F80" s="494"/>
    </row>
    <row r="81" ht="15.75">
      <c r="F81" s="494"/>
    </row>
    <row r="82" ht="15.75">
      <c r="F82" s="494"/>
    </row>
    <row r="83" ht="15.75">
      <c r="F83" s="494"/>
    </row>
    <row r="84" ht="15.75">
      <c r="F84" s="494"/>
    </row>
    <row r="85" ht="15.75">
      <c r="F85" s="494"/>
    </row>
    <row r="86" ht="15.75">
      <c r="F86" s="494"/>
    </row>
    <row r="87" ht="15.75">
      <c r="F87" s="494"/>
    </row>
    <row r="88" ht="15">
      <c r="F88" s="495"/>
    </row>
    <row r="90" ht="15.75">
      <c r="F90" s="494"/>
    </row>
    <row r="91" ht="12.75">
      <c r="F91" s="496"/>
    </row>
    <row r="92" ht="12.75">
      <c r="F92" s="496"/>
    </row>
    <row r="93" ht="12.75">
      <c r="F93" s="496"/>
    </row>
    <row r="94" ht="12.75">
      <c r="F94" s="496"/>
    </row>
    <row r="95" ht="12.75">
      <c r="F95" s="496"/>
    </row>
    <row r="96" ht="12.75">
      <c r="F96" s="496"/>
    </row>
    <row r="97" ht="12.75">
      <c r="F97" s="496"/>
    </row>
    <row r="98" ht="12.75">
      <c r="F98" s="496"/>
    </row>
    <row r="99" ht="12.75">
      <c r="F99" s="496"/>
    </row>
    <row r="100" ht="12.75">
      <c r="F100" s="496"/>
    </row>
    <row r="101" ht="12.75">
      <c r="F101" s="496"/>
    </row>
    <row r="102" ht="12.75">
      <c r="F102" s="496"/>
    </row>
    <row r="103" ht="12.75">
      <c r="F103" s="496"/>
    </row>
    <row r="104" ht="12.75">
      <c r="F104" s="496"/>
    </row>
    <row r="105" ht="12.75">
      <c r="F105" s="496"/>
    </row>
    <row r="106" ht="12.75">
      <c r="F106" s="496"/>
    </row>
    <row r="107" ht="12.75">
      <c r="F107" s="496"/>
    </row>
    <row r="108" ht="12.75">
      <c r="F108" s="496"/>
    </row>
    <row r="109" ht="12.75">
      <c r="F109" s="496"/>
    </row>
    <row r="110" ht="12.75">
      <c r="F110" s="496"/>
    </row>
    <row r="111" ht="12.75">
      <c r="F111" s="496"/>
    </row>
    <row r="112" ht="12.75">
      <c r="F112" s="496"/>
    </row>
    <row r="113" ht="12.75">
      <c r="F113" s="496"/>
    </row>
    <row r="114" ht="12.75">
      <c r="F114" s="496"/>
    </row>
    <row r="115" ht="12.75">
      <c r="F115" s="496"/>
    </row>
    <row r="116" ht="12.75">
      <c r="F116" s="496"/>
    </row>
    <row r="117" ht="12.75">
      <c r="F117" s="496"/>
    </row>
    <row r="118" ht="12.75">
      <c r="F118" s="496"/>
    </row>
    <row r="119" ht="12.75">
      <c r="F119" s="496"/>
    </row>
    <row r="120" ht="12.75">
      <c r="F120" s="496"/>
    </row>
    <row r="121" ht="12.75">
      <c r="F121" s="496"/>
    </row>
    <row r="122" ht="12.75">
      <c r="F122" s="496"/>
    </row>
    <row r="123" ht="12.75">
      <c r="F123" s="496"/>
    </row>
    <row r="124" ht="12.75">
      <c r="F124" s="496"/>
    </row>
    <row r="125" ht="12.75">
      <c r="F125" s="496"/>
    </row>
    <row r="126" ht="12.75">
      <c r="F126" s="496"/>
    </row>
    <row r="127" ht="12.75">
      <c r="F127" s="496"/>
    </row>
    <row r="128" ht="12.75">
      <c r="F128" s="496"/>
    </row>
    <row r="129" ht="12.75">
      <c r="F129" s="496"/>
    </row>
    <row r="130" ht="12.75">
      <c r="F130" s="496"/>
    </row>
    <row r="131" ht="12.75">
      <c r="F131" s="496"/>
    </row>
    <row r="132" ht="12.75">
      <c r="F132" s="496"/>
    </row>
    <row r="133" ht="12.75">
      <c r="F133" s="496"/>
    </row>
    <row r="134" ht="12.75">
      <c r="F134" s="496"/>
    </row>
    <row r="135" ht="12.75">
      <c r="F135" s="496"/>
    </row>
    <row r="136" ht="12.75">
      <c r="F136" s="496"/>
    </row>
    <row r="137" ht="12.75">
      <c r="F137" s="496"/>
    </row>
    <row r="138" ht="12.75">
      <c r="F138" s="496"/>
    </row>
    <row r="139" ht="12.75">
      <c r="F139" s="496"/>
    </row>
    <row r="140" ht="12.75">
      <c r="F140" s="496"/>
    </row>
    <row r="141" ht="12.75">
      <c r="F141" s="496"/>
    </row>
    <row r="142" ht="12.75">
      <c r="F142" s="496"/>
    </row>
    <row r="143" ht="12.75">
      <c r="F143" s="496"/>
    </row>
    <row r="144" ht="12.75">
      <c r="F144" s="496"/>
    </row>
    <row r="145" ht="12.75">
      <c r="F145" s="496"/>
    </row>
    <row r="146" ht="12.75">
      <c r="F146" s="496"/>
    </row>
  </sheetData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5" footer="0.5"/>
  <pageSetup horizontalDpi="600" verticalDpi="600" orientation="portrait" paperSize="9" r:id="rId1"/>
  <headerFooter alignWithMargins="0">
    <oddHeader>&amp;R6. melléklet a 7/2015.(V.29.)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workbookViewId="0" topLeftCell="A1">
      <selection activeCell="F7" sqref="F7"/>
    </sheetView>
  </sheetViews>
  <sheetFormatPr defaultColWidth="9.00390625" defaultRowHeight="12.75"/>
  <cols>
    <col min="1" max="1" width="7.00390625" style="194" customWidth="1"/>
    <col min="2" max="2" width="32.00390625" style="27" customWidth="1"/>
    <col min="3" max="3" width="12.50390625" style="27" customWidth="1"/>
    <col min="4" max="6" width="11.875" style="27" customWidth="1"/>
    <col min="7" max="7" width="12.875" style="27" customWidth="1"/>
    <col min="8" max="16384" width="9.375" style="27" customWidth="1"/>
  </cols>
  <sheetData>
    <row r="1" ht="14.25" thickBot="1">
      <c r="G1" s="28" t="s">
        <v>49</v>
      </c>
    </row>
    <row r="2" spans="1:7" ht="17.25" customHeight="1" thickBot="1">
      <c r="A2" s="531" t="s">
        <v>4</v>
      </c>
      <c r="B2" s="529" t="s">
        <v>254</v>
      </c>
      <c r="C2" s="529" t="s">
        <v>620</v>
      </c>
      <c r="D2" s="529" t="s">
        <v>628</v>
      </c>
      <c r="E2" s="527" t="s">
        <v>621</v>
      </c>
      <c r="F2" s="527"/>
      <c r="G2" s="528"/>
    </row>
    <row r="3" spans="1:7" s="195" customFormat="1" ht="57.75" customHeight="1" thickBot="1">
      <c r="A3" s="532"/>
      <c r="B3" s="530"/>
      <c r="C3" s="530"/>
      <c r="D3" s="530"/>
      <c r="E3" s="26" t="s">
        <v>622</v>
      </c>
      <c r="F3" s="26" t="s">
        <v>623</v>
      </c>
      <c r="G3" s="483" t="s">
        <v>624</v>
      </c>
    </row>
    <row r="4" spans="1:7" s="196" customFormat="1" ht="15" customHeight="1" thickBot="1">
      <c r="A4" s="367" t="s">
        <v>370</v>
      </c>
      <c r="B4" s="368" t="s">
        <v>371</v>
      </c>
      <c r="C4" s="368" t="s">
        <v>372</v>
      </c>
      <c r="D4" s="368" t="s">
        <v>373</v>
      </c>
      <c r="E4" s="368" t="s">
        <v>629</v>
      </c>
      <c r="F4" s="368" t="s">
        <v>451</v>
      </c>
      <c r="G4" s="421" t="s">
        <v>452</v>
      </c>
    </row>
    <row r="5" spans="1:7" ht="15" customHeight="1">
      <c r="A5" s="197" t="s">
        <v>6</v>
      </c>
      <c r="B5" s="198" t="s">
        <v>718</v>
      </c>
      <c r="C5" s="199">
        <v>2058</v>
      </c>
      <c r="D5" s="199"/>
      <c r="E5" s="200">
        <f aca="true" t="shared" si="0" ref="E5:E29">C5+D5</f>
        <v>2058</v>
      </c>
      <c r="F5" s="199">
        <v>2058</v>
      </c>
      <c r="G5" s="201"/>
    </row>
    <row r="6" spans="1:7" ht="15" customHeight="1">
      <c r="A6" s="202" t="s">
        <v>7</v>
      </c>
      <c r="B6" s="203" t="s">
        <v>717</v>
      </c>
      <c r="C6" s="2">
        <v>2117</v>
      </c>
      <c r="D6" s="2"/>
      <c r="E6" s="200">
        <f t="shared" si="0"/>
        <v>2117</v>
      </c>
      <c r="F6" s="2">
        <v>2117</v>
      </c>
      <c r="G6" s="102"/>
    </row>
    <row r="7" spans="1:7" ht="15" customHeight="1">
      <c r="A7" s="202" t="s">
        <v>8</v>
      </c>
      <c r="B7" s="203" t="s">
        <v>731</v>
      </c>
      <c r="C7" s="2">
        <v>235786</v>
      </c>
      <c r="D7" s="2"/>
      <c r="E7" s="200">
        <f t="shared" si="0"/>
        <v>235786</v>
      </c>
      <c r="F7" s="2"/>
      <c r="G7" s="102"/>
    </row>
    <row r="8" spans="1:7" ht="15" customHeight="1">
      <c r="A8" s="202" t="s">
        <v>9</v>
      </c>
      <c r="B8" s="203"/>
      <c r="C8" s="2"/>
      <c r="D8" s="2"/>
      <c r="E8" s="200">
        <f t="shared" si="0"/>
        <v>0</v>
      </c>
      <c r="F8" s="2"/>
      <c r="G8" s="102"/>
    </row>
    <row r="9" spans="1:7" ht="15" customHeight="1">
      <c r="A9" s="202" t="s">
        <v>10</v>
      </c>
      <c r="B9" s="203"/>
      <c r="C9" s="2"/>
      <c r="D9" s="2"/>
      <c r="E9" s="200">
        <f t="shared" si="0"/>
        <v>0</v>
      </c>
      <c r="F9" s="2"/>
      <c r="G9" s="102"/>
    </row>
    <row r="10" spans="1:7" ht="15" customHeight="1">
      <c r="A10" s="202" t="s">
        <v>11</v>
      </c>
      <c r="B10" s="203"/>
      <c r="C10" s="2"/>
      <c r="D10" s="2"/>
      <c r="E10" s="200">
        <f t="shared" si="0"/>
        <v>0</v>
      </c>
      <c r="F10" s="2"/>
      <c r="G10" s="102"/>
    </row>
    <row r="11" spans="1:7" ht="15" customHeight="1">
      <c r="A11" s="202" t="s">
        <v>12</v>
      </c>
      <c r="B11" s="203"/>
      <c r="C11" s="2"/>
      <c r="D11" s="2"/>
      <c r="E11" s="200">
        <f t="shared" si="0"/>
        <v>0</v>
      </c>
      <c r="F11" s="2"/>
      <c r="G11" s="102"/>
    </row>
    <row r="12" spans="1:7" ht="15" customHeight="1">
      <c r="A12" s="202" t="s">
        <v>13</v>
      </c>
      <c r="B12" s="203"/>
      <c r="C12" s="2"/>
      <c r="D12" s="2"/>
      <c r="E12" s="200">
        <f t="shared" si="0"/>
        <v>0</v>
      </c>
      <c r="F12" s="2"/>
      <c r="G12" s="102"/>
    </row>
    <row r="13" spans="1:7" ht="15" customHeight="1">
      <c r="A13" s="202" t="s">
        <v>14</v>
      </c>
      <c r="B13" s="203"/>
      <c r="C13" s="2"/>
      <c r="D13" s="2"/>
      <c r="E13" s="200">
        <f t="shared" si="0"/>
        <v>0</v>
      </c>
      <c r="F13" s="2"/>
      <c r="G13" s="102"/>
    </row>
    <row r="14" spans="1:7" ht="15" customHeight="1">
      <c r="A14" s="202" t="s">
        <v>15</v>
      </c>
      <c r="B14" s="203"/>
      <c r="C14" s="2"/>
      <c r="D14" s="2"/>
      <c r="E14" s="200">
        <f t="shared" si="0"/>
        <v>0</v>
      </c>
      <c r="F14" s="2"/>
      <c r="G14" s="102"/>
    </row>
    <row r="15" spans="1:7" ht="15" customHeight="1">
      <c r="A15" s="202" t="s">
        <v>16</v>
      </c>
      <c r="B15" s="203"/>
      <c r="C15" s="2"/>
      <c r="D15" s="2"/>
      <c r="E15" s="200">
        <f t="shared" si="0"/>
        <v>0</v>
      </c>
      <c r="F15" s="2"/>
      <c r="G15" s="102"/>
    </row>
    <row r="16" spans="1:7" ht="15" customHeight="1">
      <c r="A16" s="202" t="s">
        <v>17</v>
      </c>
      <c r="B16" s="203"/>
      <c r="C16" s="2"/>
      <c r="D16" s="2"/>
      <c r="E16" s="200">
        <f t="shared" si="0"/>
        <v>0</v>
      </c>
      <c r="F16" s="2"/>
      <c r="G16" s="102"/>
    </row>
    <row r="17" spans="1:7" ht="15" customHeight="1">
      <c r="A17" s="202" t="s">
        <v>18</v>
      </c>
      <c r="B17" s="203"/>
      <c r="C17" s="2"/>
      <c r="D17" s="2"/>
      <c r="E17" s="200">
        <f t="shared" si="0"/>
        <v>0</v>
      </c>
      <c r="F17" s="2"/>
      <c r="G17" s="102"/>
    </row>
    <row r="18" spans="1:7" ht="15" customHeight="1">
      <c r="A18" s="202" t="s">
        <v>19</v>
      </c>
      <c r="B18" s="203"/>
      <c r="C18" s="2"/>
      <c r="D18" s="2"/>
      <c r="E18" s="200">
        <f t="shared" si="0"/>
        <v>0</v>
      </c>
      <c r="F18" s="2"/>
      <c r="G18" s="102"/>
    </row>
    <row r="19" spans="1:7" ht="15" customHeight="1">
      <c r="A19" s="202" t="s">
        <v>20</v>
      </c>
      <c r="B19" s="203"/>
      <c r="C19" s="2"/>
      <c r="D19" s="2"/>
      <c r="E19" s="200">
        <f t="shared" si="0"/>
        <v>0</v>
      </c>
      <c r="F19" s="2"/>
      <c r="G19" s="102"/>
    </row>
    <row r="20" spans="1:7" ht="15" customHeight="1">
      <c r="A20" s="202" t="s">
        <v>21</v>
      </c>
      <c r="B20" s="203"/>
      <c r="C20" s="2"/>
      <c r="D20" s="2"/>
      <c r="E20" s="200">
        <f t="shared" si="0"/>
        <v>0</v>
      </c>
      <c r="F20" s="2"/>
      <c r="G20" s="102"/>
    </row>
    <row r="21" spans="1:7" ht="15" customHeight="1">
      <c r="A21" s="202" t="s">
        <v>22</v>
      </c>
      <c r="B21" s="203"/>
      <c r="C21" s="2"/>
      <c r="D21" s="2"/>
      <c r="E21" s="200">
        <f t="shared" si="0"/>
        <v>0</v>
      </c>
      <c r="F21" s="2"/>
      <c r="G21" s="102"/>
    </row>
    <row r="22" spans="1:7" ht="15" customHeight="1">
      <c r="A22" s="202" t="s">
        <v>23</v>
      </c>
      <c r="B22" s="203"/>
      <c r="C22" s="2"/>
      <c r="D22" s="2"/>
      <c r="E22" s="200">
        <f t="shared" si="0"/>
        <v>0</v>
      </c>
      <c r="F22" s="2"/>
      <c r="G22" s="102"/>
    </row>
    <row r="23" spans="1:7" ht="15" customHeight="1">
      <c r="A23" s="202" t="s">
        <v>24</v>
      </c>
      <c r="B23" s="203"/>
      <c r="C23" s="2"/>
      <c r="D23" s="2"/>
      <c r="E23" s="200">
        <f t="shared" si="0"/>
        <v>0</v>
      </c>
      <c r="F23" s="2"/>
      <c r="G23" s="102"/>
    </row>
    <row r="24" spans="1:7" ht="15" customHeight="1">
      <c r="A24" s="202" t="s">
        <v>25</v>
      </c>
      <c r="B24" s="203"/>
      <c r="C24" s="2"/>
      <c r="D24" s="2"/>
      <c r="E24" s="200">
        <f t="shared" si="0"/>
        <v>0</v>
      </c>
      <c r="F24" s="2"/>
      <c r="G24" s="102"/>
    </row>
    <row r="25" spans="1:7" ht="15" customHeight="1">
      <c r="A25" s="202" t="s">
        <v>26</v>
      </c>
      <c r="B25" s="203"/>
      <c r="C25" s="2"/>
      <c r="D25" s="2"/>
      <c r="E25" s="200">
        <f t="shared" si="0"/>
        <v>0</v>
      </c>
      <c r="F25" s="2"/>
      <c r="G25" s="102"/>
    </row>
    <row r="26" spans="1:7" ht="15" customHeight="1">
      <c r="A26" s="202" t="s">
        <v>27</v>
      </c>
      <c r="B26" s="203"/>
      <c r="C26" s="2"/>
      <c r="D26" s="2"/>
      <c r="E26" s="200">
        <f t="shared" si="0"/>
        <v>0</v>
      </c>
      <c r="F26" s="2"/>
      <c r="G26" s="102"/>
    </row>
    <row r="27" spans="1:7" ht="15" customHeight="1">
      <c r="A27" s="202" t="s">
        <v>28</v>
      </c>
      <c r="B27" s="203"/>
      <c r="C27" s="2"/>
      <c r="D27" s="2"/>
      <c r="E27" s="200">
        <f t="shared" si="0"/>
        <v>0</v>
      </c>
      <c r="F27" s="2"/>
      <c r="G27" s="102"/>
    </row>
    <row r="28" spans="1:7" ht="15" customHeight="1">
      <c r="A28" s="202" t="s">
        <v>29</v>
      </c>
      <c r="B28" s="203"/>
      <c r="C28" s="2"/>
      <c r="D28" s="2"/>
      <c r="E28" s="200">
        <f t="shared" si="0"/>
        <v>0</v>
      </c>
      <c r="F28" s="2"/>
      <c r="G28" s="102"/>
    </row>
    <row r="29" spans="1:7" ht="15" customHeight="1">
      <c r="A29" s="202" t="s">
        <v>30</v>
      </c>
      <c r="B29" s="203"/>
      <c r="C29" s="2"/>
      <c r="D29" s="2"/>
      <c r="E29" s="200">
        <f t="shared" si="0"/>
        <v>0</v>
      </c>
      <c r="F29" s="2"/>
      <c r="G29" s="102"/>
    </row>
    <row r="30" spans="1:7" ht="15" customHeight="1">
      <c r="A30" s="202" t="s">
        <v>31</v>
      </c>
      <c r="B30" s="203"/>
      <c r="C30" s="2"/>
      <c r="D30" s="2"/>
      <c r="E30" s="200"/>
      <c r="F30" s="2"/>
      <c r="G30" s="102"/>
    </row>
    <row r="31" spans="1:7" ht="15" customHeight="1">
      <c r="A31" s="202" t="s">
        <v>32</v>
      </c>
      <c r="B31" s="203"/>
      <c r="C31" s="2"/>
      <c r="D31" s="2"/>
      <c r="E31" s="200">
        <f>C31+D31</f>
        <v>0</v>
      </c>
      <c r="F31" s="2"/>
      <c r="G31" s="102"/>
    </row>
    <row r="32" spans="1:7" ht="15" customHeight="1">
      <c r="A32" s="202" t="s">
        <v>33</v>
      </c>
      <c r="B32" s="203"/>
      <c r="C32" s="2"/>
      <c r="D32" s="2"/>
      <c r="E32" s="200">
        <f>C32+D32</f>
        <v>0</v>
      </c>
      <c r="F32" s="2"/>
      <c r="G32" s="102"/>
    </row>
    <row r="33" spans="1:7" ht="15" customHeight="1">
      <c r="A33" s="202" t="s">
        <v>34</v>
      </c>
      <c r="B33" s="203"/>
      <c r="C33" s="2"/>
      <c r="D33" s="2"/>
      <c r="E33" s="200">
        <f>C33+D33</f>
        <v>0</v>
      </c>
      <c r="F33" s="2"/>
      <c r="G33" s="102"/>
    </row>
    <row r="34" spans="1:7" ht="15" customHeight="1">
      <c r="A34" s="202" t="s">
        <v>88</v>
      </c>
      <c r="B34" s="203"/>
      <c r="C34" s="2"/>
      <c r="D34" s="2"/>
      <c r="E34" s="200">
        <f>C34+D34</f>
        <v>0</v>
      </c>
      <c r="F34" s="2"/>
      <c r="G34" s="102"/>
    </row>
    <row r="35" spans="1:7" ht="15" customHeight="1" thickBot="1">
      <c r="A35" s="202" t="s">
        <v>161</v>
      </c>
      <c r="B35" s="204"/>
      <c r="C35" s="3"/>
      <c r="D35" s="3"/>
      <c r="E35" s="200">
        <f>C35+D35</f>
        <v>0</v>
      </c>
      <c r="F35" s="3"/>
      <c r="G35" s="205"/>
    </row>
    <row r="36" spans="1:7" ht="15" customHeight="1" thickBot="1">
      <c r="A36" s="525" t="s">
        <v>38</v>
      </c>
      <c r="B36" s="526"/>
      <c r="C36" s="14">
        <f>SUM(C5:C35)</f>
        <v>239961</v>
      </c>
      <c r="D36" s="14">
        <f>SUM(D5:D35)</f>
        <v>0</v>
      </c>
      <c r="E36" s="14">
        <f>SUM(E5:E35)</f>
        <v>239961</v>
      </c>
      <c r="F36" s="14">
        <f>SUM(F5:F35)</f>
        <v>4175</v>
      </c>
      <c r="G36" s="15">
        <f>SUM(G5:G35)</f>
        <v>0</v>
      </c>
    </row>
  </sheetData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CE,Dőlt"&amp;12
7. melléklet a 7/2015.(V.29.)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zoomScale="120" zoomScaleNormal="120" zoomScaleSheetLayoutView="100" workbookViewId="0" topLeftCell="A1">
      <selection activeCell="D60" sqref="D60"/>
    </sheetView>
  </sheetViews>
  <sheetFormatPr defaultColWidth="9.00390625" defaultRowHeight="12.75"/>
  <cols>
    <col min="1" max="1" width="9.00390625" style="261" customWidth="1"/>
    <col min="2" max="2" width="64.875" style="261" customWidth="1"/>
    <col min="3" max="3" width="17.375" style="261" customWidth="1"/>
    <col min="4" max="5" width="17.375" style="262" customWidth="1"/>
    <col min="6" max="6" width="0" style="484" hidden="1" customWidth="1"/>
    <col min="7" max="16384" width="9.375" style="272" customWidth="1"/>
  </cols>
  <sheetData>
    <row r="1" spans="1:5" ht="15.75" customHeight="1">
      <c r="A1" s="500" t="s">
        <v>3</v>
      </c>
      <c r="B1" s="500"/>
      <c r="C1" s="500"/>
      <c r="D1" s="500"/>
      <c r="E1" s="500"/>
    </row>
    <row r="2" spans="1:5" ht="15.75" customHeight="1" thickBot="1">
      <c r="A2" s="31" t="s">
        <v>94</v>
      </c>
      <c r="B2" s="31"/>
      <c r="C2" s="31"/>
      <c r="D2" s="259"/>
      <c r="E2" s="259" t="s">
        <v>136</v>
      </c>
    </row>
    <row r="3" spans="1:5" ht="15.75" customHeight="1">
      <c r="A3" s="504" t="s">
        <v>57</v>
      </c>
      <c r="B3" s="501" t="s">
        <v>5</v>
      </c>
      <c r="C3" s="533" t="str">
        <f>+CONCATENATE(LEFT(ÖSSZEFÜGGÉSEK!A4,4)-1,". évi tény")</f>
        <v>2013. évi tény</v>
      </c>
      <c r="D3" s="498" t="str">
        <f>+CONCATENATE(LEFT(ÖSSZEFÜGGÉSEK!A4,4),". évi")</f>
        <v>2014. évi</v>
      </c>
      <c r="E3" s="499"/>
    </row>
    <row r="4" spans="1:5" ht="37.5" customHeight="1" thickBot="1">
      <c r="A4" s="505"/>
      <c r="B4" s="502"/>
      <c r="C4" s="534"/>
      <c r="D4" s="33" t="s">
        <v>159</v>
      </c>
      <c r="E4" s="34" t="s">
        <v>160</v>
      </c>
    </row>
    <row r="5" spans="1:6" s="273" customFormat="1" ht="12" customHeight="1" thickBot="1">
      <c r="A5" s="237" t="s">
        <v>370</v>
      </c>
      <c r="B5" s="238" t="s">
        <v>371</v>
      </c>
      <c r="C5" s="238" t="s">
        <v>372</v>
      </c>
      <c r="D5" s="238" t="s">
        <v>374</v>
      </c>
      <c r="E5" s="239" t="s">
        <v>451</v>
      </c>
      <c r="F5" s="485"/>
    </row>
    <row r="6" spans="1:6" s="274" customFormat="1" ht="12" customHeight="1" thickBot="1">
      <c r="A6" s="232" t="s">
        <v>6</v>
      </c>
      <c r="B6" s="436" t="s">
        <v>255</v>
      </c>
      <c r="C6" s="264">
        <f>+C7+C8+C9+C10+C11+C12</f>
        <v>83828</v>
      </c>
      <c r="D6" s="264">
        <f>+D7+D8+D9+D10+D11+D12</f>
        <v>137315</v>
      </c>
      <c r="E6" s="247">
        <f>+E7+E8+E9+E10+E11+E12</f>
        <v>137315</v>
      </c>
      <c r="F6" s="486" t="s">
        <v>630</v>
      </c>
    </row>
    <row r="7" spans="1:6" s="274" customFormat="1" ht="12" customHeight="1">
      <c r="A7" s="227" t="s">
        <v>69</v>
      </c>
      <c r="B7" s="437" t="s">
        <v>256</v>
      </c>
      <c r="C7" s="266">
        <v>41702</v>
      </c>
      <c r="D7" s="266">
        <v>68893</v>
      </c>
      <c r="E7" s="249">
        <v>68893</v>
      </c>
      <c r="F7" s="486" t="s">
        <v>631</v>
      </c>
    </row>
    <row r="8" spans="1:6" s="274" customFormat="1" ht="12" customHeight="1">
      <c r="A8" s="226" t="s">
        <v>70</v>
      </c>
      <c r="B8" s="438" t="s">
        <v>257</v>
      </c>
      <c r="C8" s="265">
        <v>11522</v>
      </c>
      <c r="D8" s="265">
        <v>42770</v>
      </c>
      <c r="E8" s="248">
        <v>42770</v>
      </c>
      <c r="F8" s="486" t="s">
        <v>632</v>
      </c>
    </row>
    <row r="9" spans="1:6" s="274" customFormat="1" ht="12" customHeight="1">
      <c r="A9" s="226" t="s">
        <v>71</v>
      </c>
      <c r="B9" s="438" t="s">
        <v>258</v>
      </c>
      <c r="C9" s="265">
        <v>6018</v>
      </c>
      <c r="D9" s="265">
        <v>19268</v>
      </c>
      <c r="E9" s="248">
        <v>19268</v>
      </c>
      <c r="F9" s="486" t="s">
        <v>633</v>
      </c>
    </row>
    <row r="10" spans="1:6" s="274" customFormat="1" ht="12" customHeight="1">
      <c r="A10" s="226" t="s">
        <v>72</v>
      </c>
      <c r="B10" s="438" t="s">
        <v>259</v>
      </c>
      <c r="C10" s="265">
        <v>2798</v>
      </c>
      <c r="D10" s="265">
        <v>2786</v>
      </c>
      <c r="E10" s="248">
        <v>2786</v>
      </c>
      <c r="F10" s="486" t="s">
        <v>634</v>
      </c>
    </row>
    <row r="11" spans="1:6" s="274" customFormat="1" ht="12" customHeight="1">
      <c r="A11" s="226" t="s">
        <v>90</v>
      </c>
      <c r="B11" s="438" t="s">
        <v>260</v>
      </c>
      <c r="C11" s="427">
        <v>77</v>
      </c>
      <c r="D11" s="265">
        <v>440</v>
      </c>
      <c r="E11" s="248">
        <v>440</v>
      </c>
      <c r="F11" s="486" t="s">
        <v>635</v>
      </c>
    </row>
    <row r="12" spans="1:6" s="274" customFormat="1" ht="12" customHeight="1" thickBot="1">
      <c r="A12" s="228" t="s">
        <v>73</v>
      </c>
      <c r="B12" s="439" t="s">
        <v>261</v>
      </c>
      <c r="C12" s="428">
        <v>21711</v>
      </c>
      <c r="D12" s="267">
        <v>3158</v>
      </c>
      <c r="E12" s="250">
        <v>3158</v>
      </c>
      <c r="F12" s="486" t="s">
        <v>636</v>
      </c>
    </row>
    <row r="13" spans="1:6" s="274" customFormat="1" ht="12" customHeight="1" thickBot="1">
      <c r="A13" s="232" t="s">
        <v>7</v>
      </c>
      <c r="B13" s="440" t="s">
        <v>262</v>
      </c>
      <c r="C13" s="264">
        <f>+C14+C15+C16+C17+C18</f>
        <v>27336</v>
      </c>
      <c r="D13" s="264">
        <f>+D14+D15+D16+D17+D18</f>
        <v>13905</v>
      </c>
      <c r="E13" s="247">
        <f>+E14+E15+E16+E17+E18</f>
        <v>14218</v>
      </c>
      <c r="F13" s="486" t="s">
        <v>637</v>
      </c>
    </row>
    <row r="14" spans="1:6" s="274" customFormat="1" ht="12" customHeight="1">
      <c r="A14" s="227" t="s">
        <v>75</v>
      </c>
      <c r="B14" s="437" t="s">
        <v>263</v>
      </c>
      <c r="C14" s="266"/>
      <c r="D14" s="266"/>
      <c r="E14" s="249"/>
      <c r="F14" s="486" t="s">
        <v>638</v>
      </c>
    </row>
    <row r="15" spans="1:6" s="274" customFormat="1" ht="12" customHeight="1">
      <c r="A15" s="226" t="s">
        <v>76</v>
      </c>
      <c r="B15" s="438" t="s">
        <v>264</v>
      </c>
      <c r="C15" s="265"/>
      <c r="D15" s="265"/>
      <c r="E15" s="248"/>
      <c r="F15" s="486" t="s">
        <v>639</v>
      </c>
    </row>
    <row r="16" spans="1:6" s="274" customFormat="1" ht="12" customHeight="1">
      <c r="A16" s="226" t="s">
        <v>77</v>
      </c>
      <c r="B16" s="438" t="s">
        <v>265</v>
      </c>
      <c r="C16" s="265"/>
      <c r="D16" s="265"/>
      <c r="E16" s="248"/>
      <c r="F16" s="486" t="s">
        <v>640</v>
      </c>
    </row>
    <row r="17" spans="1:6" s="274" customFormat="1" ht="12" customHeight="1">
      <c r="A17" s="226" t="s">
        <v>78</v>
      </c>
      <c r="B17" s="438" t="s">
        <v>266</v>
      </c>
      <c r="C17" s="265"/>
      <c r="D17" s="265"/>
      <c r="E17" s="248"/>
      <c r="F17" s="486" t="s">
        <v>641</v>
      </c>
    </row>
    <row r="18" spans="1:6" s="274" customFormat="1" ht="12" customHeight="1">
      <c r="A18" s="226" t="s">
        <v>79</v>
      </c>
      <c r="B18" s="438" t="s">
        <v>267</v>
      </c>
      <c r="C18" s="265">
        <v>27336</v>
      </c>
      <c r="D18" s="265">
        <v>13905</v>
      </c>
      <c r="E18" s="248">
        <v>14218</v>
      </c>
      <c r="F18" s="486" t="s">
        <v>642</v>
      </c>
    </row>
    <row r="19" spans="1:6" s="274" customFormat="1" ht="12" customHeight="1" thickBot="1">
      <c r="A19" s="228" t="s">
        <v>85</v>
      </c>
      <c r="B19" s="439" t="s">
        <v>268</v>
      </c>
      <c r="C19" s="267"/>
      <c r="D19" s="267"/>
      <c r="E19" s="250"/>
      <c r="F19" s="486" t="s">
        <v>643</v>
      </c>
    </row>
    <row r="20" spans="1:6" s="274" customFormat="1" ht="12" customHeight="1" thickBot="1">
      <c r="A20" s="232" t="s">
        <v>8</v>
      </c>
      <c r="B20" s="436" t="s">
        <v>269</v>
      </c>
      <c r="C20" s="264">
        <f>+C21+C22+C23+C24+C25</f>
        <v>40147</v>
      </c>
      <c r="D20" s="264">
        <f>+D21+D22+D23+D24+D25</f>
        <v>33214</v>
      </c>
      <c r="E20" s="247">
        <f>+E21+E22+E23+E24+E25</f>
        <v>33227</v>
      </c>
      <c r="F20" s="486" t="s">
        <v>644</v>
      </c>
    </row>
    <row r="21" spans="1:6" s="274" customFormat="1" ht="12" customHeight="1">
      <c r="A21" s="227" t="s">
        <v>58</v>
      </c>
      <c r="B21" s="437" t="s">
        <v>270</v>
      </c>
      <c r="C21" s="266"/>
      <c r="D21" s="266"/>
      <c r="E21" s="249"/>
      <c r="F21" s="486" t="s">
        <v>645</v>
      </c>
    </row>
    <row r="22" spans="1:6" s="274" customFormat="1" ht="12" customHeight="1">
      <c r="A22" s="226" t="s">
        <v>59</v>
      </c>
      <c r="B22" s="438" t="s">
        <v>271</v>
      </c>
      <c r="C22" s="265"/>
      <c r="D22" s="265"/>
      <c r="E22" s="248"/>
      <c r="F22" s="486" t="s">
        <v>646</v>
      </c>
    </row>
    <row r="23" spans="1:6" s="274" customFormat="1" ht="12" customHeight="1">
      <c r="A23" s="226" t="s">
        <v>60</v>
      </c>
      <c r="B23" s="438" t="s">
        <v>272</v>
      </c>
      <c r="C23" s="265"/>
      <c r="D23" s="265"/>
      <c r="E23" s="248"/>
      <c r="F23" s="486" t="s">
        <v>647</v>
      </c>
    </row>
    <row r="24" spans="1:6" s="274" customFormat="1" ht="12" customHeight="1">
      <c r="A24" s="226" t="s">
        <v>61</v>
      </c>
      <c r="B24" s="438" t="s">
        <v>273</v>
      </c>
      <c r="C24" s="265"/>
      <c r="D24" s="265"/>
      <c r="E24" s="248"/>
      <c r="F24" s="486" t="s">
        <v>648</v>
      </c>
    </row>
    <row r="25" spans="1:6" s="274" customFormat="1" ht="12" customHeight="1">
      <c r="A25" s="226" t="s">
        <v>104</v>
      </c>
      <c r="B25" s="438" t="s">
        <v>274</v>
      </c>
      <c r="C25" s="265">
        <v>40147</v>
      </c>
      <c r="D25" s="265">
        <v>33214</v>
      </c>
      <c r="E25" s="248">
        <v>33227</v>
      </c>
      <c r="F25" s="486" t="s">
        <v>649</v>
      </c>
    </row>
    <row r="26" spans="1:6" s="274" customFormat="1" ht="12" customHeight="1" thickBot="1">
      <c r="A26" s="228" t="s">
        <v>105</v>
      </c>
      <c r="B26" s="439" t="s">
        <v>275</v>
      </c>
      <c r="C26" s="267"/>
      <c r="D26" s="267"/>
      <c r="E26" s="250"/>
      <c r="F26" s="486" t="s">
        <v>650</v>
      </c>
    </row>
    <row r="27" spans="1:6" s="274" customFormat="1" ht="12" customHeight="1" thickBot="1">
      <c r="A27" s="232" t="s">
        <v>106</v>
      </c>
      <c r="B27" s="436" t="s">
        <v>276</v>
      </c>
      <c r="C27" s="270">
        <f>+C28+C31+C32+C33</f>
        <v>19630</v>
      </c>
      <c r="D27" s="270">
        <f>+D28+D31+D32+D33</f>
        <v>41872</v>
      </c>
      <c r="E27" s="282">
        <f>+E28+E31+E32+E33</f>
        <v>19316</v>
      </c>
      <c r="F27" s="486" t="s">
        <v>651</v>
      </c>
    </row>
    <row r="28" spans="1:6" s="274" customFormat="1" ht="12" customHeight="1">
      <c r="A28" s="227" t="s">
        <v>277</v>
      </c>
      <c r="B28" s="437" t="s">
        <v>278</v>
      </c>
      <c r="C28" s="284">
        <f>+C29+C30</f>
        <v>9667</v>
      </c>
      <c r="D28" s="284">
        <v>10000</v>
      </c>
      <c r="E28" s="283">
        <v>9475</v>
      </c>
      <c r="F28" s="486" t="s">
        <v>652</v>
      </c>
    </row>
    <row r="29" spans="1:6" s="274" customFormat="1" ht="12" customHeight="1">
      <c r="A29" s="226" t="s">
        <v>279</v>
      </c>
      <c r="B29" s="438" t="s">
        <v>280</v>
      </c>
      <c r="C29" s="265">
        <v>9667</v>
      </c>
      <c r="D29" s="265">
        <v>10000</v>
      </c>
      <c r="E29" s="248">
        <v>9475</v>
      </c>
      <c r="F29" s="486" t="s">
        <v>653</v>
      </c>
    </row>
    <row r="30" spans="1:6" s="274" customFormat="1" ht="12" customHeight="1">
      <c r="A30" s="226" t="s">
        <v>281</v>
      </c>
      <c r="B30" s="438" t="s">
        <v>282</v>
      </c>
      <c r="C30" s="265"/>
      <c r="D30" s="265"/>
      <c r="E30" s="248"/>
      <c r="F30" s="486" t="s">
        <v>654</v>
      </c>
    </row>
    <row r="31" spans="1:6" s="274" customFormat="1" ht="12" customHeight="1">
      <c r="A31" s="226" t="s">
        <v>283</v>
      </c>
      <c r="B31" s="438" t="s">
        <v>284</v>
      </c>
      <c r="C31" s="265">
        <v>8824</v>
      </c>
      <c r="D31" s="265">
        <v>10972</v>
      </c>
      <c r="E31" s="248">
        <v>8675</v>
      </c>
      <c r="F31" s="486" t="s">
        <v>655</v>
      </c>
    </row>
    <row r="32" spans="1:6" s="274" customFormat="1" ht="12" customHeight="1">
      <c r="A32" s="226" t="s">
        <v>285</v>
      </c>
      <c r="B32" s="438" t="s">
        <v>286</v>
      </c>
      <c r="C32" s="265"/>
      <c r="D32" s="265">
        <v>500</v>
      </c>
      <c r="E32" s="248">
        <v>334</v>
      </c>
      <c r="F32" s="486" t="s">
        <v>656</v>
      </c>
    </row>
    <row r="33" spans="1:6" s="274" customFormat="1" ht="12" customHeight="1" thickBot="1">
      <c r="A33" s="228" t="s">
        <v>287</v>
      </c>
      <c r="B33" s="439" t="s">
        <v>288</v>
      </c>
      <c r="C33" s="267">
        <v>1139</v>
      </c>
      <c r="D33" s="267">
        <v>20400</v>
      </c>
      <c r="E33" s="250">
        <v>832</v>
      </c>
      <c r="F33" s="486" t="s">
        <v>657</v>
      </c>
    </row>
    <row r="34" spans="1:6" s="274" customFormat="1" ht="12" customHeight="1" thickBot="1">
      <c r="A34" s="232" t="s">
        <v>10</v>
      </c>
      <c r="B34" s="436" t="s">
        <v>289</v>
      </c>
      <c r="C34" s="264">
        <f>SUM(C35:C44)</f>
        <v>11033</v>
      </c>
      <c r="D34" s="264">
        <f>SUM(D35:D44)</f>
        <v>14022</v>
      </c>
      <c r="E34" s="247">
        <f>SUM(E35:E44)</f>
        <v>15841</v>
      </c>
      <c r="F34" s="486" t="s">
        <v>658</v>
      </c>
    </row>
    <row r="35" spans="1:6" s="274" customFormat="1" ht="12" customHeight="1">
      <c r="A35" s="227" t="s">
        <v>62</v>
      </c>
      <c r="B35" s="437" t="s">
        <v>290</v>
      </c>
      <c r="C35" s="266"/>
      <c r="D35" s="266"/>
      <c r="E35" s="249">
        <v>14</v>
      </c>
      <c r="F35" s="486" t="s">
        <v>659</v>
      </c>
    </row>
    <row r="36" spans="1:6" s="274" customFormat="1" ht="12" customHeight="1">
      <c r="A36" s="226" t="s">
        <v>63</v>
      </c>
      <c r="B36" s="438" t="s">
        <v>291</v>
      </c>
      <c r="C36" s="265">
        <v>341</v>
      </c>
      <c r="D36" s="265"/>
      <c r="E36" s="248">
        <v>1412</v>
      </c>
      <c r="F36" s="486" t="s">
        <v>660</v>
      </c>
    </row>
    <row r="37" spans="1:6" s="274" customFormat="1" ht="12" customHeight="1">
      <c r="A37" s="226" t="s">
        <v>64</v>
      </c>
      <c r="B37" s="438" t="s">
        <v>292</v>
      </c>
      <c r="C37" s="265"/>
      <c r="D37" s="265"/>
      <c r="E37" s="248"/>
      <c r="F37" s="486" t="s">
        <v>661</v>
      </c>
    </row>
    <row r="38" spans="1:6" s="274" customFormat="1" ht="12" customHeight="1">
      <c r="A38" s="226" t="s">
        <v>108</v>
      </c>
      <c r="B38" s="438" t="s">
        <v>293</v>
      </c>
      <c r="C38" s="265"/>
      <c r="D38" s="265">
        <v>3400</v>
      </c>
      <c r="E38" s="248">
        <v>6863</v>
      </c>
      <c r="F38" s="486" t="s">
        <v>662</v>
      </c>
    </row>
    <row r="39" spans="1:6" s="274" customFormat="1" ht="12" customHeight="1">
      <c r="A39" s="226" t="s">
        <v>109</v>
      </c>
      <c r="B39" s="438" t="s">
        <v>294</v>
      </c>
      <c r="C39" s="265">
        <v>2121</v>
      </c>
      <c r="D39" s="265">
        <v>250</v>
      </c>
      <c r="E39" s="248">
        <v>131</v>
      </c>
      <c r="F39" s="486" t="s">
        <v>663</v>
      </c>
    </row>
    <row r="40" spans="1:6" s="274" customFormat="1" ht="12" customHeight="1">
      <c r="A40" s="226" t="s">
        <v>110</v>
      </c>
      <c r="B40" s="438" t="s">
        <v>295</v>
      </c>
      <c r="C40" s="265"/>
      <c r="D40" s="265">
        <v>850</v>
      </c>
      <c r="E40" s="248">
        <v>2372</v>
      </c>
      <c r="F40" s="486" t="s">
        <v>664</v>
      </c>
    </row>
    <row r="41" spans="1:6" s="274" customFormat="1" ht="12" customHeight="1">
      <c r="A41" s="226" t="s">
        <v>111</v>
      </c>
      <c r="B41" s="438" t="s">
        <v>296</v>
      </c>
      <c r="C41" s="265">
        <v>3354</v>
      </c>
      <c r="D41" s="265"/>
      <c r="E41" s="248"/>
      <c r="F41" s="486" t="s">
        <v>665</v>
      </c>
    </row>
    <row r="42" spans="1:6" s="274" customFormat="1" ht="12" customHeight="1">
      <c r="A42" s="226" t="s">
        <v>112</v>
      </c>
      <c r="B42" s="438" t="s">
        <v>297</v>
      </c>
      <c r="C42" s="265">
        <v>4497</v>
      </c>
      <c r="D42" s="265">
        <v>4200</v>
      </c>
      <c r="E42" s="248">
        <v>5049</v>
      </c>
      <c r="F42" s="486" t="s">
        <v>666</v>
      </c>
    </row>
    <row r="43" spans="1:6" s="274" customFormat="1" ht="12" customHeight="1">
      <c r="A43" s="226" t="s">
        <v>298</v>
      </c>
      <c r="B43" s="438" t="s">
        <v>299</v>
      </c>
      <c r="C43" s="268"/>
      <c r="D43" s="268"/>
      <c r="E43" s="251"/>
      <c r="F43" s="486" t="s">
        <v>667</v>
      </c>
    </row>
    <row r="44" spans="1:6" s="274" customFormat="1" ht="12" customHeight="1" thickBot="1">
      <c r="A44" s="228" t="s">
        <v>300</v>
      </c>
      <c r="B44" s="439" t="s">
        <v>301</v>
      </c>
      <c r="C44" s="269">
        <v>720</v>
      </c>
      <c r="D44" s="269">
        <v>5322</v>
      </c>
      <c r="E44" s="252"/>
      <c r="F44" s="486" t="s">
        <v>668</v>
      </c>
    </row>
    <row r="45" spans="1:6" s="274" customFormat="1" ht="12" customHeight="1" thickBot="1">
      <c r="A45" s="232" t="s">
        <v>11</v>
      </c>
      <c r="B45" s="436" t="s">
        <v>302</v>
      </c>
      <c r="C45" s="264">
        <f>SUM(C46:C50)</f>
        <v>0</v>
      </c>
      <c r="D45" s="264">
        <f>SUM(D46:D50)</f>
        <v>0</v>
      </c>
      <c r="E45" s="247">
        <f>SUM(E46:E50)</f>
        <v>365</v>
      </c>
      <c r="F45" s="486" t="s">
        <v>669</v>
      </c>
    </row>
    <row r="46" spans="1:6" s="274" customFormat="1" ht="12" customHeight="1">
      <c r="A46" s="227" t="s">
        <v>65</v>
      </c>
      <c r="B46" s="437" t="s">
        <v>303</v>
      </c>
      <c r="C46" s="286"/>
      <c r="D46" s="286"/>
      <c r="E46" s="253"/>
      <c r="F46" s="486" t="s">
        <v>670</v>
      </c>
    </row>
    <row r="47" spans="1:6" s="274" customFormat="1" ht="12" customHeight="1">
      <c r="A47" s="226" t="s">
        <v>66</v>
      </c>
      <c r="B47" s="438" t="s">
        <v>304</v>
      </c>
      <c r="C47" s="268"/>
      <c r="D47" s="268"/>
      <c r="E47" s="251"/>
      <c r="F47" s="486" t="s">
        <v>671</v>
      </c>
    </row>
    <row r="48" spans="1:6" s="274" customFormat="1" ht="12" customHeight="1">
      <c r="A48" s="226" t="s">
        <v>305</v>
      </c>
      <c r="B48" s="438" t="s">
        <v>306</v>
      </c>
      <c r="C48" s="268"/>
      <c r="D48" s="268"/>
      <c r="E48" s="251">
        <v>365</v>
      </c>
      <c r="F48" s="486" t="s">
        <v>672</v>
      </c>
    </row>
    <row r="49" spans="1:6" s="274" customFormat="1" ht="12" customHeight="1">
      <c r="A49" s="226" t="s">
        <v>307</v>
      </c>
      <c r="B49" s="438" t="s">
        <v>308</v>
      </c>
      <c r="C49" s="268"/>
      <c r="D49" s="268"/>
      <c r="E49" s="251"/>
      <c r="F49" s="486" t="s">
        <v>673</v>
      </c>
    </row>
    <row r="50" spans="1:6" s="274" customFormat="1" ht="12" customHeight="1" thickBot="1">
      <c r="A50" s="228" t="s">
        <v>309</v>
      </c>
      <c r="B50" s="439" t="s">
        <v>310</v>
      </c>
      <c r="C50" s="269"/>
      <c r="D50" s="269"/>
      <c r="E50" s="252"/>
      <c r="F50" s="486" t="s">
        <v>674</v>
      </c>
    </row>
    <row r="51" spans="1:6" s="274" customFormat="1" ht="13.5" thickBot="1">
      <c r="A51" s="232" t="s">
        <v>113</v>
      </c>
      <c r="B51" s="436" t="s">
        <v>311</v>
      </c>
      <c r="C51" s="264">
        <f>SUM(C52:C54)</f>
        <v>0</v>
      </c>
      <c r="D51" s="264">
        <f>SUM(D52:D54)</f>
        <v>0</v>
      </c>
      <c r="E51" s="247">
        <f>SUM(E52:E54)</f>
        <v>5697</v>
      </c>
      <c r="F51" s="486" t="s">
        <v>675</v>
      </c>
    </row>
    <row r="52" spans="1:6" s="274" customFormat="1" ht="12.75">
      <c r="A52" s="227" t="s">
        <v>67</v>
      </c>
      <c r="B52" s="437" t="s">
        <v>312</v>
      </c>
      <c r="C52" s="266"/>
      <c r="D52" s="266"/>
      <c r="E52" s="249"/>
      <c r="F52" s="486" t="s">
        <v>676</v>
      </c>
    </row>
    <row r="53" spans="1:6" s="274" customFormat="1" ht="14.25" customHeight="1">
      <c r="A53" s="226" t="s">
        <v>68</v>
      </c>
      <c r="B53" s="438" t="s">
        <v>522</v>
      </c>
      <c r="C53" s="265"/>
      <c r="D53" s="265"/>
      <c r="E53" s="248"/>
      <c r="F53" s="486" t="s">
        <v>677</v>
      </c>
    </row>
    <row r="54" spans="1:6" s="274" customFormat="1" ht="12.75">
      <c r="A54" s="226" t="s">
        <v>314</v>
      </c>
      <c r="B54" s="438" t="s">
        <v>315</v>
      </c>
      <c r="C54" s="265"/>
      <c r="D54" s="265"/>
      <c r="E54" s="248">
        <v>5697</v>
      </c>
      <c r="F54" s="486" t="s">
        <v>678</v>
      </c>
    </row>
    <row r="55" spans="1:6" s="274" customFormat="1" ht="13.5" thickBot="1">
      <c r="A55" s="228" t="s">
        <v>316</v>
      </c>
      <c r="B55" s="439" t="s">
        <v>317</v>
      </c>
      <c r="C55" s="267"/>
      <c r="D55" s="267"/>
      <c r="E55" s="250"/>
      <c r="F55" s="486" t="s">
        <v>679</v>
      </c>
    </row>
    <row r="56" spans="1:6" s="274" customFormat="1" ht="13.5" thickBot="1">
      <c r="A56" s="232" t="s">
        <v>13</v>
      </c>
      <c r="B56" s="440" t="s">
        <v>318</v>
      </c>
      <c r="C56" s="264">
        <f>SUM(C57:C59)</f>
        <v>0</v>
      </c>
      <c r="D56" s="264">
        <f>SUM(D57:D59)</f>
        <v>13850</v>
      </c>
      <c r="E56" s="247">
        <f>SUM(E57:E59)</f>
        <v>0</v>
      </c>
      <c r="F56" s="486" t="s">
        <v>680</v>
      </c>
    </row>
    <row r="57" spans="1:6" s="274" customFormat="1" ht="12.75">
      <c r="A57" s="226" t="s">
        <v>114</v>
      </c>
      <c r="B57" s="437" t="s">
        <v>319</v>
      </c>
      <c r="C57" s="268"/>
      <c r="D57" s="268"/>
      <c r="E57" s="251"/>
      <c r="F57" s="486" t="s">
        <v>681</v>
      </c>
    </row>
    <row r="58" spans="1:6" s="274" customFormat="1" ht="12.75" customHeight="1">
      <c r="A58" s="226" t="s">
        <v>115</v>
      </c>
      <c r="B58" s="438" t="s">
        <v>523</v>
      </c>
      <c r="C58" s="268"/>
      <c r="D58" s="268">
        <v>150</v>
      </c>
      <c r="E58" s="251"/>
      <c r="F58" s="486" t="s">
        <v>682</v>
      </c>
    </row>
    <row r="59" spans="1:6" s="274" customFormat="1" ht="12.75">
      <c r="A59" s="226" t="s">
        <v>137</v>
      </c>
      <c r="B59" s="438" t="s">
        <v>321</v>
      </c>
      <c r="C59" s="268"/>
      <c r="D59" s="268">
        <v>13700</v>
      </c>
      <c r="E59" s="251"/>
      <c r="F59" s="486" t="s">
        <v>683</v>
      </c>
    </row>
    <row r="60" spans="1:6" s="274" customFormat="1" ht="13.5" thickBot="1">
      <c r="A60" s="226" t="s">
        <v>322</v>
      </c>
      <c r="B60" s="439" t="s">
        <v>323</v>
      </c>
      <c r="C60" s="268"/>
      <c r="D60" s="268"/>
      <c r="E60" s="251"/>
      <c r="F60" s="486" t="s">
        <v>684</v>
      </c>
    </row>
    <row r="61" spans="1:6" s="274" customFormat="1" ht="13.5" thickBot="1">
      <c r="A61" s="232" t="s">
        <v>14</v>
      </c>
      <c r="B61" s="436" t="s">
        <v>324</v>
      </c>
      <c r="C61" s="270">
        <f>+C6+C13+C20+C27+C34+C45+C51+C56</f>
        <v>181974</v>
      </c>
      <c r="D61" s="270">
        <f>+D6+D13+D20+D27+D34+D45+D51+D56</f>
        <v>254178</v>
      </c>
      <c r="E61" s="282">
        <f>+E6+E13+E20+E27+E34+E45+E51+E56</f>
        <v>225979</v>
      </c>
      <c r="F61" s="486" t="s">
        <v>685</v>
      </c>
    </row>
    <row r="62" spans="1:6" s="274" customFormat="1" ht="13.5" thickBot="1">
      <c r="A62" s="287" t="s">
        <v>325</v>
      </c>
      <c r="B62" s="440" t="s">
        <v>625</v>
      </c>
      <c r="C62" s="264">
        <f>SUM(C63:C65)</f>
        <v>0</v>
      </c>
      <c r="D62" s="264">
        <f>SUM(D63:D65)</f>
        <v>0</v>
      </c>
      <c r="E62" s="247">
        <f>SUM(E63:E65)</f>
        <v>0</v>
      </c>
      <c r="F62" s="486" t="s">
        <v>686</v>
      </c>
    </row>
    <row r="63" spans="1:6" s="274" customFormat="1" ht="12.75">
      <c r="A63" s="226" t="s">
        <v>327</v>
      </c>
      <c r="B63" s="437" t="s">
        <v>328</v>
      </c>
      <c r="C63" s="268"/>
      <c r="D63" s="268"/>
      <c r="E63" s="251"/>
      <c r="F63" s="486" t="s">
        <v>687</v>
      </c>
    </row>
    <row r="64" spans="1:6" s="274" customFormat="1" ht="12.75">
      <c r="A64" s="226" t="s">
        <v>329</v>
      </c>
      <c r="B64" s="438" t="s">
        <v>330</v>
      </c>
      <c r="C64" s="268"/>
      <c r="D64" s="268"/>
      <c r="E64" s="251"/>
      <c r="F64" s="486" t="s">
        <v>688</v>
      </c>
    </row>
    <row r="65" spans="1:6" s="274" customFormat="1" ht="13.5" thickBot="1">
      <c r="A65" s="226" t="s">
        <v>331</v>
      </c>
      <c r="B65" s="212" t="s">
        <v>375</v>
      </c>
      <c r="C65" s="268"/>
      <c r="D65" s="268"/>
      <c r="E65" s="251"/>
      <c r="F65" s="486" t="s">
        <v>689</v>
      </c>
    </row>
    <row r="66" spans="1:6" s="274" customFormat="1" ht="13.5" thickBot="1">
      <c r="A66" s="287" t="s">
        <v>332</v>
      </c>
      <c r="B66" s="440" t="s">
        <v>333</v>
      </c>
      <c r="C66" s="264">
        <f>SUM(C67:C70)</f>
        <v>0</v>
      </c>
      <c r="D66" s="264">
        <f>SUM(D67:D70)</f>
        <v>0</v>
      </c>
      <c r="E66" s="247">
        <f>SUM(E67:E70)</f>
        <v>0</v>
      </c>
      <c r="F66" s="486" t="s">
        <v>690</v>
      </c>
    </row>
    <row r="67" spans="1:6" s="274" customFormat="1" ht="12.75">
      <c r="A67" s="226" t="s">
        <v>91</v>
      </c>
      <c r="B67" s="437" t="s">
        <v>334</v>
      </c>
      <c r="C67" s="268"/>
      <c r="D67" s="268"/>
      <c r="E67" s="251"/>
      <c r="F67" s="486" t="s">
        <v>691</v>
      </c>
    </row>
    <row r="68" spans="1:6" s="274" customFormat="1" ht="12.75">
      <c r="A68" s="226" t="s">
        <v>92</v>
      </c>
      <c r="B68" s="438" t="s">
        <v>335</v>
      </c>
      <c r="C68" s="268"/>
      <c r="D68" s="268"/>
      <c r="E68" s="251"/>
      <c r="F68" s="486" t="s">
        <v>692</v>
      </c>
    </row>
    <row r="69" spans="1:6" s="274" customFormat="1" ht="12" customHeight="1">
      <c r="A69" s="226" t="s">
        <v>336</v>
      </c>
      <c r="B69" s="438" t="s">
        <v>337</v>
      </c>
      <c r="C69" s="268"/>
      <c r="D69" s="268"/>
      <c r="E69" s="251"/>
      <c r="F69" s="486" t="s">
        <v>693</v>
      </c>
    </row>
    <row r="70" spans="1:6" s="274" customFormat="1" ht="12" customHeight="1" thickBot="1">
      <c r="A70" s="226" t="s">
        <v>338</v>
      </c>
      <c r="B70" s="439" t="s">
        <v>339</v>
      </c>
      <c r="C70" s="268"/>
      <c r="D70" s="268"/>
      <c r="E70" s="251"/>
      <c r="F70" s="486" t="s">
        <v>694</v>
      </c>
    </row>
    <row r="71" spans="1:6" s="274" customFormat="1" ht="12" customHeight="1" thickBot="1">
      <c r="A71" s="287" t="s">
        <v>340</v>
      </c>
      <c r="B71" s="440" t="s">
        <v>341</v>
      </c>
      <c r="C71" s="264">
        <f>SUM(C72:C73)</f>
        <v>115271</v>
      </c>
      <c r="D71" s="264">
        <f>SUM(D72:D73)</f>
        <v>0</v>
      </c>
      <c r="E71" s="247">
        <f>SUM(E72:E73)</f>
        <v>0</v>
      </c>
      <c r="F71" s="486" t="s">
        <v>695</v>
      </c>
    </row>
    <row r="72" spans="1:6" s="274" customFormat="1" ht="12" customHeight="1">
      <c r="A72" s="226" t="s">
        <v>342</v>
      </c>
      <c r="B72" s="437" t="s">
        <v>343</v>
      </c>
      <c r="C72" s="268">
        <v>115271</v>
      </c>
      <c r="D72" s="268"/>
      <c r="E72" s="251"/>
      <c r="F72" s="486" t="s">
        <v>696</v>
      </c>
    </row>
    <row r="73" spans="1:6" s="274" customFormat="1" ht="12" customHeight="1" thickBot="1">
      <c r="A73" s="226" t="s">
        <v>344</v>
      </c>
      <c r="B73" s="439" t="s">
        <v>345</v>
      </c>
      <c r="C73" s="268"/>
      <c r="D73" s="268"/>
      <c r="E73" s="251"/>
      <c r="F73" s="486" t="s">
        <v>697</v>
      </c>
    </row>
    <row r="74" spans="1:6" s="274" customFormat="1" ht="12" customHeight="1" thickBot="1">
      <c r="A74" s="287" t="s">
        <v>346</v>
      </c>
      <c r="B74" s="440" t="s">
        <v>347</v>
      </c>
      <c r="C74" s="264">
        <f>SUM(C75:C77)</f>
        <v>0</v>
      </c>
      <c r="D74" s="264">
        <f>SUM(D75:D77)</f>
        <v>0</v>
      </c>
      <c r="E74" s="247">
        <f>SUM(E75:E77)</f>
        <v>0</v>
      </c>
      <c r="F74" s="486" t="s">
        <v>698</v>
      </c>
    </row>
    <row r="75" spans="1:6" s="274" customFormat="1" ht="12" customHeight="1">
      <c r="A75" s="226" t="s">
        <v>348</v>
      </c>
      <c r="B75" s="437" t="s">
        <v>349</v>
      </c>
      <c r="C75" s="268"/>
      <c r="D75" s="268"/>
      <c r="E75" s="251"/>
      <c r="F75" s="486" t="s">
        <v>699</v>
      </c>
    </row>
    <row r="76" spans="1:6" s="274" customFormat="1" ht="12" customHeight="1">
      <c r="A76" s="226" t="s">
        <v>350</v>
      </c>
      <c r="B76" s="438" t="s">
        <v>351</v>
      </c>
      <c r="C76" s="268"/>
      <c r="D76" s="268"/>
      <c r="E76" s="251"/>
      <c r="F76" s="486" t="s">
        <v>700</v>
      </c>
    </row>
    <row r="77" spans="1:6" s="274" customFormat="1" ht="12" customHeight="1" thickBot="1">
      <c r="A77" s="226" t="s">
        <v>352</v>
      </c>
      <c r="B77" s="439" t="s">
        <v>353</v>
      </c>
      <c r="C77" s="268"/>
      <c r="D77" s="268"/>
      <c r="E77" s="251"/>
      <c r="F77" s="486" t="s">
        <v>701</v>
      </c>
    </row>
    <row r="78" spans="1:6" s="274" customFormat="1" ht="12" customHeight="1" thickBot="1">
      <c r="A78" s="287" t="s">
        <v>354</v>
      </c>
      <c r="B78" s="440" t="s">
        <v>355</v>
      </c>
      <c r="C78" s="264">
        <f>SUM(C79:C82)</f>
        <v>0</v>
      </c>
      <c r="D78" s="264">
        <f>SUM(D79:D82)</f>
        <v>0</v>
      </c>
      <c r="E78" s="247">
        <f>SUM(E79:E82)</f>
        <v>0</v>
      </c>
      <c r="F78" s="486" t="s">
        <v>702</v>
      </c>
    </row>
    <row r="79" spans="1:6" s="274" customFormat="1" ht="12" customHeight="1">
      <c r="A79" s="425" t="s">
        <v>356</v>
      </c>
      <c r="B79" s="437" t="s">
        <v>357</v>
      </c>
      <c r="C79" s="268"/>
      <c r="D79" s="268"/>
      <c r="E79" s="251"/>
      <c r="F79" s="486" t="s">
        <v>703</v>
      </c>
    </row>
    <row r="80" spans="1:6" s="274" customFormat="1" ht="12" customHeight="1">
      <c r="A80" s="426" t="s">
        <v>358</v>
      </c>
      <c r="B80" s="438" t="s">
        <v>359</v>
      </c>
      <c r="C80" s="268"/>
      <c r="D80" s="268"/>
      <c r="E80" s="251"/>
      <c r="F80" s="486" t="s">
        <v>704</v>
      </c>
    </row>
    <row r="81" spans="1:6" s="274" customFormat="1" ht="12" customHeight="1">
      <c r="A81" s="426" t="s">
        <v>360</v>
      </c>
      <c r="B81" s="438" t="s">
        <v>361</v>
      </c>
      <c r="C81" s="268"/>
      <c r="D81" s="268"/>
      <c r="E81" s="251"/>
      <c r="F81" s="486" t="s">
        <v>705</v>
      </c>
    </row>
    <row r="82" spans="1:6" s="274" customFormat="1" ht="12" customHeight="1" thickBot="1">
      <c r="A82" s="288" t="s">
        <v>362</v>
      </c>
      <c r="B82" s="439" t="s">
        <v>363</v>
      </c>
      <c r="C82" s="268"/>
      <c r="D82" s="268"/>
      <c r="E82" s="251"/>
      <c r="F82" s="486" t="s">
        <v>706</v>
      </c>
    </row>
    <row r="83" spans="1:6" s="274" customFormat="1" ht="12" customHeight="1" thickBot="1">
      <c r="A83" s="287" t="s">
        <v>364</v>
      </c>
      <c r="B83" s="440" t="s">
        <v>365</v>
      </c>
      <c r="C83" s="290"/>
      <c r="D83" s="290"/>
      <c r="E83" s="291"/>
      <c r="F83" s="486" t="s">
        <v>707</v>
      </c>
    </row>
    <row r="84" spans="1:6" s="274" customFormat="1" ht="13.5" customHeight="1" thickBot="1">
      <c r="A84" s="287" t="s">
        <v>366</v>
      </c>
      <c r="B84" s="210" t="s">
        <v>367</v>
      </c>
      <c r="C84" s="270">
        <f>+C62+C66+C71+C74+C78+C83</f>
        <v>115271</v>
      </c>
      <c r="D84" s="270">
        <f>+D62+D66+D71+D74+D78+D83</f>
        <v>0</v>
      </c>
      <c r="E84" s="282">
        <f>+E62+E66+E71+E74+E78+E83</f>
        <v>0</v>
      </c>
      <c r="F84" s="486" t="s">
        <v>708</v>
      </c>
    </row>
    <row r="85" spans="1:6" s="274" customFormat="1" ht="12" customHeight="1" thickBot="1">
      <c r="A85" s="289" t="s">
        <v>368</v>
      </c>
      <c r="B85" s="213" t="s">
        <v>369</v>
      </c>
      <c r="C85" s="270">
        <f>+C61+C84</f>
        <v>297245</v>
      </c>
      <c r="D85" s="270">
        <f>+D61+D84</f>
        <v>254178</v>
      </c>
      <c r="E85" s="282">
        <f>+E61+E84</f>
        <v>225979</v>
      </c>
      <c r="F85" s="486" t="s">
        <v>709</v>
      </c>
    </row>
    <row r="86" spans="1:5" ht="16.5" customHeight="1">
      <c r="A86" s="500" t="s">
        <v>35</v>
      </c>
      <c r="B86" s="500"/>
      <c r="C86" s="500"/>
      <c r="D86" s="500"/>
      <c r="E86" s="500"/>
    </row>
    <row r="87" spans="1:6" s="280" customFormat="1" ht="16.5" customHeight="1" thickBot="1">
      <c r="A87" s="32" t="s">
        <v>95</v>
      </c>
      <c r="B87" s="32"/>
      <c r="C87" s="32"/>
      <c r="D87" s="241"/>
      <c r="E87" s="241" t="s">
        <v>136</v>
      </c>
      <c r="F87" s="487"/>
    </row>
    <row r="88" spans="1:6" s="280" customFormat="1" ht="16.5" customHeight="1">
      <c r="A88" s="504" t="s">
        <v>57</v>
      </c>
      <c r="B88" s="501" t="s">
        <v>157</v>
      </c>
      <c r="C88" s="533" t="str">
        <f>+C3</f>
        <v>2013. évi tény</v>
      </c>
      <c r="D88" s="498" t="str">
        <f>+D3</f>
        <v>2014. évi</v>
      </c>
      <c r="E88" s="499"/>
      <c r="F88" s="487"/>
    </row>
    <row r="89" spans="1:5" ht="37.5" customHeight="1" thickBot="1">
      <c r="A89" s="505"/>
      <c r="B89" s="502"/>
      <c r="C89" s="534"/>
      <c r="D89" s="33" t="s">
        <v>159</v>
      </c>
      <c r="E89" s="34" t="s">
        <v>160</v>
      </c>
    </row>
    <row r="90" spans="1:6" s="273" customFormat="1" ht="12" customHeight="1" thickBot="1">
      <c r="A90" s="237" t="s">
        <v>370</v>
      </c>
      <c r="B90" s="238" t="s">
        <v>371</v>
      </c>
      <c r="C90" s="238" t="s">
        <v>372</v>
      </c>
      <c r="D90" s="238" t="s">
        <v>374</v>
      </c>
      <c r="E90" s="285" t="s">
        <v>451</v>
      </c>
      <c r="F90" s="485"/>
    </row>
    <row r="91" spans="1:6" ht="12" customHeight="1" thickBot="1">
      <c r="A91" s="234" t="s">
        <v>6</v>
      </c>
      <c r="B91" s="236" t="s">
        <v>524</v>
      </c>
      <c r="C91" s="263">
        <f>SUM(C92:C96)</f>
        <v>66469</v>
      </c>
      <c r="D91" s="263">
        <f>+D92+D93+D94+D95+D96</f>
        <v>203876</v>
      </c>
      <c r="E91" s="218">
        <f>+E92+E93+E94+E95+E96</f>
        <v>72978</v>
      </c>
      <c r="F91" s="484" t="s">
        <v>630</v>
      </c>
    </row>
    <row r="92" spans="1:6" ht="12" customHeight="1">
      <c r="A92" s="229" t="s">
        <v>69</v>
      </c>
      <c r="B92" s="441" t="s">
        <v>36</v>
      </c>
      <c r="C92" s="40">
        <v>17818</v>
      </c>
      <c r="D92" s="40">
        <v>27452</v>
      </c>
      <c r="E92" s="217">
        <v>25384</v>
      </c>
      <c r="F92" s="484" t="s">
        <v>631</v>
      </c>
    </row>
    <row r="93" spans="1:6" ht="12" customHeight="1">
      <c r="A93" s="226" t="s">
        <v>70</v>
      </c>
      <c r="B93" s="442" t="s">
        <v>116</v>
      </c>
      <c r="C93" s="265">
        <v>3966</v>
      </c>
      <c r="D93" s="265">
        <v>5359</v>
      </c>
      <c r="E93" s="248">
        <v>3933</v>
      </c>
      <c r="F93" s="484" t="s">
        <v>632</v>
      </c>
    </row>
    <row r="94" spans="1:6" ht="12" customHeight="1">
      <c r="A94" s="226" t="s">
        <v>71</v>
      </c>
      <c r="B94" s="442" t="s">
        <v>89</v>
      </c>
      <c r="C94" s="267">
        <v>24015</v>
      </c>
      <c r="D94" s="267">
        <v>39470</v>
      </c>
      <c r="E94" s="250">
        <v>32377</v>
      </c>
      <c r="F94" s="484" t="s">
        <v>633</v>
      </c>
    </row>
    <row r="95" spans="1:6" ht="12" customHeight="1">
      <c r="A95" s="226" t="s">
        <v>72</v>
      </c>
      <c r="B95" s="443" t="s">
        <v>117</v>
      </c>
      <c r="C95" s="267"/>
      <c r="D95" s="267">
        <v>10707</v>
      </c>
      <c r="E95" s="250">
        <v>7451</v>
      </c>
      <c r="F95" s="484" t="s">
        <v>634</v>
      </c>
    </row>
    <row r="96" spans="1:6" ht="12" customHeight="1">
      <c r="A96" s="226" t="s">
        <v>80</v>
      </c>
      <c r="B96" s="444" t="s">
        <v>118</v>
      </c>
      <c r="C96" s="267">
        <v>20670</v>
      </c>
      <c r="D96" s="267">
        <v>120888</v>
      </c>
      <c r="E96" s="250">
        <v>3833</v>
      </c>
      <c r="F96" s="484" t="s">
        <v>635</v>
      </c>
    </row>
    <row r="97" spans="1:6" ht="12" customHeight="1">
      <c r="A97" s="226" t="s">
        <v>73</v>
      </c>
      <c r="B97" s="442" t="s">
        <v>377</v>
      </c>
      <c r="C97" s="267"/>
      <c r="D97" s="267"/>
      <c r="E97" s="250"/>
      <c r="F97" s="484" t="s">
        <v>636</v>
      </c>
    </row>
    <row r="98" spans="1:6" ht="12" customHeight="1">
      <c r="A98" s="226" t="s">
        <v>74</v>
      </c>
      <c r="B98" s="445" t="s">
        <v>378</v>
      </c>
      <c r="C98" s="267"/>
      <c r="D98" s="267"/>
      <c r="E98" s="250"/>
      <c r="F98" s="484" t="s">
        <v>637</v>
      </c>
    </row>
    <row r="99" spans="1:6" ht="12" customHeight="1">
      <c r="A99" s="226" t="s">
        <v>81</v>
      </c>
      <c r="B99" s="442" t="s">
        <v>379</v>
      </c>
      <c r="C99" s="267"/>
      <c r="D99" s="267"/>
      <c r="E99" s="250"/>
      <c r="F99" s="484" t="s">
        <v>638</v>
      </c>
    </row>
    <row r="100" spans="1:6" ht="12" customHeight="1">
      <c r="A100" s="226" t="s">
        <v>82</v>
      </c>
      <c r="B100" s="442" t="s">
        <v>380</v>
      </c>
      <c r="C100" s="267"/>
      <c r="D100" s="267"/>
      <c r="E100" s="250"/>
      <c r="F100" s="484" t="s">
        <v>639</v>
      </c>
    </row>
    <row r="101" spans="1:6" ht="12" customHeight="1">
      <c r="A101" s="226" t="s">
        <v>83</v>
      </c>
      <c r="B101" s="445" t="s">
        <v>381</v>
      </c>
      <c r="C101" s="267"/>
      <c r="D101" s="267"/>
      <c r="E101" s="250"/>
      <c r="F101" s="484" t="s">
        <v>640</v>
      </c>
    </row>
    <row r="102" spans="1:6" ht="12" customHeight="1">
      <c r="A102" s="226" t="s">
        <v>84</v>
      </c>
      <c r="B102" s="445" t="s">
        <v>382</v>
      </c>
      <c r="C102" s="267"/>
      <c r="D102" s="267"/>
      <c r="E102" s="250"/>
      <c r="F102" s="484" t="s">
        <v>641</v>
      </c>
    </row>
    <row r="103" spans="1:6" ht="12" customHeight="1">
      <c r="A103" s="226" t="s">
        <v>86</v>
      </c>
      <c r="B103" s="442" t="s">
        <v>383</v>
      </c>
      <c r="C103" s="267"/>
      <c r="D103" s="267"/>
      <c r="E103" s="250"/>
      <c r="F103" s="484" t="s">
        <v>642</v>
      </c>
    </row>
    <row r="104" spans="1:6" ht="12" customHeight="1">
      <c r="A104" s="225" t="s">
        <v>119</v>
      </c>
      <c r="B104" s="446" t="s">
        <v>384</v>
      </c>
      <c r="C104" s="267"/>
      <c r="D104" s="267"/>
      <c r="E104" s="250"/>
      <c r="F104" s="484" t="s">
        <v>643</v>
      </c>
    </row>
    <row r="105" spans="1:6" ht="12" customHeight="1">
      <c r="A105" s="226" t="s">
        <v>385</v>
      </c>
      <c r="B105" s="446" t="s">
        <v>386</v>
      </c>
      <c r="C105" s="267"/>
      <c r="D105" s="267"/>
      <c r="E105" s="250"/>
      <c r="F105" s="484" t="s">
        <v>644</v>
      </c>
    </row>
    <row r="106" spans="1:6" ht="12" customHeight="1" thickBot="1">
      <c r="A106" s="230" t="s">
        <v>387</v>
      </c>
      <c r="B106" s="447" t="s">
        <v>388</v>
      </c>
      <c r="C106" s="41"/>
      <c r="D106" s="41"/>
      <c r="E106" s="211"/>
      <c r="F106" s="484" t="s">
        <v>645</v>
      </c>
    </row>
    <row r="107" spans="1:6" ht="12" customHeight="1" thickBot="1">
      <c r="A107" s="232" t="s">
        <v>7</v>
      </c>
      <c r="B107" s="235" t="s">
        <v>525</v>
      </c>
      <c r="C107" s="264">
        <f>+C108+C110+C112</f>
        <v>21132</v>
      </c>
      <c r="D107" s="264">
        <f>+D108+D110+D112</f>
        <v>111942</v>
      </c>
      <c r="E107" s="247">
        <f>+E108+E110+E112</f>
        <v>111406</v>
      </c>
      <c r="F107" s="484" t="s">
        <v>646</v>
      </c>
    </row>
    <row r="108" spans="1:6" ht="12" customHeight="1">
      <c r="A108" s="227" t="s">
        <v>75</v>
      </c>
      <c r="B108" s="442" t="s">
        <v>135</v>
      </c>
      <c r="C108" s="266">
        <v>15678</v>
      </c>
      <c r="D108" s="266">
        <v>5981</v>
      </c>
      <c r="E108" s="249">
        <v>5445</v>
      </c>
      <c r="F108" s="484" t="s">
        <v>647</v>
      </c>
    </row>
    <row r="109" spans="1:6" ht="12" customHeight="1">
      <c r="A109" s="227" t="s">
        <v>76</v>
      </c>
      <c r="B109" s="446" t="s">
        <v>390</v>
      </c>
      <c r="C109" s="266"/>
      <c r="D109" s="266"/>
      <c r="E109" s="249"/>
      <c r="F109" s="484" t="s">
        <v>648</v>
      </c>
    </row>
    <row r="110" spans="1:6" ht="15.75">
      <c r="A110" s="227" t="s">
        <v>77</v>
      </c>
      <c r="B110" s="446" t="s">
        <v>120</v>
      </c>
      <c r="C110" s="265">
        <v>700</v>
      </c>
      <c r="D110" s="265">
        <v>105961</v>
      </c>
      <c r="E110" s="248">
        <v>105961</v>
      </c>
      <c r="F110" s="484" t="s">
        <v>649</v>
      </c>
    </row>
    <row r="111" spans="1:6" ht="12" customHeight="1">
      <c r="A111" s="227" t="s">
        <v>78</v>
      </c>
      <c r="B111" s="446" t="s">
        <v>391</v>
      </c>
      <c r="C111" s="265"/>
      <c r="D111" s="265"/>
      <c r="E111" s="248"/>
      <c r="F111" s="484" t="s">
        <v>650</v>
      </c>
    </row>
    <row r="112" spans="1:6" ht="12" customHeight="1">
      <c r="A112" s="227" t="s">
        <v>79</v>
      </c>
      <c r="B112" s="439" t="s">
        <v>138</v>
      </c>
      <c r="C112" s="265">
        <v>4754</v>
      </c>
      <c r="D112" s="265"/>
      <c r="E112" s="248"/>
      <c r="F112" s="484" t="s">
        <v>651</v>
      </c>
    </row>
    <row r="113" spans="1:6" ht="15.75">
      <c r="A113" s="227" t="s">
        <v>85</v>
      </c>
      <c r="B113" s="438" t="s">
        <v>392</v>
      </c>
      <c r="C113" s="265"/>
      <c r="D113" s="265"/>
      <c r="E113" s="248"/>
      <c r="F113" s="484" t="s">
        <v>652</v>
      </c>
    </row>
    <row r="114" spans="1:6" ht="15.75">
      <c r="A114" s="227" t="s">
        <v>87</v>
      </c>
      <c r="B114" s="448" t="s">
        <v>393</v>
      </c>
      <c r="C114" s="265"/>
      <c r="D114" s="265"/>
      <c r="E114" s="248"/>
      <c r="F114" s="484" t="s">
        <v>653</v>
      </c>
    </row>
    <row r="115" spans="1:6" ht="12" customHeight="1">
      <c r="A115" s="227" t="s">
        <v>121</v>
      </c>
      <c r="B115" s="442" t="s">
        <v>380</v>
      </c>
      <c r="C115" s="265"/>
      <c r="D115" s="265"/>
      <c r="E115" s="248"/>
      <c r="F115" s="484" t="s">
        <v>654</v>
      </c>
    </row>
    <row r="116" spans="1:6" ht="12" customHeight="1">
      <c r="A116" s="227" t="s">
        <v>122</v>
      </c>
      <c r="B116" s="442" t="s">
        <v>394</v>
      </c>
      <c r="C116" s="265"/>
      <c r="D116" s="265"/>
      <c r="E116" s="248"/>
      <c r="F116" s="484" t="s">
        <v>655</v>
      </c>
    </row>
    <row r="117" spans="1:6" ht="12" customHeight="1">
      <c r="A117" s="227" t="s">
        <v>123</v>
      </c>
      <c r="B117" s="442" t="s">
        <v>395</v>
      </c>
      <c r="C117" s="265"/>
      <c r="D117" s="265"/>
      <c r="E117" s="248"/>
      <c r="F117" s="484" t="s">
        <v>656</v>
      </c>
    </row>
    <row r="118" spans="1:6" s="292" customFormat="1" ht="12" customHeight="1">
      <c r="A118" s="227" t="s">
        <v>396</v>
      </c>
      <c r="B118" s="442" t="s">
        <v>383</v>
      </c>
      <c r="C118" s="265"/>
      <c r="D118" s="265"/>
      <c r="E118" s="248"/>
      <c r="F118" s="484" t="s">
        <v>657</v>
      </c>
    </row>
    <row r="119" spans="1:6" ht="12" customHeight="1">
      <c r="A119" s="227" t="s">
        <v>397</v>
      </c>
      <c r="B119" s="442" t="s">
        <v>398</v>
      </c>
      <c r="C119" s="265"/>
      <c r="D119" s="265"/>
      <c r="E119" s="248"/>
      <c r="F119" s="484" t="s">
        <v>658</v>
      </c>
    </row>
    <row r="120" spans="1:6" ht="12" customHeight="1" thickBot="1">
      <c r="A120" s="225" t="s">
        <v>399</v>
      </c>
      <c r="B120" s="442" t="s">
        <v>400</v>
      </c>
      <c r="C120" s="267"/>
      <c r="D120" s="267"/>
      <c r="E120" s="250"/>
      <c r="F120" s="484" t="s">
        <v>659</v>
      </c>
    </row>
    <row r="121" spans="1:6" ht="12" customHeight="1" thickBot="1">
      <c r="A121" s="232" t="s">
        <v>8</v>
      </c>
      <c r="B121" s="419" t="s">
        <v>401</v>
      </c>
      <c r="C121" s="264">
        <f>+C122+C123</f>
        <v>0</v>
      </c>
      <c r="D121" s="264">
        <f>+D122+D123</f>
        <v>0</v>
      </c>
      <c r="E121" s="247">
        <f>+E122+E123</f>
        <v>0</v>
      </c>
      <c r="F121" s="484" t="s">
        <v>660</v>
      </c>
    </row>
    <row r="122" spans="1:6" ht="12" customHeight="1">
      <c r="A122" s="227" t="s">
        <v>58</v>
      </c>
      <c r="B122" s="448" t="s">
        <v>45</v>
      </c>
      <c r="C122" s="266"/>
      <c r="D122" s="266"/>
      <c r="E122" s="249"/>
      <c r="F122" s="484" t="s">
        <v>661</v>
      </c>
    </row>
    <row r="123" spans="1:6" ht="12" customHeight="1" thickBot="1">
      <c r="A123" s="228" t="s">
        <v>59</v>
      </c>
      <c r="B123" s="446" t="s">
        <v>46</v>
      </c>
      <c r="C123" s="267"/>
      <c r="D123" s="267"/>
      <c r="E123" s="250"/>
      <c r="F123" s="484" t="s">
        <v>662</v>
      </c>
    </row>
    <row r="124" spans="1:6" ht="12" customHeight="1" thickBot="1">
      <c r="A124" s="232" t="s">
        <v>9</v>
      </c>
      <c r="B124" s="419" t="s">
        <v>402</v>
      </c>
      <c r="C124" s="264">
        <f>+C91+C107+C121</f>
        <v>87601</v>
      </c>
      <c r="D124" s="264">
        <f>+D91+D107+D121</f>
        <v>315818</v>
      </c>
      <c r="E124" s="247">
        <f>+E91+E107+E121</f>
        <v>184384</v>
      </c>
      <c r="F124" s="484" t="s">
        <v>663</v>
      </c>
    </row>
    <row r="125" spans="1:6" ht="12" customHeight="1" thickBot="1">
      <c r="A125" s="232" t="s">
        <v>10</v>
      </c>
      <c r="B125" s="419" t="s">
        <v>403</v>
      </c>
      <c r="C125" s="264">
        <f>+C126+C127+C128</f>
        <v>0</v>
      </c>
      <c r="D125" s="264">
        <f>+D126+D127+D128</f>
        <v>0</v>
      </c>
      <c r="E125" s="247">
        <f>+E126+E127+E128</f>
        <v>0</v>
      </c>
      <c r="F125" s="484" t="s">
        <v>664</v>
      </c>
    </row>
    <row r="126" spans="1:6" ht="12" customHeight="1">
      <c r="A126" s="227" t="s">
        <v>62</v>
      </c>
      <c r="B126" s="448" t="s">
        <v>526</v>
      </c>
      <c r="C126" s="265"/>
      <c r="D126" s="265"/>
      <c r="E126" s="248"/>
      <c r="F126" s="484" t="s">
        <v>665</v>
      </c>
    </row>
    <row r="127" spans="1:6" ht="12" customHeight="1">
      <c r="A127" s="227" t="s">
        <v>63</v>
      </c>
      <c r="B127" s="448" t="s">
        <v>527</v>
      </c>
      <c r="C127" s="265"/>
      <c r="D127" s="265"/>
      <c r="E127" s="248"/>
      <c r="F127" s="484" t="s">
        <v>666</v>
      </c>
    </row>
    <row r="128" spans="1:6" ht="12" customHeight="1" thickBot="1">
      <c r="A128" s="225" t="s">
        <v>64</v>
      </c>
      <c r="B128" s="449" t="s">
        <v>528</v>
      </c>
      <c r="C128" s="265"/>
      <c r="D128" s="265"/>
      <c r="E128" s="248"/>
      <c r="F128" s="484" t="s">
        <v>667</v>
      </c>
    </row>
    <row r="129" spans="1:6" ht="12" customHeight="1" thickBot="1">
      <c r="A129" s="232" t="s">
        <v>11</v>
      </c>
      <c r="B129" s="419" t="s">
        <v>407</v>
      </c>
      <c r="C129" s="264">
        <f>+C130+C131+C132+C133</f>
        <v>0</v>
      </c>
      <c r="D129" s="264">
        <f>+D130+D131+D132+D133</f>
        <v>0</v>
      </c>
      <c r="E129" s="247">
        <f>+E130+E131+E132+E133</f>
        <v>0</v>
      </c>
      <c r="F129" s="484" t="s">
        <v>668</v>
      </c>
    </row>
    <row r="130" spans="1:6" ht="12" customHeight="1">
      <c r="A130" s="227" t="s">
        <v>65</v>
      </c>
      <c r="B130" s="448" t="s">
        <v>529</v>
      </c>
      <c r="C130" s="265"/>
      <c r="D130" s="265"/>
      <c r="E130" s="248"/>
      <c r="F130" s="484" t="s">
        <v>669</v>
      </c>
    </row>
    <row r="131" spans="1:6" ht="12" customHeight="1">
      <c r="A131" s="227" t="s">
        <v>66</v>
      </c>
      <c r="B131" s="448" t="s">
        <v>530</v>
      </c>
      <c r="C131" s="265"/>
      <c r="D131" s="265"/>
      <c r="E131" s="248"/>
      <c r="F131" s="484" t="s">
        <v>670</v>
      </c>
    </row>
    <row r="132" spans="1:6" ht="12" customHeight="1">
      <c r="A132" s="227" t="s">
        <v>305</v>
      </c>
      <c r="B132" s="448" t="s">
        <v>531</v>
      </c>
      <c r="C132" s="265"/>
      <c r="D132" s="265"/>
      <c r="E132" s="248"/>
      <c r="F132" s="484" t="s">
        <v>671</v>
      </c>
    </row>
    <row r="133" spans="1:6" ht="12" customHeight="1" thickBot="1">
      <c r="A133" s="225" t="s">
        <v>307</v>
      </c>
      <c r="B133" s="449" t="s">
        <v>532</v>
      </c>
      <c r="C133" s="265"/>
      <c r="D133" s="265"/>
      <c r="E133" s="248"/>
      <c r="F133" s="484" t="s">
        <v>672</v>
      </c>
    </row>
    <row r="134" spans="1:6" ht="12" customHeight="1" thickBot="1">
      <c r="A134" s="232" t="s">
        <v>12</v>
      </c>
      <c r="B134" s="419" t="s">
        <v>412</v>
      </c>
      <c r="C134" s="270">
        <f>+C135+C136+C137+C138</f>
        <v>99869</v>
      </c>
      <c r="D134" s="270">
        <f>+D135+D136+D137+D138</f>
        <v>0</v>
      </c>
      <c r="E134" s="282">
        <f>+E135+E136+E137+E138</f>
        <v>0</v>
      </c>
      <c r="F134" s="484" t="s">
        <v>673</v>
      </c>
    </row>
    <row r="135" spans="1:6" ht="12" customHeight="1">
      <c r="A135" s="227" t="s">
        <v>67</v>
      </c>
      <c r="B135" s="448" t="s">
        <v>413</v>
      </c>
      <c r="C135" s="265"/>
      <c r="D135" s="265"/>
      <c r="E135" s="248"/>
      <c r="F135" s="484" t="s">
        <v>674</v>
      </c>
    </row>
    <row r="136" spans="1:6" ht="12" customHeight="1">
      <c r="A136" s="227" t="s">
        <v>68</v>
      </c>
      <c r="B136" s="448" t="s">
        <v>414</v>
      </c>
      <c r="C136" s="265"/>
      <c r="D136" s="265"/>
      <c r="E136" s="248"/>
      <c r="F136" s="484" t="s">
        <v>675</v>
      </c>
    </row>
    <row r="137" spans="1:6" ht="12" customHeight="1">
      <c r="A137" s="227" t="s">
        <v>314</v>
      </c>
      <c r="B137" s="448" t="s">
        <v>533</v>
      </c>
      <c r="C137" s="265"/>
      <c r="D137" s="265"/>
      <c r="E137" s="248"/>
      <c r="F137" s="484" t="s">
        <v>676</v>
      </c>
    </row>
    <row r="138" spans="1:6" ht="12" customHeight="1" thickBot="1">
      <c r="A138" s="225" t="s">
        <v>316</v>
      </c>
      <c r="B138" s="449" t="s">
        <v>730</v>
      </c>
      <c r="C138" s="265">
        <v>99869</v>
      </c>
      <c r="D138" s="265"/>
      <c r="E138" s="248"/>
      <c r="F138" s="484" t="s">
        <v>677</v>
      </c>
    </row>
    <row r="139" spans="1:9" ht="15" customHeight="1" thickBot="1">
      <c r="A139" s="232" t="s">
        <v>13</v>
      </c>
      <c r="B139" s="419" t="s">
        <v>500</v>
      </c>
      <c r="C139" s="42">
        <f>+C140+C141+C142+C143</f>
        <v>0</v>
      </c>
      <c r="D139" s="42">
        <f>+D140+D141+D142+D143</f>
        <v>0</v>
      </c>
      <c r="E139" s="216">
        <f>+E140+E141+E142+E143</f>
        <v>0</v>
      </c>
      <c r="F139" s="484" t="s">
        <v>678</v>
      </c>
      <c r="G139" s="281"/>
      <c r="H139" s="281"/>
      <c r="I139" s="281"/>
    </row>
    <row r="140" spans="1:6" s="274" customFormat="1" ht="12.75" customHeight="1">
      <c r="A140" s="227" t="s">
        <v>114</v>
      </c>
      <c r="B140" s="448" t="s">
        <v>418</v>
      </c>
      <c r="C140" s="265"/>
      <c r="D140" s="265"/>
      <c r="E140" s="248"/>
      <c r="F140" s="484" t="s">
        <v>679</v>
      </c>
    </row>
    <row r="141" spans="1:6" ht="13.5" customHeight="1">
      <c r="A141" s="227" t="s">
        <v>115</v>
      </c>
      <c r="B141" s="448" t="s">
        <v>419</v>
      </c>
      <c r="C141" s="265"/>
      <c r="D141" s="265"/>
      <c r="E141" s="248"/>
      <c r="F141" s="484" t="s">
        <v>680</v>
      </c>
    </row>
    <row r="142" spans="1:6" ht="13.5" customHeight="1">
      <c r="A142" s="227" t="s">
        <v>137</v>
      </c>
      <c r="B142" s="448" t="s">
        <v>420</v>
      </c>
      <c r="C142" s="265"/>
      <c r="D142" s="265"/>
      <c r="E142" s="248"/>
      <c r="F142" s="484" t="s">
        <v>681</v>
      </c>
    </row>
    <row r="143" spans="1:6" ht="13.5" customHeight="1" thickBot="1">
      <c r="A143" s="227" t="s">
        <v>322</v>
      </c>
      <c r="B143" s="448" t="s">
        <v>421</v>
      </c>
      <c r="C143" s="265"/>
      <c r="D143" s="265"/>
      <c r="E143" s="248"/>
      <c r="F143" s="484" t="s">
        <v>682</v>
      </c>
    </row>
    <row r="144" spans="1:6" ht="12.75" customHeight="1" thickBot="1">
      <c r="A144" s="232" t="s">
        <v>14</v>
      </c>
      <c r="B144" s="419" t="s">
        <v>422</v>
      </c>
      <c r="C144" s="214">
        <f>+C125+C129+C134+C139</f>
        <v>99869</v>
      </c>
      <c r="D144" s="214">
        <f>+D125+D129+D134+D139</f>
        <v>0</v>
      </c>
      <c r="E144" s="215">
        <f>+E125+E129+E134+E139</f>
        <v>0</v>
      </c>
      <c r="F144" s="484" t="s">
        <v>683</v>
      </c>
    </row>
    <row r="145" spans="1:6" ht="13.5" customHeight="1" thickBot="1">
      <c r="A145" s="257" t="s">
        <v>15</v>
      </c>
      <c r="B145" s="450" t="s">
        <v>423</v>
      </c>
      <c r="C145" s="214">
        <f>+C124+C144</f>
        <v>187470</v>
      </c>
      <c r="D145" s="214">
        <f>+D124+D144</f>
        <v>315818</v>
      </c>
      <c r="E145" s="215">
        <f>+E124+E144</f>
        <v>184384</v>
      </c>
      <c r="F145" s="484" t="s">
        <v>684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mergeCells count="10">
    <mergeCell ref="B88:B89"/>
    <mergeCell ref="D88:E88"/>
    <mergeCell ref="A88:A89"/>
    <mergeCell ref="A86:E86"/>
    <mergeCell ref="C88:C89"/>
    <mergeCell ref="A1:E1"/>
    <mergeCell ref="D3:E3"/>
    <mergeCell ref="C3:C4"/>
    <mergeCell ref="B3:B4"/>
    <mergeCell ref="A3:A4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Úrhida Község Önkormányzat
2014. ÉVI ZÁRSZÁMADÁSÁNAK PÉNZÜGYI MÉRLEGE&amp;10
&amp;R&amp;"Times New Roman CE,Félkövér dőlt"&amp;11 1. tájékoztató tábla a 7/2015. (V.29.) önkormányzati rendelethez</oddHeader>
  </headerFooter>
  <rowBreaks count="1" manualBreakCount="1">
    <brk id="85" min="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workbookViewId="0" topLeftCell="A1">
      <selection activeCell="G6" sqref="G6:G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57"/>
      <c r="B1" s="58"/>
      <c r="C1" s="58"/>
      <c r="D1" s="58"/>
      <c r="E1" s="58"/>
      <c r="F1" s="58"/>
      <c r="G1" s="58"/>
      <c r="H1" s="58"/>
      <c r="I1" s="58"/>
      <c r="J1" s="59" t="s">
        <v>49</v>
      </c>
      <c r="K1" s="515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63" customFormat="1" ht="26.25" customHeight="1">
      <c r="A2" s="537" t="s">
        <v>57</v>
      </c>
      <c r="B2" s="535" t="s">
        <v>162</v>
      </c>
      <c r="C2" s="535" t="s">
        <v>163</v>
      </c>
      <c r="D2" s="535" t="s">
        <v>164</v>
      </c>
      <c r="E2" s="535" t="str">
        <f>+CONCATENATE(LEFT(ÖSSZEFÜGGÉSEK!A4,4),". évi teljesítés")</f>
        <v>2014. évi teljesítés</v>
      </c>
      <c r="F2" s="60" t="s">
        <v>165</v>
      </c>
      <c r="G2" s="61"/>
      <c r="H2" s="61"/>
      <c r="I2" s="62"/>
      <c r="J2" s="539" t="s">
        <v>166</v>
      </c>
      <c r="K2" s="515"/>
    </row>
    <row r="3" spans="1:11" s="67" customFormat="1" ht="32.25" customHeight="1" thickBot="1">
      <c r="A3" s="538"/>
      <c r="B3" s="536"/>
      <c r="C3" s="536"/>
      <c r="D3" s="541"/>
      <c r="E3" s="541"/>
      <c r="F3" s="64" t="str">
        <f>+CONCATENATE(LEFT(ÖSSZEFÜGGÉSEK!A4,4)+1,".")</f>
        <v>2015.</v>
      </c>
      <c r="G3" s="65" t="str">
        <f>+CONCATENATE(LEFT(ÖSSZEFÜGGÉSEK!A4,4)+2,".")</f>
        <v>2016.</v>
      </c>
      <c r="H3" s="65" t="str">
        <f>+CONCATENATE(LEFT(ÖSSZEFÜGGÉSEK!A4,4)+3,".")</f>
        <v>2017.</v>
      </c>
      <c r="I3" s="66" t="str">
        <f>+CONCATENATE(LEFT(ÖSSZEFÜGGÉSEK!A4,4)+3,". után")</f>
        <v>2017. után</v>
      </c>
      <c r="J3" s="540"/>
      <c r="K3" s="515"/>
    </row>
    <row r="4" spans="1:11" s="69" customFormat="1" ht="13.5" customHeight="1" thickBot="1">
      <c r="A4" s="422" t="s">
        <v>370</v>
      </c>
      <c r="B4" s="68" t="s">
        <v>534</v>
      </c>
      <c r="C4" s="423" t="s">
        <v>372</v>
      </c>
      <c r="D4" s="423" t="s">
        <v>373</v>
      </c>
      <c r="E4" s="423" t="s">
        <v>374</v>
      </c>
      <c r="F4" s="423" t="s">
        <v>451</v>
      </c>
      <c r="G4" s="423" t="s">
        <v>452</v>
      </c>
      <c r="H4" s="423" t="s">
        <v>453</v>
      </c>
      <c r="I4" s="423" t="s">
        <v>454</v>
      </c>
      <c r="J4" s="424" t="s">
        <v>626</v>
      </c>
      <c r="K4" s="515"/>
    </row>
    <row r="5" spans="1:11" ht="33.75" customHeight="1">
      <c r="A5" s="70" t="s">
        <v>6</v>
      </c>
      <c r="B5" s="71" t="s">
        <v>167</v>
      </c>
      <c r="C5" s="72"/>
      <c r="D5" s="73">
        <f aca="true" t="shared" si="0" ref="D5:I5">SUM(D6:D7)</f>
        <v>0</v>
      </c>
      <c r="E5" s="73">
        <f t="shared" si="0"/>
        <v>0</v>
      </c>
      <c r="F5" s="73">
        <f t="shared" si="0"/>
        <v>0</v>
      </c>
      <c r="G5" s="73">
        <f t="shared" si="0"/>
        <v>0</v>
      </c>
      <c r="H5" s="73">
        <f t="shared" si="0"/>
        <v>0</v>
      </c>
      <c r="I5" s="74">
        <f t="shared" si="0"/>
        <v>0</v>
      </c>
      <c r="J5" s="75">
        <f aca="true" t="shared" si="1" ref="J5:J17">SUM(F5:I5)</f>
        <v>0</v>
      </c>
      <c r="K5" s="515"/>
    </row>
    <row r="6" spans="1:11" ht="21" customHeight="1">
      <c r="A6" s="76" t="s">
        <v>7</v>
      </c>
      <c r="B6" s="77" t="s">
        <v>168</v>
      </c>
      <c r="C6" s="78"/>
      <c r="D6" s="2">
        <v>0</v>
      </c>
      <c r="E6" s="2">
        <v>0</v>
      </c>
      <c r="F6" s="2">
        <v>0</v>
      </c>
      <c r="G6" s="2">
        <v>0</v>
      </c>
      <c r="H6" s="2"/>
      <c r="I6" s="36"/>
      <c r="J6" s="79">
        <f t="shared" si="1"/>
        <v>0</v>
      </c>
      <c r="K6" s="515"/>
    </row>
    <row r="7" spans="1:11" ht="21" customHeight="1">
      <c r="A7" s="76" t="s">
        <v>8</v>
      </c>
      <c r="B7" s="77" t="s">
        <v>168</v>
      </c>
      <c r="C7" s="78"/>
      <c r="D7" s="2"/>
      <c r="E7" s="2"/>
      <c r="F7" s="2"/>
      <c r="G7" s="2"/>
      <c r="H7" s="2"/>
      <c r="I7" s="36"/>
      <c r="J7" s="79">
        <f t="shared" si="1"/>
        <v>0</v>
      </c>
      <c r="K7" s="515"/>
    </row>
    <row r="8" spans="1:11" ht="36" customHeight="1">
      <c r="A8" s="76" t="s">
        <v>9</v>
      </c>
      <c r="B8" s="80" t="s">
        <v>169</v>
      </c>
      <c r="C8" s="81"/>
      <c r="D8" s="82">
        <f aca="true" t="shared" si="2" ref="D8:I8">SUM(D9:D10)</f>
        <v>0</v>
      </c>
      <c r="E8" s="82">
        <f t="shared" si="2"/>
        <v>0</v>
      </c>
      <c r="F8" s="82">
        <f t="shared" si="2"/>
        <v>0</v>
      </c>
      <c r="G8" s="82">
        <f t="shared" si="2"/>
        <v>0</v>
      </c>
      <c r="H8" s="82">
        <f t="shared" si="2"/>
        <v>0</v>
      </c>
      <c r="I8" s="83">
        <f t="shared" si="2"/>
        <v>0</v>
      </c>
      <c r="J8" s="84">
        <f t="shared" si="1"/>
        <v>0</v>
      </c>
      <c r="K8" s="515"/>
    </row>
    <row r="9" spans="1:11" ht="21" customHeight="1">
      <c r="A9" s="76" t="s">
        <v>10</v>
      </c>
      <c r="B9" s="77" t="s">
        <v>168</v>
      </c>
      <c r="C9" s="78"/>
      <c r="D9" s="2"/>
      <c r="E9" s="2"/>
      <c r="F9" s="2"/>
      <c r="G9" s="2"/>
      <c r="H9" s="2"/>
      <c r="I9" s="36"/>
      <c r="J9" s="79">
        <f t="shared" si="1"/>
        <v>0</v>
      </c>
      <c r="K9" s="515"/>
    </row>
    <row r="10" spans="1:11" ht="18" customHeight="1">
      <c r="A10" s="76" t="s">
        <v>11</v>
      </c>
      <c r="B10" s="77" t="s">
        <v>168</v>
      </c>
      <c r="C10" s="78"/>
      <c r="D10" s="2"/>
      <c r="E10" s="2"/>
      <c r="F10" s="2"/>
      <c r="G10" s="2"/>
      <c r="H10" s="2"/>
      <c r="I10" s="36"/>
      <c r="J10" s="79">
        <f t="shared" si="1"/>
        <v>0</v>
      </c>
      <c r="K10" s="515"/>
    </row>
    <row r="11" spans="1:11" ht="21" customHeight="1">
      <c r="A11" s="76" t="s">
        <v>12</v>
      </c>
      <c r="B11" s="85" t="s">
        <v>170</v>
      </c>
      <c r="C11" s="81"/>
      <c r="D11" s="82">
        <f aca="true" t="shared" si="3" ref="D11:I11">SUM(D12:D12)</f>
        <v>5013</v>
      </c>
      <c r="E11" s="82">
        <f t="shared" si="3"/>
        <v>0</v>
      </c>
      <c r="F11" s="82">
        <f t="shared" si="3"/>
        <v>5013</v>
      </c>
      <c r="G11" s="82">
        <f t="shared" si="3"/>
        <v>0</v>
      </c>
      <c r="H11" s="82">
        <f t="shared" si="3"/>
        <v>0</v>
      </c>
      <c r="I11" s="83">
        <f t="shared" si="3"/>
        <v>0</v>
      </c>
      <c r="J11" s="84">
        <f t="shared" si="1"/>
        <v>5013</v>
      </c>
      <c r="K11" s="515"/>
    </row>
    <row r="12" spans="1:11" ht="21" customHeight="1">
      <c r="A12" s="76" t="s">
        <v>13</v>
      </c>
      <c r="B12" s="77" t="s">
        <v>719</v>
      </c>
      <c r="C12" s="78">
        <v>2014</v>
      </c>
      <c r="D12" s="2">
        <v>5013</v>
      </c>
      <c r="E12" s="2">
        <v>0</v>
      </c>
      <c r="F12" s="2">
        <v>5013</v>
      </c>
      <c r="G12" s="2">
        <v>0</v>
      </c>
      <c r="H12" s="2"/>
      <c r="I12" s="36"/>
      <c r="J12" s="79">
        <f t="shared" si="1"/>
        <v>5013</v>
      </c>
      <c r="K12" s="515"/>
    </row>
    <row r="13" spans="1:11" ht="21" customHeight="1">
      <c r="A13" s="76" t="s">
        <v>14</v>
      </c>
      <c r="B13" s="85" t="s">
        <v>171</v>
      </c>
      <c r="C13" s="81"/>
      <c r="D13" s="82">
        <f aca="true" t="shared" si="4" ref="D13:I13">SUM(D14:D14)</f>
        <v>0</v>
      </c>
      <c r="E13" s="82">
        <f t="shared" si="4"/>
        <v>0</v>
      </c>
      <c r="F13" s="82">
        <f t="shared" si="4"/>
        <v>0</v>
      </c>
      <c r="G13" s="82">
        <f t="shared" si="4"/>
        <v>0</v>
      </c>
      <c r="H13" s="82">
        <f t="shared" si="4"/>
        <v>0</v>
      </c>
      <c r="I13" s="83">
        <f t="shared" si="4"/>
        <v>0</v>
      </c>
      <c r="J13" s="84">
        <f t="shared" si="1"/>
        <v>0</v>
      </c>
      <c r="K13" s="515"/>
    </row>
    <row r="14" spans="1:11" ht="21" customHeight="1">
      <c r="A14" s="76" t="s">
        <v>15</v>
      </c>
      <c r="B14" s="77" t="s">
        <v>168</v>
      </c>
      <c r="C14" s="78"/>
      <c r="D14" s="2"/>
      <c r="E14" s="2"/>
      <c r="F14" s="2"/>
      <c r="G14" s="2"/>
      <c r="H14" s="2"/>
      <c r="I14" s="36"/>
      <c r="J14" s="79">
        <f t="shared" si="1"/>
        <v>0</v>
      </c>
      <c r="K14" s="515"/>
    </row>
    <row r="15" spans="1:11" ht="21" customHeight="1">
      <c r="A15" s="86" t="s">
        <v>16</v>
      </c>
      <c r="B15" s="87" t="s">
        <v>172</v>
      </c>
      <c r="C15" s="88"/>
      <c r="D15" s="89">
        <f aca="true" t="shared" si="5" ref="D15:I15">SUM(D16:D17)</f>
        <v>0</v>
      </c>
      <c r="E15" s="89">
        <f t="shared" si="5"/>
        <v>0</v>
      </c>
      <c r="F15" s="89">
        <f t="shared" si="5"/>
        <v>0</v>
      </c>
      <c r="G15" s="89">
        <f t="shared" si="5"/>
        <v>0</v>
      </c>
      <c r="H15" s="89">
        <f t="shared" si="5"/>
        <v>0</v>
      </c>
      <c r="I15" s="90">
        <f t="shared" si="5"/>
        <v>0</v>
      </c>
      <c r="J15" s="84">
        <f t="shared" si="1"/>
        <v>0</v>
      </c>
      <c r="K15" s="515"/>
    </row>
    <row r="16" spans="1:11" ht="21" customHeight="1">
      <c r="A16" s="86" t="s">
        <v>17</v>
      </c>
      <c r="B16" s="77" t="s">
        <v>168</v>
      </c>
      <c r="C16" s="78"/>
      <c r="D16" s="2"/>
      <c r="E16" s="2"/>
      <c r="F16" s="2"/>
      <c r="G16" s="2"/>
      <c r="H16" s="2"/>
      <c r="I16" s="36"/>
      <c r="J16" s="79">
        <f t="shared" si="1"/>
        <v>0</v>
      </c>
      <c r="K16" s="515"/>
    </row>
    <row r="17" spans="1:11" ht="21" customHeight="1" thickBot="1">
      <c r="A17" s="86" t="s">
        <v>18</v>
      </c>
      <c r="B17" s="77" t="s">
        <v>168</v>
      </c>
      <c r="C17" s="91"/>
      <c r="D17" s="92"/>
      <c r="E17" s="92"/>
      <c r="F17" s="92"/>
      <c r="G17" s="92"/>
      <c r="H17" s="92"/>
      <c r="I17" s="93"/>
      <c r="J17" s="79">
        <f t="shared" si="1"/>
        <v>0</v>
      </c>
      <c r="K17" s="515"/>
    </row>
    <row r="18" spans="1:11" ht="21" customHeight="1" thickBot="1">
      <c r="A18" s="94" t="s">
        <v>19</v>
      </c>
      <c r="B18" s="95" t="s">
        <v>173</v>
      </c>
      <c r="C18" s="96"/>
      <c r="D18" s="97">
        <f aca="true" t="shared" si="6" ref="D18:J18">D5+D8+D11+D13+D15</f>
        <v>5013</v>
      </c>
      <c r="E18" s="97">
        <f t="shared" si="6"/>
        <v>0</v>
      </c>
      <c r="F18" s="97">
        <f t="shared" si="6"/>
        <v>5013</v>
      </c>
      <c r="G18" s="97">
        <f t="shared" si="6"/>
        <v>0</v>
      </c>
      <c r="H18" s="97">
        <f t="shared" si="6"/>
        <v>0</v>
      </c>
      <c r="I18" s="98">
        <f t="shared" si="6"/>
        <v>0</v>
      </c>
      <c r="J18" s="99">
        <f t="shared" si="6"/>
        <v>5013</v>
      </c>
      <c r="K18" s="515"/>
    </row>
  </sheetData>
  <sheetProtection sheet="1" objects="1" scenarios="1"/>
  <mergeCells count="7">
    <mergeCell ref="B2:B3"/>
    <mergeCell ref="A2:A3"/>
    <mergeCell ref="J2:J3"/>
    <mergeCell ref="K1:K18"/>
    <mergeCell ref="E2:E3"/>
    <mergeCell ref="D2:D3"/>
    <mergeCell ref="C2:C3"/>
  </mergeCells>
  <printOptions horizontalCentered="1"/>
  <pageMargins left="0.7874015748031497" right="0.7874015748031497" top="1.39" bottom="0.984251968503937" header="0.5" footer="0.5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workbookViewId="0" topLeftCell="A1">
      <selection activeCell="B30" sqref="B30:D30"/>
    </sheetView>
  </sheetViews>
  <sheetFormatPr defaultColWidth="9.00390625" defaultRowHeight="12.75"/>
  <cols>
    <col min="1" max="1" width="5.875" style="12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00"/>
      <c r="D1" s="101" t="s">
        <v>49</v>
      </c>
    </row>
    <row r="2" spans="1:4" s="20" customFormat="1" ht="48" customHeight="1" thickBot="1">
      <c r="A2" s="106" t="s">
        <v>4</v>
      </c>
      <c r="B2" s="103" t="s">
        <v>5</v>
      </c>
      <c r="C2" s="103" t="s">
        <v>175</v>
      </c>
      <c r="D2" s="107" t="s">
        <v>176</v>
      </c>
    </row>
    <row r="3" spans="1:4" s="20" customFormat="1" ht="13.5" customHeight="1" thickBot="1">
      <c r="A3" s="108" t="s">
        <v>370</v>
      </c>
      <c r="B3" s="109" t="s">
        <v>371</v>
      </c>
      <c r="C3" s="109" t="s">
        <v>372</v>
      </c>
      <c r="D3" s="110" t="s">
        <v>373</v>
      </c>
    </row>
    <row r="4" spans="1:4" ht="18" customHeight="1">
      <c r="A4" s="111" t="s">
        <v>6</v>
      </c>
      <c r="B4" s="112" t="s">
        <v>177</v>
      </c>
      <c r="C4" s="113"/>
      <c r="D4" s="114"/>
    </row>
    <row r="5" spans="1:4" ht="18" customHeight="1">
      <c r="A5" s="115" t="s">
        <v>7</v>
      </c>
      <c r="B5" s="116" t="s">
        <v>178</v>
      </c>
      <c r="C5" s="117"/>
      <c r="D5" s="118"/>
    </row>
    <row r="6" spans="1:4" ht="18" customHeight="1">
      <c r="A6" s="115" t="s">
        <v>8</v>
      </c>
      <c r="B6" s="116" t="s">
        <v>179</v>
      </c>
      <c r="C6" s="117"/>
      <c r="D6" s="118"/>
    </row>
    <row r="7" spans="1:4" ht="18" customHeight="1">
      <c r="A7" s="115" t="s">
        <v>9</v>
      </c>
      <c r="B7" s="116" t="s">
        <v>180</v>
      </c>
      <c r="C7" s="117"/>
      <c r="D7" s="118"/>
    </row>
    <row r="8" spans="1:4" ht="18" customHeight="1">
      <c r="A8" s="119" t="s">
        <v>10</v>
      </c>
      <c r="B8" s="116" t="s">
        <v>181</v>
      </c>
      <c r="C8" s="117">
        <v>1335</v>
      </c>
      <c r="D8" s="118">
        <v>1335</v>
      </c>
    </row>
    <row r="9" spans="1:4" ht="18" customHeight="1">
      <c r="A9" s="115" t="s">
        <v>11</v>
      </c>
      <c r="B9" s="116" t="s">
        <v>182</v>
      </c>
      <c r="C9" s="117"/>
      <c r="D9" s="118"/>
    </row>
    <row r="10" spans="1:4" ht="18" customHeight="1">
      <c r="A10" s="119" t="s">
        <v>12</v>
      </c>
      <c r="B10" s="120" t="s">
        <v>183</v>
      </c>
      <c r="C10" s="117"/>
      <c r="D10" s="118"/>
    </row>
    <row r="11" spans="1:4" ht="18" customHeight="1">
      <c r="A11" s="119" t="s">
        <v>13</v>
      </c>
      <c r="B11" s="120" t="s">
        <v>184</v>
      </c>
      <c r="C11" s="117">
        <v>1335</v>
      </c>
      <c r="D11" s="118">
        <v>1335</v>
      </c>
    </row>
    <row r="12" spans="1:4" ht="18" customHeight="1">
      <c r="A12" s="115" t="s">
        <v>14</v>
      </c>
      <c r="B12" s="120" t="s">
        <v>185</v>
      </c>
      <c r="C12" s="117"/>
      <c r="D12" s="118"/>
    </row>
    <row r="13" spans="1:4" ht="18" customHeight="1">
      <c r="A13" s="119" t="s">
        <v>15</v>
      </c>
      <c r="B13" s="120" t="s">
        <v>186</v>
      </c>
      <c r="C13" s="117"/>
      <c r="D13" s="118"/>
    </row>
    <row r="14" spans="1:4" ht="22.5">
      <c r="A14" s="115" t="s">
        <v>16</v>
      </c>
      <c r="B14" s="120" t="s">
        <v>187</v>
      </c>
      <c r="C14" s="117"/>
      <c r="D14" s="118"/>
    </row>
    <row r="15" spans="1:4" ht="18" customHeight="1">
      <c r="A15" s="119" t="s">
        <v>17</v>
      </c>
      <c r="B15" s="116" t="s">
        <v>188</v>
      </c>
      <c r="C15" s="117">
        <v>1602</v>
      </c>
      <c r="D15" s="118">
        <v>1602</v>
      </c>
    </row>
    <row r="16" spans="1:4" ht="18" customHeight="1">
      <c r="A16" s="115" t="s">
        <v>18</v>
      </c>
      <c r="B16" s="116" t="s">
        <v>189</v>
      </c>
      <c r="C16" s="117"/>
      <c r="D16" s="118"/>
    </row>
    <row r="17" spans="1:4" ht="18" customHeight="1">
      <c r="A17" s="119" t="s">
        <v>19</v>
      </c>
      <c r="B17" s="116" t="s">
        <v>190</v>
      </c>
      <c r="C17" s="117"/>
      <c r="D17" s="118"/>
    </row>
    <row r="18" spans="1:4" ht="18" customHeight="1">
      <c r="A18" s="115" t="s">
        <v>20</v>
      </c>
      <c r="B18" s="116" t="s">
        <v>191</v>
      </c>
      <c r="C18" s="117"/>
      <c r="D18" s="118"/>
    </row>
    <row r="19" spans="1:4" ht="18" customHeight="1">
      <c r="A19" s="119" t="s">
        <v>21</v>
      </c>
      <c r="B19" s="116" t="s">
        <v>192</v>
      </c>
      <c r="C19" s="117"/>
      <c r="D19" s="118"/>
    </row>
    <row r="20" spans="1:4" ht="18" customHeight="1">
      <c r="A20" s="115" t="s">
        <v>22</v>
      </c>
      <c r="B20" s="104"/>
      <c r="C20" s="117"/>
      <c r="D20" s="118"/>
    </row>
    <row r="21" spans="1:4" ht="18" customHeight="1">
      <c r="A21" s="119" t="s">
        <v>23</v>
      </c>
      <c r="B21" s="104"/>
      <c r="C21" s="117"/>
      <c r="D21" s="118"/>
    </row>
    <row r="22" spans="1:4" ht="18" customHeight="1">
      <c r="A22" s="115" t="s">
        <v>24</v>
      </c>
      <c r="B22" s="104"/>
      <c r="C22" s="117"/>
      <c r="D22" s="118"/>
    </row>
    <row r="23" spans="1:4" ht="18" customHeight="1">
      <c r="A23" s="119" t="s">
        <v>25</v>
      </c>
      <c r="B23" s="104"/>
      <c r="C23" s="117"/>
      <c r="D23" s="118"/>
    </row>
    <row r="24" spans="1:4" ht="18" customHeight="1">
      <c r="A24" s="115" t="s">
        <v>26</v>
      </c>
      <c r="B24" s="104"/>
      <c r="C24" s="117"/>
      <c r="D24" s="118"/>
    </row>
    <row r="25" spans="1:4" ht="18" customHeight="1">
      <c r="A25" s="119" t="s">
        <v>27</v>
      </c>
      <c r="B25" s="104"/>
      <c r="C25" s="117"/>
      <c r="D25" s="118"/>
    </row>
    <row r="26" spans="1:4" ht="18" customHeight="1">
      <c r="A26" s="115" t="s">
        <v>28</v>
      </c>
      <c r="B26" s="104"/>
      <c r="C26" s="117"/>
      <c r="D26" s="118"/>
    </row>
    <row r="27" spans="1:4" ht="18" customHeight="1">
      <c r="A27" s="119" t="s">
        <v>29</v>
      </c>
      <c r="B27" s="104"/>
      <c r="C27" s="117"/>
      <c r="D27" s="118"/>
    </row>
    <row r="28" spans="1:4" ht="18" customHeight="1" thickBot="1">
      <c r="A28" s="121" t="s">
        <v>30</v>
      </c>
      <c r="B28" s="105"/>
      <c r="C28" s="122"/>
      <c r="D28" s="123"/>
    </row>
    <row r="29" spans="1:4" ht="18" customHeight="1" thickBot="1">
      <c r="A29" s="187" t="s">
        <v>31</v>
      </c>
      <c r="B29" s="188" t="s">
        <v>38</v>
      </c>
      <c r="C29" s="189">
        <f>+C4+C5+C6+C7+C8+C15+C16+C17+C18+C19+C20+C21+C22+C23+C24+C25+C26+C27+C28</f>
        <v>2937</v>
      </c>
      <c r="D29" s="190">
        <f>+D4+D5+D6+D7+D8+D15+D16+D17+D18+D19+D20+D21+D22+D23+D24+D25+D26+D27+D28</f>
        <v>2937</v>
      </c>
    </row>
    <row r="30" spans="1:4" ht="25.5" customHeight="1">
      <c r="A30" s="124"/>
      <c r="B30" s="542" t="s">
        <v>193</v>
      </c>
      <c r="C30" s="542"/>
      <c r="D30" s="542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3. tájékoztató tábla a 7/2015. (V.29.)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workbookViewId="0" topLeftCell="A1">
      <selection activeCell="G16" sqref="G16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26"/>
      <c r="D1" s="126"/>
      <c r="E1" s="126" t="s">
        <v>174</v>
      </c>
    </row>
    <row r="2" spans="1:5" ht="42.75" customHeight="1" thickBot="1">
      <c r="A2" s="127" t="s">
        <v>57</v>
      </c>
      <c r="B2" s="128" t="s">
        <v>194</v>
      </c>
      <c r="C2" s="128" t="s">
        <v>195</v>
      </c>
      <c r="D2" s="129" t="s">
        <v>196</v>
      </c>
      <c r="E2" s="130" t="s">
        <v>197</v>
      </c>
    </row>
    <row r="3" spans="1:5" ht="15.75" customHeight="1">
      <c r="A3" s="131" t="s">
        <v>6</v>
      </c>
      <c r="B3" s="132" t="s">
        <v>720</v>
      </c>
      <c r="C3" s="132" t="s">
        <v>721</v>
      </c>
      <c r="D3" s="133">
        <v>100</v>
      </c>
      <c r="E3" s="134">
        <v>100</v>
      </c>
    </row>
    <row r="4" spans="1:5" ht="15.75" customHeight="1">
      <c r="A4" s="135" t="s">
        <v>7</v>
      </c>
      <c r="B4" s="136" t="s">
        <v>722</v>
      </c>
      <c r="C4" s="136" t="s">
        <v>723</v>
      </c>
      <c r="D4" s="137">
        <v>100</v>
      </c>
      <c r="E4" s="138">
        <v>100</v>
      </c>
    </row>
    <row r="5" spans="1:5" ht="15.75" customHeight="1">
      <c r="A5" s="135" t="s">
        <v>8</v>
      </c>
      <c r="B5" s="136" t="s">
        <v>724</v>
      </c>
      <c r="C5" s="136" t="s">
        <v>721</v>
      </c>
      <c r="D5" s="137">
        <v>100</v>
      </c>
      <c r="E5" s="138">
        <v>100</v>
      </c>
    </row>
    <row r="6" spans="1:5" ht="15.75" customHeight="1">
      <c r="A6" s="135" t="s">
        <v>9</v>
      </c>
      <c r="B6" s="136" t="s">
        <v>725</v>
      </c>
      <c r="C6" s="136" t="s">
        <v>726</v>
      </c>
      <c r="D6" s="137">
        <v>100</v>
      </c>
      <c r="E6" s="138">
        <v>100</v>
      </c>
    </row>
    <row r="7" spans="1:5" ht="15.75" customHeight="1">
      <c r="A7" s="135" t="s">
        <v>10</v>
      </c>
      <c r="B7" s="136" t="s">
        <v>727</v>
      </c>
      <c r="C7" s="136" t="s">
        <v>728</v>
      </c>
      <c r="D7" s="137">
        <v>100</v>
      </c>
      <c r="E7" s="138">
        <v>100</v>
      </c>
    </row>
    <row r="8" spans="1:5" ht="15.75" customHeight="1">
      <c r="A8" s="135" t="s">
        <v>11</v>
      </c>
      <c r="B8" s="136" t="s">
        <v>729</v>
      </c>
      <c r="C8" s="136" t="s">
        <v>723</v>
      </c>
      <c r="D8" s="137">
        <v>100</v>
      </c>
      <c r="E8" s="138">
        <v>100</v>
      </c>
    </row>
    <row r="9" spans="1:5" ht="15.75" customHeight="1">
      <c r="A9" s="135" t="s">
        <v>12</v>
      </c>
      <c r="B9" s="136"/>
      <c r="C9" s="136"/>
      <c r="D9" s="137"/>
      <c r="E9" s="138"/>
    </row>
    <row r="10" spans="1:5" ht="15.75" customHeight="1">
      <c r="A10" s="135" t="s">
        <v>13</v>
      </c>
      <c r="B10" s="136"/>
      <c r="C10" s="136"/>
      <c r="D10" s="137"/>
      <c r="E10" s="138"/>
    </row>
    <row r="11" spans="1:5" ht="15.75" customHeight="1">
      <c r="A11" s="135" t="s">
        <v>14</v>
      </c>
      <c r="B11" s="136"/>
      <c r="C11" s="136"/>
      <c r="D11" s="137"/>
      <c r="E11" s="138"/>
    </row>
    <row r="12" spans="1:5" ht="15.75" customHeight="1">
      <c r="A12" s="135" t="s">
        <v>15</v>
      </c>
      <c r="B12" s="136"/>
      <c r="C12" s="136"/>
      <c r="D12" s="137"/>
      <c r="E12" s="138"/>
    </row>
    <row r="13" spans="1:5" ht="15.75" customHeight="1">
      <c r="A13" s="135" t="s">
        <v>16</v>
      </c>
      <c r="B13" s="136"/>
      <c r="C13" s="136"/>
      <c r="D13" s="137"/>
      <c r="E13" s="138"/>
    </row>
    <row r="14" spans="1:5" ht="15.75" customHeight="1">
      <c r="A14" s="135" t="s">
        <v>17</v>
      </c>
      <c r="B14" s="136"/>
      <c r="C14" s="136"/>
      <c r="D14" s="137"/>
      <c r="E14" s="138"/>
    </row>
    <row r="15" spans="1:5" ht="15.75" customHeight="1">
      <c r="A15" s="135" t="s">
        <v>18</v>
      </c>
      <c r="B15" s="136"/>
      <c r="C15" s="136"/>
      <c r="D15" s="137"/>
      <c r="E15" s="138"/>
    </row>
    <row r="16" spans="1:5" ht="15.75" customHeight="1">
      <c r="A16" s="135" t="s">
        <v>19</v>
      </c>
      <c r="B16" s="136"/>
      <c r="C16" s="136"/>
      <c r="D16" s="137"/>
      <c r="E16" s="138"/>
    </row>
    <row r="17" spans="1:5" ht="15.75" customHeight="1">
      <c r="A17" s="135" t="s">
        <v>20</v>
      </c>
      <c r="B17" s="136"/>
      <c r="C17" s="136"/>
      <c r="D17" s="137"/>
      <c r="E17" s="138"/>
    </row>
    <row r="18" spans="1:5" ht="15.75" customHeight="1">
      <c r="A18" s="135" t="s">
        <v>21</v>
      </c>
      <c r="B18" s="136"/>
      <c r="C18" s="136"/>
      <c r="D18" s="137"/>
      <c r="E18" s="138"/>
    </row>
    <row r="19" spans="1:5" ht="15.75" customHeight="1">
      <c r="A19" s="135" t="s">
        <v>22</v>
      </c>
      <c r="B19" s="136"/>
      <c r="C19" s="136"/>
      <c r="D19" s="137"/>
      <c r="E19" s="138"/>
    </row>
    <row r="20" spans="1:5" ht="15.75" customHeight="1">
      <c r="A20" s="135" t="s">
        <v>23</v>
      </c>
      <c r="B20" s="136"/>
      <c r="C20" s="136"/>
      <c r="D20" s="137"/>
      <c r="E20" s="138"/>
    </row>
    <row r="21" spans="1:5" ht="15.75" customHeight="1">
      <c r="A21" s="135" t="s">
        <v>24</v>
      </c>
      <c r="B21" s="136"/>
      <c r="C21" s="136"/>
      <c r="D21" s="137"/>
      <c r="E21" s="138"/>
    </row>
    <row r="22" spans="1:5" ht="15.75" customHeight="1">
      <c r="A22" s="135" t="s">
        <v>25</v>
      </c>
      <c r="B22" s="136"/>
      <c r="C22" s="136"/>
      <c r="D22" s="137"/>
      <c r="E22" s="138"/>
    </row>
    <row r="23" spans="1:5" ht="15.75" customHeight="1">
      <c r="A23" s="135" t="s">
        <v>26</v>
      </c>
      <c r="B23" s="136"/>
      <c r="C23" s="136"/>
      <c r="D23" s="137"/>
      <c r="E23" s="138"/>
    </row>
    <row r="24" spans="1:5" ht="15.75" customHeight="1">
      <c r="A24" s="135" t="s">
        <v>27</v>
      </c>
      <c r="B24" s="136"/>
      <c r="C24" s="136"/>
      <c r="D24" s="137"/>
      <c r="E24" s="138"/>
    </row>
    <row r="25" spans="1:5" ht="15.75" customHeight="1">
      <c r="A25" s="135" t="s">
        <v>28</v>
      </c>
      <c r="B25" s="136"/>
      <c r="C25" s="136"/>
      <c r="D25" s="137"/>
      <c r="E25" s="138"/>
    </row>
    <row r="26" spans="1:5" ht="15.75" customHeight="1">
      <c r="A26" s="135" t="s">
        <v>29</v>
      </c>
      <c r="B26" s="136"/>
      <c r="C26" s="136"/>
      <c r="D26" s="137"/>
      <c r="E26" s="138"/>
    </row>
    <row r="27" spans="1:5" ht="15.75" customHeight="1">
      <c r="A27" s="135" t="s">
        <v>30</v>
      </c>
      <c r="B27" s="136"/>
      <c r="C27" s="136"/>
      <c r="D27" s="137"/>
      <c r="E27" s="138"/>
    </row>
    <row r="28" spans="1:5" ht="15.75" customHeight="1">
      <c r="A28" s="135" t="s">
        <v>31</v>
      </c>
      <c r="B28" s="136"/>
      <c r="C28" s="136"/>
      <c r="D28" s="137"/>
      <c r="E28" s="138"/>
    </row>
    <row r="29" spans="1:5" ht="15.75" customHeight="1">
      <c r="A29" s="135" t="s">
        <v>32</v>
      </c>
      <c r="B29" s="136"/>
      <c r="C29" s="136"/>
      <c r="D29" s="137"/>
      <c r="E29" s="138"/>
    </row>
    <row r="30" spans="1:5" ht="15.75" customHeight="1">
      <c r="A30" s="135" t="s">
        <v>33</v>
      </c>
      <c r="B30" s="136"/>
      <c r="C30" s="136"/>
      <c r="D30" s="137"/>
      <c r="E30" s="138"/>
    </row>
    <row r="31" spans="1:5" ht="15.75" customHeight="1">
      <c r="A31" s="135" t="s">
        <v>34</v>
      </c>
      <c r="B31" s="136"/>
      <c r="C31" s="136"/>
      <c r="D31" s="137"/>
      <c r="E31" s="138"/>
    </row>
    <row r="32" spans="1:5" ht="15.75" customHeight="1">
      <c r="A32" s="135" t="s">
        <v>88</v>
      </c>
      <c r="B32" s="136"/>
      <c r="C32" s="136"/>
      <c r="D32" s="137"/>
      <c r="E32" s="138"/>
    </row>
    <row r="33" spans="1:5" ht="15.75" customHeight="1">
      <c r="A33" s="135" t="s">
        <v>161</v>
      </c>
      <c r="B33" s="136"/>
      <c r="C33" s="136"/>
      <c r="D33" s="137"/>
      <c r="E33" s="138"/>
    </row>
    <row r="34" spans="1:5" ht="15.75" customHeight="1">
      <c r="A34" s="135" t="s">
        <v>198</v>
      </c>
      <c r="B34" s="136"/>
      <c r="C34" s="136"/>
      <c r="D34" s="137"/>
      <c r="E34" s="138"/>
    </row>
    <row r="35" spans="1:5" ht="15.75" customHeight="1" thickBot="1">
      <c r="A35" s="139" t="s">
        <v>199</v>
      </c>
      <c r="B35" s="140"/>
      <c r="C35" s="140"/>
      <c r="D35" s="141"/>
      <c r="E35" s="142"/>
    </row>
    <row r="36" spans="1:5" ht="15.75" customHeight="1" thickBot="1">
      <c r="A36" s="543" t="s">
        <v>38</v>
      </c>
      <c r="B36" s="544"/>
      <c r="C36" s="143"/>
      <c r="D36" s="144">
        <f>SUM(D3:D35)</f>
        <v>600</v>
      </c>
      <c r="E36" s="145">
        <f>SUM(E3:E35)</f>
        <v>600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2014. évi céljelleggel juttatott támogatások felhasználásáról&amp;R&amp;"Times New Roman CE,Félkövér dőlt"&amp;11 4. tájékoztató tábla a 7/2015. (V.29.)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SheetLayoutView="120" workbookViewId="0" topLeftCell="A1">
      <selection activeCell="F16" sqref="F16"/>
    </sheetView>
  </sheetViews>
  <sheetFormatPr defaultColWidth="9.00390625" defaultRowHeight="12.75"/>
  <cols>
    <col min="1" max="1" width="67.125" style="451" customWidth="1"/>
    <col min="2" max="2" width="6.125" style="452" customWidth="1"/>
    <col min="3" max="4" width="12.125" style="451" customWidth="1"/>
    <col min="5" max="5" width="12.125" style="476" customWidth="1"/>
    <col min="6" max="16384" width="12.00390625" style="451" customWidth="1"/>
  </cols>
  <sheetData>
    <row r="1" spans="1:5" ht="49.5" customHeight="1">
      <c r="A1" s="545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546"/>
      <c r="C1" s="546"/>
      <c r="D1" s="546"/>
      <c r="E1" s="546"/>
    </row>
    <row r="2" spans="3:5" ht="16.5" thickBot="1">
      <c r="C2" s="550" t="s">
        <v>200</v>
      </c>
      <c r="D2" s="550"/>
      <c r="E2" s="550"/>
    </row>
    <row r="3" spans="1:5" ht="15.75" customHeight="1">
      <c r="A3" s="551" t="s">
        <v>201</v>
      </c>
      <c r="B3" s="556" t="s">
        <v>202</v>
      </c>
      <c r="C3" s="554" t="s">
        <v>203</v>
      </c>
      <c r="D3" s="554" t="s">
        <v>204</v>
      </c>
      <c r="E3" s="559" t="s">
        <v>205</v>
      </c>
    </row>
    <row r="4" spans="1:5" ht="11.25" customHeight="1">
      <c r="A4" s="552"/>
      <c r="B4" s="557"/>
      <c r="C4" s="555"/>
      <c r="D4" s="555"/>
      <c r="E4" s="560"/>
    </row>
    <row r="5" spans="1:5" ht="15.75">
      <c r="A5" s="553"/>
      <c r="B5" s="558"/>
      <c r="C5" s="547" t="s">
        <v>206</v>
      </c>
      <c r="D5" s="547"/>
      <c r="E5" s="548"/>
    </row>
    <row r="6" spans="1:5" s="456" customFormat="1" ht="16.5" thickBot="1">
      <c r="A6" s="453" t="s">
        <v>597</v>
      </c>
      <c r="B6" s="454" t="s">
        <v>371</v>
      </c>
      <c r="C6" s="454" t="s">
        <v>372</v>
      </c>
      <c r="D6" s="454" t="s">
        <v>373</v>
      </c>
      <c r="E6" s="455" t="s">
        <v>374</v>
      </c>
    </row>
    <row r="7" spans="1:5" s="461" customFormat="1" ht="15.75">
      <c r="A7" s="457" t="s">
        <v>535</v>
      </c>
      <c r="B7" s="458" t="s">
        <v>207</v>
      </c>
      <c r="C7" s="459">
        <v>4099</v>
      </c>
      <c r="D7" s="459">
        <v>4099</v>
      </c>
      <c r="E7" s="460"/>
    </row>
    <row r="8" spans="1:5" s="461" customFormat="1" ht="15.75">
      <c r="A8" s="462" t="s">
        <v>536</v>
      </c>
      <c r="B8" s="157" t="s">
        <v>208</v>
      </c>
      <c r="C8" s="463">
        <f>+C9+C14+C19+C24+C29</f>
        <v>1222176</v>
      </c>
      <c r="D8" s="463">
        <f>+D9+D14+D19+D24+D29</f>
        <v>1222176</v>
      </c>
      <c r="E8" s="464">
        <f>+E9+E14+E19+E24+E29</f>
        <v>0</v>
      </c>
    </row>
    <row r="9" spans="1:5" s="461" customFormat="1" ht="15.75">
      <c r="A9" s="462" t="s">
        <v>537</v>
      </c>
      <c r="B9" s="157" t="s">
        <v>209</v>
      </c>
      <c r="C9" s="463">
        <f>+C10+C11+C12+C13</f>
        <v>1126475</v>
      </c>
      <c r="D9" s="463">
        <f>+D10+D11+D12+D13</f>
        <v>1126475</v>
      </c>
      <c r="E9" s="464">
        <f>+E10+E11+E12+E13</f>
        <v>0</v>
      </c>
    </row>
    <row r="10" spans="1:5" s="461" customFormat="1" ht="15.75">
      <c r="A10" s="465" t="s">
        <v>538</v>
      </c>
      <c r="B10" s="157" t="s">
        <v>210</v>
      </c>
      <c r="C10" s="148"/>
      <c r="D10" s="148"/>
      <c r="E10" s="466"/>
    </row>
    <row r="11" spans="1:5" s="461" customFormat="1" ht="26.25" customHeight="1">
      <c r="A11" s="465" t="s">
        <v>539</v>
      </c>
      <c r="B11" s="157" t="s">
        <v>211</v>
      </c>
      <c r="C11" s="146"/>
      <c r="D11" s="146"/>
      <c r="E11" s="147"/>
    </row>
    <row r="12" spans="1:5" s="461" customFormat="1" ht="22.5">
      <c r="A12" s="465" t="s">
        <v>540</v>
      </c>
      <c r="B12" s="157" t="s">
        <v>212</v>
      </c>
      <c r="C12" s="146"/>
      <c r="D12" s="146"/>
      <c r="E12" s="147"/>
    </row>
    <row r="13" spans="1:5" s="461" customFormat="1" ht="15.75">
      <c r="A13" s="465" t="s">
        <v>541</v>
      </c>
      <c r="B13" s="157" t="s">
        <v>213</v>
      </c>
      <c r="C13" s="146">
        <v>1126475</v>
      </c>
      <c r="D13" s="146">
        <v>1126475</v>
      </c>
      <c r="E13" s="147"/>
    </row>
    <row r="14" spans="1:5" s="461" customFormat="1" ht="15.75">
      <c r="A14" s="462" t="s">
        <v>542</v>
      </c>
      <c r="B14" s="157" t="s">
        <v>214</v>
      </c>
      <c r="C14" s="467">
        <f>+C15+C16+C17+C18</f>
        <v>3589</v>
      </c>
      <c r="D14" s="467">
        <f>+D15+D16+D17+D18</f>
        <v>3589</v>
      </c>
      <c r="E14" s="468">
        <f>+E15+E16+E17+E18</f>
        <v>0</v>
      </c>
    </row>
    <row r="15" spans="1:5" s="461" customFormat="1" ht="15.75">
      <c r="A15" s="465" t="s">
        <v>543</v>
      </c>
      <c r="B15" s="157" t="s">
        <v>215</v>
      </c>
      <c r="C15" s="146"/>
      <c r="D15" s="146"/>
      <c r="E15" s="147"/>
    </row>
    <row r="16" spans="1:5" s="461" customFormat="1" ht="22.5">
      <c r="A16" s="465" t="s">
        <v>544</v>
      </c>
      <c r="B16" s="157" t="s">
        <v>15</v>
      </c>
      <c r="C16" s="146"/>
      <c r="D16" s="146"/>
      <c r="E16" s="147"/>
    </row>
    <row r="17" spans="1:5" s="461" customFormat="1" ht="15.75">
      <c r="A17" s="465" t="s">
        <v>545</v>
      </c>
      <c r="B17" s="157" t="s">
        <v>16</v>
      </c>
      <c r="C17" s="146"/>
      <c r="D17" s="146"/>
      <c r="E17" s="147"/>
    </row>
    <row r="18" spans="1:5" s="461" customFormat="1" ht="15.75">
      <c r="A18" s="465" t="s">
        <v>546</v>
      </c>
      <c r="B18" s="157" t="s">
        <v>17</v>
      </c>
      <c r="C18" s="146">
        <v>3589</v>
      </c>
      <c r="D18" s="146">
        <v>3589</v>
      </c>
      <c r="E18" s="147"/>
    </row>
    <row r="19" spans="1:5" s="461" customFormat="1" ht="15.75">
      <c r="A19" s="462" t="s">
        <v>547</v>
      </c>
      <c r="B19" s="157" t="s">
        <v>18</v>
      </c>
      <c r="C19" s="467">
        <f>+C20+C21+C22+C23</f>
        <v>0</v>
      </c>
      <c r="D19" s="467">
        <f>+D20+D21+D22+D23</f>
        <v>0</v>
      </c>
      <c r="E19" s="468">
        <f>+E20+E21+E22+E23</f>
        <v>0</v>
      </c>
    </row>
    <row r="20" spans="1:5" s="461" customFormat="1" ht="15.75">
      <c r="A20" s="465" t="s">
        <v>548</v>
      </c>
      <c r="B20" s="157" t="s">
        <v>19</v>
      </c>
      <c r="C20" s="146"/>
      <c r="D20" s="146"/>
      <c r="E20" s="147"/>
    </row>
    <row r="21" spans="1:5" s="461" customFormat="1" ht="15.75">
      <c r="A21" s="465" t="s">
        <v>549</v>
      </c>
      <c r="B21" s="157" t="s">
        <v>20</v>
      </c>
      <c r="C21" s="146"/>
      <c r="D21" s="146"/>
      <c r="E21" s="147"/>
    </row>
    <row r="22" spans="1:5" s="461" customFormat="1" ht="15.75">
      <c r="A22" s="465" t="s">
        <v>550</v>
      </c>
      <c r="B22" s="157" t="s">
        <v>21</v>
      </c>
      <c r="C22" s="146"/>
      <c r="D22" s="146"/>
      <c r="E22" s="147"/>
    </row>
    <row r="23" spans="1:5" s="461" customFormat="1" ht="15.75">
      <c r="A23" s="465" t="s">
        <v>551</v>
      </c>
      <c r="B23" s="157" t="s">
        <v>22</v>
      </c>
      <c r="C23" s="146"/>
      <c r="D23" s="146"/>
      <c r="E23" s="147"/>
    </row>
    <row r="24" spans="1:5" s="461" customFormat="1" ht="15.75">
      <c r="A24" s="462" t="s">
        <v>552</v>
      </c>
      <c r="B24" s="157" t="s">
        <v>23</v>
      </c>
      <c r="C24" s="467">
        <f>+C25+C26+C27+C28</f>
        <v>92112</v>
      </c>
      <c r="D24" s="467">
        <f>+D25+D26+D27+D28</f>
        <v>92112</v>
      </c>
      <c r="E24" s="468">
        <f>+E25+E26+E27+E28</f>
        <v>0</v>
      </c>
    </row>
    <row r="25" spans="1:5" s="461" customFormat="1" ht="15.75">
      <c r="A25" s="465" t="s">
        <v>553</v>
      </c>
      <c r="B25" s="157" t="s">
        <v>24</v>
      </c>
      <c r="C25" s="146"/>
      <c r="D25" s="146"/>
      <c r="E25" s="147"/>
    </row>
    <row r="26" spans="1:5" s="461" customFormat="1" ht="15.75">
      <c r="A26" s="465" t="s">
        <v>554</v>
      </c>
      <c r="B26" s="157" t="s">
        <v>25</v>
      </c>
      <c r="C26" s="146"/>
      <c r="D26" s="146"/>
      <c r="E26" s="147"/>
    </row>
    <row r="27" spans="1:5" s="461" customFormat="1" ht="15.75">
      <c r="A27" s="465" t="s">
        <v>555</v>
      </c>
      <c r="B27" s="157" t="s">
        <v>26</v>
      </c>
      <c r="C27" s="146"/>
      <c r="D27" s="146"/>
      <c r="E27" s="147"/>
    </row>
    <row r="28" spans="1:5" s="461" customFormat="1" ht="15.75">
      <c r="A28" s="465" t="s">
        <v>556</v>
      </c>
      <c r="B28" s="157" t="s">
        <v>27</v>
      </c>
      <c r="C28" s="146">
        <v>92112</v>
      </c>
      <c r="D28" s="146">
        <v>92112</v>
      </c>
      <c r="E28" s="147"/>
    </row>
    <row r="29" spans="1:5" s="461" customFormat="1" ht="15.75">
      <c r="A29" s="462" t="s">
        <v>557</v>
      </c>
      <c r="B29" s="157" t="s">
        <v>28</v>
      </c>
      <c r="C29" s="467">
        <f>+C30+C31+C32+C33</f>
        <v>0</v>
      </c>
      <c r="D29" s="467">
        <f>+D30+D31+D32+D33</f>
        <v>0</v>
      </c>
      <c r="E29" s="468">
        <f>+E30+E31+E32+E33</f>
        <v>0</v>
      </c>
    </row>
    <row r="30" spans="1:5" s="461" customFormat="1" ht="15.75">
      <c r="A30" s="465" t="s">
        <v>558</v>
      </c>
      <c r="B30" s="157" t="s">
        <v>29</v>
      </c>
      <c r="C30" s="146"/>
      <c r="D30" s="146"/>
      <c r="E30" s="147"/>
    </row>
    <row r="31" spans="1:5" s="461" customFormat="1" ht="22.5">
      <c r="A31" s="465" t="s">
        <v>559</v>
      </c>
      <c r="B31" s="157" t="s">
        <v>30</v>
      </c>
      <c r="C31" s="146"/>
      <c r="D31" s="146"/>
      <c r="E31" s="147"/>
    </row>
    <row r="32" spans="1:5" s="461" customFormat="1" ht="15.75">
      <c r="A32" s="465" t="s">
        <v>560</v>
      </c>
      <c r="B32" s="157" t="s">
        <v>31</v>
      </c>
      <c r="C32" s="146"/>
      <c r="D32" s="146"/>
      <c r="E32" s="147"/>
    </row>
    <row r="33" spans="1:5" s="461" customFormat="1" ht="15.75">
      <c r="A33" s="465" t="s">
        <v>561</v>
      </c>
      <c r="B33" s="157" t="s">
        <v>32</v>
      </c>
      <c r="C33" s="146"/>
      <c r="D33" s="146"/>
      <c r="E33" s="147"/>
    </row>
    <row r="34" spans="1:5" s="461" customFormat="1" ht="15.75">
      <c r="A34" s="462" t="s">
        <v>562</v>
      </c>
      <c r="B34" s="157" t="s">
        <v>33</v>
      </c>
      <c r="C34" s="467">
        <f>+C35+C40+C45</f>
        <v>1452</v>
      </c>
      <c r="D34" s="467">
        <f>+D35+D40+D45</f>
        <v>1452</v>
      </c>
      <c r="E34" s="468">
        <f>+E35+E40+E45</f>
        <v>0</v>
      </c>
    </row>
    <row r="35" spans="1:5" s="461" customFormat="1" ht="15.75">
      <c r="A35" s="462" t="s">
        <v>563</v>
      </c>
      <c r="B35" s="157" t="s">
        <v>34</v>
      </c>
      <c r="C35" s="467">
        <f>+C36+C37+C38+C39</f>
        <v>1452</v>
      </c>
      <c r="D35" s="467">
        <f>+D36+D37+D38+D39</f>
        <v>1452</v>
      </c>
      <c r="E35" s="468">
        <f>+E36+E37+E38+E39</f>
        <v>0</v>
      </c>
    </row>
    <row r="36" spans="1:5" s="461" customFormat="1" ht="15.75">
      <c r="A36" s="465" t="s">
        <v>564</v>
      </c>
      <c r="B36" s="157" t="s">
        <v>88</v>
      </c>
      <c r="C36" s="146"/>
      <c r="D36" s="146"/>
      <c r="E36" s="147"/>
    </row>
    <row r="37" spans="1:5" s="461" customFormat="1" ht="15.75">
      <c r="A37" s="465" t="s">
        <v>565</v>
      </c>
      <c r="B37" s="157" t="s">
        <v>161</v>
      </c>
      <c r="C37" s="146"/>
      <c r="D37" s="146"/>
      <c r="E37" s="147"/>
    </row>
    <row r="38" spans="1:5" s="461" customFormat="1" ht="15.75">
      <c r="A38" s="465" t="s">
        <v>566</v>
      </c>
      <c r="B38" s="157" t="s">
        <v>198</v>
      </c>
      <c r="C38" s="146"/>
      <c r="D38" s="146"/>
      <c r="E38" s="147"/>
    </row>
    <row r="39" spans="1:5" s="461" customFormat="1" ht="15.75">
      <c r="A39" s="465" t="s">
        <v>567</v>
      </c>
      <c r="B39" s="157" t="s">
        <v>199</v>
      </c>
      <c r="C39" s="146">
        <v>1452</v>
      </c>
      <c r="D39" s="146">
        <v>1452</v>
      </c>
      <c r="E39" s="147"/>
    </row>
    <row r="40" spans="1:5" s="461" customFormat="1" ht="15.75">
      <c r="A40" s="462" t="s">
        <v>568</v>
      </c>
      <c r="B40" s="157" t="s">
        <v>216</v>
      </c>
      <c r="C40" s="467">
        <f>+C41+C42+C43+C44</f>
        <v>0</v>
      </c>
      <c r="D40" s="467">
        <f>+D41+D42+D43+D44</f>
        <v>0</v>
      </c>
      <c r="E40" s="468">
        <f>+E41+E42+E43+E44</f>
        <v>0</v>
      </c>
    </row>
    <row r="41" spans="1:5" s="461" customFormat="1" ht="15.75">
      <c r="A41" s="465" t="s">
        <v>569</v>
      </c>
      <c r="B41" s="157" t="s">
        <v>217</v>
      </c>
      <c r="C41" s="146"/>
      <c r="D41" s="146"/>
      <c r="E41" s="147"/>
    </row>
    <row r="42" spans="1:5" s="461" customFormat="1" ht="22.5">
      <c r="A42" s="465" t="s">
        <v>570</v>
      </c>
      <c r="B42" s="157" t="s">
        <v>218</v>
      </c>
      <c r="C42" s="146"/>
      <c r="D42" s="146"/>
      <c r="E42" s="147"/>
    </row>
    <row r="43" spans="1:5" s="461" customFormat="1" ht="15.75">
      <c r="A43" s="465" t="s">
        <v>571</v>
      </c>
      <c r="B43" s="157" t="s">
        <v>219</v>
      </c>
      <c r="C43" s="146"/>
      <c r="D43" s="146"/>
      <c r="E43" s="147"/>
    </row>
    <row r="44" spans="1:5" s="461" customFormat="1" ht="15.75">
      <c r="A44" s="465" t="s">
        <v>572</v>
      </c>
      <c r="B44" s="157" t="s">
        <v>220</v>
      </c>
      <c r="C44" s="146"/>
      <c r="D44" s="146"/>
      <c r="E44" s="147"/>
    </row>
    <row r="45" spans="1:5" s="461" customFormat="1" ht="15.75">
      <c r="A45" s="462" t="s">
        <v>573</v>
      </c>
      <c r="B45" s="157" t="s">
        <v>221</v>
      </c>
      <c r="C45" s="467">
        <f>+C46+C47+C48+C49</f>
        <v>0</v>
      </c>
      <c r="D45" s="467">
        <f>+D46+D47+D48+D49</f>
        <v>0</v>
      </c>
      <c r="E45" s="468">
        <f>+E46+E47+E48+E49</f>
        <v>0</v>
      </c>
    </row>
    <row r="46" spans="1:5" s="461" customFormat="1" ht="15.75">
      <c r="A46" s="465" t="s">
        <v>574</v>
      </c>
      <c r="B46" s="157" t="s">
        <v>222</v>
      </c>
      <c r="C46" s="146"/>
      <c r="D46" s="146"/>
      <c r="E46" s="147"/>
    </row>
    <row r="47" spans="1:5" s="461" customFormat="1" ht="22.5">
      <c r="A47" s="465" t="s">
        <v>575</v>
      </c>
      <c r="B47" s="157" t="s">
        <v>223</v>
      </c>
      <c r="C47" s="146"/>
      <c r="D47" s="146"/>
      <c r="E47" s="147"/>
    </row>
    <row r="48" spans="1:5" s="461" customFormat="1" ht="15.75">
      <c r="A48" s="465" t="s">
        <v>576</v>
      </c>
      <c r="B48" s="157" t="s">
        <v>224</v>
      </c>
      <c r="C48" s="146"/>
      <c r="D48" s="146"/>
      <c r="E48" s="147"/>
    </row>
    <row r="49" spans="1:5" s="461" customFormat="1" ht="15.75">
      <c r="A49" s="465" t="s">
        <v>577</v>
      </c>
      <c r="B49" s="157" t="s">
        <v>225</v>
      </c>
      <c r="C49" s="146"/>
      <c r="D49" s="146"/>
      <c r="E49" s="147"/>
    </row>
    <row r="50" spans="1:5" s="461" customFormat="1" ht="15.75">
      <c r="A50" s="462" t="s">
        <v>578</v>
      </c>
      <c r="B50" s="157" t="s">
        <v>226</v>
      </c>
      <c r="C50" s="146"/>
      <c r="D50" s="146"/>
      <c r="E50" s="147"/>
    </row>
    <row r="51" spans="1:5" s="461" customFormat="1" ht="21">
      <c r="A51" s="462" t="s">
        <v>579</v>
      </c>
      <c r="B51" s="157" t="s">
        <v>227</v>
      </c>
      <c r="C51" s="467">
        <f>+C7+C8+C34+C50</f>
        <v>1227727</v>
      </c>
      <c r="D51" s="467">
        <f>+D7+D8+D34+D50</f>
        <v>1227727</v>
      </c>
      <c r="E51" s="468">
        <f>+E7+E8+E34+E50</f>
        <v>0</v>
      </c>
    </row>
    <row r="52" spans="1:5" s="461" customFormat="1" ht="15.75">
      <c r="A52" s="462" t="s">
        <v>580</v>
      </c>
      <c r="B52" s="157" t="s">
        <v>228</v>
      </c>
      <c r="C52" s="146"/>
      <c r="D52" s="146"/>
      <c r="E52" s="147"/>
    </row>
    <row r="53" spans="1:5" s="461" customFormat="1" ht="15.75">
      <c r="A53" s="462" t="s">
        <v>581</v>
      </c>
      <c r="B53" s="157" t="s">
        <v>229</v>
      </c>
      <c r="C53" s="146"/>
      <c r="D53" s="146"/>
      <c r="E53" s="147"/>
    </row>
    <row r="54" spans="1:5" s="461" customFormat="1" ht="15.75">
      <c r="A54" s="462" t="s">
        <v>582</v>
      </c>
      <c r="B54" s="157" t="s">
        <v>230</v>
      </c>
      <c r="C54" s="467">
        <f>+C52+C53</f>
        <v>0</v>
      </c>
      <c r="D54" s="467">
        <f>+D52+D53</f>
        <v>0</v>
      </c>
      <c r="E54" s="468">
        <f>+E52+E53</f>
        <v>0</v>
      </c>
    </row>
    <row r="55" spans="1:5" s="461" customFormat="1" ht="15.75">
      <c r="A55" s="462" t="s">
        <v>583</v>
      </c>
      <c r="B55" s="157" t="s">
        <v>231</v>
      </c>
      <c r="C55" s="146"/>
      <c r="D55" s="146"/>
      <c r="E55" s="147"/>
    </row>
    <row r="56" spans="1:5" s="461" customFormat="1" ht="15.75">
      <c r="A56" s="462" t="s">
        <v>584</v>
      </c>
      <c r="B56" s="157" t="s">
        <v>232</v>
      </c>
      <c r="C56" s="146"/>
      <c r="D56" s="146"/>
      <c r="E56" s="147"/>
    </row>
    <row r="57" spans="1:5" s="461" customFormat="1" ht="15.75">
      <c r="A57" s="462" t="s">
        <v>585</v>
      </c>
      <c r="B57" s="157" t="s">
        <v>233</v>
      </c>
      <c r="C57" s="146">
        <v>156</v>
      </c>
      <c r="D57" s="146">
        <v>156</v>
      </c>
      <c r="E57" s="147"/>
    </row>
    <row r="58" spans="1:5" s="461" customFormat="1" ht="15.75">
      <c r="A58" s="462" t="s">
        <v>586</v>
      </c>
      <c r="B58" s="157" t="s">
        <v>234</v>
      </c>
      <c r="C58" s="146">
        <v>99743</v>
      </c>
      <c r="D58" s="146">
        <v>99743</v>
      </c>
      <c r="E58" s="147"/>
    </row>
    <row r="59" spans="1:5" s="461" customFormat="1" ht="15.75">
      <c r="A59" s="462" t="s">
        <v>587</v>
      </c>
      <c r="B59" s="157" t="s">
        <v>235</v>
      </c>
      <c r="C59" s="467">
        <f>+C55+C56+C57+C58</f>
        <v>99899</v>
      </c>
      <c r="D59" s="467">
        <f>+D55+D56+D57+D58</f>
        <v>99899</v>
      </c>
      <c r="E59" s="468">
        <f>+E55+E56+E57+E58</f>
        <v>0</v>
      </c>
    </row>
    <row r="60" spans="1:5" s="461" customFormat="1" ht="15.75">
      <c r="A60" s="462" t="s">
        <v>588</v>
      </c>
      <c r="B60" s="157" t="s">
        <v>236</v>
      </c>
      <c r="C60" s="146">
        <v>20983</v>
      </c>
      <c r="D60" s="146">
        <v>20983</v>
      </c>
      <c r="E60" s="147"/>
    </row>
    <row r="61" spans="1:5" s="461" customFormat="1" ht="15.75">
      <c r="A61" s="462" t="s">
        <v>589</v>
      </c>
      <c r="B61" s="157" t="s">
        <v>237</v>
      </c>
      <c r="C61" s="146">
        <v>220</v>
      </c>
      <c r="D61" s="146">
        <v>220</v>
      </c>
      <c r="E61" s="147"/>
    </row>
    <row r="62" spans="1:5" s="461" customFormat="1" ht="15.75">
      <c r="A62" s="462" t="s">
        <v>590</v>
      </c>
      <c r="B62" s="157" t="s">
        <v>238</v>
      </c>
      <c r="C62" s="146"/>
      <c r="D62" s="146"/>
      <c r="E62" s="147"/>
    </row>
    <row r="63" spans="1:5" s="461" customFormat="1" ht="15.75">
      <c r="A63" s="462" t="s">
        <v>591</v>
      </c>
      <c r="B63" s="157" t="s">
        <v>239</v>
      </c>
      <c r="C63" s="467">
        <f>+C60+C61+C62</f>
        <v>21203</v>
      </c>
      <c r="D63" s="467">
        <f>+D60+D61+D62</f>
        <v>21203</v>
      </c>
      <c r="E63" s="468">
        <f>+E60+E61+E62</f>
        <v>0</v>
      </c>
    </row>
    <row r="64" spans="1:5" s="461" customFormat="1" ht="15.75">
      <c r="A64" s="462" t="s">
        <v>592</v>
      </c>
      <c r="B64" s="157" t="s">
        <v>240</v>
      </c>
      <c r="C64" s="146">
        <v>1055</v>
      </c>
      <c r="D64" s="146">
        <v>1055</v>
      </c>
      <c r="E64" s="147"/>
    </row>
    <row r="65" spans="1:5" s="461" customFormat="1" ht="21">
      <c r="A65" s="462" t="s">
        <v>593</v>
      </c>
      <c r="B65" s="157" t="s">
        <v>241</v>
      </c>
      <c r="C65" s="146"/>
      <c r="D65" s="146"/>
      <c r="E65" s="147"/>
    </row>
    <row r="66" spans="1:5" s="461" customFormat="1" ht="15.75">
      <c r="A66" s="462" t="s">
        <v>594</v>
      </c>
      <c r="B66" s="157" t="s">
        <v>242</v>
      </c>
      <c r="C66" s="467">
        <f>+C64+C65</f>
        <v>1055</v>
      </c>
      <c r="D66" s="467">
        <f>+D64+D65</f>
        <v>1055</v>
      </c>
      <c r="E66" s="468">
        <f>+E64+E65</f>
        <v>0</v>
      </c>
    </row>
    <row r="67" spans="1:5" s="461" customFormat="1" ht="15.75">
      <c r="A67" s="462" t="s">
        <v>595</v>
      </c>
      <c r="B67" s="157" t="s">
        <v>243</v>
      </c>
      <c r="C67" s="146"/>
      <c r="D67" s="146"/>
      <c r="E67" s="147"/>
    </row>
    <row r="68" spans="1:5" s="461" customFormat="1" ht="16.5" thickBot="1">
      <c r="A68" s="469" t="s">
        <v>596</v>
      </c>
      <c r="B68" s="161" t="s">
        <v>244</v>
      </c>
      <c r="C68" s="470">
        <f>+C51+C54+C59+C63+C66+C67</f>
        <v>1349884</v>
      </c>
      <c r="D68" s="470">
        <f>+D51+D54+D59+D63+D66+D67</f>
        <v>1349884</v>
      </c>
      <c r="E68" s="471">
        <f>+E51+E54+E59+E63+E66+E67</f>
        <v>0</v>
      </c>
    </row>
    <row r="69" spans="1:5" ht="15.75">
      <c r="A69" s="472"/>
      <c r="C69" s="473"/>
      <c r="D69" s="473"/>
      <c r="E69" s="474"/>
    </row>
    <row r="70" spans="1:5" ht="15.75">
      <c r="A70" s="472"/>
      <c r="C70" s="473"/>
      <c r="D70" s="473"/>
      <c r="E70" s="474"/>
    </row>
    <row r="71" spans="1:5" ht="15.75">
      <c r="A71" s="475"/>
      <c r="C71" s="473"/>
      <c r="D71" s="473"/>
      <c r="E71" s="474"/>
    </row>
    <row r="72" spans="1:5" ht="15.75">
      <c r="A72" s="549"/>
      <c r="B72" s="549"/>
      <c r="C72" s="549"/>
      <c r="D72" s="549"/>
      <c r="E72" s="549"/>
    </row>
    <row r="73" spans="1:5" ht="15.75">
      <c r="A73" s="549"/>
      <c r="B73" s="549"/>
      <c r="C73" s="549"/>
      <c r="D73" s="549"/>
      <c r="E73" s="549"/>
    </row>
  </sheetData>
  <sheetProtection sheet="1" objects="1" scenarios="1"/>
  <mergeCells count="10">
    <mergeCell ref="A1:E1"/>
    <mergeCell ref="C5:E5"/>
    <mergeCell ref="A73:E73"/>
    <mergeCell ref="C2:E2"/>
    <mergeCell ref="A3:A5"/>
    <mergeCell ref="C3:C4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horizontalDpi="600" verticalDpi="600" orientation="portrait" paperSize="9" r:id="rId1"/>
  <headerFooter alignWithMargins="0">
    <oddHeader>&amp;R&amp;"Times New Roman,Félkövér dőlt"5.1. tájékoztató tábla a 7/2015. (V.29) önkormányzati rendelethez</oddHeader>
    <oddFooter>&amp;C&amp;P</oddFooter>
  </headerFooter>
  <rowBreaks count="1" manualBreakCount="1">
    <brk id="44" min="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workbookViewId="0" topLeftCell="A1">
      <selection activeCell="C17" sqref="C17"/>
    </sheetView>
  </sheetViews>
  <sheetFormatPr defaultColWidth="9.00390625" defaultRowHeight="12.75"/>
  <cols>
    <col min="1" max="1" width="71.125" style="149" customWidth="1"/>
    <col min="2" max="2" width="6.125" style="163" customWidth="1"/>
    <col min="3" max="3" width="18.00390625" style="477" customWidth="1"/>
    <col min="4" max="16384" width="9.375" style="477" customWidth="1"/>
  </cols>
  <sheetData>
    <row r="1" spans="1:3" ht="32.25" customHeight="1">
      <c r="A1" s="563" t="s">
        <v>245</v>
      </c>
      <c r="B1" s="563"/>
      <c r="C1" s="563"/>
    </row>
    <row r="2" spans="1:3" ht="15.75">
      <c r="A2" s="562" t="str">
        <f>+CONCATENATE(LEFT(ÖSSZEFÜGGÉSEK!A4,4),". év")</f>
        <v>2014. év</v>
      </c>
      <c r="B2" s="562"/>
      <c r="C2" s="562"/>
    </row>
    <row r="4" spans="2:3" ht="13.5" thickBot="1">
      <c r="B4" s="561" t="s">
        <v>200</v>
      </c>
      <c r="C4" s="561"/>
    </row>
    <row r="5" spans="1:3" s="150" customFormat="1" ht="31.5" customHeight="1">
      <c r="A5" s="564" t="s">
        <v>246</v>
      </c>
      <c r="B5" s="569" t="s">
        <v>202</v>
      </c>
      <c r="C5" s="567" t="s">
        <v>247</v>
      </c>
    </row>
    <row r="6" spans="1:3" s="150" customFormat="1" ht="12.75">
      <c r="A6" s="565"/>
      <c r="B6" s="570"/>
      <c r="C6" s="568"/>
    </row>
    <row r="7" spans="1:3" s="154" customFormat="1" ht="13.5" thickBot="1">
      <c r="A7" s="151" t="s">
        <v>370</v>
      </c>
      <c r="B7" s="152" t="s">
        <v>371</v>
      </c>
      <c r="C7" s="153" t="s">
        <v>372</v>
      </c>
    </row>
    <row r="8" spans="1:3" ht="15.75" customHeight="1">
      <c r="A8" s="462" t="s">
        <v>598</v>
      </c>
      <c r="B8" s="155" t="s">
        <v>207</v>
      </c>
      <c r="C8" s="156">
        <v>1150175</v>
      </c>
    </row>
    <row r="9" spans="1:3" ht="15.75" customHeight="1">
      <c r="A9" s="462" t="s">
        <v>599</v>
      </c>
      <c r="B9" s="157" t="s">
        <v>208</v>
      </c>
      <c r="C9" s="156"/>
    </row>
    <row r="10" spans="1:3" ht="15.75" customHeight="1">
      <c r="A10" s="462" t="s">
        <v>600</v>
      </c>
      <c r="B10" s="157" t="s">
        <v>209</v>
      </c>
      <c r="C10" s="156">
        <v>153604</v>
      </c>
    </row>
    <row r="11" spans="1:3" ht="15.75" customHeight="1">
      <c r="A11" s="462" t="s">
        <v>601</v>
      </c>
      <c r="B11" s="157" t="s">
        <v>210</v>
      </c>
      <c r="C11" s="158"/>
    </row>
    <row r="12" spans="1:3" ht="15.75" customHeight="1">
      <c r="A12" s="462" t="s">
        <v>602</v>
      </c>
      <c r="B12" s="157" t="s">
        <v>211</v>
      </c>
      <c r="C12" s="158"/>
    </row>
    <row r="13" spans="1:3" ht="15.75" customHeight="1">
      <c r="A13" s="462" t="s">
        <v>603</v>
      </c>
      <c r="B13" s="157" t="s">
        <v>212</v>
      </c>
      <c r="C13" s="158">
        <v>40000</v>
      </c>
    </row>
    <row r="14" spans="1:3" ht="15.75" customHeight="1">
      <c r="A14" s="462" t="s">
        <v>604</v>
      </c>
      <c r="B14" s="157" t="s">
        <v>213</v>
      </c>
      <c r="C14" s="159">
        <f>+C8+C9+C10+C11+C12+C13</f>
        <v>1343779</v>
      </c>
    </row>
    <row r="15" spans="1:3" ht="15.75" customHeight="1">
      <c r="A15" s="462" t="s">
        <v>627</v>
      </c>
      <c r="B15" s="157" t="s">
        <v>214</v>
      </c>
      <c r="C15" s="478">
        <v>6105</v>
      </c>
    </row>
    <row r="16" spans="1:3" ht="15.75" customHeight="1">
      <c r="A16" s="462" t="s">
        <v>605</v>
      </c>
      <c r="B16" s="157" t="s">
        <v>215</v>
      </c>
      <c r="C16" s="158"/>
    </row>
    <row r="17" spans="1:3" ht="15.75" customHeight="1">
      <c r="A17" s="462" t="s">
        <v>606</v>
      </c>
      <c r="B17" s="157" t="s">
        <v>15</v>
      </c>
      <c r="C17" s="158"/>
    </row>
    <row r="18" spans="1:3" ht="15.75" customHeight="1">
      <c r="A18" s="462" t="s">
        <v>607</v>
      </c>
      <c r="B18" s="157" t="s">
        <v>16</v>
      </c>
      <c r="C18" s="159">
        <f>+C15+C16+C17</f>
        <v>6105</v>
      </c>
    </row>
    <row r="19" spans="1:3" s="479" customFormat="1" ht="15.75" customHeight="1">
      <c r="A19" s="462" t="s">
        <v>608</v>
      </c>
      <c r="B19" s="157" t="s">
        <v>17</v>
      </c>
      <c r="C19" s="158"/>
    </row>
    <row r="20" spans="1:3" ht="15.75" customHeight="1">
      <c r="A20" s="462" t="s">
        <v>609</v>
      </c>
      <c r="B20" s="157" t="s">
        <v>18</v>
      </c>
      <c r="C20" s="158"/>
    </row>
    <row r="21" spans="1:3" ht="15.75" customHeight="1" thickBot="1">
      <c r="A21" s="160" t="s">
        <v>610</v>
      </c>
      <c r="B21" s="161" t="s">
        <v>19</v>
      </c>
      <c r="C21" s="162">
        <f>+C14+C18+C19+C20</f>
        <v>1349884</v>
      </c>
    </row>
    <row r="22" spans="1:5" ht="15.75">
      <c r="A22" s="472"/>
      <c r="B22" s="475"/>
      <c r="C22" s="473"/>
      <c r="D22" s="473"/>
      <c r="E22" s="473"/>
    </row>
    <row r="23" spans="1:5" ht="15.75">
      <c r="A23" s="472"/>
      <c r="B23" s="475"/>
      <c r="C23" s="473"/>
      <c r="D23" s="473"/>
      <c r="E23" s="473"/>
    </row>
    <row r="24" spans="1:5" ht="15.75">
      <c r="A24" s="475"/>
      <c r="B24" s="475"/>
      <c r="C24" s="473"/>
      <c r="D24" s="473"/>
      <c r="E24" s="473"/>
    </row>
    <row r="25" spans="1:5" ht="15.75">
      <c r="A25" s="566"/>
      <c r="B25" s="566"/>
      <c r="C25" s="566"/>
      <c r="D25" s="480"/>
      <c r="E25" s="480"/>
    </row>
    <row r="26" spans="1:5" ht="15.75">
      <c r="A26" s="566"/>
      <c r="B26" s="566"/>
      <c r="C26" s="566"/>
      <c r="D26" s="480"/>
      <c r="E26" s="480"/>
    </row>
  </sheetData>
  <sheetProtection sheet="1" objects="1" scenarios="1"/>
  <mergeCells count="8">
    <mergeCell ref="A26:C26"/>
    <mergeCell ref="A25:C25"/>
    <mergeCell ref="C5:C6"/>
    <mergeCell ref="B5:B6"/>
    <mergeCell ref="B4:C4"/>
    <mergeCell ref="A2:C2"/>
    <mergeCell ref="A1:C1"/>
    <mergeCell ref="A5:A6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&amp;R&amp;"Times New Roman CE,Félkövér dőlt"5.2. tájékoztató tábla a 7/2015. (V.29.)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zoomScale="130" zoomScaleNormal="130" zoomScaleSheetLayoutView="100" workbookViewId="0" topLeftCell="A1">
      <selection activeCell="D2" sqref="D2"/>
    </sheetView>
  </sheetViews>
  <sheetFormatPr defaultColWidth="9.00390625" defaultRowHeight="12.75"/>
  <cols>
    <col min="1" max="1" width="9.50390625" style="261" customWidth="1"/>
    <col min="2" max="2" width="60.875" style="261" customWidth="1"/>
    <col min="3" max="5" width="15.875" style="262" customWidth="1"/>
    <col min="6" max="6" width="9.375" style="272" hidden="1" customWidth="1"/>
    <col min="7" max="7" width="9.625" style="272" bestFit="1" customWidth="1"/>
    <col min="8" max="16384" width="9.375" style="272" customWidth="1"/>
  </cols>
  <sheetData>
    <row r="1" spans="1:5" ht="15.75" customHeight="1">
      <c r="A1" s="500" t="s">
        <v>3</v>
      </c>
      <c r="B1" s="500"/>
      <c r="C1" s="500"/>
      <c r="D1" s="500"/>
      <c r="E1" s="500"/>
    </row>
    <row r="2" spans="1:5" ht="15.75" customHeight="1" thickBot="1">
      <c r="A2" s="31" t="s">
        <v>94</v>
      </c>
      <c r="B2" s="31"/>
      <c r="C2" s="259"/>
      <c r="D2" s="259"/>
      <c r="E2" s="259" t="s">
        <v>136</v>
      </c>
    </row>
    <row r="3" spans="1:6" ht="15.75" customHeight="1">
      <c r="A3" s="504" t="s">
        <v>57</v>
      </c>
      <c r="B3" s="501" t="s">
        <v>5</v>
      </c>
      <c r="C3" s="498" t="str">
        <f>+CONCATENATE(LEFT(ÖSSZEFÜGGÉSEK!A4,4),". évi")</f>
        <v>2014. évi</v>
      </c>
      <c r="D3" s="498"/>
      <c r="E3" s="499"/>
      <c r="F3" s="484"/>
    </row>
    <row r="4" spans="1:6" ht="37.5" customHeight="1" thickBot="1">
      <c r="A4" s="505"/>
      <c r="B4" s="502"/>
      <c r="C4" s="33" t="s">
        <v>158</v>
      </c>
      <c r="D4" s="33" t="s">
        <v>159</v>
      </c>
      <c r="E4" s="34" t="s">
        <v>160</v>
      </c>
      <c r="F4" s="484"/>
    </row>
    <row r="5" spans="1:6" s="273" customFormat="1" ht="12" customHeight="1" thickBot="1">
      <c r="A5" s="237" t="s">
        <v>370</v>
      </c>
      <c r="B5" s="238" t="s">
        <v>371</v>
      </c>
      <c r="C5" s="238" t="s">
        <v>372</v>
      </c>
      <c r="D5" s="238" t="s">
        <v>373</v>
      </c>
      <c r="E5" s="285" t="s">
        <v>374</v>
      </c>
      <c r="F5" s="485"/>
    </row>
    <row r="6" spans="1:6" s="274" customFormat="1" ht="12" customHeight="1" thickBot="1">
      <c r="A6" s="232" t="s">
        <v>6</v>
      </c>
      <c r="B6" s="233" t="s">
        <v>255</v>
      </c>
      <c r="C6" s="264">
        <f>SUM(C7:C12)</f>
        <v>135056</v>
      </c>
      <c r="D6" s="264">
        <f>SUM(D7:D12)</f>
        <v>137315</v>
      </c>
      <c r="E6" s="264">
        <f>SUM(E7:E12)</f>
        <v>137315</v>
      </c>
      <c r="F6" s="486" t="s">
        <v>630</v>
      </c>
    </row>
    <row r="7" spans="1:6" s="274" customFormat="1" ht="12" customHeight="1">
      <c r="A7" s="227" t="s">
        <v>69</v>
      </c>
      <c r="B7" s="275" t="s">
        <v>256</v>
      </c>
      <c r="C7" s="266">
        <v>68893</v>
      </c>
      <c r="D7" s="266">
        <v>68893</v>
      </c>
      <c r="E7" s="249">
        <v>68893</v>
      </c>
      <c r="F7" s="486" t="s">
        <v>631</v>
      </c>
    </row>
    <row r="8" spans="1:6" s="274" customFormat="1" ht="12" customHeight="1">
      <c r="A8" s="226" t="s">
        <v>70</v>
      </c>
      <c r="B8" s="276" t="s">
        <v>257</v>
      </c>
      <c r="C8" s="265">
        <v>43756</v>
      </c>
      <c r="D8" s="265">
        <v>42770</v>
      </c>
      <c r="E8" s="248">
        <v>42770</v>
      </c>
      <c r="F8" s="486" t="s">
        <v>632</v>
      </c>
    </row>
    <row r="9" spans="1:6" s="274" customFormat="1" ht="12" customHeight="1">
      <c r="A9" s="226" t="s">
        <v>71</v>
      </c>
      <c r="B9" s="276" t="s">
        <v>258</v>
      </c>
      <c r="C9" s="265">
        <v>19621</v>
      </c>
      <c r="D9" s="265">
        <v>19268</v>
      </c>
      <c r="E9" s="248">
        <v>19268</v>
      </c>
      <c r="F9" s="486" t="s">
        <v>633</v>
      </c>
    </row>
    <row r="10" spans="1:6" s="274" customFormat="1" ht="12" customHeight="1">
      <c r="A10" s="226" t="s">
        <v>72</v>
      </c>
      <c r="B10" s="276" t="s">
        <v>259</v>
      </c>
      <c r="C10" s="265">
        <v>2786</v>
      </c>
      <c r="D10" s="265">
        <v>2786</v>
      </c>
      <c r="E10" s="248">
        <v>2786</v>
      </c>
      <c r="F10" s="486" t="s">
        <v>634</v>
      </c>
    </row>
    <row r="11" spans="1:6" s="274" customFormat="1" ht="12" customHeight="1">
      <c r="A11" s="226" t="s">
        <v>90</v>
      </c>
      <c r="B11" s="276" t="s">
        <v>260</v>
      </c>
      <c r="C11" s="265">
        <v>0</v>
      </c>
      <c r="D11" s="265">
        <v>440</v>
      </c>
      <c r="E11" s="248">
        <v>440</v>
      </c>
      <c r="F11" s="486" t="s">
        <v>635</v>
      </c>
    </row>
    <row r="12" spans="1:6" s="274" customFormat="1" ht="12" customHeight="1" thickBot="1">
      <c r="A12" s="228" t="s">
        <v>73</v>
      </c>
      <c r="B12" s="277" t="s">
        <v>261</v>
      </c>
      <c r="C12" s="267">
        <v>0</v>
      </c>
      <c r="D12" s="267">
        <v>3158</v>
      </c>
      <c r="E12" s="250">
        <v>3158</v>
      </c>
      <c r="F12" s="486" t="s">
        <v>636</v>
      </c>
    </row>
    <row r="13" spans="1:6" s="274" customFormat="1" ht="12" customHeight="1" thickBot="1">
      <c r="A13" s="232" t="s">
        <v>7</v>
      </c>
      <c r="B13" s="254" t="s">
        <v>262</v>
      </c>
      <c r="C13" s="264">
        <v>0</v>
      </c>
      <c r="D13" s="264">
        <v>13905</v>
      </c>
      <c r="E13" s="247">
        <v>14218</v>
      </c>
      <c r="F13" s="486" t="s">
        <v>637</v>
      </c>
    </row>
    <row r="14" spans="1:6" s="274" customFormat="1" ht="12" customHeight="1">
      <c r="A14" s="227" t="s">
        <v>75</v>
      </c>
      <c r="B14" s="275" t="s">
        <v>263</v>
      </c>
      <c r="C14" s="266">
        <v>0</v>
      </c>
      <c r="D14" s="266">
        <v>0</v>
      </c>
      <c r="E14" s="249">
        <v>0</v>
      </c>
      <c r="F14" s="486" t="s">
        <v>638</v>
      </c>
    </row>
    <row r="15" spans="1:6" s="274" customFormat="1" ht="12" customHeight="1">
      <c r="A15" s="226" t="s">
        <v>76</v>
      </c>
      <c r="B15" s="276" t="s">
        <v>264</v>
      </c>
      <c r="C15" s="265">
        <v>0</v>
      </c>
      <c r="D15" s="265">
        <v>0</v>
      </c>
      <c r="E15" s="248">
        <v>0</v>
      </c>
      <c r="F15" s="486" t="s">
        <v>639</v>
      </c>
    </row>
    <row r="16" spans="1:6" s="274" customFormat="1" ht="12" customHeight="1">
      <c r="A16" s="226" t="s">
        <v>77</v>
      </c>
      <c r="B16" s="276" t="s">
        <v>265</v>
      </c>
      <c r="C16" s="265">
        <v>0</v>
      </c>
      <c r="D16" s="265">
        <v>0</v>
      </c>
      <c r="E16" s="248">
        <v>0</v>
      </c>
      <c r="F16" s="486" t="s">
        <v>640</v>
      </c>
    </row>
    <row r="17" spans="1:6" s="274" customFormat="1" ht="12" customHeight="1">
      <c r="A17" s="226" t="s">
        <v>78</v>
      </c>
      <c r="B17" s="276" t="s">
        <v>266</v>
      </c>
      <c r="C17" s="265">
        <v>0</v>
      </c>
      <c r="D17" s="265">
        <v>0</v>
      </c>
      <c r="E17" s="248">
        <v>0</v>
      </c>
      <c r="F17" s="486" t="s">
        <v>641</v>
      </c>
    </row>
    <row r="18" spans="1:6" s="274" customFormat="1" ht="12" customHeight="1">
      <c r="A18" s="226" t="s">
        <v>79</v>
      </c>
      <c r="B18" s="276" t="s">
        <v>267</v>
      </c>
      <c r="C18" s="265">
        <v>4200</v>
      </c>
      <c r="D18" s="265">
        <v>13905</v>
      </c>
      <c r="E18" s="248">
        <v>14218</v>
      </c>
      <c r="F18" s="486" t="s">
        <v>642</v>
      </c>
    </row>
    <row r="19" spans="1:6" s="274" customFormat="1" ht="12" customHeight="1" thickBot="1">
      <c r="A19" s="228" t="s">
        <v>85</v>
      </c>
      <c r="B19" s="277" t="s">
        <v>268</v>
      </c>
      <c r="C19" s="267">
        <v>0</v>
      </c>
      <c r="D19" s="267">
        <v>0</v>
      </c>
      <c r="E19" s="250">
        <v>0</v>
      </c>
      <c r="F19" s="486" t="s">
        <v>643</v>
      </c>
    </row>
    <row r="20" spans="1:6" s="274" customFormat="1" ht="12" customHeight="1" thickBot="1">
      <c r="A20" s="232" t="s">
        <v>8</v>
      </c>
      <c r="B20" s="233" t="s">
        <v>269</v>
      </c>
      <c r="C20" s="264">
        <f>SUM(C13:C19)</f>
        <v>4200</v>
      </c>
      <c r="D20" s="264">
        <f>SUM(D25)</f>
        <v>33214</v>
      </c>
      <c r="E20" s="247">
        <v>33227</v>
      </c>
      <c r="F20" s="486" t="s">
        <v>644</v>
      </c>
    </row>
    <row r="21" spans="1:6" s="274" customFormat="1" ht="12" customHeight="1">
      <c r="A21" s="227" t="s">
        <v>58</v>
      </c>
      <c r="B21" s="275" t="s">
        <v>270</v>
      </c>
      <c r="C21" s="266">
        <v>0</v>
      </c>
      <c r="D21" s="266">
        <v>0</v>
      </c>
      <c r="E21" s="249">
        <v>0</v>
      </c>
      <c r="F21" s="486" t="s">
        <v>645</v>
      </c>
    </row>
    <row r="22" spans="1:6" s="274" customFormat="1" ht="12" customHeight="1">
      <c r="A22" s="226" t="s">
        <v>59</v>
      </c>
      <c r="B22" s="276" t="s">
        <v>271</v>
      </c>
      <c r="C22" s="265">
        <v>0</v>
      </c>
      <c r="D22" s="265">
        <v>0</v>
      </c>
      <c r="E22" s="248">
        <v>0</v>
      </c>
      <c r="F22" s="486" t="s">
        <v>646</v>
      </c>
    </row>
    <row r="23" spans="1:6" s="274" customFormat="1" ht="12" customHeight="1">
      <c r="A23" s="226" t="s">
        <v>60</v>
      </c>
      <c r="B23" s="276" t="s">
        <v>272</v>
      </c>
      <c r="C23" s="265">
        <v>0</v>
      </c>
      <c r="D23" s="265">
        <v>0</v>
      </c>
      <c r="E23" s="248">
        <v>0</v>
      </c>
      <c r="F23" s="486" t="s">
        <v>647</v>
      </c>
    </row>
    <row r="24" spans="1:6" s="274" customFormat="1" ht="12" customHeight="1">
      <c r="A24" s="226" t="s">
        <v>61</v>
      </c>
      <c r="B24" s="276" t="s">
        <v>273</v>
      </c>
      <c r="C24" s="265">
        <v>0</v>
      </c>
      <c r="D24" s="265">
        <v>0</v>
      </c>
      <c r="E24" s="248">
        <v>0</v>
      </c>
      <c r="F24" s="486" t="s">
        <v>648</v>
      </c>
    </row>
    <row r="25" spans="1:6" s="274" customFormat="1" ht="12" customHeight="1">
      <c r="A25" s="226" t="s">
        <v>104</v>
      </c>
      <c r="B25" s="276" t="s">
        <v>274</v>
      </c>
      <c r="C25" s="265">
        <v>0</v>
      </c>
      <c r="D25" s="265">
        <v>33214</v>
      </c>
      <c r="E25" s="248">
        <v>33227</v>
      </c>
      <c r="F25" s="486" t="s">
        <v>649</v>
      </c>
    </row>
    <row r="26" spans="1:6" s="274" customFormat="1" ht="12" customHeight="1" thickBot="1">
      <c r="A26" s="228" t="s">
        <v>105</v>
      </c>
      <c r="B26" s="256" t="s">
        <v>275</v>
      </c>
      <c r="C26" s="267">
        <v>0</v>
      </c>
      <c r="D26" s="267">
        <v>23187</v>
      </c>
      <c r="E26" s="250">
        <v>23187</v>
      </c>
      <c r="F26" s="486" t="s">
        <v>650</v>
      </c>
    </row>
    <row r="27" spans="1:6" s="274" customFormat="1" ht="12" customHeight="1" thickBot="1">
      <c r="A27" s="232" t="s">
        <v>106</v>
      </c>
      <c r="B27" s="233" t="s">
        <v>276</v>
      </c>
      <c r="C27" s="270">
        <f>SUM(C28:C33)</f>
        <v>39900</v>
      </c>
      <c r="D27" s="270">
        <f>SUM(D28:D33)</f>
        <v>41872</v>
      </c>
      <c r="E27" s="270">
        <f>SUM(E28:E33)</f>
        <v>19316</v>
      </c>
      <c r="F27" s="486" t="s">
        <v>651</v>
      </c>
    </row>
    <row r="28" spans="1:6" s="274" customFormat="1" ht="12" customHeight="1">
      <c r="A28" s="227" t="s">
        <v>277</v>
      </c>
      <c r="B28" s="275" t="s">
        <v>278</v>
      </c>
      <c r="C28" s="284"/>
      <c r="D28" s="284"/>
      <c r="E28" s="283"/>
      <c r="F28" s="486" t="s">
        <v>652</v>
      </c>
    </row>
    <row r="29" spans="1:6" s="274" customFormat="1" ht="12" customHeight="1">
      <c r="A29" s="226" t="s">
        <v>279</v>
      </c>
      <c r="B29" s="276" t="s">
        <v>280</v>
      </c>
      <c r="C29" s="265">
        <v>10000</v>
      </c>
      <c r="D29" s="265">
        <v>10000</v>
      </c>
      <c r="E29" s="248">
        <v>9475</v>
      </c>
      <c r="F29" s="486" t="s">
        <v>653</v>
      </c>
    </row>
    <row r="30" spans="1:6" s="274" customFormat="1" ht="12" customHeight="1">
      <c r="A30" s="226" t="s">
        <v>281</v>
      </c>
      <c r="B30" s="276" t="s">
        <v>282</v>
      </c>
      <c r="C30" s="265">
        <v>0</v>
      </c>
      <c r="D30" s="265">
        <v>0</v>
      </c>
      <c r="E30" s="248">
        <v>0</v>
      </c>
      <c r="F30" s="486" t="s">
        <v>654</v>
      </c>
    </row>
    <row r="31" spans="1:6" s="274" customFormat="1" ht="12" customHeight="1">
      <c r="A31" s="226" t="s">
        <v>283</v>
      </c>
      <c r="B31" s="276" t="s">
        <v>284</v>
      </c>
      <c r="C31" s="265">
        <v>9000</v>
      </c>
      <c r="D31" s="265">
        <v>10972</v>
      </c>
      <c r="E31" s="248">
        <v>8675</v>
      </c>
      <c r="F31" s="486" t="s">
        <v>655</v>
      </c>
    </row>
    <row r="32" spans="1:6" s="274" customFormat="1" ht="12" customHeight="1">
      <c r="A32" s="226" t="s">
        <v>285</v>
      </c>
      <c r="B32" s="276" t="s">
        <v>286</v>
      </c>
      <c r="C32" s="265">
        <v>500</v>
      </c>
      <c r="D32" s="265">
        <v>500</v>
      </c>
      <c r="E32" s="248">
        <v>334</v>
      </c>
      <c r="F32" s="486" t="s">
        <v>656</v>
      </c>
    </row>
    <row r="33" spans="1:6" s="274" customFormat="1" ht="12" customHeight="1" thickBot="1">
      <c r="A33" s="228" t="s">
        <v>287</v>
      </c>
      <c r="B33" s="256" t="s">
        <v>288</v>
      </c>
      <c r="C33" s="267">
        <v>20400</v>
      </c>
      <c r="D33" s="267">
        <v>20400</v>
      </c>
      <c r="E33" s="250">
        <v>832</v>
      </c>
      <c r="F33" s="486" t="s">
        <v>657</v>
      </c>
    </row>
    <row r="34" spans="1:6" s="274" customFormat="1" ht="12" customHeight="1" thickBot="1">
      <c r="A34" s="232" t="s">
        <v>10</v>
      </c>
      <c r="B34" s="233" t="s">
        <v>289</v>
      </c>
      <c r="C34" s="264">
        <f>SUM(C38:C44)</f>
        <v>9822</v>
      </c>
      <c r="D34" s="264">
        <f>SUM(D35:D44)</f>
        <v>14022</v>
      </c>
      <c r="E34" s="247">
        <f>SUM(E35:E44)</f>
        <v>15841</v>
      </c>
      <c r="F34" s="486" t="s">
        <v>658</v>
      </c>
    </row>
    <row r="35" spans="1:6" s="274" customFormat="1" ht="12" customHeight="1">
      <c r="A35" s="227" t="s">
        <v>62</v>
      </c>
      <c r="B35" s="275" t="s">
        <v>290</v>
      </c>
      <c r="C35" s="266">
        <v>0</v>
      </c>
      <c r="D35" s="266">
        <v>0</v>
      </c>
      <c r="E35" s="249">
        <v>14</v>
      </c>
      <c r="F35" s="486" t="s">
        <v>659</v>
      </c>
    </row>
    <row r="36" spans="1:6" s="274" customFormat="1" ht="12" customHeight="1">
      <c r="A36" s="226" t="s">
        <v>63</v>
      </c>
      <c r="B36" s="276" t="s">
        <v>291</v>
      </c>
      <c r="C36" s="265">
        <v>0</v>
      </c>
      <c r="D36" s="265">
        <v>0</v>
      </c>
      <c r="E36" s="248">
        <v>1412</v>
      </c>
      <c r="F36" s="486" t="s">
        <v>660</v>
      </c>
    </row>
    <row r="37" spans="1:6" s="274" customFormat="1" ht="12" customHeight="1">
      <c r="A37" s="226" t="s">
        <v>64</v>
      </c>
      <c r="B37" s="276" t="s">
        <v>292</v>
      </c>
      <c r="C37" s="265">
        <v>0</v>
      </c>
      <c r="D37" s="265">
        <v>0</v>
      </c>
      <c r="E37" s="248">
        <v>0</v>
      </c>
      <c r="F37" s="486" t="s">
        <v>661</v>
      </c>
    </row>
    <row r="38" spans="1:6" s="274" customFormat="1" ht="12" customHeight="1">
      <c r="A38" s="226" t="s">
        <v>108</v>
      </c>
      <c r="B38" s="276" t="s">
        <v>293</v>
      </c>
      <c r="C38" s="265">
        <v>3400</v>
      </c>
      <c r="D38" s="265">
        <v>3400</v>
      </c>
      <c r="E38" s="248">
        <v>6863</v>
      </c>
      <c r="F38" s="486" t="s">
        <v>662</v>
      </c>
    </row>
    <row r="39" spans="1:6" s="274" customFormat="1" ht="12" customHeight="1">
      <c r="A39" s="226" t="s">
        <v>109</v>
      </c>
      <c r="B39" s="276" t="s">
        <v>294</v>
      </c>
      <c r="C39" s="265">
        <v>250</v>
      </c>
      <c r="D39" s="265">
        <v>250</v>
      </c>
      <c r="E39" s="248">
        <v>131</v>
      </c>
      <c r="F39" s="486" t="s">
        <v>663</v>
      </c>
    </row>
    <row r="40" spans="1:6" s="274" customFormat="1" ht="12" customHeight="1">
      <c r="A40" s="226" t="s">
        <v>110</v>
      </c>
      <c r="B40" s="276" t="s">
        <v>295</v>
      </c>
      <c r="C40" s="265">
        <v>850</v>
      </c>
      <c r="D40" s="265">
        <v>850</v>
      </c>
      <c r="E40" s="248">
        <v>2372</v>
      </c>
      <c r="F40" s="486" t="s">
        <v>664</v>
      </c>
    </row>
    <row r="41" spans="1:6" s="274" customFormat="1" ht="12" customHeight="1">
      <c r="A41" s="226" t="s">
        <v>111</v>
      </c>
      <c r="B41" s="276" t="s">
        <v>296</v>
      </c>
      <c r="C41" s="265">
        <v>0</v>
      </c>
      <c r="D41" s="265">
        <v>0</v>
      </c>
      <c r="E41" s="248">
        <v>0</v>
      </c>
      <c r="F41" s="486" t="s">
        <v>665</v>
      </c>
    </row>
    <row r="42" spans="1:6" s="274" customFormat="1" ht="12" customHeight="1">
      <c r="A42" s="226" t="s">
        <v>112</v>
      </c>
      <c r="B42" s="276" t="s">
        <v>297</v>
      </c>
      <c r="C42" s="265">
        <v>4200</v>
      </c>
      <c r="D42" s="265">
        <v>4200</v>
      </c>
      <c r="E42" s="248">
        <v>5049</v>
      </c>
      <c r="F42" s="486" t="s">
        <v>666</v>
      </c>
    </row>
    <row r="43" spans="1:6" s="274" customFormat="1" ht="12" customHeight="1">
      <c r="A43" s="226" t="s">
        <v>298</v>
      </c>
      <c r="B43" s="276" t="s">
        <v>299</v>
      </c>
      <c r="C43" s="268">
        <v>0</v>
      </c>
      <c r="D43" s="268">
        <v>0</v>
      </c>
      <c r="E43" s="251">
        <v>0</v>
      </c>
      <c r="F43" s="486" t="s">
        <v>667</v>
      </c>
    </row>
    <row r="44" spans="1:6" s="274" customFormat="1" ht="12" customHeight="1" thickBot="1">
      <c r="A44" s="228" t="s">
        <v>300</v>
      </c>
      <c r="B44" s="277" t="s">
        <v>301</v>
      </c>
      <c r="C44" s="269">
        <v>1122</v>
      </c>
      <c r="D44" s="269">
        <v>5322</v>
      </c>
      <c r="E44" s="252">
        <v>0</v>
      </c>
      <c r="F44" s="486" t="s">
        <v>668</v>
      </c>
    </row>
    <row r="45" spans="1:6" s="274" customFormat="1" ht="12" customHeight="1" thickBot="1">
      <c r="A45" s="232" t="s">
        <v>11</v>
      </c>
      <c r="B45" s="233" t="s">
        <v>302</v>
      </c>
      <c r="C45" s="264">
        <v>0</v>
      </c>
      <c r="D45" s="264">
        <v>0</v>
      </c>
      <c r="E45" s="264">
        <v>365</v>
      </c>
      <c r="F45" s="486" t="s">
        <v>669</v>
      </c>
    </row>
    <row r="46" spans="1:6" s="274" customFormat="1" ht="12" customHeight="1">
      <c r="A46" s="227" t="s">
        <v>65</v>
      </c>
      <c r="B46" s="275" t="s">
        <v>303</v>
      </c>
      <c r="C46" s="286">
        <v>0</v>
      </c>
      <c r="D46" s="286">
        <v>0</v>
      </c>
      <c r="E46" s="253">
        <v>0</v>
      </c>
      <c r="F46" s="486" t="s">
        <v>670</v>
      </c>
    </row>
    <row r="47" spans="1:6" s="274" customFormat="1" ht="12" customHeight="1">
      <c r="A47" s="226" t="s">
        <v>66</v>
      </c>
      <c r="B47" s="276" t="s">
        <v>304</v>
      </c>
      <c r="C47" s="268">
        <v>0</v>
      </c>
      <c r="D47" s="268"/>
      <c r="E47" s="251">
        <v>0</v>
      </c>
      <c r="F47" s="486" t="s">
        <v>671</v>
      </c>
    </row>
    <row r="48" spans="1:6" s="274" customFormat="1" ht="12" customHeight="1">
      <c r="A48" s="226" t="s">
        <v>305</v>
      </c>
      <c r="B48" s="276" t="s">
        <v>306</v>
      </c>
      <c r="C48" s="268">
        <v>0</v>
      </c>
      <c r="D48" s="268">
        <v>0</v>
      </c>
      <c r="E48" s="251">
        <v>365</v>
      </c>
      <c r="F48" s="486" t="s">
        <v>672</v>
      </c>
    </row>
    <row r="49" spans="1:6" s="274" customFormat="1" ht="12" customHeight="1">
      <c r="A49" s="226" t="s">
        <v>307</v>
      </c>
      <c r="B49" s="276" t="s">
        <v>308</v>
      </c>
      <c r="C49" s="268">
        <v>0</v>
      </c>
      <c r="D49" s="268">
        <v>0</v>
      </c>
      <c r="E49" s="251">
        <v>0</v>
      </c>
      <c r="F49" s="486" t="s">
        <v>673</v>
      </c>
    </row>
    <row r="50" spans="1:6" s="274" customFormat="1" ht="12" customHeight="1" thickBot="1">
      <c r="A50" s="228" t="s">
        <v>309</v>
      </c>
      <c r="B50" s="277" t="s">
        <v>310</v>
      </c>
      <c r="C50" s="269">
        <v>0</v>
      </c>
      <c r="D50" s="269">
        <v>0</v>
      </c>
      <c r="E50" s="252">
        <v>0</v>
      </c>
      <c r="F50" s="486" t="s">
        <v>674</v>
      </c>
    </row>
    <row r="51" spans="1:6" s="274" customFormat="1" ht="17.25" customHeight="1" thickBot="1">
      <c r="A51" s="232" t="s">
        <v>113</v>
      </c>
      <c r="B51" s="233" t="s">
        <v>311</v>
      </c>
      <c r="C51" s="264">
        <v>0</v>
      </c>
      <c r="D51" s="264">
        <v>0</v>
      </c>
      <c r="E51" s="247">
        <f>SUM(E52:E55)</f>
        <v>5697</v>
      </c>
      <c r="F51" s="486" t="s">
        <v>675</v>
      </c>
    </row>
    <row r="52" spans="1:6" s="274" customFormat="1" ht="12" customHeight="1">
      <c r="A52" s="227" t="s">
        <v>67</v>
      </c>
      <c r="B52" s="275" t="s">
        <v>312</v>
      </c>
      <c r="C52" s="266">
        <v>0</v>
      </c>
      <c r="D52" s="266">
        <v>0</v>
      </c>
      <c r="E52" s="249">
        <v>0</v>
      </c>
      <c r="F52" s="486" t="s">
        <v>676</v>
      </c>
    </row>
    <row r="53" spans="1:6" s="274" customFormat="1" ht="12" customHeight="1">
      <c r="A53" s="226" t="s">
        <v>68</v>
      </c>
      <c r="B53" s="276" t="s">
        <v>313</v>
      </c>
      <c r="C53" s="265">
        <v>0</v>
      </c>
      <c r="D53" s="265">
        <v>0</v>
      </c>
      <c r="E53" s="248">
        <v>0</v>
      </c>
      <c r="F53" s="486" t="s">
        <v>677</v>
      </c>
    </row>
    <row r="54" spans="1:6" s="274" customFormat="1" ht="12" customHeight="1">
      <c r="A54" s="226" t="s">
        <v>314</v>
      </c>
      <c r="B54" s="276" t="s">
        <v>315</v>
      </c>
      <c r="C54" s="265">
        <v>0</v>
      </c>
      <c r="D54" s="265">
        <v>0</v>
      </c>
      <c r="E54" s="248">
        <v>5697</v>
      </c>
      <c r="F54" s="486" t="s">
        <v>678</v>
      </c>
    </row>
    <row r="55" spans="1:6" s="274" customFormat="1" ht="12" customHeight="1" thickBot="1">
      <c r="A55" s="228" t="s">
        <v>316</v>
      </c>
      <c r="B55" s="277" t="s">
        <v>317</v>
      </c>
      <c r="C55" s="267">
        <v>0</v>
      </c>
      <c r="D55" s="267">
        <v>0</v>
      </c>
      <c r="E55" s="250">
        <v>0</v>
      </c>
      <c r="F55" s="486" t="s">
        <v>679</v>
      </c>
    </row>
    <row r="56" spans="1:6" s="274" customFormat="1" ht="12" customHeight="1" thickBot="1">
      <c r="A56" s="232" t="s">
        <v>13</v>
      </c>
      <c r="B56" s="254" t="s">
        <v>318</v>
      </c>
      <c r="C56" s="264">
        <f>SUM(C57:C60)</f>
        <v>13850</v>
      </c>
      <c r="D56" s="264">
        <f>SUM(D57:D60)</f>
        <v>13850</v>
      </c>
      <c r="E56" s="247">
        <v>0</v>
      </c>
      <c r="F56" s="486" t="s">
        <v>680</v>
      </c>
    </row>
    <row r="57" spans="1:6" s="274" customFormat="1" ht="12" customHeight="1">
      <c r="A57" s="227" t="s">
        <v>114</v>
      </c>
      <c r="B57" s="275" t="s">
        <v>319</v>
      </c>
      <c r="C57" s="268">
        <v>0</v>
      </c>
      <c r="D57" s="268">
        <v>0</v>
      </c>
      <c r="E57" s="251">
        <v>0</v>
      </c>
      <c r="F57" s="486" t="s">
        <v>681</v>
      </c>
    </row>
    <row r="58" spans="1:6" s="274" customFormat="1" ht="12" customHeight="1">
      <c r="A58" s="226" t="s">
        <v>115</v>
      </c>
      <c r="B58" s="276" t="s">
        <v>320</v>
      </c>
      <c r="C58" s="268">
        <v>150</v>
      </c>
      <c r="D58" s="268">
        <v>150</v>
      </c>
      <c r="E58" s="251">
        <v>0</v>
      </c>
      <c r="F58" s="486" t="s">
        <v>682</v>
      </c>
    </row>
    <row r="59" spans="1:6" s="274" customFormat="1" ht="12" customHeight="1">
      <c r="A59" s="226" t="s">
        <v>137</v>
      </c>
      <c r="B59" s="276" t="s">
        <v>321</v>
      </c>
      <c r="C59" s="268">
        <v>13700</v>
      </c>
      <c r="D59" s="268">
        <v>13700</v>
      </c>
      <c r="E59" s="251">
        <v>0</v>
      </c>
      <c r="F59" s="486" t="s">
        <v>683</v>
      </c>
    </row>
    <row r="60" spans="1:6" s="274" customFormat="1" ht="12" customHeight="1" thickBot="1">
      <c r="A60" s="228" t="s">
        <v>322</v>
      </c>
      <c r="B60" s="277" t="s">
        <v>323</v>
      </c>
      <c r="C60" s="268">
        <v>0</v>
      </c>
      <c r="D60" s="268">
        <v>0</v>
      </c>
      <c r="E60" s="251">
        <v>0</v>
      </c>
      <c r="F60" s="486" t="s">
        <v>684</v>
      </c>
    </row>
    <row r="61" spans="1:6" s="274" customFormat="1" ht="12" customHeight="1" thickBot="1">
      <c r="A61" s="232" t="s">
        <v>14</v>
      </c>
      <c r="B61" s="233" t="s">
        <v>324</v>
      </c>
      <c r="C61" s="270">
        <f>SUM(C56,C45,C51,C34,C27,C20,C13,C6)</f>
        <v>202828</v>
      </c>
      <c r="D61" s="270">
        <f>SUM(D56,D34,D27,D20,D13,D6)</f>
        <v>254178</v>
      </c>
      <c r="E61" s="270">
        <f>SUM(E51,E45,E34,E27,E20,E13,E6)</f>
        <v>225979</v>
      </c>
      <c r="F61" s="486" t="s">
        <v>685</v>
      </c>
    </row>
    <row r="62" spans="1:6" s="274" customFormat="1" ht="12" customHeight="1" thickBot="1">
      <c r="A62" s="287" t="s">
        <v>325</v>
      </c>
      <c r="B62" s="254" t="s">
        <v>326</v>
      </c>
      <c r="C62" s="264">
        <f>SUM(C63:C65)</f>
        <v>1766</v>
      </c>
      <c r="D62" s="264">
        <v>1766</v>
      </c>
      <c r="E62" s="247">
        <v>0</v>
      </c>
      <c r="F62" s="486" t="s">
        <v>686</v>
      </c>
    </row>
    <row r="63" spans="1:6" s="274" customFormat="1" ht="12" customHeight="1">
      <c r="A63" s="227" t="s">
        <v>327</v>
      </c>
      <c r="B63" s="275" t="s">
        <v>328</v>
      </c>
      <c r="C63" s="268">
        <v>0</v>
      </c>
      <c r="D63" s="268">
        <v>0</v>
      </c>
      <c r="E63" s="251">
        <v>0</v>
      </c>
      <c r="F63" s="486" t="s">
        <v>687</v>
      </c>
    </row>
    <row r="64" spans="1:6" s="274" customFormat="1" ht="12" customHeight="1">
      <c r="A64" s="226" t="s">
        <v>329</v>
      </c>
      <c r="B64" s="276" t="s">
        <v>330</v>
      </c>
      <c r="C64" s="268">
        <v>0</v>
      </c>
      <c r="D64" s="268">
        <v>0</v>
      </c>
      <c r="E64" s="251">
        <v>0</v>
      </c>
      <c r="F64" s="486" t="s">
        <v>688</v>
      </c>
    </row>
    <row r="65" spans="1:6" s="274" customFormat="1" ht="12" customHeight="1" thickBot="1">
      <c r="A65" s="228" t="s">
        <v>331</v>
      </c>
      <c r="B65" s="212" t="s">
        <v>375</v>
      </c>
      <c r="C65" s="268">
        <v>1766</v>
      </c>
      <c r="D65" s="268">
        <v>1766</v>
      </c>
      <c r="E65" s="251">
        <v>0</v>
      </c>
      <c r="F65" s="486" t="s">
        <v>689</v>
      </c>
    </row>
    <row r="66" spans="1:6" s="274" customFormat="1" ht="12" customHeight="1" thickBot="1">
      <c r="A66" s="287" t="s">
        <v>332</v>
      </c>
      <c r="B66" s="254" t="s">
        <v>333</v>
      </c>
      <c r="C66" s="264">
        <v>0</v>
      </c>
      <c r="D66" s="264">
        <v>0</v>
      </c>
      <c r="E66" s="247">
        <v>129656</v>
      </c>
      <c r="F66" s="486" t="s">
        <v>690</v>
      </c>
    </row>
    <row r="67" spans="1:6" s="274" customFormat="1" ht="13.5" customHeight="1">
      <c r="A67" s="227" t="s">
        <v>91</v>
      </c>
      <c r="B67" s="275" t="s">
        <v>334</v>
      </c>
      <c r="C67" s="268">
        <v>0</v>
      </c>
      <c r="D67" s="268">
        <v>0</v>
      </c>
      <c r="E67" s="251">
        <v>0</v>
      </c>
      <c r="F67" s="486" t="s">
        <v>691</v>
      </c>
    </row>
    <row r="68" spans="1:6" s="274" customFormat="1" ht="12" customHeight="1">
      <c r="A68" s="226" t="s">
        <v>92</v>
      </c>
      <c r="B68" s="276" t="s">
        <v>335</v>
      </c>
      <c r="C68" s="268">
        <v>0</v>
      </c>
      <c r="D68" s="268">
        <v>0</v>
      </c>
      <c r="E68" s="251">
        <v>0</v>
      </c>
      <c r="F68" s="486" t="s">
        <v>692</v>
      </c>
    </row>
    <row r="69" spans="1:6" s="274" customFormat="1" ht="12" customHeight="1">
      <c r="A69" s="226" t="s">
        <v>336</v>
      </c>
      <c r="B69" s="276" t="s">
        <v>337</v>
      </c>
      <c r="C69" s="268">
        <v>0</v>
      </c>
      <c r="D69" s="268">
        <v>0</v>
      </c>
      <c r="E69" s="251">
        <v>129656</v>
      </c>
      <c r="F69" s="486" t="s">
        <v>693</v>
      </c>
    </row>
    <row r="70" spans="1:6" s="274" customFormat="1" ht="12" customHeight="1" thickBot="1">
      <c r="A70" s="228" t="s">
        <v>338</v>
      </c>
      <c r="B70" s="277" t="s">
        <v>339</v>
      </c>
      <c r="C70" s="268">
        <v>0</v>
      </c>
      <c r="D70" s="268">
        <v>0</v>
      </c>
      <c r="E70" s="251">
        <v>0</v>
      </c>
      <c r="F70" s="486" t="s">
        <v>694</v>
      </c>
    </row>
    <row r="71" spans="1:6" s="274" customFormat="1" ht="12" customHeight="1" thickBot="1">
      <c r="A71" s="287" t="s">
        <v>340</v>
      </c>
      <c r="B71" s="254" t="s">
        <v>341</v>
      </c>
      <c r="C71" s="264">
        <v>153111</v>
      </c>
      <c r="D71" s="264">
        <v>153111</v>
      </c>
      <c r="E71" s="247">
        <v>153111</v>
      </c>
      <c r="F71" s="486" t="s">
        <v>695</v>
      </c>
    </row>
    <row r="72" spans="1:6" s="274" customFormat="1" ht="12" customHeight="1">
      <c r="A72" s="227" t="s">
        <v>342</v>
      </c>
      <c r="B72" s="275" t="s">
        <v>343</v>
      </c>
      <c r="C72" s="268">
        <v>153111</v>
      </c>
      <c r="D72" s="268">
        <v>153111</v>
      </c>
      <c r="E72" s="251">
        <v>153111</v>
      </c>
      <c r="F72" s="486" t="s">
        <v>696</v>
      </c>
    </row>
    <row r="73" spans="1:6" s="274" customFormat="1" ht="12" customHeight="1" thickBot="1">
      <c r="A73" s="228" t="s">
        <v>344</v>
      </c>
      <c r="B73" s="277" t="s">
        <v>345</v>
      </c>
      <c r="C73" s="268">
        <v>0</v>
      </c>
      <c r="D73" s="268">
        <v>0</v>
      </c>
      <c r="E73" s="251">
        <v>0</v>
      </c>
      <c r="F73" s="486" t="s">
        <v>697</v>
      </c>
    </row>
    <row r="74" spans="1:6" s="274" customFormat="1" ht="12" customHeight="1" thickBot="1">
      <c r="A74" s="287" t="s">
        <v>346</v>
      </c>
      <c r="B74" s="254">
        <v>0</v>
      </c>
      <c r="C74" s="264">
        <v>0</v>
      </c>
      <c r="D74" s="264">
        <v>0</v>
      </c>
      <c r="E74" s="247">
        <v>4661</v>
      </c>
      <c r="F74" s="486" t="s">
        <v>698</v>
      </c>
    </row>
    <row r="75" spans="1:6" s="274" customFormat="1" ht="12" customHeight="1">
      <c r="A75" s="227" t="s">
        <v>348</v>
      </c>
      <c r="B75" s="275" t="s">
        <v>349</v>
      </c>
      <c r="C75" s="268">
        <v>0</v>
      </c>
      <c r="D75" s="268">
        <v>0</v>
      </c>
      <c r="E75" s="251">
        <v>4661</v>
      </c>
      <c r="F75" s="486" t="s">
        <v>699</v>
      </c>
    </row>
    <row r="76" spans="1:6" s="274" customFormat="1" ht="12" customHeight="1">
      <c r="A76" s="226" t="s">
        <v>350</v>
      </c>
      <c r="B76" s="276" t="s">
        <v>351</v>
      </c>
      <c r="C76" s="268">
        <v>0</v>
      </c>
      <c r="D76" s="268">
        <v>0</v>
      </c>
      <c r="E76" s="251">
        <v>0</v>
      </c>
      <c r="F76" s="486" t="s">
        <v>700</v>
      </c>
    </row>
    <row r="77" spans="1:6" s="274" customFormat="1" ht="12" customHeight="1" thickBot="1">
      <c r="A77" s="228" t="s">
        <v>352</v>
      </c>
      <c r="B77" s="256" t="s">
        <v>353</v>
      </c>
      <c r="C77" s="268"/>
      <c r="D77" s="268">
        <v>0</v>
      </c>
      <c r="E77" s="251">
        <v>0</v>
      </c>
      <c r="F77" s="486" t="s">
        <v>701</v>
      </c>
    </row>
    <row r="78" spans="1:6" s="274" customFormat="1" ht="12" customHeight="1" thickBot="1">
      <c r="A78" s="287" t="s">
        <v>354</v>
      </c>
      <c r="B78" s="254" t="s">
        <v>355</v>
      </c>
      <c r="C78" s="264">
        <v>0</v>
      </c>
      <c r="D78" s="264">
        <v>0</v>
      </c>
      <c r="E78" s="247">
        <v>0</v>
      </c>
      <c r="F78" s="486" t="s">
        <v>702</v>
      </c>
    </row>
    <row r="79" spans="1:6" s="274" customFormat="1" ht="12" customHeight="1">
      <c r="A79" s="278" t="s">
        <v>356</v>
      </c>
      <c r="B79" s="275" t="s">
        <v>357</v>
      </c>
      <c r="C79" s="268">
        <v>0</v>
      </c>
      <c r="D79" s="268">
        <v>0</v>
      </c>
      <c r="E79" s="251">
        <v>0</v>
      </c>
      <c r="F79" s="486" t="s">
        <v>703</v>
      </c>
    </row>
    <row r="80" spans="1:6" s="274" customFormat="1" ht="12" customHeight="1">
      <c r="A80" s="279" t="s">
        <v>358</v>
      </c>
      <c r="B80" s="276" t="s">
        <v>359</v>
      </c>
      <c r="C80" s="268">
        <v>0</v>
      </c>
      <c r="D80" s="268">
        <v>0</v>
      </c>
      <c r="E80" s="251">
        <v>0</v>
      </c>
      <c r="F80" s="486" t="s">
        <v>704</v>
      </c>
    </row>
    <row r="81" spans="1:6" s="274" customFormat="1" ht="12" customHeight="1">
      <c r="A81" s="279" t="s">
        <v>360</v>
      </c>
      <c r="B81" s="276" t="s">
        <v>361</v>
      </c>
      <c r="C81" s="268">
        <v>0</v>
      </c>
      <c r="D81" s="268">
        <v>0</v>
      </c>
      <c r="E81" s="251">
        <v>0</v>
      </c>
      <c r="F81" s="486" t="s">
        <v>705</v>
      </c>
    </row>
    <row r="82" spans="1:6" s="274" customFormat="1" ht="12" customHeight="1" thickBot="1">
      <c r="A82" s="288" t="s">
        <v>362</v>
      </c>
      <c r="B82" s="256" t="s">
        <v>363</v>
      </c>
      <c r="C82" s="268">
        <v>0</v>
      </c>
      <c r="D82" s="268">
        <v>0</v>
      </c>
      <c r="E82" s="251">
        <v>0</v>
      </c>
      <c r="F82" s="486" t="s">
        <v>706</v>
      </c>
    </row>
    <row r="83" spans="1:6" s="274" customFormat="1" ht="12" customHeight="1" thickBot="1">
      <c r="A83" s="287" t="s">
        <v>364</v>
      </c>
      <c r="B83" s="254" t="s">
        <v>365</v>
      </c>
      <c r="C83" s="290">
        <v>0</v>
      </c>
      <c r="D83" s="290">
        <v>0</v>
      </c>
      <c r="E83" s="291">
        <v>0</v>
      </c>
      <c r="F83" s="486" t="s">
        <v>707</v>
      </c>
    </row>
    <row r="84" spans="1:6" s="274" customFormat="1" ht="12" customHeight="1" thickBot="1">
      <c r="A84" s="287" t="s">
        <v>366</v>
      </c>
      <c r="B84" s="210" t="s">
        <v>367</v>
      </c>
      <c r="C84" s="270">
        <f>SUM(C78:C83,C62,C71,C78)</f>
        <v>154877</v>
      </c>
      <c r="D84" s="270">
        <f>SUM(D78:D83,D62,D71,D78)</f>
        <v>154877</v>
      </c>
      <c r="E84" s="270">
        <f>SUM(E74,E71,E66)</f>
        <v>287428</v>
      </c>
      <c r="F84" s="486" t="s">
        <v>708</v>
      </c>
    </row>
    <row r="85" spans="1:6" s="274" customFormat="1" ht="12" customHeight="1" thickBot="1">
      <c r="A85" s="289" t="s">
        <v>368</v>
      </c>
      <c r="B85" s="213" t="s">
        <v>369</v>
      </c>
      <c r="C85" s="270">
        <f>SUM(C84,C61)</f>
        <v>357705</v>
      </c>
      <c r="D85" s="270">
        <f>SUM(D84,D61)</f>
        <v>409055</v>
      </c>
      <c r="E85" s="270">
        <f>SUM(E84,E61)</f>
        <v>513407</v>
      </c>
      <c r="F85" s="486" t="s">
        <v>709</v>
      </c>
    </row>
    <row r="86" spans="1:6" s="274" customFormat="1" ht="12" customHeight="1">
      <c r="A86" s="208"/>
      <c r="B86" s="208"/>
      <c r="C86" s="209"/>
      <c r="D86" s="209"/>
      <c r="E86" s="209"/>
      <c r="F86" s="486"/>
    </row>
    <row r="87" spans="1:6" ht="16.5" customHeight="1">
      <c r="A87" s="500" t="s">
        <v>35</v>
      </c>
      <c r="B87" s="500"/>
      <c r="C87" s="500"/>
      <c r="D87" s="500"/>
      <c r="E87" s="500"/>
      <c r="F87" s="484"/>
    </row>
    <row r="88" spans="1:6" s="280" customFormat="1" ht="16.5" customHeight="1" thickBot="1">
      <c r="A88" s="32" t="s">
        <v>95</v>
      </c>
      <c r="B88" s="32"/>
      <c r="C88" s="241"/>
      <c r="D88" s="241"/>
      <c r="E88" s="241" t="s">
        <v>136</v>
      </c>
      <c r="F88" s="487"/>
    </row>
    <row r="89" spans="1:6" s="280" customFormat="1" ht="16.5" customHeight="1">
      <c r="A89" s="504" t="s">
        <v>57</v>
      </c>
      <c r="B89" s="501" t="s">
        <v>157</v>
      </c>
      <c r="C89" s="498" t="str">
        <f>+C3</f>
        <v>2014. évi</v>
      </c>
      <c r="D89" s="498"/>
      <c r="E89" s="499"/>
      <c r="F89" s="487"/>
    </row>
    <row r="90" spans="1:6" ht="37.5" customHeight="1" thickBot="1">
      <c r="A90" s="505"/>
      <c r="B90" s="502"/>
      <c r="C90" s="33" t="s">
        <v>158</v>
      </c>
      <c r="D90" s="33" t="s">
        <v>159</v>
      </c>
      <c r="E90" s="34" t="s">
        <v>160</v>
      </c>
      <c r="F90" s="484"/>
    </row>
    <row r="91" spans="1:6" s="273" customFormat="1" ht="12" customHeight="1" thickBot="1">
      <c r="A91" s="237" t="s">
        <v>370</v>
      </c>
      <c r="B91" s="238" t="s">
        <v>371</v>
      </c>
      <c r="C91" s="238" t="s">
        <v>372</v>
      </c>
      <c r="D91" s="238" t="s">
        <v>373</v>
      </c>
      <c r="E91" s="239" t="s">
        <v>374</v>
      </c>
      <c r="F91" s="485"/>
    </row>
    <row r="92" spans="1:6" ht="12" customHeight="1" thickBot="1">
      <c r="A92" s="234" t="s">
        <v>6</v>
      </c>
      <c r="B92" s="236" t="s">
        <v>376</v>
      </c>
      <c r="C92" s="263">
        <f>SUM(C93:C97)</f>
        <v>154966</v>
      </c>
      <c r="D92" s="263">
        <f>SUM(D93:D97)</f>
        <v>183408</v>
      </c>
      <c r="E92" s="263">
        <f>SUM(E93:E97)</f>
        <v>165092</v>
      </c>
      <c r="F92" s="484" t="s">
        <v>630</v>
      </c>
    </row>
    <row r="93" spans="1:6" ht="12" customHeight="1">
      <c r="A93" s="229" t="s">
        <v>69</v>
      </c>
      <c r="B93" s="222" t="s">
        <v>36</v>
      </c>
      <c r="C93" s="40">
        <v>76575</v>
      </c>
      <c r="D93" s="40">
        <v>90740</v>
      </c>
      <c r="E93" s="217">
        <v>87122</v>
      </c>
      <c r="F93" s="484" t="s">
        <v>631</v>
      </c>
    </row>
    <row r="94" spans="1:6" ht="12" customHeight="1">
      <c r="A94" s="226" t="s">
        <v>70</v>
      </c>
      <c r="B94" s="220" t="s">
        <v>116</v>
      </c>
      <c r="C94" s="265">
        <v>19232</v>
      </c>
      <c r="D94" s="265">
        <v>21084</v>
      </c>
      <c r="E94" s="248">
        <v>19607</v>
      </c>
      <c r="F94" s="484" t="s">
        <v>632</v>
      </c>
    </row>
    <row r="95" spans="1:6" ht="12" customHeight="1">
      <c r="A95" s="226" t="s">
        <v>71</v>
      </c>
      <c r="B95" s="220" t="s">
        <v>89</v>
      </c>
      <c r="C95" s="267">
        <v>44962</v>
      </c>
      <c r="D95" s="267">
        <v>52233</v>
      </c>
      <c r="E95" s="250">
        <v>47079</v>
      </c>
      <c r="F95" s="484" t="s">
        <v>633</v>
      </c>
    </row>
    <row r="96" spans="1:6" ht="12" customHeight="1">
      <c r="A96" s="226" t="s">
        <v>72</v>
      </c>
      <c r="B96" s="223" t="s">
        <v>117</v>
      </c>
      <c r="C96" s="267">
        <v>5950</v>
      </c>
      <c r="D96" s="267">
        <v>10707</v>
      </c>
      <c r="E96" s="250">
        <v>7451</v>
      </c>
      <c r="F96" s="484" t="s">
        <v>634</v>
      </c>
    </row>
    <row r="97" spans="1:6" ht="12" customHeight="1">
      <c r="A97" s="226" t="s">
        <v>80</v>
      </c>
      <c r="B97" s="231" t="s">
        <v>118</v>
      </c>
      <c r="C97" s="267">
        <v>8247</v>
      </c>
      <c r="D97" s="267">
        <v>8644</v>
      </c>
      <c r="E97" s="250">
        <v>3833</v>
      </c>
      <c r="F97" s="484" t="s">
        <v>635</v>
      </c>
    </row>
    <row r="98" spans="1:6" ht="12" customHeight="1">
      <c r="A98" s="226" t="s">
        <v>73</v>
      </c>
      <c r="B98" s="220" t="s">
        <v>377</v>
      </c>
      <c r="C98" s="267">
        <v>0</v>
      </c>
      <c r="D98" s="267">
        <v>72</v>
      </c>
      <c r="E98" s="250">
        <v>72</v>
      </c>
      <c r="F98" s="484" t="s">
        <v>636</v>
      </c>
    </row>
    <row r="99" spans="1:6" ht="12" customHeight="1">
      <c r="A99" s="226" t="s">
        <v>74</v>
      </c>
      <c r="B99" s="243" t="s">
        <v>378</v>
      </c>
      <c r="C99" s="267">
        <v>0</v>
      </c>
      <c r="D99" s="267">
        <v>0</v>
      </c>
      <c r="E99" s="250">
        <v>0</v>
      </c>
      <c r="F99" s="484" t="s">
        <v>637</v>
      </c>
    </row>
    <row r="100" spans="1:6" ht="12" customHeight="1">
      <c r="A100" s="226" t="s">
        <v>81</v>
      </c>
      <c r="B100" s="244" t="s">
        <v>379</v>
      </c>
      <c r="C100" s="267">
        <v>0</v>
      </c>
      <c r="D100" s="267">
        <v>0</v>
      </c>
      <c r="E100" s="250">
        <v>0</v>
      </c>
      <c r="F100" s="484" t="s">
        <v>638</v>
      </c>
    </row>
    <row r="101" spans="1:6" ht="12" customHeight="1">
      <c r="A101" s="226" t="s">
        <v>82</v>
      </c>
      <c r="B101" s="244" t="s">
        <v>380</v>
      </c>
      <c r="C101" s="267">
        <v>0</v>
      </c>
      <c r="D101" s="267">
        <v>0</v>
      </c>
      <c r="E101" s="250">
        <v>0</v>
      </c>
      <c r="F101" s="484" t="s">
        <v>639</v>
      </c>
    </row>
    <row r="102" spans="1:6" ht="12" customHeight="1">
      <c r="A102" s="226" t="s">
        <v>83</v>
      </c>
      <c r="B102" s="243" t="s">
        <v>381</v>
      </c>
      <c r="C102" s="267">
        <v>0</v>
      </c>
      <c r="D102" s="267">
        <v>1635</v>
      </c>
      <c r="E102" s="250">
        <v>1635</v>
      </c>
      <c r="F102" s="484" t="s">
        <v>640</v>
      </c>
    </row>
    <row r="103" spans="1:6" ht="12" customHeight="1">
      <c r="A103" s="226" t="s">
        <v>84</v>
      </c>
      <c r="B103" s="243" t="s">
        <v>382</v>
      </c>
      <c r="C103" s="267">
        <v>0</v>
      </c>
      <c r="D103" s="267">
        <v>0</v>
      </c>
      <c r="E103" s="250">
        <v>0</v>
      </c>
      <c r="F103" s="484" t="s">
        <v>641</v>
      </c>
    </row>
    <row r="104" spans="1:6" ht="12" customHeight="1">
      <c r="A104" s="226" t="s">
        <v>86</v>
      </c>
      <c r="B104" s="244" t="s">
        <v>383</v>
      </c>
      <c r="C104" s="267">
        <v>0</v>
      </c>
      <c r="D104" s="267">
        <v>500</v>
      </c>
      <c r="E104" s="250">
        <v>500</v>
      </c>
      <c r="F104" s="484" t="s">
        <v>642</v>
      </c>
    </row>
    <row r="105" spans="1:6" ht="12" customHeight="1">
      <c r="A105" s="225" t="s">
        <v>119</v>
      </c>
      <c r="B105" s="245" t="s">
        <v>384</v>
      </c>
      <c r="C105" s="267">
        <v>0</v>
      </c>
      <c r="D105" s="267">
        <v>0</v>
      </c>
      <c r="E105" s="250">
        <v>0</v>
      </c>
      <c r="F105" s="484" t="s">
        <v>643</v>
      </c>
    </row>
    <row r="106" spans="1:6" ht="12" customHeight="1">
      <c r="A106" s="226" t="s">
        <v>385</v>
      </c>
      <c r="B106" s="245" t="s">
        <v>386</v>
      </c>
      <c r="C106" s="267">
        <v>0</v>
      </c>
      <c r="D106" s="267">
        <v>0</v>
      </c>
      <c r="E106" s="250">
        <v>0</v>
      </c>
      <c r="F106" s="484" t="s">
        <v>644</v>
      </c>
    </row>
    <row r="107" spans="1:6" ht="12" customHeight="1" thickBot="1">
      <c r="A107" s="230" t="s">
        <v>387</v>
      </c>
      <c r="B107" s="246" t="s">
        <v>388</v>
      </c>
      <c r="C107" s="41">
        <v>8247</v>
      </c>
      <c r="D107" s="41">
        <v>1626</v>
      </c>
      <c r="E107" s="211">
        <v>1626</v>
      </c>
      <c r="F107" s="484" t="s">
        <v>645</v>
      </c>
    </row>
    <row r="108" spans="1:6" ht="12" customHeight="1" thickBot="1">
      <c r="A108" s="232" t="s">
        <v>7</v>
      </c>
      <c r="B108" s="235" t="s">
        <v>389</v>
      </c>
      <c r="C108" s="264">
        <f>SUM(C109:C121)</f>
        <v>12554</v>
      </c>
      <c r="D108" s="264">
        <f>SUM(D109:D121)</f>
        <v>113403</v>
      </c>
      <c r="E108" s="264">
        <f>SUM(E109:E121)</f>
        <v>112529</v>
      </c>
      <c r="F108" s="484" t="s">
        <v>646</v>
      </c>
    </row>
    <row r="109" spans="1:6" ht="12" customHeight="1">
      <c r="A109" s="227" t="s">
        <v>75</v>
      </c>
      <c r="B109" s="220" t="s">
        <v>135</v>
      </c>
      <c r="C109" s="266">
        <v>2294</v>
      </c>
      <c r="D109" s="266">
        <v>7182</v>
      </c>
      <c r="E109" s="249">
        <v>6568</v>
      </c>
      <c r="F109" s="484" t="s">
        <v>647</v>
      </c>
    </row>
    <row r="110" spans="1:6" ht="12" customHeight="1">
      <c r="A110" s="227" t="s">
        <v>76</v>
      </c>
      <c r="B110" s="224" t="s">
        <v>390</v>
      </c>
      <c r="C110" s="266">
        <v>0</v>
      </c>
      <c r="D110" s="266">
        <v>0</v>
      </c>
      <c r="E110" s="249">
        <v>0</v>
      </c>
      <c r="F110" s="484" t="s">
        <v>648</v>
      </c>
    </row>
    <row r="111" spans="1:6" ht="15.75">
      <c r="A111" s="227" t="s">
        <v>77</v>
      </c>
      <c r="B111" s="224" t="s">
        <v>120</v>
      </c>
      <c r="C111" s="265">
        <v>10260</v>
      </c>
      <c r="D111" s="265">
        <v>106221</v>
      </c>
      <c r="E111" s="248">
        <v>105961</v>
      </c>
      <c r="F111" s="484" t="s">
        <v>649</v>
      </c>
    </row>
    <row r="112" spans="1:6" ht="12" customHeight="1">
      <c r="A112" s="227" t="s">
        <v>78</v>
      </c>
      <c r="B112" s="224" t="s">
        <v>391</v>
      </c>
      <c r="C112" s="265">
        <v>0</v>
      </c>
      <c r="D112" s="265">
        <v>0</v>
      </c>
      <c r="E112" s="248">
        <v>0</v>
      </c>
      <c r="F112" s="484" t="s">
        <v>650</v>
      </c>
    </row>
    <row r="113" spans="1:6" ht="12" customHeight="1">
      <c r="A113" s="227" t="s">
        <v>79</v>
      </c>
      <c r="B113" s="256" t="s">
        <v>138</v>
      </c>
      <c r="C113" s="265">
        <v>0</v>
      </c>
      <c r="D113" s="265">
        <v>0</v>
      </c>
      <c r="E113" s="248">
        <v>0</v>
      </c>
      <c r="F113" s="484" t="s">
        <v>651</v>
      </c>
    </row>
    <row r="114" spans="1:6" ht="21.75" customHeight="1">
      <c r="A114" s="227" t="s">
        <v>85</v>
      </c>
      <c r="B114" s="255" t="s">
        <v>392</v>
      </c>
      <c r="C114" s="265">
        <v>0</v>
      </c>
      <c r="D114" s="265">
        <v>0</v>
      </c>
      <c r="E114" s="248">
        <v>0</v>
      </c>
      <c r="F114" s="484" t="s">
        <v>652</v>
      </c>
    </row>
    <row r="115" spans="1:6" ht="24" customHeight="1">
      <c r="A115" s="227" t="s">
        <v>87</v>
      </c>
      <c r="B115" s="271" t="s">
        <v>393</v>
      </c>
      <c r="C115" s="265">
        <v>0</v>
      </c>
      <c r="D115" s="265">
        <v>0</v>
      </c>
      <c r="E115" s="248">
        <v>0</v>
      </c>
      <c r="F115" s="484" t="s">
        <v>653</v>
      </c>
    </row>
    <row r="116" spans="1:6" ht="12" customHeight="1">
      <c r="A116" s="227" t="s">
        <v>121</v>
      </c>
      <c r="B116" s="244" t="s">
        <v>380</v>
      </c>
      <c r="C116" s="265">
        <v>0</v>
      </c>
      <c r="D116" s="265">
        <v>0</v>
      </c>
      <c r="E116" s="248">
        <v>0</v>
      </c>
      <c r="F116" s="484" t="s">
        <v>654</v>
      </c>
    </row>
    <row r="117" spans="1:6" ht="12" customHeight="1">
      <c r="A117" s="227" t="s">
        <v>122</v>
      </c>
      <c r="B117" s="244" t="s">
        <v>394</v>
      </c>
      <c r="C117" s="265">
        <v>0</v>
      </c>
      <c r="D117" s="265">
        <v>0</v>
      </c>
      <c r="E117" s="248">
        <v>0</v>
      </c>
      <c r="F117" s="484" t="s">
        <v>655</v>
      </c>
    </row>
    <row r="118" spans="1:6" ht="12" customHeight="1">
      <c r="A118" s="227" t="s">
        <v>123</v>
      </c>
      <c r="B118" s="244" t="s">
        <v>395</v>
      </c>
      <c r="C118" s="265">
        <v>0</v>
      </c>
      <c r="D118" s="265">
        <v>0</v>
      </c>
      <c r="E118" s="248">
        <v>0</v>
      </c>
      <c r="F118" s="484" t="s">
        <v>656</v>
      </c>
    </row>
    <row r="119" spans="1:6" s="292" customFormat="1" ht="12" customHeight="1">
      <c r="A119" s="227" t="s">
        <v>396</v>
      </c>
      <c r="B119" s="244" t="s">
        <v>383</v>
      </c>
      <c r="C119" s="265">
        <v>0</v>
      </c>
      <c r="D119" s="265">
        <v>0</v>
      </c>
      <c r="E119" s="248">
        <v>0</v>
      </c>
      <c r="F119" s="484" t="s">
        <v>657</v>
      </c>
    </row>
    <row r="120" spans="1:6" ht="12" customHeight="1">
      <c r="A120" s="227" t="s">
        <v>397</v>
      </c>
      <c r="B120" s="244" t="s">
        <v>398</v>
      </c>
      <c r="C120" s="265">
        <v>0</v>
      </c>
      <c r="D120" s="265">
        <v>0</v>
      </c>
      <c r="E120" s="248">
        <v>0</v>
      </c>
      <c r="F120" s="484" t="s">
        <v>658</v>
      </c>
    </row>
    <row r="121" spans="1:6" ht="12" customHeight="1" thickBot="1">
      <c r="A121" s="225" t="s">
        <v>399</v>
      </c>
      <c r="B121" s="244" t="s">
        <v>400</v>
      </c>
      <c r="C121" s="267">
        <v>0</v>
      </c>
      <c r="D121" s="267">
        <v>0</v>
      </c>
      <c r="E121" s="250">
        <v>0</v>
      </c>
      <c r="F121" s="484" t="s">
        <v>659</v>
      </c>
    </row>
    <row r="122" spans="1:6" ht="12" customHeight="1" thickBot="1">
      <c r="A122" s="232" t="s">
        <v>8</v>
      </c>
      <c r="B122" s="240" t="s">
        <v>401</v>
      </c>
      <c r="C122" s="264">
        <f>SUM(C123:C124)</f>
        <v>190185</v>
      </c>
      <c r="D122" s="264">
        <f>SUM(D123:D124)</f>
        <v>112244</v>
      </c>
      <c r="E122" s="264">
        <f>SUM(E123:E124)</f>
        <v>0</v>
      </c>
      <c r="F122" s="484" t="s">
        <v>660</v>
      </c>
    </row>
    <row r="123" spans="1:6" ht="12" customHeight="1">
      <c r="A123" s="227" t="s">
        <v>58</v>
      </c>
      <c r="B123" s="221" t="s">
        <v>45</v>
      </c>
      <c r="C123" s="266"/>
      <c r="D123" s="266"/>
      <c r="E123" s="249">
        <v>0</v>
      </c>
      <c r="F123" s="484" t="s">
        <v>661</v>
      </c>
    </row>
    <row r="124" spans="1:6" ht="12" customHeight="1" thickBot="1">
      <c r="A124" s="228" t="s">
        <v>59</v>
      </c>
      <c r="B124" s="224" t="s">
        <v>46</v>
      </c>
      <c r="C124" s="267">
        <v>190185</v>
      </c>
      <c r="D124" s="267">
        <v>112244</v>
      </c>
      <c r="E124" s="250">
        <v>0</v>
      </c>
      <c r="F124" s="484" t="s">
        <v>662</v>
      </c>
    </row>
    <row r="125" spans="1:6" ht="12" customHeight="1" thickBot="1">
      <c r="A125" s="232" t="s">
        <v>9</v>
      </c>
      <c r="B125" s="240" t="s">
        <v>402</v>
      </c>
      <c r="C125" s="264">
        <f>SUM(C122,C108,C92)</f>
        <v>357705</v>
      </c>
      <c r="D125" s="264">
        <f>SUM(D122,D108,D92)</f>
        <v>409055</v>
      </c>
      <c r="E125" s="264">
        <f>SUM(E122,E108,E92)</f>
        <v>277621</v>
      </c>
      <c r="F125" s="484" t="s">
        <v>663</v>
      </c>
    </row>
    <row r="126" spans="1:6" ht="12" customHeight="1" thickBot="1">
      <c r="A126" s="232" t="s">
        <v>10</v>
      </c>
      <c r="B126" s="240" t="s">
        <v>403</v>
      </c>
      <c r="C126" s="264">
        <v>0</v>
      </c>
      <c r="D126" s="264">
        <v>0</v>
      </c>
      <c r="E126" s="247">
        <v>0</v>
      </c>
      <c r="F126" s="484" t="s">
        <v>664</v>
      </c>
    </row>
    <row r="127" spans="1:6" ht="12" customHeight="1">
      <c r="A127" s="227" t="s">
        <v>62</v>
      </c>
      <c r="B127" s="221" t="s">
        <v>404</v>
      </c>
      <c r="C127" s="265">
        <v>0</v>
      </c>
      <c r="D127" s="265">
        <v>0</v>
      </c>
      <c r="E127" s="248">
        <v>0</v>
      </c>
      <c r="F127" s="484" t="s">
        <v>665</v>
      </c>
    </row>
    <row r="128" spans="1:6" ht="12" customHeight="1">
      <c r="A128" s="227" t="s">
        <v>63</v>
      </c>
      <c r="B128" s="221" t="s">
        <v>405</v>
      </c>
      <c r="C128" s="265">
        <v>0</v>
      </c>
      <c r="D128" s="265">
        <v>0</v>
      </c>
      <c r="E128" s="248">
        <v>0</v>
      </c>
      <c r="F128" s="484" t="s">
        <v>666</v>
      </c>
    </row>
    <row r="129" spans="1:6" ht="12" customHeight="1" thickBot="1">
      <c r="A129" s="225" t="s">
        <v>64</v>
      </c>
      <c r="B129" s="219" t="s">
        <v>406</v>
      </c>
      <c r="C129" s="265">
        <v>0</v>
      </c>
      <c r="D129" s="265">
        <v>0</v>
      </c>
      <c r="E129" s="248">
        <v>0</v>
      </c>
      <c r="F129" s="484" t="s">
        <v>667</v>
      </c>
    </row>
    <row r="130" spans="1:6" ht="12" customHeight="1" thickBot="1">
      <c r="A130" s="232" t="s">
        <v>11</v>
      </c>
      <c r="B130" s="240" t="s">
        <v>407</v>
      </c>
      <c r="C130" s="264">
        <v>0</v>
      </c>
      <c r="D130" s="264">
        <v>0</v>
      </c>
      <c r="E130" s="247">
        <v>0</v>
      </c>
      <c r="F130" s="484" t="s">
        <v>668</v>
      </c>
    </row>
    <row r="131" spans="1:6" ht="12" customHeight="1">
      <c r="A131" s="227" t="s">
        <v>65</v>
      </c>
      <c r="B131" s="221" t="s">
        <v>408</v>
      </c>
      <c r="C131" s="265">
        <v>0</v>
      </c>
      <c r="D131" s="265">
        <v>0</v>
      </c>
      <c r="E131" s="248">
        <v>0</v>
      </c>
      <c r="F131" s="484" t="s">
        <v>669</v>
      </c>
    </row>
    <row r="132" spans="1:6" ht="12" customHeight="1">
      <c r="A132" s="227" t="s">
        <v>66</v>
      </c>
      <c r="B132" s="221" t="s">
        <v>409</v>
      </c>
      <c r="C132" s="265">
        <v>0</v>
      </c>
      <c r="D132" s="265">
        <v>0</v>
      </c>
      <c r="E132" s="248">
        <v>0</v>
      </c>
      <c r="F132" s="484" t="s">
        <v>670</v>
      </c>
    </row>
    <row r="133" spans="1:6" ht="12" customHeight="1">
      <c r="A133" s="227" t="s">
        <v>305</v>
      </c>
      <c r="B133" s="221" t="s">
        <v>410</v>
      </c>
      <c r="C133" s="265">
        <v>0</v>
      </c>
      <c r="D133" s="265">
        <v>0</v>
      </c>
      <c r="E133" s="248">
        <v>0</v>
      </c>
      <c r="F133" s="484" t="s">
        <v>671</v>
      </c>
    </row>
    <row r="134" spans="1:6" ht="12" customHeight="1" thickBot="1">
      <c r="A134" s="225" t="s">
        <v>307</v>
      </c>
      <c r="B134" s="219" t="s">
        <v>411</v>
      </c>
      <c r="C134" s="265">
        <v>0</v>
      </c>
      <c r="D134" s="265">
        <v>0</v>
      </c>
      <c r="E134" s="248">
        <v>0</v>
      </c>
      <c r="F134" s="484" t="s">
        <v>672</v>
      </c>
    </row>
    <row r="135" spans="1:6" ht="12" customHeight="1" thickBot="1">
      <c r="A135" s="232" t="s">
        <v>12</v>
      </c>
      <c r="B135" s="240" t="s">
        <v>412</v>
      </c>
      <c r="C135" s="270"/>
      <c r="D135" s="270"/>
      <c r="E135" s="282"/>
      <c r="F135" s="484" t="s">
        <v>673</v>
      </c>
    </row>
    <row r="136" spans="1:6" ht="12" customHeight="1">
      <c r="A136" s="227" t="s">
        <v>67</v>
      </c>
      <c r="B136" s="221" t="s">
        <v>413</v>
      </c>
      <c r="C136" s="265">
        <v>0</v>
      </c>
      <c r="D136" s="265">
        <v>0</v>
      </c>
      <c r="E136" s="248">
        <v>0</v>
      </c>
      <c r="F136" s="484" t="s">
        <v>674</v>
      </c>
    </row>
    <row r="137" spans="1:6" ht="12" customHeight="1">
      <c r="A137" s="227" t="s">
        <v>68</v>
      </c>
      <c r="B137" s="221" t="s">
        <v>414</v>
      </c>
      <c r="C137" s="265">
        <v>0</v>
      </c>
      <c r="D137" s="265">
        <v>0</v>
      </c>
      <c r="E137" s="248">
        <v>0</v>
      </c>
      <c r="F137" s="484" t="s">
        <v>675</v>
      </c>
    </row>
    <row r="138" spans="1:6" ht="12" customHeight="1">
      <c r="A138" s="227" t="s">
        <v>314</v>
      </c>
      <c r="B138" s="221" t="s">
        <v>415</v>
      </c>
      <c r="C138" s="265">
        <v>0</v>
      </c>
      <c r="D138" s="265">
        <v>0</v>
      </c>
      <c r="E138" s="248">
        <v>0</v>
      </c>
      <c r="F138" s="484" t="s">
        <v>676</v>
      </c>
    </row>
    <row r="139" spans="1:6" ht="12" customHeight="1" thickBot="1">
      <c r="A139" s="225" t="s">
        <v>316</v>
      </c>
      <c r="B139" s="219" t="s">
        <v>416</v>
      </c>
      <c r="C139" s="265">
        <v>0</v>
      </c>
      <c r="D139" s="265">
        <v>0</v>
      </c>
      <c r="E139" s="248">
        <v>0</v>
      </c>
      <c r="F139" s="484" t="s">
        <v>677</v>
      </c>
    </row>
    <row r="140" spans="1:9" ht="15" customHeight="1" thickBot="1">
      <c r="A140" s="232" t="s">
        <v>13</v>
      </c>
      <c r="B140" s="240" t="s">
        <v>417</v>
      </c>
      <c r="C140" s="42"/>
      <c r="D140" s="42"/>
      <c r="E140" s="216"/>
      <c r="F140" s="484" t="s">
        <v>678</v>
      </c>
      <c r="G140" s="281"/>
      <c r="H140" s="281"/>
      <c r="I140" s="281"/>
    </row>
    <row r="141" spans="1:6" s="274" customFormat="1" ht="12.75" customHeight="1">
      <c r="A141" s="227" t="s">
        <v>114</v>
      </c>
      <c r="B141" s="221" t="s">
        <v>418</v>
      </c>
      <c r="C141" s="265">
        <v>0</v>
      </c>
      <c r="D141" s="265">
        <v>0</v>
      </c>
      <c r="E141" s="248">
        <v>0</v>
      </c>
      <c r="F141" s="484" t="s">
        <v>679</v>
      </c>
    </row>
    <row r="142" spans="1:6" ht="12.75" customHeight="1">
      <c r="A142" s="227" t="s">
        <v>115</v>
      </c>
      <c r="B142" s="221" t="s">
        <v>419</v>
      </c>
      <c r="C142" s="265">
        <v>0</v>
      </c>
      <c r="D142" s="265">
        <v>0</v>
      </c>
      <c r="E142" s="248">
        <v>0</v>
      </c>
      <c r="F142" s="484" t="s">
        <v>680</v>
      </c>
    </row>
    <row r="143" spans="1:6" ht="12.75" customHeight="1">
      <c r="A143" s="227" t="s">
        <v>137</v>
      </c>
      <c r="B143" s="221" t="s">
        <v>420</v>
      </c>
      <c r="C143" s="265">
        <v>0</v>
      </c>
      <c r="D143" s="265">
        <v>0</v>
      </c>
      <c r="E143" s="248">
        <v>0</v>
      </c>
      <c r="F143" s="484" t="s">
        <v>681</v>
      </c>
    </row>
    <row r="144" spans="1:6" ht="12.75" customHeight="1" thickBot="1">
      <c r="A144" s="227" t="s">
        <v>322</v>
      </c>
      <c r="B144" s="221" t="s">
        <v>421</v>
      </c>
      <c r="C144" s="265">
        <v>0</v>
      </c>
      <c r="D144" s="265">
        <v>0</v>
      </c>
      <c r="E144" s="248">
        <v>0</v>
      </c>
      <c r="F144" s="484" t="s">
        <v>682</v>
      </c>
    </row>
    <row r="145" spans="1:6" ht="16.5" thickBot="1">
      <c r="A145" s="232" t="s">
        <v>14</v>
      </c>
      <c r="B145" s="240" t="s">
        <v>422</v>
      </c>
      <c r="C145" s="214">
        <v>0</v>
      </c>
      <c r="D145" s="214">
        <v>0</v>
      </c>
      <c r="E145" s="215">
        <v>0</v>
      </c>
      <c r="F145" s="484" t="s">
        <v>683</v>
      </c>
    </row>
    <row r="146" spans="1:6" ht="16.5" thickBot="1">
      <c r="A146" s="257" t="s">
        <v>15</v>
      </c>
      <c r="B146" s="260" t="s">
        <v>423</v>
      </c>
      <c r="C146" s="214">
        <f>SUM(C141:C145,C125)</f>
        <v>357705</v>
      </c>
      <c r="D146" s="214">
        <f>SUM(D141:D145,D125)</f>
        <v>409055</v>
      </c>
      <c r="E146" s="214">
        <f>SUM(E141:E145,E125)</f>
        <v>277621</v>
      </c>
      <c r="F146" s="484" t="s">
        <v>684</v>
      </c>
    </row>
    <row r="148" spans="1:5" ht="18.75" customHeight="1">
      <c r="A148" s="503" t="s">
        <v>424</v>
      </c>
      <c r="B148" s="503"/>
      <c r="C148" s="503"/>
      <c r="D148" s="503"/>
      <c r="E148" s="503"/>
    </row>
    <row r="149" spans="1:5" ht="13.5" customHeight="1" thickBot="1">
      <c r="A149" s="242" t="s">
        <v>96</v>
      </c>
      <c r="B149" s="242"/>
      <c r="C149" s="272"/>
      <c r="E149" s="259" t="s">
        <v>136</v>
      </c>
    </row>
    <row r="150" spans="1:5" ht="21.75" thickBot="1">
      <c r="A150" s="232">
        <v>1</v>
      </c>
      <c r="B150" s="235" t="s">
        <v>425</v>
      </c>
      <c r="C150" s="258">
        <f>+C61-C125</f>
        <v>-154877</v>
      </c>
      <c r="D150" s="258">
        <f>+D61-D125</f>
        <v>-154877</v>
      </c>
      <c r="E150" s="258">
        <f>+E61-E125</f>
        <v>-51642</v>
      </c>
    </row>
    <row r="151" spans="1:5" ht="21.75" thickBot="1">
      <c r="A151" s="232" t="s">
        <v>7</v>
      </c>
      <c r="B151" s="235" t="s">
        <v>426</v>
      </c>
      <c r="C151" s="258">
        <f>+C84-C145</f>
        <v>154877</v>
      </c>
      <c r="D151" s="258">
        <f>+D84-D145</f>
        <v>154877</v>
      </c>
      <c r="E151" s="258">
        <f>+E84-E145</f>
        <v>287428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horizontalDpi="600" verticalDpi="600" orientation="landscape" paperSize="9" r:id="rId1"/>
  <headerFooter alignWithMargins="0">
    <oddHeader>&amp;R1.1. melléklet a 7/2015. (V.29.) önkormányzati  rendelethez</oddHeader>
  </headerFooter>
  <rowBreaks count="1" manualBreakCount="1">
    <brk id="86" min="1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164" t="str">
        <f>+CONCATENATE("6. sz. tájékoztató tábla a 7/",LEFT(ÖSSZEFÜGGÉSEK!A4,4)+1,".(V.29.)  önkormányzati rendelethez")</f>
        <v>6. sz. tájékoztató tábla a 7/2015.(V.29.)  önkormányzati rendelethez</v>
      </c>
    </row>
    <row r="2" spans="1:3" ht="14.25">
      <c r="A2" s="165"/>
      <c r="B2" s="165"/>
      <c r="C2" s="165"/>
    </row>
    <row r="3" spans="1:3" ht="33.75" customHeight="1">
      <c r="A3" s="571" t="s">
        <v>248</v>
      </c>
      <c r="B3" s="571"/>
      <c r="C3" s="571"/>
    </row>
    <row r="4" ht="13.5" thickBot="1">
      <c r="C4" s="166"/>
    </row>
    <row r="5" spans="1:3" s="170" customFormat="1" ht="43.5" customHeight="1" thickBot="1">
      <c r="A5" s="167" t="s">
        <v>4</v>
      </c>
      <c r="B5" s="168" t="s">
        <v>50</v>
      </c>
      <c r="C5" s="169" t="s">
        <v>249</v>
      </c>
    </row>
    <row r="6" spans="1:3" ht="28.5" customHeight="1">
      <c r="A6" s="171" t="s">
        <v>6</v>
      </c>
      <c r="B6" s="172" t="str">
        <f>+CONCATENATE("Pénzkészlet ",LEFT(ÖSSZEFÜGGÉSEK!A4,4),". január 1-jén",CHAR(10),"ebből:")</f>
        <v>Pénzkészlet 2014. január 1-jén
ebből:</v>
      </c>
      <c r="C6" s="173">
        <f>C7+C8</f>
        <v>23967</v>
      </c>
    </row>
    <row r="7" spans="1:3" ht="18" customHeight="1">
      <c r="A7" s="174" t="s">
        <v>7</v>
      </c>
      <c r="B7" s="175" t="s">
        <v>250</v>
      </c>
      <c r="C7" s="176">
        <v>23961</v>
      </c>
    </row>
    <row r="8" spans="1:3" ht="18" customHeight="1">
      <c r="A8" s="174" t="s">
        <v>8</v>
      </c>
      <c r="B8" s="175" t="s">
        <v>251</v>
      </c>
      <c r="C8" s="176">
        <v>6</v>
      </c>
    </row>
    <row r="9" spans="1:3" ht="18" customHeight="1">
      <c r="A9" s="174" t="s">
        <v>9</v>
      </c>
      <c r="B9" s="177" t="s">
        <v>252</v>
      </c>
      <c r="C9" s="176">
        <v>353525</v>
      </c>
    </row>
    <row r="10" spans="1:3" ht="18" customHeight="1" thickBot="1">
      <c r="A10" s="178" t="s">
        <v>10</v>
      </c>
      <c r="B10" s="179" t="s">
        <v>253</v>
      </c>
      <c r="C10" s="180">
        <v>277621</v>
      </c>
    </row>
    <row r="11" spans="1:3" ht="25.5" customHeight="1">
      <c r="A11" s="181" t="s">
        <v>11</v>
      </c>
      <c r="B11" s="182" t="str">
        <f>+CONCATENATE("Záró pénzkészlet ",LEFT(ÖSSZEFÜGGÉSEK!A4,4),". december 31-én",CHAR(10),"ebből:")</f>
        <v>Záró pénzkészlet 2014. december 31-én
ebből:</v>
      </c>
      <c r="C11" s="183">
        <f>C6+C9-C10</f>
        <v>99871</v>
      </c>
    </row>
    <row r="12" spans="1:3" ht="18" customHeight="1">
      <c r="A12" s="174" t="s">
        <v>12</v>
      </c>
      <c r="B12" s="175" t="s">
        <v>250</v>
      </c>
      <c r="C12" s="176">
        <v>99715</v>
      </c>
    </row>
    <row r="13" spans="1:3" ht="18" customHeight="1" thickBot="1">
      <c r="A13" s="184" t="s">
        <v>13</v>
      </c>
      <c r="B13" s="185" t="s">
        <v>251</v>
      </c>
      <c r="C13" s="186">
        <v>156</v>
      </c>
    </row>
  </sheetData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N56" sqref="N56"/>
    </sheetView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zoomScale="130" zoomScaleNormal="130" zoomScaleSheetLayoutView="100" workbookViewId="0" topLeftCell="A1">
      <selection activeCell="J23" sqref="J23"/>
    </sheetView>
  </sheetViews>
  <sheetFormatPr defaultColWidth="9.00390625" defaultRowHeight="12.75"/>
  <cols>
    <col min="1" max="1" width="9.50390625" style="261" customWidth="1"/>
    <col min="2" max="2" width="60.875" style="261" customWidth="1"/>
    <col min="3" max="5" width="15.875" style="262" customWidth="1"/>
    <col min="6" max="6" width="9.375" style="272" hidden="1" customWidth="1"/>
    <col min="7" max="16384" width="9.375" style="272" customWidth="1"/>
  </cols>
  <sheetData>
    <row r="1" spans="1:5" ht="15.75" customHeight="1">
      <c r="A1" s="500" t="s">
        <v>3</v>
      </c>
      <c r="B1" s="500"/>
      <c r="C1" s="500"/>
      <c r="D1" s="500"/>
      <c r="E1" s="500"/>
    </row>
    <row r="2" spans="1:5" ht="15.75" customHeight="1" thickBot="1">
      <c r="A2" s="31" t="s">
        <v>94</v>
      </c>
      <c r="B2" s="31"/>
      <c r="C2" s="259"/>
      <c r="D2" s="259"/>
      <c r="E2" s="259" t="s">
        <v>136</v>
      </c>
    </row>
    <row r="3" spans="1:6" ht="15.75" customHeight="1">
      <c r="A3" s="504" t="s">
        <v>57</v>
      </c>
      <c r="B3" s="501" t="s">
        <v>5</v>
      </c>
      <c r="C3" s="498" t="str">
        <f>+'1.1.sz.mell.'!C3:E3</f>
        <v>2014. évi</v>
      </c>
      <c r="D3" s="498"/>
      <c r="E3" s="499"/>
      <c r="F3" s="484"/>
    </row>
    <row r="4" spans="1:6" ht="37.5" customHeight="1" thickBot="1">
      <c r="A4" s="505"/>
      <c r="B4" s="502"/>
      <c r="C4" s="33" t="s">
        <v>158</v>
      </c>
      <c r="D4" s="33" t="s">
        <v>159</v>
      </c>
      <c r="E4" s="34" t="s">
        <v>160</v>
      </c>
      <c r="F4" s="484"/>
    </row>
    <row r="5" spans="1:6" s="273" customFormat="1" ht="12" customHeight="1" thickBot="1">
      <c r="A5" s="237" t="s">
        <v>370</v>
      </c>
      <c r="B5" s="238" t="s">
        <v>371</v>
      </c>
      <c r="C5" s="238" t="s">
        <v>372</v>
      </c>
      <c r="D5" s="238" t="s">
        <v>373</v>
      </c>
      <c r="E5" s="285" t="s">
        <v>374</v>
      </c>
      <c r="F5" s="485"/>
    </row>
    <row r="6" spans="1:6" s="274" customFormat="1" ht="12" customHeight="1" thickBot="1">
      <c r="A6" s="232" t="s">
        <v>6</v>
      </c>
      <c r="B6" s="233" t="s">
        <v>255</v>
      </c>
      <c r="C6" s="264">
        <f>SUM(C7:C12)</f>
        <v>135056</v>
      </c>
      <c r="D6" s="264">
        <f>SUM(D7:D12)</f>
        <v>137315</v>
      </c>
      <c r="E6" s="247">
        <f>SUM(E7:E12)</f>
        <v>137315</v>
      </c>
      <c r="F6" s="486" t="s">
        <v>630</v>
      </c>
    </row>
    <row r="7" spans="1:6" s="274" customFormat="1" ht="12" customHeight="1">
      <c r="A7" s="227" t="s">
        <v>69</v>
      </c>
      <c r="B7" s="275" t="s">
        <v>256</v>
      </c>
      <c r="C7" s="266">
        <v>68893</v>
      </c>
      <c r="D7" s="266">
        <v>68893</v>
      </c>
      <c r="E7" s="249">
        <v>68893</v>
      </c>
      <c r="F7" s="486" t="s">
        <v>631</v>
      </c>
    </row>
    <row r="8" spans="1:6" s="274" customFormat="1" ht="12" customHeight="1">
      <c r="A8" s="226" t="s">
        <v>70</v>
      </c>
      <c r="B8" s="276" t="s">
        <v>257</v>
      </c>
      <c r="C8" s="265">
        <v>43756</v>
      </c>
      <c r="D8" s="265">
        <v>42770</v>
      </c>
      <c r="E8" s="248">
        <v>42770</v>
      </c>
      <c r="F8" s="486" t="s">
        <v>632</v>
      </c>
    </row>
    <row r="9" spans="1:6" s="274" customFormat="1" ht="12" customHeight="1">
      <c r="A9" s="226" t="s">
        <v>71</v>
      </c>
      <c r="B9" s="276" t="s">
        <v>258</v>
      </c>
      <c r="C9" s="265">
        <v>19621</v>
      </c>
      <c r="D9" s="265">
        <v>19268</v>
      </c>
      <c r="E9" s="248">
        <v>19268</v>
      </c>
      <c r="F9" s="486" t="s">
        <v>633</v>
      </c>
    </row>
    <row r="10" spans="1:6" s="274" customFormat="1" ht="12" customHeight="1">
      <c r="A10" s="226" t="s">
        <v>72</v>
      </c>
      <c r="B10" s="276" t="s">
        <v>259</v>
      </c>
      <c r="C10" s="265">
        <v>2786</v>
      </c>
      <c r="D10" s="265">
        <v>2786</v>
      </c>
      <c r="E10" s="248">
        <v>2786</v>
      </c>
      <c r="F10" s="486" t="s">
        <v>634</v>
      </c>
    </row>
    <row r="11" spans="1:6" s="274" customFormat="1" ht="12" customHeight="1">
      <c r="A11" s="226" t="s">
        <v>90</v>
      </c>
      <c r="B11" s="276" t="s">
        <v>260</v>
      </c>
      <c r="C11" s="265">
        <v>0</v>
      </c>
      <c r="D11" s="265">
        <v>440</v>
      </c>
      <c r="E11" s="248">
        <v>440</v>
      </c>
      <c r="F11" s="486" t="s">
        <v>635</v>
      </c>
    </row>
    <row r="12" spans="1:6" s="274" customFormat="1" ht="12" customHeight="1" thickBot="1">
      <c r="A12" s="228" t="s">
        <v>73</v>
      </c>
      <c r="B12" s="277" t="s">
        <v>261</v>
      </c>
      <c r="C12" s="267">
        <v>0</v>
      </c>
      <c r="D12" s="267">
        <f>SUM(E12)</f>
        <v>3158</v>
      </c>
      <c r="E12" s="250">
        <v>3158</v>
      </c>
      <c r="F12" s="486" t="s">
        <v>636</v>
      </c>
    </row>
    <row r="13" spans="1:6" s="274" customFormat="1" ht="12" customHeight="1" thickBot="1">
      <c r="A13" s="232" t="s">
        <v>7</v>
      </c>
      <c r="B13" s="254" t="s">
        <v>262</v>
      </c>
      <c r="C13" s="264">
        <f>SUM(C14:C19)</f>
        <v>4200</v>
      </c>
      <c r="D13" s="264">
        <f>SUM(D14:D19)</f>
        <v>13905</v>
      </c>
      <c r="E13" s="264">
        <f>SUM(E14:E19)</f>
        <v>14218</v>
      </c>
      <c r="F13" s="486" t="s">
        <v>637</v>
      </c>
    </row>
    <row r="14" spans="1:6" s="274" customFormat="1" ht="12" customHeight="1">
      <c r="A14" s="227" t="s">
        <v>75</v>
      </c>
      <c r="B14" s="275" t="s">
        <v>263</v>
      </c>
      <c r="C14" s="266">
        <v>0</v>
      </c>
      <c r="D14" s="266">
        <v>0</v>
      </c>
      <c r="E14" s="249">
        <v>0</v>
      </c>
      <c r="F14" s="486" t="s">
        <v>638</v>
      </c>
    </row>
    <row r="15" spans="1:6" s="274" customFormat="1" ht="12" customHeight="1">
      <c r="A15" s="226" t="s">
        <v>76</v>
      </c>
      <c r="B15" s="276" t="s">
        <v>264</v>
      </c>
      <c r="C15" s="265">
        <v>0</v>
      </c>
      <c r="D15" s="265">
        <v>0</v>
      </c>
      <c r="E15" s="248">
        <v>0</v>
      </c>
      <c r="F15" s="486" t="s">
        <v>639</v>
      </c>
    </row>
    <row r="16" spans="1:6" s="274" customFormat="1" ht="12" customHeight="1">
      <c r="A16" s="226" t="s">
        <v>77</v>
      </c>
      <c r="B16" s="276" t="s">
        <v>265</v>
      </c>
      <c r="C16" s="265">
        <v>0</v>
      </c>
      <c r="D16" s="265">
        <v>0</v>
      </c>
      <c r="E16" s="248">
        <v>0</v>
      </c>
      <c r="F16" s="486" t="s">
        <v>640</v>
      </c>
    </row>
    <row r="17" spans="1:6" s="274" customFormat="1" ht="12" customHeight="1">
      <c r="A17" s="226" t="s">
        <v>78</v>
      </c>
      <c r="B17" s="276" t="s">
        <v>266</v>
      </c>
      <c r="C17" s="265">
        <v>0</v>
      </c>
      <c r="D17" s="265">
        <v>0</v>
      </c>
      <c r="E17" s="248">
        <v>0</v>
      </c>
      <c r="F17" s="486" t="s">
        <v>641</v>
      </c>
    </row>
    <row r="18" spans="1:6" s="274" customFormat="1" ht="12" customHeight="1">
      <c r="A18" s="226" t="s">
        <v>79</v>
      </c>
      <c r="B18" s="276" t="s">
        <v>267</v>
      </c>
      <c r="C18" s="265">
        <v>4200</v>
      </c>
      <c r="D18" s="265">
        <v>13905</v>
      </c>
      <c r="E18" s="248">
        <v>14218</v>
      </c>
      <c r="F18" s="486" t="s">
        <v>642</v>
      </c>
    </row>
    <row r="19" spans="1:6" s="274" customFormat="1" ht="12" customHeight="1" thickBot="1">
      <c r="A19" s="228" t="s">
        <v>85</v>
      </c>
      <c r="B19" s="277" t="s">
        <v>268</v>
      </c>
      <c r="C19" s="267">
        <v>0</v>
      </c>
      <c r="D19" s="267">
        <v>0</v>
      </c>
      <c r="E19" s="250">
        <v>0</v>
      </c>
      <c r="F19" s="486" t="s">
        <v>643</v>
      </c>
    </row>
    <row r="20" spans="1:6" s="274" customFormat="1" ht="12" customHeight="1" thickBot="1">
      <c r="A20" s="232" t="s">
        <v>8</v>
      </c>
      <c r="B20" s="233" t="s">
        <v>269</v>
      </c>
      <c r="C20" s="264">
        <v>0</v>
      </c>
      <c r="D20" s="264">
        <f>SUM(D25)</f>
        <v>3214</v>
      </c>
      <c r="E20" s="264">
        <f>SUM(E25)</f>
        <v>3227</v>
      </c>
      <c r="F20" s="486" t="s">
        <v>644</v>
      </c>
    </row>
    <row r="21" spans="1:6" s="274" customFormat="1" ht="12" customHeight="1">
      <c r="A21" s="227" t="s">
        <v>58</v>
      </c>
      <c r="B21" s="275" t="s">
        <v>270</v>
      </c>
      <c r="C21" s="266">
        <v>0</v>
      </c>
      <c r="D21" s="266"/>
      <c r="E21" s="249">
        <v>0</v>
      </c>
      <c r="F21" s="486" t="s">
        <v>645</v>
      </c>
    </row>
    <row r="22" spans="1:6" s="274" customFormat="1" ht="12" customHeight="1">
      <c r="A22" s="226" t="s">
        <v>59</v>
      </c>
      <c r="B22" s="276" t="s">
        <v>271</v>
      </c>
      <c r="C22" s="265">
        <v>0</v>
      </c>
      <c r="D22" s="265">
        <v>0</v>
      </c>
      <c r="E22" s="248">
        <v>0</v>
      </c>
      <c r="F22" s="486" t="s">
        <v>646</v>
      </c>
    </row>
    <row r="23" spans="1:6" s="274" customFormat="1" ht="12" customHeight="1">
      <c r="A23" s="226" t="s">
        <v>60</v>
      </c>
      <c r="B23" s="276" t="s">
        <v>272</v>
      </c>
      <c r="C23" s="265">
        <v>0</v>
      </c>
      <c r="D23" s="265">
        <v>0</v>
      </c>
      <c r="E23" s="248">
        <v>0</v>
      </c>
      <c r="F23" s="486" t="s">
        <v>647</v>
      </c>
    </row>
    <row r="24" spans="1:6" s="274" customFormat="1" ht="12" customHeight="1">
      <c r="A24" s="226" t="s">
        <v>61</v>
      </c>
      <c r="B24" s="276" t="s">
        <v>273</v>
      </c>
      <c r="C24" s="265">
        <v>0</v>
      </c>
      <c r="D24" s="265">
        <v>0</v>
      </c>
      <c r="E24" s="248">
        <v>0</v>
      </c>
      <c r="F24" s="486" t="s">
        <v>648</v>
      </c>
    </row>
    <row r="25" spans="1:6" s="274" customFormat="1" ht="12" customHeight="1">
      <c r="A25" s="226" t="s">
        <v>104</v>
      </c>
      <c r="B25" s="276" t="s">
        <v>274</v>
      </c>
      <c r="C25" s="265">
        <v>0</v>
      </c>
      <c r="D25" s="265">
        <v>3214</v>
      </c>
      <c r="E25" s="248">
        <v>3227</v>
      </c>
      <c r="F25" s="486" t="s">
        <v>649</v>
      </c>
    </row>
    <row r="26" spans="1:6" s="274" customFormat="1" ht="12" customHeight="1" thickBot="1">
      <c r="A26" s="228" t="s">
        <v>105</v>
      </c>
      <c r="B26" s="277" t="s">
        <v>275</v>
      </c>
      <c r="C26" s="267">
        <v>0</v>
      </c>
      <c r="D26" s="267">
        <v>3214</v>
      </c>
      <c r="E26" s="250">
        <v>3227</v>
      </c>
      <c r="F26" s="486" t="s">
        <v>650</v>
      </c>
    </row>
    <row r="27" spans="1:6" s="274" customFormat="1" ht="12" customHeight="1" thickBot="1">
      <c r="A27" s="232" t="s">
        <v>106</v>
      </c>
      <c r="B27" s="233" t="s">
        <v>276</v>
      </c>
      <c r="C27" s="270">
        <f>SUM(C28:C33)</f>
        <v>39900</v>
      </c>
      <c r="D27" s="270">
        <f>SUM(D29:D33)</f>
        <v>38539</v>
      </c>
      <c r="E27" s="270">
        <f>SUM(E29:E33)</f>
        <v>15983</v>
      </c>
      <c r="F27" s="486" t="s">
        <v>651</v>
      </c>
    </row>
    <row r="28" spans="1:6" s="274" customFormat="1" ht="12" customHeight="1">
      <c r="A28" s="227" t="s">
        <v>277</v>
      </c>
      <c r="B28" s="275" t="s">
        <v>278</v>
      </c>
      <c r="C28" s="284">
        <v>0</v>
      </c>
      <c r="D28" s="284">
        <v>0</v>
      </c>
      <c r="E28" s="283"/>
      <c r="F28" s="486" t="s">
        <v>652</v>
      </c>
    </row>
    <row r="29" spans="1:6" s="274" customFormat="1" ht="12" customHeight="1">
      <c r="A29" s="226" t="s">
        <v>279</v>
      </c>
      <c r="B29" s="276" t="s">
        <v>280</v>
      </c>
      <c r="C29" s="265">
        <v>10000</v>
      </c>
      <c r="D29" s="265">
        <v>6667</v>
      </c>
      <c r="E29" s="248">
        <v>6142</v>
      </c>
      <c r="F29" s="486" t="s">
        <v>653</v>
      </c>
    </row>
    <row r="30" spans="1:6" s="274" customFormat="1" ht="12" customHeight="1">
      <c r="A30" s="226" t="s">
        <v>281</v>
      </c>
      <c r="B30" s="276" t="s">
        <v>282</v>
      </c>
      <c r="C30" s="265">
        <v>0</v>
      </c>
      <c r="D30" s="265">
        <v>0</v>
      </c>
      <c r="E30" s="248">
        <v>0</v>
      </c>
      <c r="F30" s="486" t="s">
        <v>654</v>
      </c>
    </row>
    <row r="31" spans="1:6" s="274" customFormat="1" ht="12" customHeight="1">
      <c r="A31" s="226" t="s">
        <v>283</v>
      </c>
      <c r="B31" s="276" t="s">
        <v>284</v>
      </c>
      <c r="C31" s="265">
        <v>9000</v>
      </c>
      <c r="D31" s="265">
        <v>10972</v>
      </c>
      <c r="E31" s="248">
        <v>8675</v>
      </c>
      <c r="F31" s="486" t="s">
        <v>655</v>
      </c>
    </row>
    <row r="32" spans="1:6" s="274" customFormat="1" ht="12" customHeight="1">
      <c r="A32" s="226" t="s">
        <v>285</v>
      </c>
      <c r="B32" s="276" t="s">
        <v>286</v>
      </c>
      <c r="C32" s="265">
        <v>500</v>
      </c>
      <c r="D32" s="265">
        <v>500</v>
      </c>
      <c r="E32" s="248">
        <v>334</v>
      </c>
      <c r="F32" s="486" t="s">
        <v>656</v>
      </c>
    </row>
    <row r="33" spans="1:6" s="274" customFormat="1" ht="12" customHeight="1" thickBot="1">
      <c r="A33" s="228" t="s">
        <v>287</v>
      </c>
      <c r="B33" s="277" t="s">
        <v>288</v>
      </c>
      <c r="C33" s="267">
        <v>20400</v>
      </c>
      <c r="D33" s="267">
        <v>20400</v>
      </c>
      <c r="E33" s="250">
        <v>832</v>
      </c>
      <c r="F33" s="486" t="s">
        <v>657</v>
      </c>
    </row>
    <row r="34" spans="1:6" s="274" customFormat="1" ht="12" customHeight="1" thickBot="1">
      <c r="A34" s="232" t="s">
        <v>10</v>
      </c>
      <c r="B34" s="233" t="s">
        <v>289</v>
      </c>
      <c r="C34" s="264">
        <f>SUM(C35:C44)</f>
        <v>9822</v>
      </c>
      <c r="D34" s="264">
        <f>SUM(D35:D44)</f>
        <v>14022</v>
      </c>
      <c r="E34" s="264">
        <f>SUM(E35:E44)</f>
        <v>15841</v>
      </c>
      <c r="F34" s="486" t="s">
        <v>658</v>
      </c>
    </row>
    <row r="35" spans="1:6" s="274" customFormat="1" ht="12" customHeight="1">
      <c r="A35" s="227" t="s">
        <v>62</v>
      </c>
      <c r="B35" s="275" t="s">
        <v>290</v>
      </c>
      <c r="C35" s="266">
        <v>0</v>
      </c>
      <c r="D35" s="266">
        <v>0</v>
      </c>
      <c r="E35" s="249">
        <v>14</v>
      </c>
      <c r="F35" s="486" t="s">
        <v>659</v>
      </c>
    </row>
    <row r="36" spans="1:6" s="274" customFormat="1" ht="12" customHeight="1">
      <c r="A36" s="226" t="s">
        <v>63</v>
      </c>
      <c r="B36" s="276" t="s">
        <v>291</v>
      </c>
      <c r="C36" s="265">
        <v>0</v>
      </c>
      <c r="D36" s="265">
        <v>0</v>
      </c>
      <c r="E36" s="248">
        <v>1412</v>
      </c>
      <c r="F36" s="486" t="s">
        <v>660</v>
      </c>
    </row>
    <row r="37" spans="1:6" s="274" customFormat="1" ht="12" customHeight="1">
      <c r="A37" s="226" t="s">
        <v>64</v>
      </c>
      <c r="B37" s="276" t="s">
        <v>292</v>
      </c>
      <c r="C37" s="265">
        <v>0</v>
      </c>
      <c r="D37" s="265">
        <v>0</v>
      </c>
      <c r="E37" s="248">
        <v>0</v>
      </c>
      <c r="F37" s="486" t="s">
        <v>661</v>
      </c>
    </row>
    <row r="38" spans="1:6" s="274" customFormat="1" ht="12" customHeight="1">
      <c r="A38" s="226" t="s">
        <v>108</v>
      </c>
      <c r="B38" s="276" t="s">
        <v>293</v>
      </c>
      <c r="C38" s="265">
        <v>3400</v>
      </c>
      <c r="D38" s="265">
        <v>3400</v>
      </c>
      <c r="E38" s="248">
        <v>6863</v>
      </c>
      <c r="F38" s="486" t="s">
        <v>662</v>
      </c>
    </row>
    <row r="39" spans="1:6" s="274" customFormat="1" ht="12" customHeight="1">
      <c r="A39" s="226" t="s">
        <v>109</v>
      </c>
      <c r="B39" s="276" t="s">
        <v>294</v>
      </c>
      <c r="C39" s="265">
        <v>250</v>
      </c>
      <c r="D39" s="265">
        <v>250</v>
      </c>
      <c r="E39" s="248">
        <v>131</v>
      </c>
      <c r="F39" s="486" t="s">
        <v>663</v>
      </c>
    </row>
    <row r="40" spans="1:6" s="274" customFormat="1" ht="12" customHeight="1">
      <c r="A40" s="226" t="s">
        <v>110</v>
      </c>
      <c r="B40" s="276" t="s">
        <v>295</v>
      </c>
      <c r="C40" s="265">
        <v>850</v>
      </c>
      <c r="D40" s="265">
        <v>850</v>
      </c>
      <c r="E40" s="248">
        <v>2372</v>
      </c>
      <c r="F40" s="486" t="s">
        <v>664</v>
      </c>
    </row>
    <row r="41" spans="1:6" s="274" customFormat="1" ht="12" customHeight="1">
      <c r="A41" s="226" t="s">
        <v>111</v>
      </c>
      <c r="B41" s="276" t="s">
        <v>296</v>
      </c>
      <c r="C41" s="265">
        <v>0</v>
      </c>
      <c r="D41" s="265">
        <v>0</v>
      </c>
      <c r="E41" s="248">
        <v>0</v>
      </c>
      <c r="F41" s="486" t="s">
        <v>665</v>
      </c>
    </row>
    <row r="42" spans="1:6" s="274" customFormat="1" ht="12" customHeight="1">
      <c r="A42" s="226" t="s">
        <v>112</v>
      </c>
      <c r="B42" s="276" t="s">
        <v>297</v>
      </c>
      <c r="C42" s="265">
        <v>4200</v>
      </c>
      <c r="D42" s="265">
        <v>4200</v>
      </c>
      <c r="E42" s="248">
        <v>5049</v>
      </c>
      <c r="F42" s="486" t="s">
        <v>666</v>
      </c>
    </row>
    <row r="43" spans="1:6" s="274" customFormat="1" ht="12" customHeight="1">
      <c r="A43" s="226" t="s">
        <v>298</v>
      </c>
      <c r="B43" s="276" t="s">
        <v>299</v>
      </c>
      <c r="C43" s="268">
        <v>0</v>
      </c>
      <c r="D43" s="268">
        <v>0</v>
      </c>
      <c r="E43" s="251">
        <v>0</v>
      </c>
      <c r="F43" s="486" t="s">
        <v>667</v>
      </c>
    </row>
    <row r="44" spans="1:6" s="274" customFormat="1" ht="12" customHeight="1" thickBot="1">
      <c r="A44" s="228" t="s">
        <v>300</v>
      </c>
      <c r="B44" s="277" t="s">
        <v>301</v>
      </c>
      <c r="C44" s="269">
        <v>1122</v>
      </c>
      <c r="D44" s="269">
        <v>5322</v>
      </c>
      <c r="E44" s="252">
        <v>0</v>
      </c>
      <c r="F44" s="486" t="s">
        <v>668</v>
      </c>
    </row>
    <row r="45" spans="1:6" s="274" customFormat="1" ht="12" customHeight="1" thickBot="1">
      <c r="A45" s="232" t="s">
        <v>11</v>
      </c>
      <c r="B45" s="233" t="s">
        <v>302</v>
      </c>
      <c r="C45" s="264">
        <v>0</v>
      </c>
      <c r="D45" s="264">
        <v>0</v>
      </c>
      <c r="E45" s="247">
        <v>365</v>
      </c>
      <c r="F45" s="486" t="s">
        <v>669</v>
      </c>
    </row>
    <row r="46" spans="1:6" s="274" customFormat="1" ht="12" customHeight="1">
      <c r="A46" s="227" t="s">
        <v>65</v>
      </c>
      <c r="B46" s="275" t="s">
        <v>303</v>
      </c>
      <c r="C46" s="286">
        <v>0</v>
      </c>
      <c r="D46" s="286">
        <v>0</v>
      </c>
      <c r="E46" s="253">
        <v>0</v>
      </c>
      <c r="F46" s="486" t="s">
        <v>670</v>
      </c>
    </row>
    <row r="47" spans="1:6" s="274" customFormat="1" ht="12" customHeight="1">
      <c r="A47" s="226" t="s">
        <v>66</v>
      </c>
      <c r="B47" s="276" t="s">
        <v>304</v>
      </c>
      <c r="C47" s="268">
        <v>0</v>
      </c>
      <c r="D47" s="268">
        <v>0</v>
      </c>
      <c r="E47" s="251">
        <v>0</v>
      </c>
      <c r="F47" s="486" t="s">
        <v>671</v>
      </c>
    </row>
    <row r="48" spans="1:6" s="274" customFormat="1" ht="12" customHeight="1">
      <c r="A48" s="226" t="s">
        <v>305</v>
      </c>
      <c r="B48" s="276" t="s">
        <v>306</v>
      </c>
      <c r="C48" s="268">
        <v>0</v>
      </c>
      <c r="D48" s="268">
        <v>0</v>
      </c>
      <c r="E48" s="251">
        <v>365</v>
      </c>
      <c r="F48" s="486" t="s">
        <v>672</v>
      </c>
    </row>
    <row r="49" spans="1:6" s="274" customFormat="1" ht="12" customHeight="1">
      <c r="A49" s="226" t="s">
        <v>307</v>
      </c>
      <c r="B49" s="276" t="s">
        <v>308</v>
      </c>
      <c r="C49" s="268">
        <v>0</v>
      </c>
      <c r="D49" s="268">
        <v>0</v>
      </c>
      <c r="E49" s="251">
        <v>0</v>
      </c>
      <c r="F49" s="486" t="s">
        <v>673</v>
      </c>
    </row>
    <row r="50" spans="1:6" s="274" customFormat="1" ht="12" customHeight="1" thickBot="1">
      <c r="A50" s="228" t="s">
        <v>309</v>
      </c>
      <c r="B50" s="277" t="s">
        <v>310</v>
      </c>
      <c r="C50" s="269">
        <v>0</v>
      </c>
      <c r="D50" s="269">
        <v>0</v>
      </c>
      <c r="E50" s="252">
        <v>0</v>
      </c>
      <c r="F50" s="486" t="s">
        <v>674</v>
      </c>
    </row>
    <row r="51" spans="1:6" s="274" customFormat="1" ht="17.25" customHeight="1" thickBot="1">
      <c r="A51" s="232" t="s">
        <v>113</v>
      </c>
      <c r="B51" s="233" t="s">
        <v>311</v>
      </c>
      <c r="C51" s="264">
        <v>0</v>
      </c>
      <c r="D51" s="264">
        <v>0</v>
      </c>
      <c r="E51" s="247">
        <v>5697</v>
      </c>
      <c r="F51" s="486" t="s">
        <v>675</v>
      </c>
    </row>
    <row r="52" spans="1:6" s="274" customFormat="1" ht="12" customHeight="1">
      <c r="A52" s="227" t="s">
        <v>67</v>
      </c>
      <c r="B52" s="275" t="s">
        <v>312</v>
      </c>
      <c r="C52" s="266">
        <v>0</v>
      </c>
      <c r="D52" s="266">
        <v>0</v>
      </c>
      <c r="E52" s="249">
        <v>0</v>
      </c>
      <c r="F52" s="486" t="s">
        <v>676</v>
      </c>
    </row>
    <row r="53" spans="1:6" s="274" customFormat="1" ht="12" customHeight="1">
      <c r="A53" s="226" t="s">
        <v>68</v>
      </c>
      <c r="B53" s="276" t="s">
        <v>313</v>
      </c>
      <c r="C53" s="265">
        <v>0</v>
      </c>
      <c r="D53" s="265">
        <v>0</v>
      </c>
      <c r="E53" s="248">
        <v>0</v>
      </c>
      <c r="F53" s="486" t="s">
        <v>677</v>
      </c>
    </row>
    <row r="54" spans="1:6" s="274" customFormat="1" ht="12" customHeight="1">
      <c r="A54" s="226" t="s">
        <v>314</v>
      </c>
      <c r="B54" s="276" t="s">
        <v>315</v>
      </c>
      <c r="C54" s="265">
        <v>0</v>
      </c>
      <c r="D54" s="265">
        <v>0</v>
      </c>
      <c r="E54" s="248">
        <v>5697</v>
      </c>
      <c r="F54" s="486" t="s">
        <v>678</v>
      </c>
    </row>
    <row r="55" spans="1:6" s="274" customFormat="1" ht="12" customHeight="1" thickBot="1">
      <c r="A55" s="228" t="s">
        <v>316</v>
      </c>
      <c r="B55" s="277" t="s">
        <v>317</v>
      </c>
      <c r="C55" s="267">
        <v>0</v>
      </c>
      <c r="D55" s="267">
        <v>0</v>
      </c>
      <c r="E55" s="250">
        <v>0</v>
      </c>
      <c r="F55" s="486" t="s">
        <v>679</v>
      </c>
    </row>
    <row r="56" spans="1:6" s="274" customFormat="1" ht="12" customHeight="1" thickBot="1">
      <c r="A56" s="232" t="s">
        <v>13</v>
      </c>
      <c r="B56" s="254" t="s">
        <v>318</v>
      </c>
      <c r="C56" s="264">
        <v>13850</v>
      </c>
      <c r="D56" s="264">
        <v>13850</v>
      </c>
      <c r="E56" s="247">
        <v>0</v>
      </c>
      <c r="F56" s="486" t="s">
        <v>680</v>
      </c>
    </row>
    <row r="57" spans="1:6" s="274" customFormat="1" ht="12" customHeight="1">
      <c r="A57" s="227" t="s">
        <v>114</v>
      </c>
      <c r="B57" s="275" t="s">
        <v>319</v>
      </c>
      <c r="C57" s="268">
        <v>0</v>
      </c>
      <c r="D57" s="268">
        <v>0</v>
      </c>
      <c r="E57" s="251">
        <v>0</v>
      </c>
      <c r="F57" s="486" t="s">
        <v>681</v>
      </c>
    </row>
    <row r="58" spans="1:6" s="274" customFormat="1" ht="12" customHeight="1">
      <c r="A58" s="226" t="s">
        <v>115</v>
      </c>
      <c r="B58" s="276" t="s">
        <v>320</v>
      </c>
      <c r="C58" s="268">
        <v>150</v>
      </c>
      <c r="D58" s="268">
        <v>150</v>
      </c>
      <c r="E58" s="251">
        <v>0</v>
      </c>
      <c r="F58" s="486" t="s">
        <v>682</v>
      </c>
    </row>
    <row r="59" spans="1:6" s="274" customFormat="1" ht="12" customHeight="1">
      <c r="A59" s="226" t="s">
        <v>137</v>
      </c>
      <c r="B59" s="276" t="s">
        <v>321</v>
      </c>
      <c r="C59" s="268">
        <v>13700</v>
      </c>
      <c r="D59" s="268">
        <v>13700</v>
      </c>
      <c r="E59" s="251">
        <v>0</v>
      </c>
      <c r="F59" s="486" t="s">
        <v>683</v>
      </c>
    </row>
    <row r="60" spans="1:6" s="274" customFormat="1" ht="12" customHeight="1" thickBot="1">
      <c r="A60" s="228" t="s">
        <v>322</v>
      </c>
      <c r="B60" s="277" t="s">
        <v>323</v>
      </c>
      <c r="C60" s="268">
        <v>0</v>
      </c>
      <c r="D60" s="268">
        <v>0</v>
      </c>
      <c r="E60" s="251">
        <v>0</v>
      </c>
      <c r="F60" s="486" t="s">
        <v>684</v>
      </c>
    </row>
    <row r="61" spans="1:6" s="274" customFormat="1" ht="12" customHeight="1" thickBot="1">
      <c r="A61" s="232" t="s">
        <v>14</v>
      </c>
      <c r="B61" s="233" t="s">
        <v>324</v>
      </c>
      <c r="C61" s="270">
        <f>SUM(C56,C51,C45,C34,C27,C13,C6)</f>
        <v>202828</v>
      </c>
      <c r="D61" s="270">
        <f>SUM(D56,D45,D34,D27,D20,D13,D6)</f>
        <v>220845</v>
      </c>
      <c r="E61" s="270">
        <f>SUM(E56,E51,E45,E34,E27,E20,E13,E6)</f>
        <v>192646</v>
      </c>
      <c r="F61" s="486" t="s">
        <v>685</v>
      </c>
    </row>
    <row r="62" spans="1:6" s="274" customFormat="1" ht="12" customHeight="1" thickBot="1">
      <c r="A62" s="287" t="s">
        <v>325</v>
      </c>
      <c r="B62" s="254" t="s">
        <v>326</v>
      </c>
      <c r="C62" s="264">
        <v>1766</v>
      </c>
      <c r="D62" s="264">
        <v>1766</v>
      </c>
      <c r="E62" s="247"/>
      <c r="F62" s="486" t="s">
        <v>686</v>
      </c>
    </row>
    <row r="63" spans="1:6" s="274" customFormat="1" ht="12" customHeight="1">
      <c r="A63" s="227" t="s">
        <v>327</v>
      </c>
      <c r="B63" s="275" t="s">
        <v>328</v>
      </c>
      <c r="C63" s="268">
        <v>0</v>
      </c>
      <c r="D63" s="268">
        <v>0</v>
      </c>
      <c r="E63" s="251">
        <v>0</v>
      </c>
      <c r="F63" s="486" t="s">
        <v>687</v>
      </c>
    </row>
    <row r="64" spans="1:6" s="274" customFormat="1" ht="12" customHeight="1">
      <c r="A64" s="226" t="s">
        <v>329</v>
      </c>
      <c r="B64" s="276" t="s">
        <v>330</v>
      </c>
      <c r="C64" s="268">
        <v>0</v>
      </c>
      <c r="D64" s="268">
        <v>0</v>
      </c>
      <c r="E64" s="251">
        <v>0</v>
      </c>
      <c r="F64" s="486" t="s">
        <v>688</v>
      </c>
    </row>
    <row r="65" spans="1:6" s="274" customFormat="1" ht="12" customHeight="1" thickBot="1">
      <c r="A65" s="228" t="s">
        <v>331</v>
      </c>
      <c r="B65" s="212" t="s">
        <v>375</v>
      </c>
      <c r="C65" s="268">
        <v>1766</v>
      </c>
      <c r="D65" s="268">
        <v>1766</v>
      </c>
      <c r="E65" s="251">
        <v>0</v>
      </c>
      <c r="F65" s="486" t="s">
        <v>689</v>
      </c>
    </row>
    <row r="66" spans="1:6" s="274" customFormat="1" ht="12" customHeight="1" thickBot="1">
      <c r="A66" s="287" t="s">
        <v>332</v>
      </c>
      <c r="B66" s="254" t="s">
        <v>333</v>
      </c>
      <c r="C66" s="264"/>
      <c r="D66" s="264"/>
      <c r="E66" s="247">
        <v>129656</v>
      </c>
      <c r="F66" s="486" t="s">
        <v>690</v>
      </c>
    </row>
    <row r="67" spans="1:6" s="274" customFormat="1" ht="13.5" customHeight="1">
      <c r="A67" s="227" t="s">
        <v>91</v>
      </c>
      <c r="B67" s="275" t="s">
        <v>334</v>
      </c>
      <c r="C67" s="268">
        <v>0</v>
      </c>
      <c r="D67" s="268">
        <v>0</v>
      </c>
      <c r="E67" s="251">
        <v>0</v>
      </c>
      <c r="F67" s="486" t="s">
        <v>691</v>
      </c>
    </row>
    <row r="68" spans="1:6" s="274" customFormat="1" ht="12" customHeight="1">
      <c r="A68" s="226" t="s">
        <v>92</v>
      </c>
      <c r="B68" s="276" t="s">
        <v>335</v>
      </c>
      <c r="C68" s="268">
        <v>0</v>
      </c>
      <c r="D68" s="268">
        <v>0</v>
      </c>
      <c r="E68" s="251">
        <v>0</v>
      </c>
      <c r="F68" s="486" t="s">
        <v>692</v>
      </c>
    </row>
    <row r="69" spans="1:6" s="274" customFormat="1" ht="12" customHeight="1">
      <c r="A69" s="226" t="s">
        <v>336</v>
      </c>
      <c r="B69" s="276" t="s">
        <v>337</v>
      </c>
      <c r="C69" s="268">
        <v>0</v>
      </c>
      <c r="D69" s="268">
        <v>0</v>
      </c>
      <c r="E69" s="251">
        <v>129656</v>
      </c>
      <c r="F69" s="486" t="s">
        <v>693</v>
      </c>
    </row>
    <row r="70" spans="1:6" s="274" customFormat="1" ht="12" customHeight="1" thickBot="1">
      <c r="A70" s="228" t="s">
        <v>338</v>
      </c>
      <c r="B70" s="277" t="s">
        <v>339</v>
      </c>
      <c r="C70" s="268">
        <v>0</v>
      </c>
      <c r="D70" s="268">
        <v>0</v>
      </c>
      <c r="E70" s="251">
        <v>0</v>
      </c>
      <c r="F70" s="486" t="s">
        <v>694</v>
      </c>
    </row>
    <row r="71" spans="1:6" s="274" customFormat="1" ht="12" customHeight="1" thickBot="1">
      <c r="A71" s="287" t="s">
        <v>340</v>
      </c>
      <c r="B71" s="254" t="s">
        <v>341</v>
      </c>
      <c r="C71" s="264">
        <f>SUM(C72:C73)</f>
        <v>153111</v>
      </c>
      <c r="D71" s="264">
        <f>SUM(D72:D73)</f>
        <v>76890</v>
      </c>
      <c r="E71" s="264">
        <v>77150</v>
      </c>
      <c r="F71" s="486" t="s">
        <v>695</v>
      </c>
    </row>
    <row r="72" spans="1:6" s="274" customFormat="1" ht="12" customHeight="1">
      <c r="A72" s="227" t="s">
        <v>342</v>
      </c>
      <c r="B72" s="275" t="s">
        <v>343</v>
      </c>
      <c r="C72" s="268">
        <v>153111</v>
      </c>
      <c r="D72" s="268">
        <v>76890</v>
      </c>
      <c r="E72" s="251">
        <v>77150</v>
      </c>
      <c r="F72" s="486" t="s">
        <v>696</v>
      </c>
    </row>
    <row r="73" spans="1:6" s="274" customFormat="1" ht="12" customHeight="1" thickBot="1">
      <c r="A73" s="228" t="s">
        <v>344</v>
      </c>
      <c r="B73" s="277" t="s">
        <v>345</v>
      </c>
      <c r="C73" s="268">
        <v>0</v>
      </c>
      <c r="D73" s="268">
        <v>0</v>
      </c>
      <c r="E73" s="251">
        <v>0</v>
      </c>
      <c r="F73" s="486" t="s">
        <v>697</v>
      </c>
    </row>
    <row r="74" spans="1:6" s="274" customFormat="1" ht="12" customHeight="1" thickBot="1">
      <c r="A74" s="287" t="s">
        <v>346</v>
      </c>
      <c r="B74" s="254" t="s">
        <v>347</v>
      </c>
      <c r="C74" s="264"/>
      <c r="D74" s="264"/>
      <c r="E74" s="247">
        <f>SUM(E75:E77)</f>
        <v>4661</v>
      </c>
      <c r="F74" s="486" t="s">
        <v>698</v>
      </c>
    </row>
    <row r="75" spans="1:6" s="274" customFormat="1" ht="12" customHeight="1">
      <c r="A75" s="227" t="s">
        <v>348</v>
      </c>
      <c r="B75" s="275" t="s">
        <v>349</v>
      </c>
      <c r="C75" s="268">
        <v>0</v>
      </c>
      <c r="D75" s="268">
        <v>0</v>
      </c>
      <c r="E75" s="251">
        <v>4661</v>
      </c>
      <c r="F75" s="486" t="s">
        <v>699</v>
      </c>
    </row>
    <row r="76" spans="1:6" s="274" customFormat="1" ht="12" customHeight="1">
      <c r="A76" s="226" t="s">
        <v>350</v>
      </c>
      <c r="B76" s="276" t="s">
        <v>351</v>
      </c>
      <c r="C76" s="268">
        <v>0</v>
      </c>
      <c r="D76" s="268">
        <v>0</v>
      </c>
      <c r="E76" s="251">
        <v>0</v>
      </c>
      <c r="F76" s="486" t="s">
        <v>700</v>
      </c>
    </row>
    <row r="77" spans="1:6" s="274" customFormat="1" ht="12" customHeight="1" thickBot="1">
      <c r="A77" s="228" t="s">
        <v>352</v>
      </c>
      <c r="B77" s="256" t="s">
        <v>353</v>
      </c>
      <c r="C77" s="268">
        <v>0</v>
      </c>
      <c r="D77" s="268">
        <v>0</v>
      </c>
      <c r="E77" s="251">
        <v>0</v>
      </c>
      <c r="F77" s="486" t="s">
        <v>701</v>
      </c>
    </row>
    <row r="78" spans="1:6" s="274" customFormat="1" ht="12" customHeight="1" thickBot="1">
      <c r="A78" s="287" t="s">
        <v>354</v>
      </c>
      <c r="B78" s="254" t="s">
        <v>355</v>
      </c>
      <c r="C78" s="264"/>
      <c r="D78" s="264"/>
      <c r="E78" s="247"/>
      <c r="F78" s="486" t="s">
        <v>702</v>
      </c>
    </row>
    <row r="79" spans="1:6" s="274" customFormat="1" ht="12" customHeight="1">
      <c r="A79" s="278" t="s">
        <v>356</v>
      </c>
      <c r="B79" s="275" t="s">
        <v>357</v>
      </c>
      <c r="C79" s="268">
        <v>0</v>
      </c>
      <c r="D79" s="268">
        <v>0</v>
      </c>
      <c r="E79" s="251">
        <v>0</v>
      </c>
      <c r="F79" s="486" t="s">
        <v>703</v>
      </c>
    </row>
    <row r="80" spans="1:6" s="274" customFormat="1" ht="12" customHeight="1">
      <c r="A80" s="279" t="s">
        <v>358</v>
      </c>
      <c r="B80" s="276" t="s">
        <v>359</v>
      </c>
      <c r="C80" s="268">
        <v>0</v>
      </c>
      <c r="D80" s="268">
        <v>0</v>
      </c>
      <c r="E80" s="251">
        <v>0</v>
      </c>
      <c r="F80" s="486" t="s">
        <v>704</v>
      </c>
    </row>
    <row r="81" spans="1:6" s="274" customFormat="1" ht="12" customHeight="1">
      <c r="A81" s="279" t="s">
        <v>360</v>
      </c>
      <c r="B81" s="276" t="s">
        <v>361</v>
      </c>
      <c r="C81" s="268">
        <v>0</v>
      </c>
      <c r="D81" s="268">
        <v>0</v>
      </c>
      <c r="E81" s="251">
        <v>0</v>
      </c>
      <c r="F81" s="486" t="s">
        <v>705</v>
      </c>
    </row>
    <row r="82" spans="1:6" s="274" customFormat="1" ht="12" customHeight="1" thickBot="1">
      <c r="A82" s="288" t="s">
        <v>362</v>
      </c>
      <c r="B82" s="256" t="s">
        <v>363</v>
      </c>
      <c r="C82" s="268">
        <v>0</v>
      </c>
      <c r="D82" s="268">
        <v>0</v>
      </c>
      <c r="E82" s="251">
        <v>0</v>
      </c>
      <c r="F82" s="486" t="s">
        <v>706</v>
      </c>
    </row>
    <row r="83" spans="1:6" s="274" customFormat="1" ht="12" customHeight="1" thickBot="1">
      <c r="A83" s="287" t="s">
        <v>364</v>
      </c>
      <c r="B83" s="254" t="s">
        <v>365</v>
      </c>
      <c r="C83" s="290">
        <v>0</v>
      </c>
      <c r="D83" s="290">
        <v>0</v>
      </c>
      <c r="E83" s="291">
        <v>0</v>
      </c>
      <c r="F83" s="486" t="s">
        <v>707</v>
      </c>
    </row>
    <row r="84" spans="1:6" s="274" customFormat="1" ht="12" customHeight="1" thickBot="1">
      <c r="A84" s="287" t="s">
        <v>366</v>
      </c>
      <c r="B84" s="210" t="s">
        <v>367</v>
      </c>
      <c r="C84" s="270">
        <f>SUM(C78,C71,C62)</f>
        <v>154877</v>
      </c>
      <c r="D84" s="270">
        <v>78656</v>
      </c>
      <c r="E84" s="270">
        <f>SUM(E66,E71,E74)</f>
        <v>211467</v>
      </c>
      <c r="F84" s="486" t="s">
        <v>708</v>
      </c>
    </row>
    <row r="85" spans="1:6" s="274" customFormat="1" ht="12" customHeight="1" thickBot="1">
      <c r="A85" s="289" t="s">
        <v>368</v>
      </c>
      <c r="B85" s="213" t="s">
        <v>369</v>
      </c>
      <c r="C85" s="270">
        <f>SUM(C84,C61)</f>
        <v>357705</v>
      </c>
      <c r="D85" s="270">
        <f>SUM(D84,D61)</f>
        <v>299501</v>
      </c>
      <c r="E85" s="270">
        <f>SUM(E84,E61)</f>
        <v>404113</v>
      </c>
      <c r="F85" s="486" t="s">
        <v>709</v>
      </c>
    </row>
    <row r="86" spans="1:6" s="274" customFormat="1" ht="12" customHeight="1">
      <c r="A86" s="208"/>
      <c r="B86" s="208"/>
      <c r="C86" s="209"/>
      <c r="D86" s="209"/>
      <c r="E86" s="209"/>
      <c r="F86" s="486"/>
    </row>
    <row r="87" spans="1:6" ht="16.5" customHeight="1">
      <c r="A87" s="500" t="s">
        <v>35</v>
      </c>
      <c r="B87" s="500"/>
      <c r="C87" s="500"/>
      <c r="D87" s="500"/>
      <c r="E87" s="500"/>
      <c r="F87" s="484"/>
    </row>
    <row r="88" spans="1:6" s="280" customFormat="1" ht="16.5" customHeight="1" thickBot="1">
      <c r="A88" s="32" t="s">
        <v>95</v>
      </c>
      <c r="B88" s="32"/>
      <c r="C88" s="241"/>
      <c r="D88" s="241"/>
      <c r="E88" s="241" t="s">
        <v>136</v>
      </c>
      <c r="F88" s="487"/>
    </row>
    <row r="89" spans="1:6" s="280" customFormat="1" ht="16.5" customHeight="1">
      <c r="A89" s="504" t="s">
        <v>57</v>
      </c>
      <c r="B89" s="501" t="s">
        <v>157</v>
      </c>
      <c r="C89" s="498" t="str">
        <f>+C3</f>
        <v>2014. évi</v>
      </c>
      <c r="D89" s="498"/>
      <c r="E89" s="499"/>
      <c r="F89" s="487"/>
    </row>
    <row r="90" spans="1:6" ht="37.5" customHeight="1" thickBot="1">
      <c r="A90" s="505"/>
      <c r="B90" s="502"/>
      <c r="C90" s="33" t="s">
        <v>158</v>
      </c>
      <c r="D90" s="33" t="s">
        <v>159</v>
      </c>
      <c r="E90" s="34" t="s">
        <v>160</v>
      </c>
      <c r="F90" s="484"/>
    </row>
    <row r="91" spans="1:6" s="273" customFormat="1" ht="12" customHeight="1" thickBot="1">
      <c r="A91" s="237" t="s">
        <v>370</v>
      </c>
      <c r="B91" s="238" t="s">
        <v>371</v>
      </c>
      <c r="C91" s="238" t="s">
        <v>372</v>
      </c>
      <c r="D91" s="238" t="s">
        <v>373</v>
      </c>
      <c r="E91" s="239" t="s">
        <v>374</v>
      </c>
      <c r="F91" s="485"/>
    </row>
    <row r="92" spans="1:6" ht="12" customHeight="1" thickBot="1">
      <c r="A92" s="234" t="s">
        <v>6</v>
      </c>
      <c r="B92" s="236" t="s">
        <v>376</v>
      </c>
      <c r="C92" s="263">
        <f>SUM(C93:C97)</f>
        <v>154966</v>
      </c>
      <c r="D92" s="263">
        <f>SUM(D93:D97)</f>
        <v>180075</v>
      </c>
      <c r="E92" s="263">
        <f>SUM(E93:E97)</f>
        <v>161759</v>
      </c>
      <c r="F92" s="484" t="s">
        <v>630</v>
      </c>
    </row>
    <row r="93" spans="1:6" ht="12" customHeight="1">
      <c r="A93" s="229" t="s">
        <v>69</v>
      </c>
      <c r="B93" s="222" t="s">
        <v>36</v>
      </c>
      <c r="C93" s="40">
        <v>76575</v>
      </c>
      <c r="D93" s="40">
        <v>90740</v>
      </c>
      <c r="E93" s="217">
        <v>87122</v>
      </c>
      <c r="F93" s="484" t="s">
        <v>631</v>
      </c>
    </row>
    <row r="94" spans="1:6" ht="12" customHeight="1">
      <c r="A94" s="226" t="s">
        <v>70</v>
      </c>
      <c r="B94" s="220" t="s">
        <v>116</v>
      </c>
      <c r="C94" s="265">
        <v>19232</v>
      </c>
      <c r="D94" s="265">
        <v>21084</v>
      </c>
      <c r="E94" s="248">
        <v>19607</v>
      </c>
      <c r="F94" s="484" t="s">
        <v>632</v>
      </c>
    </row>
    <row r="95" spans="1:6" ht="12" customHeight="1">
      <c r="A95" s="226" t="s">
        <v>71</v>
      </c>
      <c r="B95" s="220" t="s">
        <v>89</v>
      </c>
      <c r="C95" s="267">
        <v>44962</v>
      </c>
      <c r="D95" s="267">
        <v>52233</v>
      </c>
      <c r="E95" s="250">
        <v>47079</v>
      </c>
      <c r="F95" s="484" t="s">
        <v>633</v>
      </c>
    </row>
    <row r="96" spans="1:6" ht="12" customHeight="1">
      <c r="A96" s="226" t="s">
        <v>72</v>
      </c>
      <c r="B96" s="223" t="s">
        <v>117</v>
      </c>
      <c r="C96" s="267">
        <v>5950</v>
      </c>
      <c r="D96" s="267">
        <v>10707</v>
      </c>
      <c r="E96" s="250">
        <v>7451</v>
      </c>
      <c r="F96" s="484" t="s">
        <v>634</v>
      </c>
    </row>
    <row r="97" spans="1:6" ht="12" customHeight="1">
      <c r="A97" s="226" t="s">
        <v>80</v>
      </c>
      <c r="B97" s="231" t="s">
        <v>118</v>
      </c>
      <c r="C97" s="267">
        <v>8247</v>
      </c>
      <c r="D97" s="267">
        <v>5311</v>
      </c>
      <c r="E97" s="250">
        <v>500</v>
      </c>
      <c r="F97" s="484" t="s">
        <v>635</v>
      </c>
    </row>
    <row r="98" spans="1:6" ht="12" customHeight="1">
      <c r="A98" s="226" t="s">
        <v>73</v>
      </c>
      <c r="B98" s="220" t="s">
        <v>377</v>
      </c>
      <c r="C98" s="267">
        <v>0</v>
      </c>
      <c r="D98" s="267"/>
      <c r="E98" s="250"/>
      <c r="F98" s="484" t="s">
        <v>636</v>
      </c>
    </row>
    <row r="99" spans="1:6" ht="12" customHeight="1">
      <c r="A99" s="226" t="s">
        <v>74</v>
      </c>
      <c r="B99" s="243" t="s">
        <v>378</v>
      </c>
      <c r="C99" s="267">
        <v>0</v>
      </c>
      <c r="D99" s="267">
        <v>0</v>
      </c>
      <c r="E99" s="250">
        <v>0</v>
      </c>
      <c r="F99" s="484" t="s">
        <v>637</v>
      </c>
    </row>
    <row r="100" spans="1:6" ht="12" customHeight="1">
      <c r="A100" s="226" t="s">
        <v>81</v>
      </c>
      <c r="B100" s="244" t="s">
        <v>379</v>
      </c>
      <c r="C100" s="267">
        <v>0</v>
      </c>
      <c r="D100" s="267">
        <v>0</v>
      </c>
      <c r="E100" s="250">
        <v>0</v>
      </c>
      <c r="F100" s="484" t="s">
        <v>638</v>
      </c>
    </row>
    <row r="101" spans="1:6" ht="12" customHeight="1">
      <c r="A101" s="226" t="s">
        <v>82</v>
      </c>
      <c r="B101" s="244" t="s">
        <v>380</v>
      </c>
      <c r="C101" s="267">
        <v>0</v>
      </c>
      <c r="D101" s="267">
        <v>0</v>
      </c>
      <c r="E101" s="250">
        <v>0</v>
      </c>
      <c r="F101" s="484" t="s">
        <v>639</v>
      </c>
    </row>
    <row r="102" spans="1:6" ht="12" customHeight="1">
      <c r="A102" s="226" t="s">
        <v>83</v>
      </c>
      <c r="B102" s="243" t="s">
        <v>381</v>
      </c>
      <c r="C102" s="267">
        <v>0</v>
      </c>
      <c r="D102" s="267">
        <v>0</v>
      </c>
      <c r="E102" s="250">
        <v>0</v>
      </c>
      <c r="F102" s="484" t="s">
        <v>640</v>
      </c>
    </row>
    <row r="103" spans="1:6" ht="12" customHeight="1">
      <c r="A103" s="226" t="s">
        <v>84</v>
      </c>
      <c r="B103" s="243" t="s">
        <v>382</v>
      </c>
      <c r="C103" s="267">
        <v>0</v>
      </c>
      <c r="D103" s="267">
        <v>0</v>
      </c>
      <c r="E103" s="250">
        <v>0</v>
      </c>
      <c r="F103" s="484" t="s">
        <v>641</v>
      </c>
    </row>
    <row r="104" spans="1:6" ht="12" customHeight="1">
      <c r="A104" s="226" t="s">
        <v>86</v>
      </c>
      <c r="B104" s="244" t="s">
        <v>383</v>
      </c>
      <c r="C104" s="267">
        <v>0</v>
      </c>
      <c r="D104" s="267">
        <v>500</v>
      </c>
      <c r="E104" s="250">
        <v>500</v>
      </c>
      <c r="F104" s="484" t="s">
        <v>642</v>
      </c>
    </row>
    <row r="105" spans="1:6" ht="12" customHeight="1">
      <c r="A105" s="225" t="s">
        <v>119</v>
      </c>
      <c r="B105" s="245" t="s">
        <v>384</v>
      </c>
      <c r="C105" s="267">
        <v>0</v>
      </c>
      <c r="D105" s="267">
        <v>0</v>
      </c>
      <c r="E105" s="250">
        <v>0</v>
      </c>
      <c r="F105" s="484" t="s">
        <v>643</v>
      </c>
    </row>
    <row r="106" spans="1:6" ht="12" customHeight="1">
      <c r="A106" s="226" t="s">
        <v>385</v>
      </c>
      <c r="B106" s="245" t="s">
        <v>386</v>
      </c>
      <c r="C106" s="267">
        <v>0</v>
      </c>
      <c r="D106" s="267">
        <v>0</v>
      </c>
      <c r="E106" s="250">
        <v>0</v>
      </c>
      <c r="F106" s="484" t="s">
        <v>644</v>
      </c>
    </row>
    <row r="107" spans="1:6" ht="12" customHeight="1" thickBot="1">
      <c r="A107" s="230" t="s">
        <v>387</v>
      </c>
      <c r="B107" s="246" t="s">
        <v>388</v>
      </c>
      <c r="C107" s="41">
        <v>8247</v>
      </c>
      <c r="D107" s="41"/>
      <c r="E107" s="211"/>
      <c r="F107" s="484" t="s">
        <v>645</v>
      </c>
    </row>
    <row r="108" spans="1:6" ht="12" customHeight="1" thickBot="1">
      <c r="A108" s="232" t="s">
        <v>7</v>
      </c>
      <c r="B108" s="235" t="s">
        <v>389</v>
      </c>
      <c r="C108" s="264">
        <f>SUM(C109:C118)</f>
        <v>12554</v>
      </c>
      <c r="D108" s="264">
        <v>7182</v>
      </c>
      <c r="E108" s="247">
        <v>6568</v>
      </c>
      <c r="F108" s="484" t="s">
        <v>646</v>
      </c>
    </row>
    <row r="109" spans="1:6" ht="12" customHeight="1">
      <c r="A109" s="227" t="s">
        <v>75</v>
      </c>
      <c r="B109" s="220" t="s">
        <v>135</v>
      </c>
      <c r="C109" s="266">
        <v>2294</v>
      </c>
      <c r="D109" s="266">
        <v>7182</v>
      </c>
      <c r="E109" s="249">
        <v>6568</v>
      </c>
      <c r="F109" s="484" t="s">
        <v>647</v>
      </c>
    </row>
    <row r="110" spans="1:6" ht="12" customHeight="1">
      <c r="A110" s="227" t="s">
        <v>76</v>
      </c>
      <c r="B110" s="224" t="s">
        <v>390</v>
      </c>
      <c r="C110" s="266">
        <v>0</v>
      </c>
      <c r="D110" s="266">
        <v>0</v>
      </c>
      <c r="E110" s="249">
        <v>0</v>
      </c>
      <c r="F110" s="484" t="s">
        <v>648</v>
      </c>
    </row>
    <row r="111" spans="1:6" ht="15.75">
      <c r="A111" s="227" t="s">
        <v>77</v>
      </c>
      <c r="B111" s="224" t="s">
        <v>120</v>
      </c>
      <c r="C111" s="265">
        <v>10260</v>
      </c>
      <c r="D111" s="265">
        <v>0</v>
      </c>
      <c r="E111" s="248"/>
      <c r="F111" s="484" t="s">
        <v>649</v>
      </c>
    </row>
    <row r="112" spans="1:6" ht="12" customHeight="1">
      <c r="A112" s="227" t="s">
        <v>78</v>
      </c>
      <c r="B112" s="224" t="s">
        <v>391</v>
      </c>
      <c r="C112" s="265">
        <v>0</v>
      </c>
      <c r="D112" s="265">
        <v>0</v>
      </c>
      <c r="E112" s="248">
        <v>0</v>
      </c>
      <c r="F112" s="484" t="s">
        <v>650</v>
      </c>
    </row>
    <row r="113" spans="1:6" ht="12" customHeight="1">
      <c r="A113" s="227" t="s">
        <v>79</v>
      </c>
      <c r="B113" s="256" t="s">
        <v>138</v>
      </c>
      <c r="C113" s="265">
        <v>0</v>
      </c>
      <c r="D113" s="265">
        <v>0</v>
      </c>
      <c r="E113" s="248">
        <v>0</v>
      </c>
      <c r="F113" s="484" t="s">
        <v>651</v>
      </c>
    </row>
    <row r="114" spans="1:6" ht="21.75" customHeight="1">
      <c r="A114" s="227" t="s">
        <v>85</v>
      </c>
      <c r="B114" s="255" t="s">
        <v>392</v>
      </c>
      <c r="C114" s="265">
        <v>0</v>
      </c>
      <c r="D114" s="265">
        <v>0</v>
      </c>
      <c r="E114" s="248">
        <v>0</v>
      </c>
      <c r="F114" s="484" t="s">
        <v>652</v>
      </c>
    </row>
    <row r="115" spans="1:6" ht="24" customHeight="1">
      <c r="A115" s="227" t="s">
        <v>87</v>
      </c>
      <c r="B115" s="271" t="s">
        <v>393</v>
      </c>
      <c r="C115" s="265">
        <v>0</v>
      </c>
      <c r="D115" s="265">
        <v>0</v>
      </c>
      <c r="E115" s="248">
        <v>0</v>
      </c>
      <c r="F115" s="484" t="s">
        <v>653</v>
      </c>
    </row>
    <row r="116" spans="1:6" ht="12" customHeight="1">
      <c r="A116" s="227" t="s">
        <v>121</v>
      </c>
      <c r="B116" s="244" t="s">
        <v>380</v>
      </c>
      <c r="C116" s="265">
        <v>0</v>
      </c>
      <c r="D116" s="265">
        <v>0</v>
      </c>
      <c r="E116" s="248">
        <v>0</v>
      </c>
      <c r="F116" s="484" t="s">
        <v>654</v>
      </c>
    </row>
    <row r="117" spans="1:6" ht="12" customHeight="1">
      <c r="A117" s="227" t="s">
        <v>122</v>
      </c>
      <c r="B117" s="244" t="s">
        <v>394</v>
      </c>
      <c r="C117" s="265">
        <v>0</v>
      </c>
      <c r="D117" s="265">
        <v>0</v>
      </c>
      <c r="E117" s="248">
        <v>0</v>
      </c>
      <c r="F117" s="484" t="s">
        <v>655</v>
      </c>
    </row>
    <row r="118" spans="1:6" ht="12" customHeight="1">
      <c r="A118" s="227" t="s">
        <v>123</v>
      </c>
      <c r="B118" s="244" t="s">
        <v>395</v>
      </c>
      <c r="C118" s="265">
        <v>0</v>
      </c>
      <c r="D118" s="265">
        <v>0</v>
      </c>
      <c r="E118" s="248">
        <v>0</v>
      </c>
      <c r="F118" s="484" t="s">
        <v>656</v>
      </c>
    </row>
    <row r="119" spans="1:6" s="292" customFormat="1" ht="12" customHeight="1">
      <c r="A119" s="227" t="s">
        <v>396</v>
      </c>
      <c r="B119" s="244" t="s">
        <v>383</v>
      </c>
      <c r="C119" s="265">
        <v>0</v>
      </c>
      <c r="D119" s="265">
        <v>0</v>
      </c>
      <c r="E119" s="248">
        <v>0</v>
      </c>
      <c r="F119" s="484" t="s">
        <v>657</v>
      </c>
    </row>
    <row r="120" spans="1:6" ht="12" customHeight="1">
      <c r="A120" s="227" t="s">
        <v>397</v>
      </c>
      <c r="B120" s="244" t="s">
        <v>398</v>
      </c>
      <c r="C120" s="265">
        <v>0</v>
      </c>
      <c r="D120" s="265">
        <v>0</v>
      </c>
      <c r="E120" s="248">
        <v>0</v>
      </c>
      <c r="F120" s="484" t="s">
        <v>658</v>
      </c>
    </row>
    <row r="121" spans="1:6" ht="12" customHeight="1" thickBot="1">
      <c r="A121" s="225" t="s">
        <v>399</v>
      </c>
      <c r="B121" s="244" t="s">
        <v>400</v>
      </c>
      <c r="C121" s="267">
        <v>0</v>
      </c>
      <c r="D121" s="267">
        <v>0</v>
      </c>
      <c r="E121" s="250">
        <v>0</v>
      </c>
      <c r="F121" s="484" t="s">
        <v>659</v>
      </c>
    </row>
    <row r="122" spans="1:6" ht="12" customHeight="1" thickBot="1">
      <c r="A122" s="232" t="s">
        <v>8</v>
      </c>
      <c r="B122" s="240" t="s">
        <v>401</v>
      </c>
      <c r="C122" s="497">
        <v>190185</v>
      </c>
      <c r="D122" s="497">
        <v>112244</v>
      </c>
      <c r="F122" s="484" t="s">
        <v>660</v>
      </c>
    </row>
    <row r="123" spans="1:6" ht="12" customHeight="1">
      <c r="A123" s="227" t="s">
        <v>58</v>
      </c>
      <c r="B123" s="221" t="s">
        <v>45</v>
      </c>
      <c r="C123" s="266">
        <v>190185</v>
      </c>
      <c r="D123" s="266">
        <v>112244</v>
      </c>
      <c r="E123" s="249">
        <v>0</v>
      </c>
      <c r="F123" s="484" t="s">
        <v>661</v>
      </c>
    </row>
    <row r="124" spans="1:6" ht="12" customHeight="1" thickBot="1">
      <c r="A124" s="228" t="s">
        <v>59</v>
      </c>
      <c r="B124" s="224" t="s">
        <v>46</v>
      </c>
      <c r="C124" s="267">
        <v>0</v>
      </c>
      <c r="D124" s="267">
        <v>0</v>
      </c>
      <c r="E124" s="250">
        <v>0</v>
      </c>
      <c r="F124" s="484" t="s">
        <v>662</v>
      </c>
    </row>
    <row r="125" spans="1:6" ht="12" customHeight="1" thickBot="1">
      <c r="A125" s="232" t="s">
        <v>9</v>
      </c>
      <c r="B125" s="240" t="s">
        <v>402</v>
      </c>
      <c r="C125" s="264">
        <f>SUM(C122,C108,C92)</f>
        <v>357705</v>
      </c>
      <c r="D125" s="264">
        <f>SUM(D122,D108,D92)</f>
        <v>299501</v>
      </c>
      <c r="E125" s="264">
        <f>SUM(E122,E108,E92)</f>
        <v>168327</v>
      </c>
      <c r="F125" s="484" t="s">
        <v>663</v>
      </c>
    </row>
    <row r="126" spans="1:6" ht="12" customHeight="1" thickBot="1">
      <c r="A126" s="232" t="s">
        <v>10</v>
      </c>
      <c r="B126" s="240" t="s">
        <v>403</v>
      </c>
      <c r="C126" s="264"/>
      <c r="D126" s="264"/>
      <c r="E126" s="247"/>
      <c r="F126" s="484" t="s">
        <v>664</v>
      </c>
    </row>
    <row r="127" spans="1:6" ht="12" customHeight="1">
      <c r="A127" s="227" t="s">
        <v>62</v>
      </c>
      <c r="B127" s="221" t="s">
        <v>404</v>
      </c>
      <c r="C127" s="265">
        <v>0</v>
      </c>
      <c r="D127" s="265">
        <v>0</v>
      </c>
      <c r="E127" s="248">
        <v>0</v>
      </c>
      <c r="F127" s="484" t="s">
        <v>665</v>
      </c>
    </row>
    <row r="128" spans="1:6" ht="12" customHeight="1">
      <c r="A128" s="227" t="s">
        <v>63</v>
      </c>
      <c r="B128" s="221" t="s">
        <v>405</v>
      </c>
      <c r="C128" s="265">
        <v>0</v>
      </c>
      <c r="D128" s="265">
        <v>0</v>
      </c>
      <c r="E128" s="248">
        <v>0</v>
      </c>
      <c r="F128" s="484" t="s">
        <v>666</v>
      </c>
    </row>
    <row r="129" spans="1:6" ht="12" customHeight="1" thickBot="1">
      <c r="A129" s="225" t="s">
        <v>64</v>
      </c>
      <c r="B129" s="219" t="s">
        <v>406</v>
      </c>
      <c r="C129" s="265">
        <v>0</v>
      </c>
      <c r="D129" s="265">
        <v>0</v>
      </c>
      <c r="E129" s="248">
        <v>0</v>
      </c>
      <c r="F129" s="484" t="s">
        <v>667</v>
      </c>
    </row>
    <row r="130" spans="1:6" ht="12" customHeight="1" thickBot="1">
      <c r="A130" s="232" t="s">
        <v>11</v>
      </c>
      <c r="B130" s="240" t="s">
        <v>407</v>
      </c>
      <c r="C130" s="264"/>
      <c r="D130" s="264"/>
      <c r="E130" s="247"/>
      <c r="F130" s="484" t="s">
        <v>668</v>
      </c>
    </row>
    <row r="131" spans="1:6" ht="12" customHeight="1">
      <c r="A131" s="227" t="s">
        <v>65</v>
      </c>
      <c r="B131" s="221" t="s">
        <v>408</v>
      </c>
      <c r="C131" s="265">
        <v>0</v>
      </c>
      <c r="D131" s="265">
        <v>0</v>
      </c>
      <c r="E131" s="248">
        <v>0</v>
      </c>
      <c r="F131" s="484" t="s">
        <v>669</v>
      </c>
    </row>
    <row r="132" spans="1:6" ht="12" customHeight="1">
      <c r="A132" s="227" t="s">
        <v>66</v>
      </c>
      <c r="B132" s="221" t="s">
        <v>409</v>
      </c>
      <c r="C132" s="265">
        <v>0</v>
      </c>
      <c r="D132" s="265">
        <v>0</v>
      </c>
      <c r="E132" s="248">
        <v>0</v>
      </c>
      <c r="F132" s="484" t="s">
        <v>670</v>
      </c>
    </row>
    <row r="133" spans="1:6" ht="12" customHeight="1">
      <c r="A133" s="227" t="s">
        <v>305</v>
      </c>
      <c r="B133" s="221" t="s">
        <v>410</v>
      </c>
      <c r="C133" s="265">
        <v>0</v>
      </c>
      <c r="D133" s="265">
        <v>0</v>
      </c>
      <c r="E133" s="248">
        <v>0</v>
      </c>
      <c r="F133" s="484" t="s">
        <v>671</v>
      </c>
    </row>
    <row r="134" spans="1:6" ht="12" customHeight="1" thickBot="1">
      <c r="A134" s="225" t="s">
        <v>307</v>
      </c>
      <c r="B134" s="219" t="s">
        <v>411</v>
      </c>
      <c r="C134" s="265">
        <v>0</v>
      </c>
      <c r="D134" s="265">
        <v>0</v>
      </c>
      <c r="E134" s="248">
        <v>0</v>
      </c>
      <c r="F134" s="484" t="s">
        <v>672</v>
      </c>
    </row>
    <row r="135" spans="1:6" ht="12" customHeight="1" thickBot="1">
      <c r="A135" s="232" t="s">
        <v>12</v>
      </c>
      <c r="B135" s="240" t="s">
        <v>412</v>
      </c>
      <c r="C135" s="270"/>
      <c r="D135" s="270"/>
      <c r="E135" s="282"/>
      <c r="F135" s="484" t="s">
        <v>673</v>
      </c>
    </row>
    <row r="136" spans="1:6" ht="12" customHeight="1">
      <c r="A136" s="227" t="s">
        <v>67</v>
      </c>
      <c r="B136" s="221" t="s">
        <v>413</v>
      </c>
      <c r="C136" s="265">
        <v>0</v>
      </c>
      <c r="D136" s="265">
        <v>0</v>
      </c>
      <c r="E136" s="248">
        <v>0</v>
      </c>
      <c r="F136" s="484" t="s">
        <v>674</v>
      </c>
    </row>
    <row r="137" spans="1:6" ht="12" customHeight="1">
      <c r="A137" s="227" t="s">
        <v>68</v>
      </c>
      <c r="B137" s="221" t="s">
        <v>414</v>
      </c>
      <c r="C137" s="265">
        <v>0</v>
      </c>
      <c r="D137" s="265">
        <v>0</v>
      </c>
      <c r="E137" s="248">
        <v>0</v>
      </c>
      <c r="F137" s="484" t="s">
        <v>675</v>
      </c>
    </row>
    <row r="138" spans="1:6" ht="12" customHeight="1">
      <c r="A138" s="227" t="s">
        <v>314</v>
      </c>
      <c r="B138" s="221" t="s">
        <v>415</v>
      </c>
      <c r="C138" s="265">
        <v>0</v>
      </c>
      <c r="D138" s="265">
        <v>0</v>
      </c>
      <c r="E138" s="248">
        <v>0</v>
      </c>
      <c r="F138" s="484" t="s">
        <v>676</v>
      </c>
    </row>
    <row r="139" spans="1:6" ht="12" customHeight="1" thickBot="1">
      <c r="A139" s="225" t="s">
        <v>316</v>
      </c>
      <c r="B139" s="219" t="s">
        <v>416</v>
      </c>
      <c r="C139" s="265">
        <v>0</v>
      </c>
      <c r="D139" s="265">
        <v>0</v>
      </c>
      <c r="E139" s="248">
        <v>0</v>
      </c>
      <c r="F139" s="484" t="s">
        <v>677</v>
      </c>
    </row>
    <row r="140" spans="1:9" ht="15" customHeight="1" thickBot="1">
      <c r="A140" s="232" t="s">
        <v>13</v>
      </c>
      <c r="B140" s="240" t="s">
        <v>417</v>
      </c>
      <c r="C140" s="42"/>
      <c r="D140" s="42"/>
      <c r="E140" s="216"/>
      <c r="F140" s="484" t="s">
        <v>678</v>
      </c>
      <c r="G140" s="281"/>
      <c r="H140" s="281"/>
      <c r="I140" s="281"/>
    </row>
    <row r="141" spans="1:6" s="274" customFormat="1" ht="12.75" customHeight="1">
      <c r="A141" s="227" t="s">
        <v>114</v>
      </c>
      <c r="B141" s="221" t="s">
        <v>418</v>
      </c>
      <c r="C141" s="265">
        <v>0</v>
      </c>
      <c r="D141" s="265">
        <v>0</v>
      </c>
      <c r="E141" s="248">
        <v>0</v>
      </c>
      <c r="F141" s="484" t="s">
        <v>679</v>
      </c>
    </row>
    <row r="142" spans="1:6" ht="12.75" customHeight="1">
      <c r="A142" s="227" t="s">
        <v>115</v>
      </c>
      <c r="B142" s="221" t="s">
        <v>419</v>
      </c>
      <c r="C142" s="265">
        <v>0</v>
      </c>
      <c r="D142" s="265">
        <v>0</v>
      </c>
      <c r="E142" s="248">
        <v>0</v>
      </c>
      <c r="F142" s="484" t="s">
        <v>680</v>
      </c>
    </row>
    <row r="143" spans="1:6" ht="12.75" customHeight="1">
      <c r="A143" s="227" t="s">
        <v>137</v>
      </c>
      <c r="B143" s="221" t="s">
        <v>420</v>
      </c>
      <c r="C143" s="265">
        <v>0</v>
      </c>
      <c r="D143" s="265">
        <v>0</v>
      </c>
      <c r="E143" s="248">
        <v>0</v>
      </c>
      <c r="F143" s="484" t="s">
        <v>681</v>
      </c>
    </row>
    <row r="144" spans="1:6" ht="12.75" customHeight="1" thickBot="1">
      <c r="A144" s="227" t="s">
        <v>322</v>
      </c>
      <c r="B144" s="221" t="s">
        <v>421</v>
      </c>
      <c r="C144" s="265">
        <v>0</v>
      </c>
      <c r="D144" s="265">
        <v>0</v>
      </c>
      <c r="E144" s="248">
        <v>0</v>
      </c>
      <c r="F144" s="484" t="s">
        <v>682</v>
      </c>
    </row>
    <row r="145" spans="1:6" ht="16.5" thickBot="1">
      <c r="A145" s="232" t="s">
        <v>14</v>
      </c>
      <c r="B145" s="240" t="s">
        <v>422</v>
      </c>
      <c r="C145" s="214">
        <f>SUM(C140,C135,C130)</f>
        <v>0</v>
      </c>
      <c r="D145" s="214">
        <v>0</v>
      </c>
      <c r="E145" s="215">
        <v>0</v>
      </c>
      <c r="F145" s="484" t="s">
        <v>683</v>
      </c>
    </row>
    <row r="146" spans="1:6" ht="16.5" thickBot="1">
      <c r="A146" s="257" t="s">
        <v>15</v>
      </c>
      <c r="B146" s="260" t="s">
        <v>423</v>
      </c>
      <c r="C146" s="214">
        <v>357705</v>
      </c>
      <c r="D146" s="214">
        <v>299501</v>
      </c>
      <c r="E146" s="215">
        <v>168327</v>
      </c>
      <c r="F146" s="484" t="s">
        <v>684</v>
      </c>
    </row>
    <row r="148" spans="1:5" ht="18.75" customHeight="1">
      <c r="A148" s="503" t="s">
        <v>424</v>
      </c>
      <c r="B148" s="503"/>
      <c r="C148" s="503"/>
      <c r="D148" s="503"/>
      <c r="E148" s="503"/>
    </row>
    <row r="149" spans="1:5" ht="13.5" customHeight="1" thickBot="1">
      <c r="A149" s="242" t="s">
        <v>96</v>
      </c>
      <c r="B149" s="242"/>
      <c r="C149" s="272"/>
      <c r="E149" s="259" t="s">
        <v>136</v>
      </c>
    </row>
    <row r="150" spans="1:5" ht="21.75" thickBot="1">
      <c r="A150" s="232">
        <v>1</v>
      </c>
      <c r="B150" s="235" t="s">
        <v>425</v>
      </c>
      <c r="C150" s="258"/>
      <c r="D150" s="258"/>
      <c r="E150" s="258"/>
    </row>
    <row r="151" spans="1:5" ht="21.75" thickBot="1">
      <c r="A151" s="232" t="s">
        <v>7</v>
      </c>
      <c r="B151" s="235" t="s">
        <v>426</v>
      </c>
      <c r="C151" s="258">
        <f>+C84-C145</f>
        <v>154877</v>
      </c>
      <c r="D151" s="258">
        <f>+D84-D145</f>
        <v>78656</v>
      </c>
      <c r="E151" s="258">
        <f>+E84-E145</f>
        <v>211467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261" customFormat="1" ht="12.75" customHeight="1">
      <c r="C161" s="262"/>
      <c r="D161" s="262"/>
      <c r="E161" s="262"/>
      <c r="F161" s="272"/>
    </row>
  </sheetData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Úrhida Község Önkormányzat
2014. ÉVI ZÁRSZÁMADÁS
KÖTELEZŐ FELADATAINAK MÉRLEGE 
&amp;R&amp;"Times New Roman CE,Félkövér dőlt"&amp;11 1.2. melléklet a 7/2015. (V.29.) önkormányzati rendelethez</oddHeader>
  </headerFooter>
  <rowBreaks count="1" manualBreakCount="1">
    <brk id="86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zoomScale="130" zoomScaleNormal="130" zoomScaleSheetLayoutView="100" workbookViewId="0" topLeftCell="A1">
      <selection activeCell="E94" sqref="E94"/>
    </sheetView>
  </sheetViews>
  <sheetFormatPr defaultColWidth="9.00390625" defaultRowHeight="12.75"/>
  <cols>
    <col min="1" max="1" width="9.50390625" style="261" customWidth="1"/>
    <col min="2" max="2" width="60.875" style="261" customWidth="1"/>
    <col min="3" max="5" width="15.875" style="262" customWidth="1"/>
    <col min="6" max="6" width="9.375" style="272" hidden="1" customWidth="1"/>
    <col min="7" max="16384" width="9.375" style="272" customWidth="1"/>
  </cols>
  <sheetData>
    <row r="1" spans="1:5" ht="15.75" customHeight="1">
      <c r="A1" s="500" t="s">
        <v>3</v>
      </c>
      <c r="B1" s="500"/>
      <c r="C1" s="500"/>
      <c r="D1" s="500"/>
      <c r="E1" s="500"/>
    </row>
    <row r="2" spans="1:5" ht="15.75" customHeight="1" thickBot="1">
      <c r="A2" s="31" t="s">
        <v>94</v>
      </c>
      <c r="B2" s="31"/>
      <c r="C2" s="259"/>
      <c r="D2" s="259"/>
      <c r="E2" s="259" t="s">
        <v>136</v>
      </c>
    </row>
    <row r="3" spans="1:6" ht="15.75" customHeight="1">
      <c r="A3" s="504" t="s">
        <v>57</v>
      </c>
      <c r="B3" s="501" t="s">
        <v>5</v>
      </c>
      <c r="C3" s="498" t="str">
        <f>+'1.1.sz.mell.'!C3:E3</f>
        <v>2014. évi</v>
      </c>
      <c r="D3" s="498"/>
      <c r="E3" s="499"/>
      <c r="F3" s="484"/>
    </row>
    <row r="4" spans="1:6" ht="37.5" customHeight="1" thickBot="1">
      <c r="A4" s="505"/>
      <c r="B4" s="502"/>
      <c r="C4" s="33" t="s">
        <v>158</v>
      </c>
      <c r="D4" s="33" t="s">
        <v>159</v>
      </c>
      <c r="E4" s="34" t="s">
        <v>160</v>
      </c>
      <c r="F4" s="484"/>
    </row>
    <row r="5" spans="1:6" s="273" customFormat="1" ht="12" customHeight="1" thickBot="1">
      <c r="A5" s="237" t="s">
        <v>370</v>
      </c>
      <c r="B5" s="238" t="s">
        <v>371</v>
      </c>
      <c r="C5" s="238" t="s">
        <v>372</v>
      </c>
      <c r="D5" s="238" t="s">
        <v>373</v>
      </c>
      <c r="E5" s="285" t="s">
        <v>374</v>
      </c>
      <c r="F5" s="485"/>
    </row>
    <row r="6" spans="1:6" s="274" customFormat="1" ht="12" customHeight="1" thickBot="1">
      <c r="A6" s="232" t="s">
        <v>6</v>
      </c>
      <c r="B6" s="233" t="s">
        <v>255</v>
      </c>
      <c r="C6" s="264">
        <v>0</v>
      </c>
      <c r="D6" s="264">
        <v>0</v>
      </c>
      <c r="E6" s="247">
        <v>0</v>
      </c>
      <c r="F6" s="486" t="s">
        <v>630</v>
      </c>
    </row>
    <row r="7" spans="1:6" s="274" customFormat="1" ht="12" customHeight="1">
      <c r="A7" s="227" t="s">
        <v>69</v>
      </c>
      <c r="B7" s="275" t="s">
        <v>256</v>
      </c>
      <c r="C7" s="266"/>
      <c r="D7" s="266"/>
      <c r="E7" s="249"/>
      <c r="F7" s="486" t="s">
        <v>631</v>
      </c>
    </row>
    <row r="8" spans="1:6" s="274" customFormat="1" ht="12" customHeight="1">
      <c r="A8" s="226" t="s">
        <v>70</v>
      </c>
      <c r="B8" s="276" t="s">
        <v>257</v>
      </c>
      <c r="C8" s="265"/>
      <c r="D8" s="265"/>
      <c r="E8" s="248"/>
      <c r="F8" s="486" t="s">
        <v>632</v>
      </c>
    </row>
    <row r="9" spans="1:6" s="274" customFormat="1" ht="12" customHeight="1">
      <c r="A9" s="226" t="s">
        <v>71</v>
      </c>
      <c r="B9" s="276" t="s">
        <v>258</v>
      </c>
      <c r="C9" s="265"/>
      <c r="D9" s="265"/>
      <c r="E9" s="248"/>
      <c r="F9" s="486" t="s">
        <v>633</v>
      </c>
    </row>
    <row r="10" spans="1:6" s="274" customFormat="1" ht="12" customHeight="1">
      <c r="A10" s="226" t="s">
        <v>72</v>
      </c>
      <c r="B10" s="276" t="s">
        <v>259</v>
      </c>
      <c r="C10" s="265"/>
      <c r="D10" s="265"/>
      <c r="E10" s="248"/>
      <c r="F10" s="486" t="s">
        <v>634</v>
      </c>
    </row>
    <row r="11" spans="1:6" s="274" customFormat="1" ht="12" customHeight="1">
      <c r="A11" s="226" t="s">
        <v>90</v>
      </c>
      <c r="B11" s="276" t="s">
        <v>260</v>
      </c>
      <c r="C11" s="265"/>
      <c r="D11" s="265"/>
      <c r="E11" s="248"/>
      <c r="F11" s="486" t="s">
        <v>635</v>
      </c>
    </row>
    <row r="12" spans="1:6" s="274" customFormat="1" ht="12" customHeight="1" thickBot="1">
      <c r="A12" s="228" t="s">
        <v>73</v>
      </c>
      <c r="B12" s="277" t="s">
        <v>261</v>
      </c>
      <c r="C12" s="267"/>
      <c r="D12" s="267"/>
      <c r="E12" s="250"/>
      <c r="F12" s="486" t="s">
        <v>636</v>
      </c>
    </row>
    <row r="13" spans="1:6" s="274" customFormat="1" ht="12" customHeight="1" thickBot="1">
      <c r="A13" s="232" t="s">
        <v>7</v>
      </c>
      <c r="B13" s="254" t="s">
        <v>262</v>
      </c>
      <c r="C13" s="264">
        <v>0</v>
      </c>
      <c r="D13" s="264">
        <v>0</v>
      </c>
      <c r="E13" s="247">
        <v>0</v>
      </c>
      <c r="F13" s="486" t="s">
        <v>637</v>
      </c>
    </row>
    <row r="14" spans="1:6" s="274" customFormat="1" ht="12" customHeight="1">
      <c r="A14" s="227" t="s">
        <v>75</v>
      </c>
      <c r="B14" s="275" t="s">
        <v>263</v>
      </c>
      <c r="C14" s="266">
        <v>0</v>
      </c>
      <c r="D14" s="266">
        <v>0</v>
      </c>
      <c r="E14" s="249">
        <v>0</v>
      </c>
      <c r="F14" s="486" t="s">
        <v>638</v>
      </c>
    </row>
    <row r="15" spans="1:6" s="274" customFormat="1" ht="12" customHeight="1">
      <c r="A15" s="226" t="s">
        <v>76</v>
      </c>
      <c r="B15" s="276" t="s">
        <v>264</v>
      </c>
      <c r="C15" s="265">
        <v>0</v>
      </c>
      <c r="D15" s="265">
        <v>0</v>
      </c>
      <c r="E15" s="248">
        <v>0</v>
      </c>
      <c r="F15" s="486" t="s">
        <v>639</v>
      </c>
    </row>
    <row r="16" spans="1:6" s="274" customFormat="1" ht="12" customHeight="1">
      <c r="A16" s="226" t="s">
        <v>77</v>
      </c>
      <c r="B16" s="276" t="s">
        <v>265</v>
      </c>
      <c r="C16" s="265">
        <v>0</v>
      </c>
      <c r="D16" s="265">
        <v>0</v>
      </c>
      <c r="E16" s="248">
        <v>0</v>
      </c>
      <c r="F16" s="486" t="s">
        <v>640</v>
      </c>
    </row>
    <row r="17" spans="1:6" s="274" customFormat="1" ht="12" customHeight="1">
      <c r="A17" s="226" t="s">
        <v>78</v>
      </c>
      <c r="B17" s="276" t="s">
        <v>266</v>
      </c>
      <c r="C17" s="265">
        <v>0</v>
      </c>
      <c r="D17" s="265">
        <v>0</v>
      </c>
      <c r="E17" s="248">
        <v>0</v>
      </c>
      <c r="F17" s="486" t="s">
        <v>641</v>
      </c>
    </row>
    <row r="18" spans="1:6" s="274" customFormat="1" ht="12" customHeight="1">
      <c r="A18" s="226" t="s">
        <v>79</v>
      </c>
      <c r="B18" s="276" t="s">
        <v>267</v>
      </c>
      <c r="C18" s="265">
        <v>0</v>
      </c>
      <c r="D18" s="265"/>
      <c r="E18" s="248"/>
      <c r="F18" s="486" t="s">
        <v>642</v>
      </c>
    </row>
    <row r="19" spans="1:6" s="274" customFormat="1" ht="12" customHeight="1" thickBot="1">
      <c r="A19" s="228" t="s">
        <v>85</v>
      </c>
      <c r="B19" s="277" t="s">
        <v>268</v>
      </c>
      <c r="C19" s="267">
        <v>0</v>
      </c>
      <c r="D19" s="267">
        <v>0</v>
      </c>
      <c r="E19" s="250">
        <v>0</v>
      </c>
      <c r="F19" s="486" t="s">
        <v>643</v>
      </c>
    </row>
    <row r="20" spans="1:6" s="274" customFormat="1" ht="12" customHeight="1" thickBot="1">
      <c r="A20" s="232" t="s">
        <v>8</v>
      </c>
      <c r="B20" s="233" t="s">
        <v>269</v>
      </c>
      <c r="C20" s="264">
        <v>0</v>
      </c>
      <c r="D20" s="264">
        <v>0</v>
      </c>
      <c r="E20" s="247">
        <v>0</v>
      </c>
      <c r="F20" s="486" t="s">
        <v>644</v>
      </c>
    </row>
    <row r="21" spans="1:6" s="274" customFormat="1" ht="12" customHeight="1">
      <c r="A21" s="227" t="s">
        <v>58</v>
      </c>
      <c r="B21" s="275" t="s">
        <v>270</v>
      </c>
      <c r="C21" s="266">
        <v>0</v>
      </c>
      <c r="D21" s="266">
        <v>0</v>
      </c>
      <c r="E21" s="249">
        <v>0</v>
      </c>
      <c r="F21" s="486" t="s">
        <v>645</v>
      </c>
    </row>
    <row r="22" spans="1:6" s="274" customFormat="1" ht="12" customHeight="1">
      <c r="A22" s="226" t="s">
        <v>59</v>
      </c>
      <c r="B22" s="276" t="s">
        <v>271</v>
      </c>
      <c r="C22" s="265">
        <v>0</v>
      </c>
      <c r="D22" s="265">
        <v>0</v>
      </c>
      <c r="E22" s="248">
        <v>0</v>
      </c>
      <c r="F22" s="486" t="s">
        <v>646</v>
      </c>
    </row>
    <row r="23" spans="1:6" s="274" customFormat="1" ht="12" customHeight="1">
      <c r="A23" s="226" t="s">
        <v>60</v>
      </c>
      <c r="B23" s="276" t="s">
        <v>272</v>
      </c>
      <c r="C23" s="265">
        <v>0</v>
      </c>
      <c r="D23" s="265">
        <v>0</v>
      </c>
      <c r="E23" s="248">
        <v>0</v>
      </c>
      <c r="F23" s="486" t="s">
        <v>647</v>
      </c>
    </row>
    <row r="24" spans="1:6" s="274" customFormat="1" ht="12" customHeight="1">
      <c r="A24" s="226" t="s">
        <v>61</v>
      </c>
      <c r="B24" s="276" t="s">
        <v>273</v>
      </c>
      <c r="C24" s="265">
        <v>0</v>
      </c>
      <c r="D24" s="265">
        <v>0</v>
      </c>
      <c r="E24" s="248">
        <v>0</v>
      </c>
      <c r="F24" s="486" t="s">
        <v>648</v>
      </c>
    </row>
    <row r="25" spans="1:6" s="274" customFormat="1" ht="12" customHeight="1">
      <c r="A25" s="226" t="s">
        <v>104</v>
      </c>
      <c r="B25" s="276" t="s">
        <v>274</v>
      </c>
      <c r="C25" s="265">
        <v>0</v>
      </c>
      <c r="D25" s="265"/>
      <c r="E25" s="248"/>
      <c r="F25" s="486" t="s">
        <v>649</v>
      </c>
    </row>
    <row r="26" spans="1:6" s="274" customFormat="1" ht="12" customHeight="1" thickBot="1">
      <c r="A26" s="228" t="s">
        <v>105</v>
      </c>
      <c r="B26" s="277" t="s">
        <v>275</v>
      </c>
      <c r="C26" s="267">
        <v>0</v>
      </c>
      <c r="D26" s="267"/>
      <c r="E26" s="250"/>
      <c r="F26" s="486" t="s">
        <v>650</v>
      </c>
    </row>
    <row r="27" spans="1:6" s="274" customFormat="1" ht="12" customHeight="1" thickBot="1">
      <c r="A27" s="232" t="s">
        <v>106</v>
      </c>
      <c r="B27" s="233" t="s">
        <v>276</v>
      </c>
      <c r="C27" s="270"/>
      <c r="D27" s="270"/>
      <c r="E27" s="282"/>
      <c r="F27" s="486" t="s">
        <v>651</v>
      </c>
    </row>
    <row r="28" spans="1:6" s="274" customFormat="1" ht="12" customHeight="1">
      <c r="A28" s="227" t="s">
        <v>277</v>
      </c>
      <c r="B28" s="275" t="s">
        <v>278</v>
      </c>
      <c r="C28" s="284"/>
      <c r="D28" s="284"/>
      <c r="E28" s="283"/>
      <c r="F28" s="486" t="s">
        <v>652</v>
      </c>
    </row>
    <row r="29" spans="1:6" s="274" customFormat="1" ht="12" customHeight="1">
      <c r="A29" s="226" t="s">
        <v>279</v>
      </c>
      <c r="B29" s="276" t="s">
        <v>280</v>
      </c>
      <c r="C29" s="265"/>
      <c r="D29" s="265"/>
      <c r="E29" s="248"/>
      <c r="F29" s="486" t="s">
        <v>653</v>
      </c>
    </row>
    <row r="30" spans="1:6" s="274" customFormat="1" ht="12" customHeight="1">
      <c r="A30" s="226" t="s">
        <v>281</v>
      </c>
      <c r="B30" s="276" t="s">
        <v>282</v>
      </c>
      <c r="C30" s="265"/>
      <c r="D30" s="265"/>
      <c r="E30" s="248"/>
      <c r="F30" s="486" t="s">
        <v>654</v>
      </c>
    </row>
    <row r="31" spans="1:6" s="274" customFormat="1" ht="12" customHeight="1">
      <c r="A31" s="226" t="s">
        <v>283</v>
      </c>
      <c r="B31" s="276" t="s">
        <v>284</v>
      </c>
      <c r="C31" s="265"/>
      <c r="D31" s="265"/>
      <c r="E31" s="248"/>
      <c r="F31" s="486" t="s">
        <v>655</v>
      </c>
    </row>
    <row r="32" spans="1:6" s="274" customFormat="1" ht="12" customHeight="1">
      <c r="A32" s="226" t="s">
        <v>285</v>
      </c>
      <c r="B32" s="276" t="s">
        <v>286</v>
      </c>
      <c r="C32" s="265"/>
      <c r="D32" s="265"/>
      <c r="E32" s="248"/>
      <c r="F32" s="486" t="s">
        <v>656</v>
      </c>
    </row>
    <row r="33" spans="1:6" s="274" customFormat="1" ht="12" customHeight="1" thickBot="1">
      <c r="A33" s="228" t="s">
        <v>287</v>
      </c>
      <c r="B33" s="277" t="s">
        <v>288</v>
      </c>
      <c r="C33" s="267"/>
      <c r="D33" s="267"/>
      <c r="E33" s="250"/>
      <c r="F33" s="486" t="s">
        <v>657</v>
      </c>
    </row>
    <row r="34" spans="1:6" s="274" customFormat="1" ht="12" customHeight="1" thickBot="1">
      <c r="A34" s="232" t="s">
        <v>10</v>
      </c>
      <c r="B34" s="233" t="s">
        <v>289</v>
      </c>
      <c r="C34" s="264"/>
      <c r="D34" s="264"/>
      <c r="E34" s="247"/>
      <c r="F34" s="486" t="s">
        <v>658</v>
      </c>
    </row>
    <row r="35" spans="1:6" s="274" customFormat="1" ht="12" customHeight="1">
      <c r="A35" s="227" t="s">
        <v>62</v>
      </c>
      <c r="B35" s="275" t="s">
        <v>290</v>
      </c>
      <c r="C35" s="266"/>
      <c r="D35" s="266"/>
      <c r="E35" s="249"/>
      <c r="F35" s="486" t="s">
        <v>659</v>
      </c>
    </row>
    <row r="36" spans="1:6" s="274" customFormat="1" ht="12" customHeight="1">
      <c r="A36" s="226" t="s">
        <v>63</v>
      </c>
      <c r="B36" s="276" t="s">
        <v>291</v>
      </c>
      <c r="C36" s="265"/>
      <c r="D36" s="265"/>
      <c r="E36" s="248"/>
      <c r="F36" s="486" t="s">
        <v>660</v>
      </c>
    </row>
    <row r="37" spans="1:6" s="274" customFormat="1" ht="12" customHeight="1">
      <c r="A37" s="226" t="s">
        <v>64</v>
      </c>
      <c r="B37" s="276" t="s">
        <v>292</v>
      </c>
      <c r="C37" s="265"/>
      <c r="D37" s="265"/>
      <c r="E37" s="248"/>
      <c r="F37" s="486" t="s">
        <v>661</v>
      </c>
    </row>
    <row r="38" spans="1:6" s="274" customFormat="1" ht="12" customHeight="1">
      <c r="A38" s="226" t="s">
        <v>108</v>
      </c>
      <c r="B38" s="276" t="s">
        <v>293</v>
      </c>
      <c r="C38" s="265"/>
      <c r="D38" s="265"/>
      <c r="E38" s="248"/>
      <c r="F38" s="486" t="s">
        <v>662</v>
      </c>
    </row>
    <row r="39" spans="1:6" s="274" customFormat="1" ht="12" customHeight="1">
      <c r="A39" s="226" t="s">
        <v>109</v>
      </c>
      <c r="B39" s="276" t="s">
        <v>294</v>
      </c>
      <c r="C39" s="265"/>
      <c r="D39" s="265"/>
      <c r="E39" s="248"/>
      <c r="F39" s="486" t="s">
        <v>663</v>
      </c>
    </row>
    <row r="40" spans="1:6" s="274" customFormat="1" ht="12" customHeight="1">
      <c r="A40" s="226" t="s">
        <v>110</v>
      </c>
      <c r="B40" s="276" t="s">
        <v>295</v>
      </c>
      <c r="C40" s="265"/>
      <c r="D40" s="265"/>
      <c r="E40" s="248"/>
      <c r="F40" s="486" t="s">
        <v>664</v>
      </c>
    </row>
    <row r="41" spans="1:6" s="274" customFormat="1" ht="12" customHeight="1">
      <c r="A41" s="226" t="s">
        <v>111</v>
      </c>
      <c r="B41" s="276" t="s">
        <v>296</v>
      </c>
      <c r="C41" s="265"/>
      <c r="D41" s="265"/>
      <c r="E41" s="248"/>
      <c r="F41" s="486" t="s">
        <v>665</v>
      </c>
    </row>
    <row r="42" spans="1:6" s="274" customFormat="1" ht="12" customHeight="1">
      <c r="A42" s="226" t="s">
        <v>112</v>
      </c>
      <c r="B42" s="276" t="s">
        <v>297</v>
      </c>
      <c r="C42" s="265"/>
      <c r="D42" s="265"/>
      <c r="E42" s="248"/>
      <c r="F42" s="486" t="s">
        <v>666</v>
      </c>
    </row>
    <row r="43" spans="1:6" s="274" customFormat="1" ht="12" customHeight="1">
      <c r="A43" s="226" t="s">
        <v>298</v>
      </c>
      <c r="B43" s="276" t="s">
        <v>299</v>
      </c>
      <c r="C43" s="268"/>
      <c r="D43" s="268"/>
      <c r="E43" s="251"/>
      <c r="F43" s="486" t="s">
        <v>667</v>
      </c>
    </row>
    <row r="44" spans="1:6" s="274" customFormat="1" ht="12" customHeight="1" thickBot="1">
      <c r="A44" s="228" t="s">
        <v>300</v>
      </c>
      <c r="B44" s="277" t="s">
        <v>301</v>
      </c>
      <c r="C44" s="269"/>
      <c r="D44" s="269"/>
      <c r="E44" s="252"/>
      <c r="F44" s="486" t="s">
        <v>668</v>
      </c>
    </row>
    <row r="45" spans="1:6" s="274" customFormat="1" ht="12" customHeight="1" thickBot="1">
      <c r="A45" s="232" t="s">
        <v>11</v>
      </c>
      <c r="B45" s="233" t="s">
        <v>302</v>
      </c>
      <c r="C45" s="264">
        <v>0</v>
      </c>
      <c r="D45" s="264">
        <v>0</v>
      </c>
      <c r="E45" s="247">
        <v>0</v>
      </c>
      <c r="F45" s="486" t="s">
        <v>669</v>
      </c>
    </row>
    <row r="46" spans="1:6" s="274" customFormat="1" ht="12" customHeight="1">
      <c r="A46" s="227" t="s">
        <v>65</v>
      </c>
      <c r="B46" s="275" t="s">
        <v>303</v>
      </c>
      <c r="C46" s="286">
        <v>0</v>
      </c>
      <c r="D46" s="286">
        <v>0</v>
      </c>
      <c r="E46" s="253">
        <v>0</v>
      </c>
      <c r="F46" s="486" t="s">
        <v>670</v>
      </c>
    </row>
    <row r="47" spans="1:6" s="274" customFormat="1" ht="12" customHeight="1">
      <c r="A47" s="226" t="s">
        <v>66</v>
      </c>
      <c r="B47" s="276" t="s">
        <v>304</v>
      </c>
      <c r="C47" s="268">
        <v>0</v>
      </c>
      <c r="D47" s="268">
        <v>0</v>
      </c>
      <c r="E47" s="251">
        <v>0</v>
      </c>
      <c r="F47" s="486" t="s">
        <v>671</v>
      </c>
    </row>
    <row r="48" spans="1:6" s="274" customFormat="1" ht="12" customHeight="1">
      <c r="A48" s="226" t="s">
        <v>305</v>
      </c>
      <c r="B48" s="276" t="s">
        <v>306</v>
      </c>
      <c r="C48" s="268">
        <v>0</v>
      </c>
      <c r="D48" s="268">
        <v>0</v>
      </c>
      <c r="E48" s="251"/>
      <c r="F48" s="486" t="s">
        <v>672</v>
      </c>
    </row>
    <row r="49" spans="1:6" s="274" customFormat="1" ht="12" customHeight="1">
      <c r="A49" s="226" t="s">
        <v>307</v>
      </c>
      <c r="B49" s="276" t="s">
        <v>308</v>
      </c>
      <c r="C49" s="268">
        <v>0</v>
      </c>
      <c r="D49" s="268">
        <v>0</v>
      </c>
      <c r="E49" s="251">
        <v>0</v>
      </c>
      <c r="F49" s="486" t="s">
        <v>673</v>
      </c>
    </row>
    <row r="50" spans="1:6" s="274" customFormat="1" ht="12" customHeight="1" thickBot="1">
      <c r="A50" s="228" t="s">
        <v>309</v>
      </c>
      <c r="B50" s="277" t="s">
        <v>310</v>
      </c>
      <c r="C50" s="269">
        <v>0</v>
      </c>
      <c r="D50" s="269">
        <v>0</v>
      </c>
      <c r="E50" s="252">
        <v>0</v>
      </c>
      <c r="F50" s="486" t="s">
        <v>674</v>
      </c>
    </row>
    <row r="51" spans="1:6" s="274" customFormat="1" ht="17.25" customHeight="1" thickBot="1">
      <c r="A51" s="232" t="s">
        <v>113</v>
      </c>
      <c r="B51" s="233" t="s">
        <v>311</v>
      </c>
      <c r="C51" s="264">
        <v>0</v>
      </c>
      <c r="D51" s="264">
        <v>0</v>
      </c>
      <c r="E51" s="247">
        <v>0</v>
      </c>
      <c r="F51" s="486" t="s">
        <v>675</v>
      </c>
    </row>
    <row r="52" spans="1:6" s="274" customFormat="1" ht="12" customHeight="1">
      <c r="A52" s="227" t="s">
        <v>67</v>
      </c>
      <c r="B52" s="275" t="s">
        <v>312</v>
      </c>
      <c r="C52" s="266">
        <v>0</v>
      </c>
      <c r="D52" s="266">
        <v>0</v>
      </c>
      <c r="E52" s="249">
        <v>0</v>
      </c>
      <c r="F52" s="486" t="s">
        <v>676</v>
      </c>
    </row>
    <row r="53" spans="1:6" s="274" customFormat="1" ht="12" customHeight="1">
      <c r="A53" s="226" t="s">
        <v>68</v>
      </c>
      <c r="B53" s="276" t="s">
        <v>313</v>
      </c>
      <c r="C53" s="265">
        <v>0</v>
      </c>
      <c r="D53" s="265">
        <v>0</v>
      </c>
      <c r="E53" s="248">
        <v>0</v>
      </c>
      <c r="F53" s="486" t="s">
        <v>677</v>
      </c>
    </row>
    <row r="54" spans="1:6" s="274" customFormat="1" ht="12" customHeight="1">
      <c r="A54" s="226" t="s">
        <v>314</v>
      </c>
      <c r="B54" s="276" t="s">
        <v>315</v>
      </c>
      <c r="C54" s="265">
        <v>0</v>
      </c>
      <c r="D54" s="265">
        <v>0</v>
      </c>
      <c r="E54" s="248"/>
      <c r="F54" s="486" t="s">
        <v>678</v>
      </c>
    </row>
    <row r="55" spans="1:6" s="274" customFormat="1" ht="12" customHeight="1" thickBot="1">
      <c r="A55" s="228" t="s">
        <v>316</v>
      </c>
      <c r="B55" s="277" t="s">
        <v>317</v>
      </c>
      <c r="C55" s="267">
        <v>0</v>
      </c>
      <c r="D55" s="267">
        <v>0</v>
      </c>
      <c r="E55" s="250">
        <v>0</v>
      </c>
      <c r="F55" s="486" t="s">
        <v>679</v>
      </c>
    </row>
    <row r="56" spans="1:6" s="274" customFormat="1" ht="12" customHeight="1" thickBot="1">
      <c r="A56" s="232" t="s">
        <v>13</v>
      </c>
      <c r="B56" s="254" t="s">
        <v>318</v>
      </c>
      <c r="C56" s="264">
        <v>0</v>
      </c>
      <c r="D56" s="264">
        <v>0</v>
      </c>
      <c r="E56" s="247">
        <v>0</v>
      </c>
      <c r="F56" s="486" t="s">
        <v>680</v>
      </c>
    </row>
    <row r="57" spans="1:6" s="274" customFormat="1" ht="12" customHeight="1">
      <c r="A57" s="227" t="s">
        <v>114</v>
      </c>
      <c r="B57" s="275" t="s">
        <v>319</v>
      </c>
      <c r="C57" s="268">
        <v>0</v>
      </c>
      <c r="D57" s="268">
        <v>0</v>
      </c>
      <c r="E57" s="251">
        <v>0</v>
      </c>
      <c r="F57" s="486" t="s">
        <v>681</v>
      </c>
    </row>
    <row r="58" spans="1:6" s="274" customFormat="1" ht="12" customHeight="1">
      <c r="A58" s="226" t="s">
        <v>115</v>
      </c>
      <c r="B58" s="276" t="s">
        <v>320</v>
      </c>
      <c r="C58" s="268"/>
      <c r="D58" s="268"/>
      <c r="E58" s="251">
        <v>0</v>
      </c>
      <c r="F58" s="486" t="s">
        <v>682</v>
      </c>
    </row>
    <row r="59" spans="1:6" s="274" customFormat="1" ht="12" customHeight="1">
      <c r="A59" s="226" t="s">
        <v>137</v>
      </c>
      <c r="B59" s="276" t="s">
        <v>321</v>
      </c>
      <c r="C59" s="268"/>
      <c r="D59" s="268"/>
      <c r="E59" s="251">
        <v>0</v>
      </c>
      <c r="F59" s="486" t="s">
        <v>683</v>
      </c>
    </row>
    <row r="60" spans="1:6" s="274" customFormat="1" ht="12" customHeight="1" thickBot="1">
      <c r="A60" s="228" t="s">
        <v>322</v>
      </c>
      <c r="B60" s="277" t="s">
        <v>323</v>
      </c>
      <c r="C60" s="268"/>
      <c r="D60" s="268"/>
      <c r="E60" s="251">
        <v>0</v>
      </c>
      <c r="F60" s="486" t="s">
        <v>684</v>
      </c>
    </row>
    <row r="61" spans="1:6" s="274" customFormat="1" ht="12" customHeight="1" thickBot="1">
      <c r="A61" s="232" t="s">
        <v>14</v>
      </c>
      <c r="B61" s="233" t="s">
        <v>324</v>
      </c>
      <c r="C61" s="270">
        <v>0</v>
      </c>
      <c r="D61" s="270">
        <v>0</v>
      </c>
      <c r="E61" s="282">
        <v>0</v>
      </c>
      <c r="F61" s="486" t="s">
        <v>685</v>
      </c>
    </row>
    <row r="62" spans="1:6" s="274" customFormat="1" ht="12" customHeight="1" thickBot="1">
      <c r="A62" s="287" t="s">
        <v>325</v>
      </c>
      <c r="B62" s="254" t="s">
        <v>326</v>
      </c>
      <c r="C62" s="264"/>
      <c r="D62" s="264"/>
      <c r="E62" s="247"/>
      <c r="F62" s="486" t="s">
        <v>686</v>
      </c>
    </row>
    <row r="63" spans="1:6" s="274" customFormat="1" ht="12" customHeight="1">
      <c r="A63" s="227" t="s">
        <v>327</v>
      </c>
      <c r="B63" s="275" t="s">
        <v>328</v>
      </c>
      <c r="C63" s="268"/>
      <c r="D63" s="268"/>
      <c r="E63" s="251"/>
      <c r="F63" s="486" t="s">
        <v>687</v>
      </c>
    </row>
    <row r="64" spans="1:6" s="274" customFormat="1" ht="12" customHeight="1">
      <c r="A64" s="226" t="s">
        <v>329</v>
      </c>
      <c r="B64" s="276" t="s">
        <v>330</v>
      </c>
      <c r="C64" s="268"/>
      <c r="D64" s="268"/>
      <c r="E64" s="251"/>
      <c r="F64" s="486" t="s">
        <v>688</v>
      </c>
    </row>
    <row r="65" spans="1:6" s="274" customFormat="1" ht="12" customHeight="1" thickBot="1">
      <c r="A65" s="228" t="s">
        <v>331</v>
      </c>
      <c r="B65" s="212" t="s">
        <v>375</v>
      </c>
      <c r="C65" s="268"/>
      <c r="D65" s="268"/>
      <c r="E65" s="251"/>
      <c r="F65" s="486" t="s">
        <v>689</v>
      </c>
    </row>
    <row r="66" spans="1:6" s="274" customFormat="1" ht="12" customHeight="1" thickBot="1">
      <c r="A66" s="287" t="s">
        <v>332</v>
      </c>
      <c r="B66" s="254" t="s">
        <v>333</v>
      </c>
      <c r="C66" s="264"/>
      <c r="D66" s="264"/>
      <c r="E66" s="247"/>
      <c r="F66" s="486" t="s">
        <v>690</v>
      </c>
    </row>
    <row r="67" spans="1:6" s="274" customFormat="1" ht="13.5" customHeight="1">
      <c r="A67" s="227" t="s">
        <v>91</v>
      </c>
      <c r="B67" s="275" t="s">
        <v>334</v>
      </c>
      <c r="C67" s="268"/>
      <c r="D67" s="268"/>
      <c r="E67" s="251"/>
      <c r="F67" s="486" t="s">
        <v>691</v>
      </c>
    </row>
    <row r="68" spans="1:6" s="274" customFormat="1" ht="12" customHeight="1">
      <c r="A68" s="226" t="s">
        <v>92</v>
      </c>
      <c r="B68" s="276" t="s">
        <v>335</v>
      </c>
      <c r="C68" s="268"/>
      <c r="D68" s="268"/>
      <c r="E68" s="251"/>
      <c r="F68" s="486" t="s">
        <v>692</v>
      </c>
    </row>
    <row r="69" spans="1:6" s="274" customFormat="1" ht="12" customHeight="1">
      <c r="A69" s="226" t="s">
        <v>336</v>
      </c>
      <c r="B69" s="276" t="s">
        <v>337</v>
      </c>
      <c r="C69" s="268"/>
      <c r="D69" s="268"/>
      <c r="E69" s="251"/>
      <c r="F69" s="486" t="s">
        <v>693</v>
      </c>
    </row>
    <row r="70" spans="1:6" s="274" customFormat="1" ht="12" customHeight="1" thickBot="1">
      <c r="A70" s="228" t="s">
        <v>338</v>
      </c>
      <c r="B70" s="277" t="s">
        <v>339</v>
      </c>
      <c r="C70" s="268"/>
      <c r="D70" s="268"/>
      <c r="E70" s="251"/>
      <c r="F70" s="486" t="s">
        <v>694</v>
      </c>
    </row>
    <row r="71" spans="1:6" s="274" customFormat="1" ht="12" customHeight="1" thickBot="1">
      <c r="A71" s="287" t="s">
        <v>340</v>
      </c>
      <c r="B71" s="254" t="s">
        <v>341</v>
      </c>
      <c r="C71" s="264"/>
      <c r="D71" s="264"/>
      <c r="E71" s="247"/>
      <c r="F71" s="486" t="s">
        <v>695</v>
      </c>
    </row>
    <row r="72" spans="1:6" s="274" customFormat="1" ht="12" customHeight="1">
      <c r="A72" s="227" t="s">
        <v>342</v>
      </c>
      <c r="B72" s="275" t="s">
        <v>343</v>
      </c>
      <c r="C72" s="268"/>
      <c r="D72" s="268"/>
      <c r="E72" s="251"/>
      <c r="F72" s="486" t="s">
        <v>696</v>
      </c>
    </row>
    <row r="73" spans="1:6" s="274" customFormat="1" ht="12" customHeight="1" thickBot="1">
      <c r="A73" s="228" t="s">
        <v>344</v>
      </c>
      <c r="B73" s="277" t="s">
        <v>345</v>
      </c>
      <c r="C73" s="268"/>
      <c r="D73" s="268"/>
      <c r="E73" s="251"/>
      <c r="F73" s="486" t="s">
        <v>697</v>
      </c>
    </row>
    <row r="74" spans="1:6" s="274" customFormat="1" ht="12" customHeight="1" thickBot="1">
      <c r="A74" s="287" t="s">
        <v>346</v>
      </c>
      <c r="B74" s="254" t="s">
        <v>347</v>
      </c>
      <c r="C74" s="264"/>
      <c r="D74" s="264"/>
      <c r="E74" s="247"/>
      <c r="F74" s="486" t="s">
        <v>698</v>
      </c>
    </row>
    <row r="75" spans="1:6" s="274" customFormat="1" ht="12" customHeight="1">
      <c r="A75" s="227" t="s">
        <v>348</v>
      </c>
      <c r="B75" s="275" t="s">
        <v>349</v>
      </c>
      <c r="C75" s="268"/>
      <c r="D75" s="268"/>
      <c r="E75" s="251"/>
      <c r="F75" s="486" t="s">
        <v>699</v>
      </c>
    </row>
    <row r="76" spans="1:6" s="274" customFormat="1" ht="12" customHeight="1">
      <c r="A76" s="226" t="s">
        <v>350</v>
      </c>
      <c r="B76" s="276" t="s">
        <v>351</v>
      </c>
      <c r="C76" s="268"/>
      <c r="D76" s="268"/>
      <c r="E76" s="251"/>
      <c r="F76" s="486" t="s">
        <v>700</v>
      </c>
    </row>
    <row r="77" spans="1:6" s="274" customFormat="1" ht="12" customHeight="1" thickBot="1">
      <c r="A77" s="228" t="s">
        <v>352</v>
      </c>
      <c r="B77" s="256" t="s">
        <v>353</v>
      </c>
      <c r="C77" s="268"/>
      <c r="D77" s="268"/>
      <c r="E77" s="251"/>
      <c r="F77" s="486" t="s">
        <v>701</v>
      </c>
    </row>
    <row r="78" spans="1:6" s="274" customFormat="1" ht="12" customHeight="1" thickBot="1">
      <c r="A78" s="287" t="s">
        <v>354</v>
      </c>
      <c r="B78" s="254" t="s">
        <v>355</v>
      </c>
      <c r="C78" s="264"/>
      <c r="D78" s="264"/>
      <c r="E78" s="247"/>
      <c r="F78" s="486" t="s">
        <v>702</v>
      </c>
    </row>
    <row r="79" spans="1:6" s="274" customFormat="1" ht="12" customHeight="1">
      <c r="A79" s="278" t="s">
        <v>356</v>
      </c>
      <c r="B79" s="275" t="s">
        <v>357</v>
      </c>
      <c r="C79" s="268"/>
      <c r="D79" s="268"/>
      <c r="E79" s="251"/>
      <c r="F79" s="486" t="s">
        <v>703</v>
      </c>
    </row>
    <row r="80" spans="1:6" s="274" customFormat="1" ht="12" customHeight="1">
      <c r="A80" s="279" t="s">
        <v>358</v>
      </c>
      <c r="B80" s="276" t="s">
        <v>359</v>
      </c>
      <c r="C80" s="268"/>
      <c r="D80" s="268"/>
      <c r="E80" s="251"/>
      <c r="F80" s="486" t="s">
        <v>704</v>
      </c>
    </row>
    <row r="81" spans="1:6" s="274" customFormat="1" ht="12" customHeight="1">
      <c r="A81" s="279" t="s">
        <v>360</v>
      </c>
      <c r="B81" s="276" t="s">
        <v>361</v>
      </c>
      <c r="C81" s="268"/>
      <c r="D81" s="268"/>
      <c r="E81" s="251"/>
      <c r="F81" s="486" t="s">
        <v>705</v>
      </c>
    </row>
    <row r="82" spans="1:6" s="274" customFormat="1" ht="12" customHeight="1" thickBot="1">
      <c r="A82" s="288" t="s">
        <v>362</v>
      </c>
      <c r="B82" s="256" t="s">
        <v>363</v>
      </c>
      <c r="C82" s="268"/>
      <c r="D82" s="268"/>
      <c r="E82" s="251"/>
      <c r="F82" s="486" t="s">
        <v>706</v>
      </c>
    </row>
    <row r="83" spans="1:6" s="274" customFormat="1" ht="12" customHeight="1" thickBot="1">
      <c r="A83" s="287" t="s">
        <v>364</v>
      </c>
      <c r="B83" s="254" t="s">
        <v>365</v>
      </c>
      <c r="C83" s="290"/>
      <c r="D83" s="290"/>
      <c r="E83" s="291"/>
      <c r="F83" s="486" t="s">
        <v>707</v>
      </c>
    </row>
    <row r="84" spans="1:6" s="274" customFormat="1" ht="12" customHeight="1" thickBot="1">
      <c r="A84" s="287" t="s">
        <v>366</v>
      </c>
      <c r="B84" s="210" t="s">
        <v>367</v>
      </c>
      <c r="C84" s="270"/>
      <c r="D84" s="270"/>
      <c r="E84" s="282"/>
      <c r="F84" s="486" t="s">
        <v>708</v>
      </c>
    </row>
    <row r="85" spans="1:6" s="274" customFormat="1" ht="12" customHeight="1" thickBot="1">
      <c r="A85" s="289" t="s">
        <v>368</v>
      </c>
      <c r="B85" s="213" t="s">
        <v>369</v>
      </c>
      <c r="C85" s="270"/>
      <c r="D85" s="270"/>
      <c r="E85" s="282"/>
      <c r="F85" s="486" t="s">
        <v>709</v>
      </c>
    </row>
    <row r="86" spans="1:6" s="274" customFormat="1" ht="12" customHeight="1">
      <c r="A86" s="208"/>
      <c r="B86" s="208"/>
      <c r="C86" s="209"/>
      <c r="D86" s="209"/>
      <c r="E86" s="209"/>
      <c r="F86" s="486"/>
    </row>
    <row r="87" spans="1:6" ht="16.5" customHeight="1">
      <c r="A87" s="500" t="s">
        <v>35</v>
      </c>
      <c r="B87" s="500"/>
      <c r="C87" s="500"/>
      <c r="D87" s="500"/>
      <c r="E87" s="500"/>
      <c r="F87" s="484"/>
    </row>
    <row r="88" spans="1:6" s="280" customFormat="1" ht="16.5" customHeight="1" thickBot="1">
      <c r="A88" s="32" t="s">
        <v>95</v>
      </c>
      <c r="B88" s="32"/>
      <c r="C88" s="241"/>
      <c r="D88" s="241"/>
      <c r="E88" s="241" t="s">
        <v>136</v>
      </c>
      <c r="F88" s="487"/>
    </row>
    <row r="89" spans="1:6" s="280" customFormat="1" ht="16.5" customHeight="1">
      <c r="A89" s="504" t="s">
        <v>57</v>
      </c>
      <c r="B89" s="501" t="s">
        <v>157</v>
      </c>
      <c r="C89" s="498" t="str">
        <f>+C3</f>
        <v>2014. évi</v>
      </c>
      <c r="D89" s="498"/>
      <c r="E89" s="499"/>
      <c r="F89" s="487"/>
    </row>
    <row r="90" spans="1:6" ht="37.5" customHeight="1" thickBot="1">
      <c r="A90" s="505"/>
      <c r="B90" s="502"/>
      <c r="C90" s="33" t="s">
        <v>158</v>
      </c>
      <c r="D90" s="33" t="s">
        <v>159</v>
      </c>
      <c r="E90" s="34" t="s">
        <v>160</v>
      </c>
      <c r="F90" s="484"/>
    </row>
    <row r="91" spans="1:6" s="273" customFormat="1" ht="12" customHeight="1" thickBot="1">
      <c r="A91" s="237" t="s">
        <v>370</v>
      </c>
      <c r="B91" s="238" t="s">
        <v>371</v>
      </c>
      <c r="C91" s="238" t="s">
        <v>372</v>
      </c>
      <c r="D91" s="238" t="s">
        <v>373</v>
      </c>
      <c r="E91" s="239" t="s">
        <v>374</v>
      </c>
      <c r="F91" s="485"/>
    </row>
    <row r="92" spans="1:6" ht="12" customHeight="1" thickBot="1">
      <c r="A92" s="234" t="s">
        <v>6</v>
      </c>
      <c r="B92" s="236" t="s">
        <v>376</v>
      </c>
      <c r="C92" s="263">
        <v>8247</v>
      </c>
      <c r="D92" s="263">
        <f>SUM(D93:D107)</f>
        <v>3261</v>
      </c>
      <c r="E92" s="263">
        <f>SUM(E93:E107)</f>
        <v>3261</v>
      </c>
      <c r="F92" s="484" t="s">
        <v>630</v>
      </c>
    </row>
    <row r="93" spans="1:6" ht="12" customHeight="1">
      <c r="A93" s="229" t="s">
        <v>69</v>
      </c>
      <c r="B93" s="222" t="s">
        <v>36</v>
      </c>
      <c r="C93" s="40"/>
      <c r="D93" s="40"/>
      <c r="E93" s="217"/>
      <c r="F93" s="484" t="s">
        <v>631</v>
      </c>
    </row>
    <row r="94" spans="1:6" ht="12" customHeight="1">
      <c r="A94" s="226" t="s">
        <v>70</v>
      </c>
      <c r="B94" s="220" t="s">
        <v>116</v>
      </c>
      <c r="C94" s="265"/>
      <c r="D94" s="265"/>
      <c r="E94" s="248"/>
      <c r="F94" s="484" t="s">
        <v>632</v>
      </c>
    </row>
    <row r="95" spans="1:6" ht="12" customHeight="1">
      <c r="A95" s="226" t="s">
        <v>71</v>
      </c>
      <c r="B95" s="220" t="s">
        <v>89</v>
      </c>
      <c r="C95" s="267"/>
      <c r="D95" s="267"/>
      <c r="E95" s="250"/>
      <c r="F95" s="484" t="s">
        <v>633</v>
      </c>
    </row>
    <row r="96" spans="1:6" ht="12" customHeight="1">
      <c r="A96" s="226" t="s">
        <v>72</v>
      </c>
      <c r="B96" s="223" t="s">
        <v>117</v>
      </c>
      <c r="C96" s="267"/>
      <c r="D96" s="267"/>
      <c r="E96" s="250"/>
      <c r="F96" s="484" t="s">
        <v>634</v>
      </c>
    </row>
    <row r="97" spans="1:6" ht="12" customHeight="1">
      <c r="A97" s="226" t="s">
        <v>80</v>
      </c>
      <c r="B97" s="231" t="s">
        <v>118</v>
      </c>
      <c r="C97" s="267"/>
      <c r="D97" s="267"/>
      <c r="E97" s="250"/>
      <c r="F97" s="484" t="s">
        <v>635</v>
      </c>
    </row>
    <row r="98" spans="1:6" ht="12" customHeight="1">
      <c r="A98" s="226" t="s">
        <v>73</v>
      </c>
      <c r="B98" s="220" t="s">
        <v>377</v>
      </c>
      <c r="C98" s="267"/>
      <c r="D98" s="267"/>
      <c r="E98" s="250"/>
      <c r="F98" s="484" t="s">
        <v>636</v>
      </c>
    </row>
    <row r="99" spans="1:6" ht="12" customHeight="1">
      <c r="A99" s="226" t="s">
        <v>74</v>
      </c>
      <c r="B99" s="243" t="s">
        <v>378</v>
      </c>
      <c r="C99" s="267"/>
      <c r="D99" s="267"/>
      <c r="E99" s="250"/>
      <c r="F99" s="484" t="s">
        <v>637</v>
      </c>
    </row>
    <row r="100" spans="1:6" ht="12" customHeight="1">
      <c r="A100" s="226" t="s">
        <v>81</v>
      </c>
      <c r="B100" s="244" t="s">
        <v>379</v>
      </c>
      <c r="C100" s="267"/>
      <c r="D100" s="267"/>
      <c r="E100" s="250"/>
      <c r="F100" s="484" t="s">
        <v>638</v>
      </c>
    </row>
    <row r="101" spans="1:6" ht="12" customHeight="1">
      <c r="A101" s="226" t="s">
        <v>82</v>
      </c>
      <c r="B101" s="244" t="s">
        <v>380</v>
      </c>
      <c r="C101" s="267"/>
      <c r="D101" s="267"/>
      <c r="E101" s="250"/>
      <c r="F101" s="484" t="s">
        <v>639</v>
      </c>
    </row>
    <row r="102" spans="1:6" ht="12" customHeight="1">
      <c r="A102" s="226" t="s">
        <v>83</v>
      </c>
      <c r="B102" s="243" t="s">
        <v>381</v>
      </c>
      <c r="C102" s="267"/>
      <c r="D102" s="267">
        <v>1635</v>
      </c>
      <c r="E102" s="250">
        <v>1635</v>
      </c>
      <c r="F102" s="484" t="s">
        <v>640</v>
      </c>
    </row>
    <row r="103" spans="1:6" ht="12" customHeight="1">
      <c r="A103" s="226" t="s">
        <v>84</v>
      </c>
      <c r="B103" s="243" t="s">
        <v>382</v>
      </c>
      <c r="C103" s="267"/>
      <c r="D103" s="267"/>
      <c r="E103" s="250"/>
      <c r="F103" s="484" t="s">
        <v>641</v>
      </c>
    </row>
    <row r="104" spans="1:6" ht="12" customHeight="1">
      <c r="A104" s="226" t="s">
        <v>86</v>
      </c>
      <c r="B104" s="244" t="s">
        <v>383</v>
      </c>
      <c r="C104" s="267"/>
      <c r="D104" s="267"/>
      <c r="E104" s="250"/>
      <c r="F104" s="484" t="s">
        <v>642</v>
      </c>
    </row>
    <row r="105" spans="1:6" ht="12" customHeight="1">
      <c r="A105" s="225" t="s">
        <v>119</v>
      </c>
      <c r="B105" s="245" t="s">
        <v>384</v>
      </c>
      <c r="C105" s="267"/>
      <c r="D105" s="267"/>
      <c r="E105" s="250"/>
      <c r="F105" s="484" t="s">
        <v>643</v>
      </c>
    </row>
    <row r="106" spans="1:6" ht="12" customHeight="1">
      <c r="A106" s="226" t="s">
        <v>385</v>
      </c>
      <c r="B106" s="245" t="s">
        <v>386</v>
      </c>
      <c r="C106" s="267"/>
      <c r="D106" s="267"/>
      <c r="E106" s="250"/>
      <c r="F106" s="484" t="s">
        <v>644</v>
      </c>
    </row>
    <row r="107" spans="1:6" ht="12" customHeight="1" thickBot="1">
      <c r="A107" s="230" t="s">
        <v>387</v>
      </c>
      <c r="B107" s="246" t="s">
        <v>388</v>
      </c>
      <c r="C107" s="41">
        <v>8247</v>
      </c>
      <c r="D107" s="41">
        <v>1626</v>
      </c>
      <c r="E107" s="211">
        <v>1626</v>
      </c>
      <c r="F107" s="484" t="s">
        <v>645</v>
      </c>
    </row>
    <row r="108" spans="1:6" ht="12" customHeight="1" thickBot="1">
      <c r="A108" s="232" t="s">
        <v>7</v>
      </c>
      <c r="B108" s="235" t="s">
        <v>389</v>
      </c>
      <c r="C108" s="264"/>
      <c r="D108" s="264"/>
      <c r="E108" s="247"/>
      <c r="F108" s="484" t="s">
        <v>646</v>
      </c>
    </row>
    <row r="109" spans="1:6" ht="12" customHeight="1">
      <c r="A109" s="227" t="s">
        <v>75</v>
      </c>
      <c r="B109" s="220" t="s">
        <v>135</v>
      </c>
      <c r="C109" s="266"/>
      <c r="D109" s="266"/>
      <c r="E109" s="249"/>
      <c r="F109" s="484" t="s">
        <v>647</v>
      </c>
    </row>
    <row r="110" spans="1:6" ht="12" customHeight="1">
      <c r="A110" s="227" t="s">
        <v>76</v>
      </c>
      <c r="B110" s="224" t="s">
        <v>390</v>
      </c>
      <c r="C110" s="266"/>
      <c r="D110" s="266"/>
      <c r="E110" s="249"/>
      <c r="F110" s="484" t="s">
        <v>648</v>
      </c>
    </row>
    <row r="111" spans="1:6" ht="15.75">
      <c r="A111" s="227" t="s">
        <v>77</v>
      </c>
      <c r="B111" s="224" t="s">
        <v>120</v>
      </c>
      <c r="C111" s="265"/>
      <c r="D111" s="265"/>
      <c r="E111" s="248"/>
      <c r="F111" s="484" t="s">
        <v>649</v>
      </c>
    </row>
    <row r="112" spans="1:6" ht="12" customHeight="1">
      <c r="A112" s="227" t="s">
        <v>78</v>
      </c>
      <c r="B112" s="224" t="s">
        <v>391</v>
      </c>
      <c r="C112" s="265"/>
      <c r="D112" s="265"/>
      <c r="E112" s="248"/>
      <c r="F112" s="484" t="s">
        <v>650</v>
      </c>
    </row>
    <row r="113" spans="1:6" ht="12" customHeight="1">
      <c r="A113" s="227" t="s">
        <v>79</v>
      </c>
      <c r="B113" s="256" t="s">
        <v>138</v>
      </c>
      <c r="C113" s="265"/>
      <c r="D113" s="265"/>
      <c r="E113" s="248"/>
      <c r="F113" s="484" t="s">
        <v>651</v>
      </c>
    </row>
    <row r="114" spans="1:6" ht="21.75" customHeight="1">
      <c r="A114" s="227" t="s">
        <v>85</v>
      </c>
      <c r="B114" s="255" t="s">
        <v>392</v>
      </c>
      <c r="C114" s="265"/>
      <c r="D114" s="265"/>
      <c r="E114" s="248"/>
      <c r="F114" s="484" t="s">
        <v>652</v>
      </c>
    </row>
    <row r="115" spans="1:6" ht="24" customHeight="1">
      <c r="A115" s="227" t="s">
        <v>87</v>
      </c>
      <c r="B115" s="271" t="s">
        <v>393</v>
      </c>
      <c r="C115" s="265"/>
      <c r="D115" s="265"/>
      <c r="E115" s="248"/>
      <c r="F115" s="484" t="s">
        <v>653</v>
      </c>
    </row>
    <row r="116" spans="1:6" ht="12" customHeight="1">
      <c r="A116" s="227" t="s">
        <v>121</v>
      </c>
      <c r="B116" s="244" t="s">
        <v>380</v>
      </c>
      <c r="C116" s="265"/>
      <c r="D116" s="265"/>
      <c r="E116" s="248"/>
      <c r="F116" s="484" t="s">
        <v>654</v>
      </c>
    </row>
    <row r="117" spans="1:6" ht="12" customHeight="1">
      <c r="A117" s="227" t="s">
        <v>122</v>
      </c>
      <c r="B117" s="244" t="s">
        <v>394</v>
      </c>
      <c r="C117" s="265"/>
      <c r="D117" s="265"/>
      <c r="E117" s="248"/>
      <c r="F117" s="484" t="s">
        <v>655</v>
      </c>
    </row>
    <row r="118" spans="1:6" ht="12" customHeight="1">
      <c r="A118" s="227" t="s">
        <v>123</v>
      </c>
      <c r="B118" s="244" t="s">
        <v>395</v>
      </c>
      <c r="C118" s="265"/>
      <c r="D118" s="265"/>
      <c r="E118" s="248"/>
      <c r="F118" s="484" t="s">
        <v>656</v>
      </c>
    </row>
    <row r="119" spans="1:6" s="292" customFormat="1" ht="12" customHeight="1">
      <c r="A119" s="227" t="s">
        <v>396</v>
      </c>
      <c r="B119" s="244" t="s">
        <v>383</v>
      </c>
      <c r="C119" s="265"/>
      <c r="D119" s="265"/>
      <c r="E119" s="248"/>
      <c r="F119" s="484" t="s">
        <v>657</v>
      </c>
    </row>
    <row r="120" spans="1:6" ht="12" customHeight="1">
      <c r="A120" s="227" t="s">
        <v>397</v>
      </c>
      <c r="B120" s="244" t="s">
        <v>398</v>
      </c>
      <c r="C120" s="265"/>
      <c r="D120" s="265"/>
      <c r="E120" s="248"/>
      <c r="F120" s="484" t="s">
        <v>658</v>
      </c>
    </row>
    <row r="121" spans="1:6" ht="12" customHeight="1" thickBot="1">
      <c r="A121" s="225" t="s">
        <v>399</v>
      </c>
      <c r="B121" s="244" t="s">
        <v>400</v>
      </c>
      <c r="C121" s="267"/>
      <c r="D121" s="267"/>
      <c r="E121" s="250"/>
      <c r="F121" s="484" t="s">
        <v>659</v>
      </c>
    </row>
    <row r="122" spans="1:6" ht="12" customHeight="1" thickBot="1">
      <c r="A122" s="232" t="s">
        <v>8</v>
      </c>
      <c r="B122" s="240" t="s">
        <v>401</v>
      </c>
      <c r="C122" s="264"/>
      <c r="D122" s="264"/>
      <c r="E122" s="247"/>
      <c r="F122" s="484" t="s">
        <v>660</v>
      </c>
    </row>
    <row r="123" spans="1:6" ht="12" customHeight="1">
      <c r="A123" s="227" t="s">
        <v>58</v>
      </c>
      <c r="B123" s="221" t="s">
        <v>45</v>
      </c>
      <c r="C123" s="266"/>
      <c r="D123" s="266"/>
      <c r="E123" s="249"/>
      <c r="F123" s="484" t="s">
        <v>661</v>
      </c>
    </row>
    <row r="124" spans="1:6" ht="12" customHeight="1" thickBot="1">
      <c r="A124" s="228" t="s">
        <v>59</v>
      </c>
      <c r="B124" s="224" t="s">
        <v>46</v>
      </c>
      <c r="C124" s="267"/>
      <c r="D124" s="267"/>
      <c r="E124" s="250"/>
      <c r="F124" s="484" t="s">
        <v>662</v>
      </c>
    </row>
    <row r="125" spans="1:6" ht="12" customHeight="1" thickBot="1">
      <c r="A125" s="232" t="s">
        <v>9</v>
      </c>
      <c r="B125" s="240" t="s">
        <v>402</v>
      </c>
      <c r="C125" s="264"/>
      <c r="D125" s="264"/>
      <c r="E125" s="247"/>
      <c r="F125" s="484" t="s">
        <v>663</v>
      </c>
    </row>
    <row r="126" spans="1:6" ht="12" customHeight="1" thickBot="1">
      <c r="A126" s="232" t="s">
        <v>10</v>
      </c>
      <c r="B126" s="240" t="s">
        <v>403</v>
      </c>
      <c r="C126" s="264"/>
      <c r="D126" s="264"/>
      <c r="E126" s="247"/>
      <c r="F126" s="484" t="s">
        <v>664</v>
      </c>
    </row>
    <row r="127" spans="1:6" ht="12" customHeight="1">
      <c r="A127" s="227" t="s">
        <v>62</v>
      </c>
      <c r="B127" s="221" t="s">
        <v>404</v>
      </c>
      <c r="C127" s="265"/>
      <c r="D127" s="265"/>
      <c r="E127" s="248"/>
      <c r="F127" s="484" t="s">
        <v>665</v>
      </c>
    </row>
    <row r="128" spans="1:6" ht="12" customHeight="1">
      <c r="A128" s="227" t="s">
        <v>63</v>
      </c>
      <c r="B128" s="221" t="s">
        <v>405</v>
      </c>
      <c r="C128" s="265"/>
      <c r="D128" s="265"/>
      <c r="E128" s="248"/>
      <c r="F128" s="484" t="s">
        <v>666</v>
      </c>
    </row>
    <row r="129" spans="1:6" ht="12" customHeight="1" thickBot="1">
      <c r="A129" s="225" t="s">
        <v>64</v>
      </c>
      <c r="B129" s="219" t="s">
        <v>406</v>
      </c>
      <c r="C129" s="265"/>
      <c r="D129" s="265"/>
      <c r="E129" s="248"/>
      <c r="F129" s="484" t="s">
        <v>667</v>
      </c>
    </row>
    <row r="130" spans="1:6" ht="12" customHeight="1" thickBot="1">
      <c r="A130" s="232" t="s">
        <v>11</v>
      </c>
      <c r="B130" s="240" t="s">
        <v>407</v>
      </c>
      <c r="C130" s="264"/>
      <c r="D130" s="264"/>
      <c r="E130" s="247"/>
      <c r="F130" s="484" t="s">
        <v>668</v>
      </c>
    </row>
    <row r="131" spans="1:6" ht="12" customHeight="1">
      <c r="A131" s="227" t="s">
        <v>65</v>
      </c>
      <c r="B131" s="221" t="s">
        <v>408</v>
      </c>
      <c r="C131" s="265"/>
      <c r="D131" s="265"/>
      <c r="E131" s="248"/>
      <c r="F131" s="484" t="s">
        <v>669</v>
      </c>
    </row>
    <row r="132" spans="1:6" ht="12" customHeight="1">
      <c r="A132" s="227" t="s">
        <v>66</v>
      </c>
      <c r="B132" s="221" t="s">
        <v>409</v>
      </c>
      <c r="C132" s="265"/>
      <c r="D132" s="265"/>
      <c r="E132" s="248"/>
      <c r="F132" s="484" t="s">
        <v>670</v>
      </c>
    </row>
    <row r="133" spans="1:6" ht="12" customHeight="1">
      <c r="A133" s="227" t="s">
        <v>305</v>
      </c>
      <c r="B133" s="221" t="s">
        <v>410</v>
      </c>
      <c r="C133" s="265"/>
      <c r="D133" s="265"/>
      <c r="E133" s="248"/>
      <c r="F133" s="484" t="s">
        <v>671</v>
      </c>
    </row>
    <row r="134" spans="1:6" ht="12" customHeight="1" thickBot="1">
      <c r="A134" s="225" t="s">
        <v>307</v>
      </c>
      <c r="B134" s="219" t="s">
        <v>411</v>
      </c>
      <c r="C134" s="265"/>
      <c r="D134" s="265"/>
      <c r="E134" s="248"/>
      <c r="F134" s="484" t="s">
        <v>672</v>
      </c>
    </row>
    <row r="135" spans="1:6" ht="12" customHeight="1" thickBot="1">
      <c r="A135" s="232" t="s">
        <v>12</v>
      </c>
      <c r="B135" s="240" t="s">
        <v>412</v>
      </c>
      <c r="C135" s="270"/>
      <c r="D135" s="270"/>
      <c r="E135" s="282"/>
      <c r="F135" s="484" t="s">
        <v>673</v>
      </c>
    </row>
    <row r="136" spans="1:6" ht="12" customHeight="1">
      <c r="A136" s="227" t="s">
        <v>67</v>
      </c>
      <c r="B136" s="221" t="s">
        <v>413</v>
      </c>
      <c r="C136" s="265"/>
      <c r="D136" s="265"/>
      <c r="E136" s="248"/>
      <c r="F136" s="484" t="s">
        <v>674</v>
      </c>
    </row>
    <row r="137" spans="1:6" ht="12" customHeight="1">
      <c r="A137" s="227" t="s">
        <v>68</v>
      </c>
      <c r="B137" s="221" t="s">
        <v>414</v>
      </c>
      <c r="C137" s="265"/>
      <c r="D137" s="265"/>
      <c r="E137" s="248"/>
      <c r="F137" s="484" t="s">
        <v>675</v>
      </c>
    </row>
    <row r="138" spans="1:6" ht="12" customHeight="1">
      <c r="A138" s="227" t="s">
        <v>314</v>
      </c>
      <c r="B138" s="221" t="s">
        <v>415</v>
      </c>
      <c r="C138" s="265"/>
      <c r="D138" s="265"/>
      <c r="E138" s="248"/>
      <c r="F138" s="484" t="s">
        <v>676</v>
      </c>
    </row>
    <row r="139" spans="1:6" ht="12" customHeight="1" thickBot="1">
      <c r="A139" s="225" t="s">
        <v>316</v>
      </c>
      <c r="B139" s="219" t="s">
        <v>416</v>
      </c>
      <c r="C139" s="265"/>
      <c r="D139" s="265"/>
      <c r="E139" s="248"/>
      <c r="F139" s="484" t="s">
        <v>677</v>
      </c>
    </row>
    <row r="140" spans="1:9" ht="15" customHeight="1" thickBot="1">
      <c r="A140" s="232" t="s">
        <v>13</v>
      </c>
      <c r="B140" s="240" t="s">
        <v>417</v>
      </c>
      <c r="C140" s="42"/>
      <c r="D140" s="42"/>
      <c r="E140" s="216"/>
      <c r="F140" s="484" t="s">
        <v>678</v>
      </c>
      <c r="G140" s="281"/>
      <c r="H140" s="281"/>
      <c r="I140" s="281"/>
    </row>
    <row r="141" spans="1:6" s="274" customFormat="1" ht="12.75" customHeight="1">
      <c r="A141" s="227" t="s">
        <v>114</v>
      </c>
      <c r="B141" s="221" t="s">
        <v>418</v>
      </c>
      <c r="C141" s="265">
        <v>0</v>
      </c>
      <c r="D141" s="265">
        <v>0</v>
      </c>
      <c r="E141" s="248">
        <v>0</v>
      </c>
      <c r="F141" s="484" t="s">
        <v>679</v>
      </c>
    </row>
    <row r="142" spans="1:6" ht="12.75" customHeight="1">
      <c r="A142" s="227" t="s">
        <v>115</v>
      </c>
      <c r="B142" s="221" t="s">
        <v>419</v>
      </c>
      <c r="C142" s="265">
        <v>0</v>
      </c>
      <c r="D142" s="265">
        <v>0</v>
      </c>
      <c r="E142" s="248">
        <v>0</v>
      </c>
      <c r="F142" s="484" t="s">
        <v>680</v>
      </c>
    </row>
    <row r="143" spans="1:6" ht="12.75" customHeight="1">
      <c r="A143" s="227" t="s">
        <v>137</v>
      </c>
      <c r="B143" s="221" t="s">
        <v>420</v>
      </c>
      <c r="C143" s="265">
        <v>0</v>
      </c>
      <c r="D143" s="265">
        <v>0</v>
      </c>
      <c r="E143" s="248">
        <v>0</v>
      </c>
      <c r="F143" s="484" t="s">
        <v>681</v>
      </c>
    </row>
    <row r="144" spans="1:6" ht="12.75" customHeight="1" thickBot="1">
      <c r="A144" s="227" t="s">
        <v>322</v>
      </c>
      <c r="B144" s="221" t="s">
        <v>421</v>
      </c>
      <c r="C144" s="265">
        <v>0</v>
      </c>
      <c r="D144" s="265">
        <v>0</v>
      </c>
      <c r="E144" s="248">
        <v>0</v>
      </c>
      <c r="F144" s="484" t="s">
        <v>682</v>
      </c>
    </row>
    <row r="145" spans="1:6" ht="16.5" thickBot="1">
      <c r="A145" s="232" t="s">
        <v>14</v>
      </c>
      <c r="B145" s="240" t="s">
        <v>422</v>
      </c>
      <c r="C145" s="214">
        <v>0</v>
      </c>
      <c r="D145" s="214">
        <v>0</v>
      </c>
      <c r="E145" s="215">
        <v>0</v>
      </c>
      <c r="F145" s="484" t="s">
        <v>683</v>
      </c>
    </row>
    <row r="146" spans="1:6" ht="16.5" thickBot="1">
      <c r="A146" s="257" t="s">
        <v>15</v>
      </c>
      <c r="B146" s="260" t="s">
        <v>423</v>
      </c>
      <c r="C146" s="214">
        <v>0</v>
      </c>
      <c r="D146" s="214">
        <v>0</v>
      </c>
      <c r="E146" s="215">
        <v>0</v>
      </c>
      <c r="F146" s="484" t="s">
        <v>684</v>
      </c>
    </row>
    <row r="148" spans="1:5" ht="18.75" customHeight="1">
      <c r="A148" s="503" t="s">
        <v>424</v>
      </c>
      <c r="B148" s="503"/>
      <c r="C148" s="503"/>
      <c r="D148" s="503"/>
      <c r="E148" s="503"/>
    </row>
    <row r="149" spans="1:5" ht="13.5" customHeight="1" thickBot="1">
      <c r="A149" s="242" t="s">
        <v>96</v>
      </c>
      <c r="B149" s="242"/>
      <c r="C149" s="272"/>
      <c r="E149" s="259" t="s">
        <v>136</v>
      </c>
    </row>
    <row r="150" spans="1:5" ht="21.75" thickBot="1">
      <c r="A150" s="232">
        <v>1</v>
      </c>
      <c r="B150" s="235" t="s">
        <v>425</v>
      </c>
      <c r="C150" s="258">
        <f>+C61-C125</f>
        <v>0</v>
      </c>
      <c r="D150" s="258">
        <f>+D61-D125</f>
        <v>0</v>
      </c>
      <c r="E150" s="258">
        <f>+E61-E125</f>
        <v>0</v>
      </c>
    </row>
    <row r="151" spans="1:5" ht="21.75" thickBot="1">
      <c r="A151" s="232" t="s">
        <v>7</v>
      </c>
      <c r="B151" s="235" t="s">
        <v>426</v>
      </c>
      <c r="C151" s="258">
        <f>+C84-C145</f>
        <v>0</v>
      </c>
      <c r="D151" s="258">
        <f>+D84-D145</f>
        <v>0</v>
      </c>
      <c r="E151" s="258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261" customFormat="1" ht="12.75" customHeight="1">
      <c r="C161" s="262"/>
      <c r="D161" s="262"/>
      <c r="E161" s="262"/>
      <c r="F161" s="272"/>
    </row>
  </sheetData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Úrhida Község Önkormányzat
2014. ÉVI ZÁRSZÁMADÁS
ÖNKÉNT VÁLLALT FELADATAINAK MÉRLEGE
&amp;R&amp;"Times New Roman CE,Félkövér dőlt"&amp;11 1.3. melléklet a 7/2015. (V.29.) önkormányzati rendelethez</oddHeader>
  </headerFooter>
  <rowBreaks count="1" manualBreakCount="1">
    <brk id="86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zoomScale="145" zoomScaleNormal="145" zoomScaleSheetLayoutView="100" workbookViewId="0" topLeftCell="A154">
      <selection activeCell="E26" sqref="E26"/>
    </sheetView>
  </sheetViews>
  <sheetFormatPr defaultColWidth="9.00390625" defaultRowHeight="12.75"/>
  <cols>
    <col min="1" max="1" width="9.50390625" style="261" customWidth="1"/>
    <col min="2" max="2" width="60.875" style="261" customWidth="1"/>
    <col min="3" max="5" width="15.875" style="262" customWidth="1"/>
    <col min="6" max="6" width="9.375" style="272" hidden="1" customWidth="1"/>
    <col min="7" max="16384" width="9.375" style="272" customWidth="1"/>
  </cols>
  <sheetData>
    <row r="1" spans="1:5" ht="15.75" customHeight="1">
      <c r="A1" s="500" t="s">
        <v>3</v>
      </c>
      <c r="B1" s="500"/>
      <c r="C1" s="500"/>
      <c r="D1" s="500"/>
      <c r="E1" s="500"/>
    </row>
    <row r="2" spans="1:5" ht="15.75" customHeight="1" thickBot="1">
      <c r="A2" s="31" t="s">
        <v>94</v>
      </c>
      <c r="B2" s="31"/>
      <c r="C2" s="259"/>
      <c r="D2" s="259"/>
      <c r="E2" s="259" t="s">
        <v>136</v>
      </c>
    </row>
    <row r="3" spans="1:6" ht="15.75" customHeight="1">
      <c r="A3" s="504" t="s">
        <v>57</v>
      </c>
      <c r="B3" s="501" t="s">
        <v>5</v>
      </c>
      <c r="C3" s="498" t="str">
        <f>+'1.1.sz.mell.'!C3:E3</f>
        <v>2014. évi</v>
      </c>
      <c r="D3" s="498"/>
      <c r="E3" s="499"/>
      <c r="F3" s="484"/>
    </row>
    <row r="4" spans="1:6" ht="37.5" customHeight="1" thickBot="1">
      <c r="A4" s="505"/>
      <c r="B4" s="502"/>
      <c r="C4" s="33" t="s">
        <v>158</v>
      </c>
      <c r="D4" s="33" t="s">
        <v>159</v>
      </c>
      <c r="E4" s="34" t="s">
        <v>160</v>
      </c>
      <c r="F4" s="484"/>
    </row>
    <row r="5" spans="1:6" s="273" customFormat="1" ht="12" customHeight="1" thickBot="1">
      <c r="A5" s="237" t="s">
        <v>370</v>
      </c>
      <c r="B5" s="238" t="s">
        <v>371</v>
      </c>
      <c r="C5" s="238" t="s">
        <v>372</v>
      </c>
      <c r="D5" s="238" t="s">
        <v>373</v>
      </c>
      <c r="E5" s="285" t="s">
        <v>374</v>
      </c>
      <c r="F5" s="485"/>
    </row>
    <row r="6" spans="1:6" s="274" customFormat="1" ht="12" customHeight="1" thickBot="1">
      <c r="A6" s="232" t="s">
        <v>6</v>
      </c>
      <c r="B6" s="233" t="s">
        <v>255</v>
      </c>
      <c r="C6" s="264">
        <v>0</v>
      </c>
      <c r="D6" s="264">
        <f>SUM(D7:D12)</f>
        <v>0</v>
      </c>
      <c r="E6" s="264">
        <f>SUM(E7:E12)</f>
        <v>0</v>
      </c>
      <c r="F6" s="486" t="s">
        <v>630</v>
      </c>
    </row>
    <row r="7" spans="1:6" s="274" customFormat="1" ht="12" customHeight="1">
      <c r="A7" s="227" t="s">
        <v>69</v>
      </c>
      <c r="B7" s="275" t="s">
        <v>256</v>
      </c>
      <c r="C7" s="266"/>
      <c r="D7" s="266"/>
      <c r="E7" s="249"/>
      <c r="F7" s="486" t="s">
        <v>631</v>
      </c>
    </row>
    <row r="8" spans="1:6" s="274" customFormat="1" ht="12" customHeight="1">
      <c r="A8" s="226" t="s">
        <v>70</v>
      </c>
      <c r="B8" s="276" t="s">
        <v>257</v>
      </c>
      <c r="C8" s="265"/>
      <c r="D8" s="265"/>
      <c r="E8" s="248"/>
      <c r="F8" s="486" t="s">
        <v>632</v>
      </c>
    </row>
    <row r="9" spans="1:6" s="274" customFormat="1" ht="12" customHeight="1">
      <c r="A9" s="226" t="s">
        <v>71</v>
      </c>
      <c r="B9" s="276" t="s">
        <v>258</v>
      </c>
      <c r="C9" s="265"/>
      <c r="D9" s="265"/>
      <c r="E9" s="248"/>
      <c r="F9" s="486" t="s">
        <v>633</v>
      </c>
    </row>
    <row r="10" spans="1:6" s="274" customFormat="1" ht="12" customHeight="1">
      <c r="A10" s="226" t="s">
        <v>72</v>
      </c>
      <c r="B10" s="276" t="s">
        <v>259</v>
      </c>
      <c r="C10" s="265"/>
      <c r="D10" s="265"/>
      <c r="E10" s="248"/>
      <c r="F10" s="486" t="s">
        <v>634</v>
      </c>
    </row>
    <row r="11" spans="1:6" s="274" customFormat="1" ht="12" customHeight="1">
      <c r="A11" s="226" t="s">
        <v>90</v>
      </c>
      <c r="B11" s="276" t="s">
        <v>260</v>
      </c>
      <c r="C11" s="265"/>
      <c r="D11" s="265"/>
      <c r="E11" s="248"/>
      <c r="F11" s="486" t="s">
        <v>635</v>
      </c>
    </row>
    <row r="12" spans="1:6" s="274" customFormat="1" ht="12" customHeight="1" thickBot="1">
      <c r="A12" s="228" t="s">
        <v>73</v>
      </c>
      <c r="B12" s="277" t="s">
        <v>261</v>
      </c>
      <c r="C12" s="267"/>
      <c r="D12" s="267"/>
      <c r="E12" s="250"/>
      <c r="F12" s="486" t="s">
        <v>636</v>
      </c>
    </row>
    <row r="13" spans="1:6" s="274" customFormat="1" ht="12" customHeight="1" thickBot="1">
      <c r="A13" s="232" t="s">
        <v>7</v>
      </c>
      <c r="B13" s="254" t="s">
        <v>262</v>
      </c>
      <c r="C13" s="264">
        <v>0</v>
      </c>
      <c r="D13" s="264">
        <v>0</v>
      </c>
      <c r="E13" s="247">
        <v>0</v>
      </c>
      <c r="F13" s="486" t="s">
        <v>637</v>
      </c>
    </row>
    <row r="14" spans="1:6" s="274" customFormat="1" ht="12" customHeight="1">
      <c r="A14" s="227" t="s">
        <v>75</v>
      </c>
      <c r="B14" s="275" t="s">
        <v>263</v>
      </c>
      <c r="C14" s="266">
        <v>0</v>
      </c>
      <c r="D14" s="266">
        <v>0</v>
      </c>
      <c r="E14" s="249">
        <v>0</v>
      </c>
      <c r="F14" s="486" t="s">
        <v>638</v>
      </c>
    </row>
    <row r="15" spans="1:6" s="274" customFormat="1" ht="12" customHeight="1">
      <c r="A15" s="226" t="s">
        <v>76</v>
      </c>
      <c r="B15" s="276" t="s">
        <v>264</v>
      </c>
      <c r="C15" s="265">
        <v>0</v>
      </c>
      <c r="D15" s="265">
        <v>0</v>
      </c>
      <c r="E15" s="248">
        <v>0</v>
      </c>
      <c r="F15" s="486" t="s">
        <v>639</v>
      </c>
    </row>
    <row r="16" spans="1:6" s="274" customFormat="1" ht="12" customHeight="1">
      <c r="A16" s="226" t="s">
        <v>77</v>
      </c>
      <c r="B16" s="276" t="s">
        <v>265</v>
      </c>
      <c r="C16" s="265">
        <v>0</v>
      </c>
      <c r="D16" s="265">
        <v>0</v>
      </c>
      <c r="E16" s="248">
        <v>0</v>
      </c>
      <c r="F16" s="486" t="s">
        <v>640</v>
      </c>
    </row>
    <row r="17" spans="1:6" s="274" customFormat="1" ht="12" customHeight="1">
      <c r="A17" s="226" t="s">
        <v>78</v>
      </c>
      <c r="B17" s="276" t="s">
        <v>266</v>
      </c>
      <c r="C17" s="265">
        <v>0</v>
      </c>
      <c r="D17" s="265">
        <v>0</v>
      </c>
      <c r="E17" s="248">
        <v>0</v>
      </c>
      <c r="F17" s="486" t="s">
        <v>641</v>
      </c>
    </row>
    <row r="18" spans="1:6" s="274" customFormat="1" ht="12" customHeight="1">
      <c r="A18" s="226" t="s">
        <v>79</v>
      </c>
      <c r="B18" s="276" t="s">
        <v>267</v>
      </c>
      <c r="C18" s="265">
        <v>0</v>
      </c>
      <c r="D18" s="265"/>
      <c r="E18" s="248"/>
      <c r="F18" s="486" t="s">
        <v>642</v>
      </c>
    </row>
    <row r="19" spans="1:6" s="274" customFormat="1" ht="12" customHeight="1" thickBot="1">
      <c r="A19" s="228" t="s">
        <v>85</v>
      </c>
      <c r="B19" s="277" t="s">
        <v>268</v>
      </c>
      <c r="C19" s="267">
        <v>0</v>
      </c>
      <c r="D19" s="267">
        <v>0</v>
      </c>
      <c r="E19" s="250">
        <v>0</v>
      </c>
      <c r="F19" s="486" t="s">
        <v>643</v>
      </c>
    </row>
    <row r="20" spans="1:6" s="274" customFormat="1" ht="12" customHeight="1" thickBot="1">
      <c r="A20" s="232" t="s">
        <v>8</v>
      </c>
      <c r="B20" s="233" t="s">
        <v>269</v>
      </c>
      <c r="C20" s="264">
        <v>0</v>
      </c>
      <c r="D20" s="264">
        <v>30000</v>
      </c>
      <c r="E20" s="247">
        <v>30000</v>
      </c>
      <c r="F20" s="486" t="s">
        <v>644</v>
      </c>
    </row>
    <row r="21" spans="1:6" s="274" customFormat="1" ht="12" customHeight="1">
      <c r="A21" s="227" t="s">
        <v>58</v>
      </c>
      <c r="B21" s="275" t="s">
        <v>270</v>
      </c>
      <c r="C21" s="266">
        <v>0</v>
      </c>
      <c r="D21" s="266">
        <v>0</v>
      </c>
      <c r="E21" s="249">
        <v>0</v>
      </c>
      <c r="F21" s="486" t="s">
        <v>645</v>
      </c>
    </row>
    <row r="22" spans="1:6" s="274" customFormat="1" ht="12" customHeight="1">
      <c r="A22" s="226" t="s">
        <v>59</v>
      </c>
      <c r="B22" s="276" t="s">
        <v>271</v>
      </c>
      <c r="C22" s="265">
        <v>0</v>
      </c>
      <c r="D22" s="265">
        <v>0</v>
      </c>
      <c r="E22" s="248">
        <v>0</v>
      </c>
      <c r="F22" s="486" t="s">
        <v>646</v>
      </c>
    </row>
    <row r="23" spans="1:6" s="274" customFormat="1" ht="12" customHeight="1">
      <c r="A23" s="226" t="s">
        <v>60</v>
      </c>
      <c r="B23" s="276" t="s">
        <v>272</v>
      </c>
      <c r="C23" s="265">
        <v>0</v>
      </c>
      <c r="D23" s="265">
        <v>0</v>
      </c>
      <c r="E23" s="248">
        <v>0</v>
      </c>
      <c r="F23" s="486" t="s">
        <v>647</v>
      </c>
    </row>
    <row r="24" spans="1:6" s="274" customFormat="1" ht="12" customHeight="1">
      <c r="A24" s="226" t="s">
        <v>61</v>
      </c>
      <c r="B24" s="276" t="s">
        <v>273</v>
      </c>
      <c r="C24" s="265">
        <v>0</v>
      </c>
      <c r="D24" s="265">
        <v>0</v>
      </c>
      <c r="E24" s="248">
        <v>0</v>
      </c>
      <c r="F24" s="486" t="s">
        <v>648</v>
      </c>
    </row>
    <row r="25" spans="1:6" s="274" customFormat="1" ht="12" customHeight="1">
      <c r="A25" s="226" t="s">
        <v>104</v>
      </c>
      <c r="B25" s="276" t="s">
        <v>274</v>
      </c>
      <c r="C25" s="265"/>
      <c r="D25" s="265">
        <v>30000</v>
      </c>
      <c r="E25" s="248">
        <v>30000</v>
      </c>
      <c r="F25" s="486" t="s">
        <v>649</v>
      </c>
    </row>
    <row r="26" spans="1:6" s="274" customFormat="1" ht="12" customHeight="1" thickBot="1">
      <c r="A26" s="228" t="s">
        <v>105</v>
      </c>
      <c r="B26" s="277" t="s">
        <v>275</v>
      </c>
      <c r="C26" s="267">
        <v>0</v>
      </c>
      <c r="D26" s="267"/>
      <c r="E26" s="250"/>
      <c r="F26" s="486" t="s">
        <v>650</v>
      </c>
    </row>
    <row r="27" spans="1:6" s="274" customFormat="1" ht="12" customHeight="1" thickBot="1">
      <c r="A27" s="232" t="s">
        <v>106</v>
      </c>
      <c r="B27" s="233" t="s">
        <v>276</v>
      </c>
      <c r="C27" s="270"/>
      <c r="D27" s="270">
        <v>72</v>
      </c>
      <c r="E27" s="282">
        <v>72</v>
      </c>
      <c r="F27" s="486" t="s">
        <v>651</v>
      </c>
    </row>
    <row r="28" spans="1:6" s="274" customFormat="1" ht="12" customHeight="1">
      <c r="A28" s="227" t="s">
        <v>277</v>
      </c>
      <c r="B28" s="275" t="s">
        <v>278</v>
      </c>
      <c r="C28" s="284"/>
      <c r="D28" s="284"/>
      <c r="E28" s="283"/>
      <c r="F28" s="486" t="s">
        <v>652</v>
      </c>
    </row>
    <row r="29" spans="1:6" s="274" customFormat="1" ht="12" customHeight="1">
      <c r="A29" s="226" t="s">
        <v>279</v>
      </c>
      <c r="B29" s="276" t="s">
        <v>280</v>
      </c>
      <c r="C29" s="265"/>
      <c r="D29" s="265">
        <v>72</v>
      </c>
      <c r="E29" s="248">
        <v>72</v>
      </c>
      <c r="F29" s="486" t="s">
        <v>653</v>
      </c>
    </row>
    <row r="30" spans="1:6" s="274" customFormat="1" ht="12" customHeight="1">
      <c r="A30" s="226" t="s">
        <v>281</v>
      </c>
      <c r="B30" s="276" t="s">
        <v>282</v>
      </c>
      <c r="C30" s="265"/>
      <c r="D30" s="265"/>
      <c r="E30" s="248"/>
      <c r="F30" s="486" t="s">
        <v>654</v>
      </c>
    </row>
    <row r="31" spans="1:6" s="274" customFormat="1" ht="12" customHeight="1">
      <c r="A31" s="226" t="s">
        <v>283</v>
      </c>
      <c r="B31" s="276" t="s">
        <v>284</v>
      </c>
      <c r="C31" s="265"/>
      <c r="D31" s="265"/>
      <c r="E31" s="248"/>
      <c r="F31" s="486" t="s">
        <v>655</v>
      </c>
    </row>
    <row r="32" spans="1:6" s="274" customFormat="1" ht="12" customHeight="1">
      <c r="A32" s="226" t="s">
        <v>285</v>
      </c>
      <c r="B32" s="276" t="s">
        <v>286</v>
      </c>
      <c r="C32" s="265"/>
      <c r="D32" s="265"/>
      <c r="E32" s="248"/>
      <c r="F32" s="486" t="s">
        <v>656</v>
      </c>
    </row>
    <row r="33" spans="1:6" s="274" customFormat="1" ht="12" customHeight="1" thickBot="1">
      <c r="A33" s="228" t="s">
        <v>287</v>
      </c>
      <c r="B33" s="277" t="s">
        <v>288</v>
      </c>
      <c r="C33" s="267"/>
      <c r="D33" s="267"/>
      <c r="E33" s="250"/>
      <c r="F33" s="486" t="s">
        <v>657</v>
      </c>
    </row>
    <row r="34" spans="1:6" s="274" customFormat="1" ht="12" customHeight="1" thickBot="1">
      <c r="A34" s="232" t="s">
        <v>10</v>
      </c>
      <c r="B34" s="233" t="s">
        <v>289</v>
      </c>
      <c r="C34" s="264">
        <v>0</v>
      </c>
      <c r="D34" s="264">
        <v>0</v>
      </c>
      <c r="E34" s="247">
        <v>0</v>
      </c>
      <c r="F34" s="486" t="s">
        <v>658</v>
      </c>
    </row>
    <row r="35" spans="1:6" s="274" customFormat="1" ht="12" customHeight="1">
      <c r="A35" s="227" t="s">
        <v>62</v>
      </c>
      <c r="B35" s="275" t="s">
        <v>290</v>
      </c>
      <c r="C35" s="266"/>
      <c r="D35" s="266"/>
      <c r="E35" s="249"/>
      <c r="F35" s="486" t="s">
        <v>659</v>
      </c>
    </row>
    <row r="36" spans="1:6" s="274" customFormat="1" ht="12" customHeight="1">
      <c r="A36" s="226" t="s">
        <v>63</v>
      </c>
      <c r="B36" s="276" t="s">
        <v>291</v>
      </c>
      <c r="C36" s="265"/>
      <c r="D36" s="265"/>
      <c r="E36" s="248"/>
      <c r="F36" s="486" t="s">
        <v>660</v>
      </c>
    </row>
    <row r="37" spans="1:6" s="274" customFormat="1" ht="12" customHeight="1">
      <c r="A37" s="226" t="s">
        <v>64</v>
      </c>
      <c r="B37" s="276" t="s">
        <v>292</v>
      </c>
      <c r="C37" s="265"/>
      <c r="D37" s="265"/>
      <c r="E37" s="248"/>
      <c r="F37" s="486" t="s">
        <v>661</v>
      </c>
    </row>
    <row r="38" spans="1:6" s="274" customFormat="1" ht="12" customHeight="1">
      <c r="A38" s="226" t="s">
        <v>108</v>
      </c>
      <c r="B38" s="276" t="s">
        <v>293</v>
      </c>
      <c r="C38" s="265"/>
      <c r="D38" s="265"/>
      <c r="E38" s="248"/>
      <c r="F38" s="486" t="s">
        <v>662</v>
      </c>
    </row>
    <row r="39" spans="1:6" s="274" customFormat="1" ht="12" customHeight="1">
      <c r="A39" s="226" t="s">
        <v>109</v>
      </c>
      <c r="B39" s="276" t="s">
        <v>294</v>
      </c>
      <c r="C39" s="265"/>
      <c r="D39" s="265"/>
      <c r="E39" s="248"/>
      <c r="F39" s="486" t="s">
        <v>663</v>
      </c>
    </row>
    <row r="40" spans="1:6" s="274" customFormat="1" ht="12" customHeight="1">
      <c r="A40" s="226" t="s">
        <v>110</v>
      </c>
      <c r="B40" s="276" t="s">
        <v>295</v>
      </c>
      <c r="C40" s="265"/>
      <c r="D40" s="265"/>
      <c r="E40" s="248"/>
      <c r="F40" s="486" t="s">
        <v>664</v>
      </c>
    </row>
    <row r="41" spans="1:6" s="274" customFormat="1" ht="12" customHeight="1">
      <c r="A41" s="226" t="s">
        <v>111</v>
      </c>
      <c r="B41" s="276" t="s">
        <v>296</v>
      </c>
      <c r="C41" s="265"/>
      <c r="D41" s="265"/>
      <c r="E41" s="248"/>
      <c r="F41" s="486" t="s">
        <v>665</v>
      </c>
    </row>
    <row r="42" spans="1:6" s="274" customFormat="1" ht="12" customHeight="1">
      <c r="A42" s="226" t="s">
        <v>112</v>
      </c>
      <c r="B42" s="276" t="s">
        <v>297</v>
      </c>
      <c r="C42" s="265"/>
      <c r="D42" s="265"/>
      <c r="E42" s="248"/>
      <c r="F42" s="486" t="s">
        <v>666</v>
      </c>
    </row>
    <row r="43" spans="1:6" s="274" customFormat="1" ht="12" customHeight="1">
      <c r="A43" s="226" t="s">
        <v>298</v>
      </c>
      <c r="B43" s="276" t="s">
        <v>299</v>
      </c>
      <c r="C43" s="268"/>
      <c r="D43" s="268"/>
      <c r="E43" s="251"/>
      <c r="F43" s="486" t="s">
        <v>667</v>
      </c>
    </row>
    <row r="44" spans="1:6" s="274" customFormat="1" ht="12" customHeight="1" thickBot="1">
      <c r="A44" s="228" t="s">
        <v>300</v>
      </c>
      <c r="B44" s="277" t="s">
        <v>301</v>
      </c>
      <c r="C44" s="269"/>
      <c r="D44" s="269"/>
      <c r="E44" s="252"/>
      <c r="F44" s="486" t="s">
        <v>668</v>
      </c>
    </row>
    <row r="45" spans="1:6" s="274" customFormat="1" ht="12" customHeight="1" thickBot="1">
      <c r="A45" s="232" t="s">
        <v>11</v>
      </c>
      <c r="B45" s="233" t="s">
        <v>302</v>
      </c>
      <c r="C45" s="264">
        <v>0</v>
      </c>
      <c r="D45" s="264">
        <v>0</v>
      </c>
      <c r="E45" s="247">
        <v>0</v>
      </c>
      <c r="F45" s="486" t="s">
        <v>669</v>
      </c>
    </row>
    <row r="46" spans="1:6" s="274" customFormat="1" ht="12" customHeight="1">
      <c r="A46" s="227" t="s">
        <v>65</v>
      </c>
      <c r="B46" s="275" t="s">
        <v>303</v>
      </c>
      <c r="C46" s="286">
        <v>0</v>
      </c>
      <c r="D46" s="286">
        <v>0</v>
      </c>
      <c r="E46" s="253">
        <v>0</v>
      </c>
      <c r="F46" s="486" t="s">
        <v>670</v>
      </c>
    </row>
    <row r="47" spans="1:6" s="274" customFormat="1" ht="12" customHeight="1">
      <c r="A47" s="226" t="s">
        <v>66</v>
      </c>
      <c r="B47" s="276" t="s">
        <v>304</v>
      </c>
      <c r="C47" s="268">
        <v>0</v>
      </c>
      <c r="D47" s="268">
        <v>0</v>
      </c>
      <c r="E47" s="251">
        <v>0</v>
      </c>
      <c r="F47" s="486" t="s">
        <v>671</v>
      </c>
    </row>
    <row r="48" spans="1:6" s="274" customFormat="1" ht="12" customHeight="1">
      <c r="A48" s="226" t="s">
        <v>305</v>
      </c>
      <c r="B48" s="276" t="s">
        <v>306</v>
      </c>
      <c r="C48" s="268"/>
      <c r="D48" s="268"/>
      <c r="E48" s="251"/>
      <c r="F48" s="486" t="s">
        <v>672</v>
      </c>
    </row>
    <row r="49" spans="1:6" s="274" customFormat="1" ht="12" customHeight="1">
      <c r="A49" s="226" t="s">
        <v>307</v>
      </c>
      <c r="B49" s="276" t="s">
        <v>308</v>
      </c>
      <c r="C49" s="268"/>
      <c r="D49" s="268"/>
      <c r="E49" s="251"/>
      <c r="F49" s="486" t="s">
        <v>673</v>
      </c>
    </row>
    <row r="50" spans="1:6" s="274" customFormat="1" ht="12" customHeight="1" thickBot="1">
      <c r="A50" s="228" t="s">
        <v>309</v>
      </c>
      <c r="B50" s="277" t="s">
        <v>310</v>
      </c>
      <c r="C50" s="269">
        <v>0</v>
      </c>
      <c r="D50" s="269">
        <v>0</v>
      </c>
      <c r="E50" s="252">
        <v>0</v>
      </c>
      <c r="F50" s="486" t="s">
        <v>674</v>
      </c>
    </row>
    <row r="51" spans="1:6" s="274" customFormat="1" ht="17.25" customHeight="1" thickBot="1">
      <c r="A51" s="232" t="s">
        <v>113</v>
      </c>
      <c r="B51" s="233" t="s">
        <v>311</v>
      </c>
      <c r="C51" s="264">
        <v>0</v>
      </c>
      <c r="D51" s="264">
        <v>0</v>
      </c>
      <c r="E51" s="247">
        <v>0</v>
      </c>
      <c r="F51" s="486" t="s">
        <v>675</v>
      </c>
    </row>
    <row r="52" spans="1:6" s="274" customFormat="1" ht="12" customHeight="1">
      <c r="A52" s="227" t="s">
        <v>67</v>
      </c>
      <c r="B52" s="275" t="s">
        <v>312</v>
      </c>
      <c r="C52" s="266">
        <v>0</v>
      </c>
      <c r="D52" s="266">
        <v>0</v>
      </c>
      <c r="E52" s="249">
        <v>0</v>
      </c>
      <c r="F52" s="486" t="s">
        <v>676</v>
      </c>
    </row>
    <row r="53" spans="1:6" s="274" customFormat="1" ht="12" customHeight="1">
      <c r="A53" s="226" t="s">
        <v>68</v>
      </c>
      <c r="B53" s="276" t="s">
        <v>313</v>
      </c>
      <c r="C53" s="265">
        <v>0</v>
      </c>
      <c r="D53" s="265">
        <v>0</v>
      </c>
      <c r="E53" s="248">
        <v>0</v>
      </c>
      <c r="F53" s="486" t="s">
        <v>677</v>
      </c>
    </row>
    <row r="54" spans="1:6" s="274" customFormat="1" ht="12" customHeight="1">
      <c r="A54" s="226" t="s">
        <v>314</v>
      </c>
      <c r="B54" s="276" t="s">
        <v>315</v>
      </c>
      <c r="C54" s="265">
        <v>0</v>
      </c>
      <c r="D54" s="265">
        <v>0</v>
      </c>
      <c r="E54" s="248"/>
      <c r="F54" s="486" t="s">
        <v>678</v>
      </c>
    </row>
    <row r="55" spans="1:6" s="274" customFormat="1" ht="12" customHeight="1" thickBot="1">
      <c r="A55" s="228" t="s">
        <v>316</v>
      </c>
      <c r="B55" s="277" t="s">
        <v>317</v>
      </c>
      <c r="C55" s="267">
        <v>0</v>
      </c>
      <c r="D55" s="267">
        <v>0</v>
      </c>
      <c r="E55" s="250">
        <v>0</v>
      </c>
      <c r="F55" s="486" t="s">
        <v>679</v>
      </c>
    </row>
    <row r="56" spans="1:6" s="274" customFormat="1" ht="12" customHeight="1" thickBot="1">
      <c r="A56" s="232" t="s">
        <v>13</v>
      </c>
      <c r="B56" s="254" t="s">
        <v>318</v>
      </c>
      <c r="C56" s="264">
        <v>0</v>
      </c>
      <c r="D56" s="264">
        <v>0</v>
      </c>
      <c r="E56" s="247">
        <v>0</v>
      </c>
      <c r="F56" s="486" t="s">
        <v>680</v>
      </c>
    </row>
    <row r="57" spans="1:6" s="274" customFormat="1" ht="12" customHeight="1">
      <c r="A57" s="227" t="s">
        <v>114</v>
      </c>
      <c r="B57" s="275" t="s">
        <v>319</v>
      </c>
      <c r="C57" s="268">
        <v>0</v>
      </c>
      <c r="D57" s="268">
        <v>0</v>
      </c>
      <c r="E57" s="251">
        <v>0</v>
      </c>
      <c r="F57" s="486" t="s">
        <v>681</v>
      </c>
    </row>
    <row r="58" spans="1:6" s="274" customFormat="1" ht="12" customHeight="1">
      <c r="A58" s="226" t="s">
        <v>115</v>
      </c>
      <c r="B58" s="276" t="s">
        <v>320</v>
      </c>
      <c r="C58" s="268"/>
      <c r="D58" s="268"/>
      <c r="E58" s="251"/>
      <c r="F58" s="486" t="s">
        <v>682</v>
      </c>
    </row>
    <row r="59" spans="1:6" s="274" customFormat="1" ht="12" customHeight="1">
      <c r="A59" s="226" t="s">
        <v>137</v>
      </c>
      <c r="B59" s="276" t="s">
        <v>321</v>
      </c>
      <c r="C59" s="268"/>
      <c r="D59" s="268"/>
      <c r="E59" s="251"/>
      <c r="F59" s="486" t="s">
        <v>683</v>
      </c>
    </row>
    <row r="60" spans="1:6" s="274" customFormat="1" ht="12" customHeight="1" thickBot="1">
      <c r="A60" s="228" t="s">
        <v>322</v>
      </c>
      <c r="B60" s="277" t="s">
        <v>323</v>
      </c>
      <c r="C60" s="268">
        <v>0</v>
      </c>
      <c r="D60" s="268">
        <v>0</v>
      </c>
      <c r="E60" s="251">
        <v>0</v>
      </c>
      <c r="F60" s="486" t="s">
        <v>684</v>
      </c>
    </row>
    <row r="61" spans="1:6" s="274" customFormat="1" ht="12" customHeight="1" thickBot="1">
      <c r="A61" s="232" t="s">
        <v>14</v>
      </c>
      <c r="B61" s="233" t="s">
        <v>324</v>
      </c>
      <c r="C61" s="270">
        <v>0</v>
      </c>
      <c r="D61" s="270">
        <v>0</v>
      </c>
      <c r="E61" s="282">
        <v>0</v>
      </c>
      <c r="F61" s="486" t="s">
        <v>685</v>
      </c>
    </row>
    <row r="62" spans="1:6" s="274" customFormat="1" ht="12" customHeight="1" thickBot="1">
      <c r="A62" s="287" t="s">
        <v>325</v>
      </c>
      <c r="B62" s="254" t="s">
        <v>326</v>
      </c>
      <c r="C62" s="264"/>
      <c r="D62" s="264"/>
      <c r="E62" s="247"/>
      <c r="F62" s="486" t="s">
        <v>686</v>
      </c>
    </row>
    <row r="63" spans="1:6" s="274" customFormat="1" ht="12" customHeight="1">
      <c r="A63" s="227" t="s">
        <v>327</v>
      </c>
      <c r="B63" s="275" t="s">
        <v>328</v>
      </c>
      <c r="C63" s="268">
        <v>0</v>
      </c>
      <c r="D63" s="268">
        <v>0</v>
      </c>
      <c r="E63" s="251">
        <v>0</v>
      </c>
      <c r="F63" s="486" t="s">
        <v>687</v>
      </c>
    </row>
    <row r="64" spans="1:6" s="274" customFormat="1" ht="12" customHeight="1">
      <c r="A64" s="226" t="s">
        <v>329</v>
      </c>
      <c r="B64" s="276" t="s">
        <v>330</v>
      </c>
      <c r="C64" s="268">
        <v>0</v>
      </c>
      <c r="D64" s="268">
        <v>0</v>
      </c>
      <c r="E64" s="251">
        <v>0</v>
      </c>
      <c r="F64" s="486" t="s">
        <v>688</v>
      </c>
    </row>
    <row r="65" spans="1:6" s="274" customFormat="1" ht="12" customHeight="1" thickBot="1">
      <c r="A65" s="228" t="s">
        <v>331</v>
      </c>
      <c r="B65" s="212" t="s">
        <v>375</v>
      </c>
      <c r="C65" s="268"/>
      <c r="D65" s="268"/>
      <c r="E65" s="251"/>
      <c r="F65" s="486" t="s">
        <v>689</v>
      </c>
    </row>
    <row r="66" spans="1:6" s="274" customFormat="1" ht="12" customHeight="1" thickBot="1">
      <c r="A66" s="287" t="s">
        <v>332</v>
      </c>
      <c r="B66" s="254" t="s">
        <v>333</v>
      </c>
      <c r="C66" s="264"/>
      <c r="D66" s="264"/>
      <c r="E66" s="247"/>
      <c r="F66" s="486" t="s">
        <v>690</v>
      </c>
    </row>
    <row r="67" spans="1:6" s="274" customFormat="1" ht="13.5" customHeight="1">
      <c r="A67" s="227" t="s">
        <v>91</v>
      </c>
      <c r="B67" s="275" t="s">
        <v>334</v>
      </c>
      <c r="C67" s="268">
        <v>0</v>
      </c>
      <c r="D67" s="268">
        <v>0</v>
      </c>
      <c r="E67" s="251">
        <v>0</v>
      </c>
      <c r="F67" s="486" t="s">
        <v>691</v>
      </c>
    </row>
    <row r="68" spans="1:6" s="274" customFormat="1" ht="12" customHeight="1">
      <c r="A68" s="226" t="s">
        <v>92</v>
      </c>
      <c r="B68" s="276" t="s">
        <v>335</v>
      </c>
      <c r="C68" s="268">
        <v>0</v>
      </c>
      <c r="D68" s="268">
        <v>0</v>
      </c>
      <c r="E68" s="251">
        <v>0</v>
      </c>
      <c r="F68" s="486" t="s">
        <v>692</v>
      </c>
    </row>
    <row r="69" spans="1:6" s="274" customFormat="1" ht="12" customHeight="1">
      <c r="A69" s="226" t="s">
        <v>336</v>
      </c>
      <c r="B69" s="276" t="s">
        <v>337</v>
      </c>
      <c r="C69" s="268">
        <v>0</v>
      </c>
      <c r="D69" s="268">
        <v>0</v>
      </c>
      <c r="E69" s="251"/>
      <c r="F69" s="486" t="s">
        <v>693</v>
      </c>
    </row>
    <row r="70" spans="1:6" s="274" customFormat="1" ht="12" customHeight="1" thickBot="1">
      <c r="A70" s="228" t="s">
        <v>338</v>
      </c>
      <c r="B70" s="277" t="s">
        <v>339</v>
      </c>
      <c r="C70" s="268">
        <v>0</v>
      </c>
      <c r="D70" s="268">
        <v>0</v>
      </c>
      <c r="E70" s="251">
        <v>0</v>
      </c>
      <c r="F70" s="486" t="s">
        <v>694</v>
      </c>
    </row>
    <row r="71" spans="1:6" s="274" customFormat="1" ht="12" customHeight="1" thickBot="1">
      <c r="A71" s="287" t="s">
        <v>340</v>
      </c>
      <c r="B71" s="254" t="s">
        <v>341</v>
      </c>
      <c r="C71" s="264">
        <v>76221</v>
      </c>
      <c r="D71" s="264">
        <v>76221</v>
      </c>
      <c r="E71" s="247">
        <v>75961</v>
      </c>
      <c r="F71" s="486" t="s">
        <v>695</v>
      </c>
    </row>
    <row r="72" spans="1:6" s="274" customFormat="1" ht="12" customHeight="1">
      <c r="A72" s="227" t="s">
        <v>342</v>
      </c>
      <c r="B72" s="275" t="s">
        <v>343</v>
      </c>
      <c r="C72" s="268">
        <v>76221</v>
      </c>
      <c r="D72" s="268">
        <v>76221</v>
      </c>
      <c r="E72" s="251">
        <v>75961</v>
      </c>
      <c r="F72" s="486" t="s">
        <v>696</v>
      </c>
    </row>
    <row r="73" spans="1:6" s="274" customFormat="1" ht="12" customHeight="1" thickBot="1">
      <c r="A73" s="228" t="s">
        <v>344</v>
      </c>
      <c r="B73" s="277" t="s">
        <v>345</v>
      </c>
      <c r="C73" s="268"/>
      <c r="D73" s="268"/>
      <c r="E73" s="251"/>
      <c r="F73" s="486" t="s">
        <v>697</v>
      </c>
    </row>
    <row r="74" spans="1:6" s="274" customFormat="1" ht="12" customHeight="1" thickBot="1">
      <c r="A74" s="287" t="s">
        <v>346</v>
      </c>
      <c r="B74" s="254" t="s">
        <v>347</v>
      </c>
      <c r="C74" s="264"/>
      <c r="D74" s="264"/>
      <c r="E74" s="247"/>
      <c r="F74" s="486" t="s">
        <v>698</v>
      </c>
    </row>
    <row r="75" spans="1:6" s="274" customFormat="1" ht="12" customHeight="1">
      <c r="A75" s="227" t="s">
        <v>348</v>
      </c>
      <c r="B75" s="275" t="s">
        <v>349</v>
      </c>
      <c r="C75" s="268"/>
      <c r="D75" s="268"/>
      <c r="E75" s="251"/>
      <c r="F75" s="486" t="s">
        <v>699</v>
      </c>
    </row>
    <row r="76" spans="1:6" s="274" customFormat="1" ht="12" customHeight="1">
      <c r="A76" s="226" t="s">
        <v>350</v>
      </c>
      <c r="B76" s="276" t="s">
        <v>351</v>
      </c>
      <c r="C76" s="268"/>
      <c r="D76" s="268"/>
      <c r="E76" s="251"/>
      <c r="F76" s="486" t="s">
        <v>700</v>
      </c>
    </row>
    <row r="77" spans="1:6" s="274" customFormat="1" ht="12" customHeight="1" thickBot="1">
      <c r="A77" s="228" t="s">
        <v>352</v>
      </c>
      <c r="B77" s="256" t="s">
        <v>353</v>
      </c>
      <c r="C77" s="268"/>
      <c r="D77" s="268"/>
      <c r="E77" s="251"/>
      <c r="F77" s="486" t="s">
        <v>701</v>
      </c>
    </row>
    <row r="78" spans="1:6" s="274" customFormat="1" ht="12" customHeight="1" thickBot="1">
      <c r="A78" s="287" t="s">
        <v>354</v>
      </c>
      <c r="B78" s="254" t="s">
        <v>355</v>
      </c>
      <c r="C78" s="264"/>
      <c r="D78" s="264"/>
      <c r="E78" s="247"/>
      <c r="F78" s="486" t="s">
        <v>702</v>
      </c>
    </row>
    <row r="79" spans="1:6" s="274" customFormat="1" ht="12" customHeight="1">
      <c r="A79" s="278" t="s">
        <v>356</v>
      </c>
      <c r="B79" s="275" t="s">
        <v>357</v>
      </c>
      <c r="C79" s="268"/>
      <c r="D79" s="268"/>
      <c r="E79" s="251"/>
      <c r="F79" s="486" t="s">
        <v>703</v>
      </c>
    </row>
    <row r="80" spans="1:6" s="274" customFormat="1" ht="12" customHeight="1">
      <c r="A80" s="279" t="s">
        <v>358</v>
      </c>
      <c r="B80" s="276" t="s">
        <v>359</v>
      </c>
      <c r="C80" s="268"/>
      <c r="D80" s="268"/>
      <c r="E80" s="251"/>
      <c r="F80" s="486" t="s">
        <v>704</v>
      </c>
    </row>
    <row r="81" spans="1:6" s="274" customFormat="1" ht="12" customHeight="1">
      <c r="A81" s="279" t="s">
        <v>360</v>
      </c>
      <c r="B81" s="276" t="s">
        <v>361</v>
      </c>
      <c r="C81" s="268"/>
      <c r="D81" s="268"/>
      <c r="E81" s="251"/>
      <c r="F81" s="486" t="s">
        <v>705</v>
      </c>
    </row>
    <row r="82" spans="1:6" s="274" customFormat="1" ht="12" customHeight="1" thickBot="1">
      <c r="A82" s="288" t="s">
        <v>362</v>
      </c>
      <c r="B82" s="256" t="s">
        <v>363</v>
      </c>
      <c r="C82" s="268"/>
      <c r="D82" s="268"/>
      <c r="E82" s="251"/>
      <c r="F82" s="486" t="s">
        <v>706</v>
      </c>
    </row>
    <row r="83" spans="1:6" s="274" customFormat="1" ht="12" customHeight="1" thickBot="1">
      <c r="A83" s="287" t="s">
        <v>364</v>
      </c>
      <c r="B83" s="254" t="s">
        <v>365</v>
      </c>
      <c r="C83" s="290"/>
      <c r="D83" s="290"/>
      <c r="E83" s="291"/>
      <c r="F83" s="486" t="s">
        <v>707</v>
      </c>
    </row>
    <row r="84" spans="1:6" s="274" customFormat="1" ht="12" customHeight="1" thickBot="1">
      <c r="A84" s="287" t="s">
        <v>366</v>
      </c>
      <c r="B84" s="210" t="s">
        <v>367</v>
      </c>
      <c r="C84" s="270">
        <v>76221</v>
      </c>
      <c r="D84" s="270">
        <f>SUM(D72,D27,D20)</f>
        <v>106293</v>
      </c>
      <c r="E84" s="270">
        <f>SUM(E72,E27,E20)</f>
        <v>106033</v>
      </c>
      <c r="F84" s="486" t="s">
        <v>708</v>
      </c>
    </row>
    <row r="85" spans="1:6" s="274" customFormat="1" ht="12" customHeight="1" thickBot="1">
      <c r="A85" s="289" t="s">
        <v>368</v>
      </c>
      <c r="B85" s="213" t="s">
        <v>369</v>
      </c>
      <c r="C85" s="270">
        <v>76221</v>
      </c>
      <c r="D85" s="270">
        <v>106293</v>
      </c>
      <c r="E85" s="282">
        <v>106033</v>
      </c>
      <c r="F85" s="486" t="s">
        <v>709</v>
      </c>
    </row>
    <row r="86" spans="1:6" s="274" customFormat="1" ht="12" customHeight="1">
      <c r="A86" s="208"/>
      <c r="B86" s="208"/>
      <c r="C86" s="209"/>
      <c r="D86" s="209"/>
      <c r="E86" s="209"/>
      <c r="F86" s="486"/>
    </row>
    <row r="87" spans="1:6" ht="16.5" customHeight="1">
      <c r="A87" s="500" t="s">
        <v>35</v>
      </c>
      <c r="B87" s="500"/>
      <c r="C87" s="500"/>
      <c r="D87" s="500"/>
      <c r="E87" s="500"/>
      <c r="F87" s="484"/>
    </row>
    <row r="88" spans="1:6" s="280" customFormat="1" ht="16.5" customHeight="1" thickBot="1">
      <c r="A88" s="32" t="s">
        <v>95</v>
      </c>
      <c r="B88" s="32"/>
      <c r="C88" s="241"/>
      <c r="D88" s="241"/>
      <c r="E88" s="241" t="s">
        <v>136</v>
      </c>
      <c r="F88" s="487"/>
    </row>
    <row r="89" spans="1:6" s="280" customFormat="1" ht="16.5" customHeight="1">
      <c r="A89" s="504" t="s">
        <v>57</v>
      </c>
      <c r="B89" s="501" t="s">
        <v>157</v>
      </c>
      <c r="C89" s="498" t="str">
        <f>+C3</f>
        <v>2014. évi</v>
      </c>
      <c r="D89" s="498"/>
      <c r="E89" s="499"/>
      <c r="F89" s="487"/>
    </row>
    <row r="90" spans="1:6" ht="37.5" customHeight="1" thickBot="1">
      <c r="A90" s="505"/>
      <c r="B90" s="502"/>
      <c r="C90" s="33" t="s">
        <v>158</v>
      </c>
      <c r="D90" s="33" t="s">
        <v>159</v>
      </c>
      <c r="E90" s="34" t="s">
        <v>160</v>
      </c>
      <c r="F90" s="484"/>
    </row>
    <row r="91" spans="1:6" s="273" customFormat="1" ht="12" customHeight="1" thickBot="1">
      <c r="A91" s="237" t="s">
        <v>370</v>
      </c>
      <c r="B91" s="238" t="s">
        <v>371</v>
      </c>
      <c r="C91" s="238" t="s">
        <v>372</v>
      </c>
      <c r="D91" s="238" t="s">
        <v>373</v>
      </c>
      <c r="E91" s="239" t="s">
        <v>374</v>
      </c>
      <c r="F91" s="485"/>
    </row>
    <row r="92" spans="1:6" ht="12" customHeight="1" thickBot="1">
      <c r="A92" s="234" t="s">
        <v>6</v>
      </c>
      <c r="B92" s="236" t="s">
        <v>376</v>
      </c>
      <c r="C92" s="263">
        <v>0</v>
      </c>
      <c r="D92" s="263">
        <v>72</v>
      </c>
      <c r="E92" s="218">
        <v>72</v>
      </c>
      <c r="F92" s="484" t="s">
        <v>630</v>
      </c>
    </row>
    <row r="93" spans="1:6" ht="12" customHeight="1">
      <c r="A93" s="229" t="s">
        <v>69</v>
      </c>
      <c r="B93" s="222" t="s">
        <v>36</v>
      </c>
      <c r="C93" s="40"/>
      <c r="D93" s="40"/>
      <c r="E93" s="217"/>
      <c r="F93" s="484" t="s">
        <v>631</v>
      </c>
    </row>
    <row r="94" spans="1:6" ht="12" customHeight="1">
      <c r="A94" s="226" t="s">
        <v>70</v>
      </c>
      <c r="B94" s="220" t="s">
        <v>116</v>
      </c>
      <c r="C94" s="265"/>
      <c r="D94" s="265"/>
      <c r="E94" s="248"/>
      <c r="F94" s="484" t="s">
        <v>632</v>
      </c>
    </row>
    <row r="95" spans="1:6" ht="12" customHeight="1">
      <c r="A95" s="226" t="s">
        <v>71</v>
      </c>
      <c r="B95" s="220" t="s">
        <v>89</v>
      </c>
      <c r="C95" s="267"/>
      <c r="D95" s="267"/>
      <c r="E95" s="250"/>
      <c r="F95" s="484" t="s">
        <v>633</v>
      </c>
    </row>
    <row r="96" spans="1:6" ht="12" customHeight="1">
      <c r="A96" s="226" t="s">
        <v>72</v>
      </c>
      <c r="B96" s="223" t="s">
        <v>117</v>
      </c>
      <c r="C96" s="267"/>
      <c r="D96" s="267"/>
      <c r="E96" s="250"/>
      <c r="F96" s="484" t="s">
        <v>634</v>
      </c>
    </row>
    <row r="97" spans="1:6" ht="12" customHeight="1">
      <c r="A97" s="226" t="s">
        <v>80</v>
      </c>
      <c r="B97" s="231" t="s">
        <v>118</v>
      </c>
      <c r="C97" s="267"/>
      <c r="D97" s="267"/>
      <c r="E97" s="250"/>
      <c r="F97" s="484" t="s">
        <v>635</v>
      </c>
    </row>
    <row r="98" spans="1:6" ht="12" customHeight="1">
      <c r="A98" s="226" t="s">
        <v>73</v>
      </c>
      <c r="B98" s="220" t="s">
        <v>377</v>
      </c>
      <c r="C98" s="267">
        <v>0</v>
      </c>
      <c r="D98" s="267">
        <v>72</v>
      </c>
      <c r="E98" s="250">
        <v>72</v>
      </c>
      <c r="F98" s="484" t="s">
        <v>636</v>
      </c>
    </row>
    <row r="99" spans="1:6" ht="12" customHeight="1">
      <c r="A99" s="226" t="s">
        <v>74</v>
      </c>
      <c r="B99" s="243" t="s">
        <v>378</v>
      </c>
      <c r="C99" s="267">
        <v>0</v>
      </c>
      <c r="D99" s="267">
        <v>0</v>
      </c>
      <c r="E99" s="250">
        <v>0</v>
      </c>
      <c r="F99" s="484" t="s">
        <v>637</v>
      </c>
    </row>
    <row r="100" spans="1:6" ht="12" customHeight="1">
      <c r="A100" s="226" t="s">
        <v>81</v>
      </c>
      <c r="B100" s="244" t="s">
        <v>379</v>
      </c>
      <c r="C100" s="267">
        <v>0</v>
      </c>
      <c r="D100" s="267">
        <v>0</v>
      </c>
      <c r="E100" s="250">
        <v>0</v>
      </c>
      <c r="F100" s="484" t="s">
        <v>638</v>
      </c>
    </row>
    <row r="101" spans="1:6" ht="12" customHeight="1">
      <c r="A101" s="226" t="s">
        <v>82</v>
      </c>
      <c r="B101" s="244" t="s">
        <v>380</v>
      </c>
      <c r="C101" s="267">
        <v>0</v>
      </c>
      <c r="D101" s="267">
        <v>0</v>
      </c>
      <c r="E101" s="250">
        <v>0</v>
      </c>
      <c r="F101" s="484" t="s">
        <v>639</v>
      </c>
    </row>
    <row r="102" spans="1:6" ht="12" customHeight="1">
      <c r="A102" s="226" t="s">
        <v>83</v>
      </c>
      <c r="B102" s="243" t="s">
        <v>381</v>
      </c>
      <c r="C102" s="267">
        <v>0</v>
      </c>
      <c r="D102" s="267"/>
      <c r="E102" s="250"/>
      <c r="F102" s="484" t="s">
        <v>640</v>
      </c>
    </row>
    <row r="103" spans="1:6" ht="12" customHeight="1">
      <c r="A103" s="226" t="s">
        <v>84</v>
      </c>
      <c r="B103" s="243" t="s">
        <v>382</v>
      </c>
      <c r="C103" s="267">
        <v>0</v>
      </c>
      <c r="D103" s="267"/>
      <c r="E103" s="250"/>
      <c r="F103" s="484" t="s">
        <v>641</v>
      </c>
    </row>
    <row r="104" spans="1:6" ht="12" customHeight="1">
      <c r="A104" s="226" t="s">
        <v>86</v>
      </c>
      <c r="B104" s="244" t="s">
        <v>383</v>
      </c>
      <c r="C104" s="267">
        <v>0</v>
      </c>
      <c r="D104" s="267"/>
      <c r="E104" s="250"/>
      <c r="F104" s="484" t="s">
        <v>642</v>
      </c>
    </row>
    <row r="105" spans="1:6" ht="12" customHeight="1">
      <c r="A105" s="225" t="s">
        <v>119</v>
      </c>
      <c r="B105" s="245" t="s">
        <v>384</v>
      </c>
      <c r="C105" s="267">
        <v>0</v>
      </c>
      <c r="D105" s="267"/>
      <c r="E105" s="250"/>
      <c r="F105" s="484" t="s">
        <v>643</v>
      </c>
    </row>
    <row r="106" spans="1:6" ht="12" customHeight="1">
      <c r="A106" s="226" t="s">
        <v>385</v>
      </c>
      <c r="B106" s="245" t="s">
        <v>386</v>
      </c>
      <c r="C106" s="267">
        <v>0</v>
      </c>
      <c r="D106" s="267"/>
      <c r="E106" s="250"/>
      <c r="F106" s="484" t="s">
        <v>644</v>
      </c>
    </row>
    <row r="107" spans="1:6" ht="12" customHeight="1" thickBot="1">
      <c r="A107" s="230" t="s">
        <v>387</v>
      </c>
      <c r="B107" s="246" t="s">
        <v>388</v>
      </c>
      <c r="C107" s="41"/>
      <c r="D107" s="41"/>
      <c r="E107" s="211"/>
      <c r="F107" s="484" t="s">
        <v>645</v>
      </c>
    </row>
    <row r="108" spans="1:6" ht="12" customHeight="1" thickBot="1">
      <c r="A108" s="232" t="s">
        <v>7</v>
      </c>
      <c r="B108" s="235" t="s">
        <v>389</v>
      </c>
      <c r="C108" s="264">
        <v>10260</v>
      </c>
      <c r="D108" s="264">
        <v>106221</v>
      </c>
      <c r="E108" s="247">
        <v>105961</v>
      </c>
      <c r="F108" s="484" t="s">
        <v>646</v>
      </c>
    </row>
    <row r="109" spans="1:6" ht="12" customHeight="1">
      <c r="A109" s="227" t="s">
        <v>75</v>
      </c>
      <c r="B109" s="220" t="s">
        <v>135</v>
      </c>
      <c r="C109" s="266">
        <v>10260</v>
      </c>
      <c r="D109" s="266">
        <v>106221</v>
      </c>
      <c r="E109" s="249">
        <v>105961</v>
      </c>
      <c r="F109" s="484" t="s">
        <v>647</v>
      </c>
    </row>
    <row r="110" spans="1:6" ht="12" customHeight="1">
      <c r="A110" s="227" t="s">
        <v>76</v>
      </c>
      <c r="B110" s="224" t="s">
        <v>390</v>
      </c>
      <c r="C110" s="266"/>
      <c r="D110" s="266">
        <v>30000</v>
      </c>
      <c r="E110" s="249">
        <v>30000</v>
      </c>
      <c r="F110" s="484" t="s">
        <v>648</v>
      </c>
    </row>
    <row r="111" spans="1:6" ht="15.75">
      <c r="A111" s="227" t="s">
        <v>77</v>
      </c>
      <c r="B111" s="224" t="s">
        <v>120</v>
      </c>
      <c r="C111" s="265"/>
      <c r="D111" s="265"/>
      <c r="E111" s="248"/>
      <c r="F111" s="484" t="s">
        <v>649</v>
      </c>
    </row>
    <row r="112" spans="1:6" ht="12" customHeight="1">
      <c r="A112" s="227" t="s">
        <v>78</v>
      </c>
      <c r="B112" s="224" t="s">
        <v>391</v>
      </c>
      <c r="C112" s="265">
        <v>0</v>
      </c>
      <c r="D112" s="265">
        <v>0</v>
      </c>
      <c r="E112" s="248">
        <v>0</v>
      </c>
      <c r="F112" s="484" t="s">
        <v>650</v>
      </c>
    </row>
    <row r="113" spans="1:6" ht="12" customHeight="1">
      <c r="A113" s="227" t="s">
        <v>79</v>
      </c>
      <c r="B113" s="256" t="s">
        <v>138</v>
      </c>
      <c r="C113" s="265">
        <v>0</v>
      </c>
      <c r="D113" s="265">
        <v>0</v>
      </c>
      <c r="E113" s="248">
        <v>0</v>
      </c>
      <c r="F113" s="484" t="s">
        <v>651</v>
      </c>
    </row>
    <row r="114" spans="1:6" ht="21.75" customHeight="1">
      <c r="A114" s="227" t="s">
        <v>85</v>
      </c>
      <c r="B114" s="255" t="s">
        <v>392</v>
      </c>
      <c r="C114" s="265">
        <v>0</v>
      </c>
      <c r="D114" s="265">
        <v>0</v>
      </c>
      <c r="E114" s="248">
        <v>0</v>
      </c>
      <c r="F114" s="484" t="s">
        <v>652</v>
      </c>
    </row>
    <row r="115" spans="1:6" ht="24" customHeight="1">
      <c r="A115" s="227" t="s">
        <v>87</v>
      </c>
      <c r="B115" s="271" t="s">
        <v>393</v>
      </c>
      <c r="C115" s="265">
        <v>0</v>
      </c>
      <c r="D115" s="265">
        <v>0</v>
      </c>
      <c r="E115" s="248">
        <v>0</v>
      </c>
      <c r="F115" s="484" t="s">
        <v>653</v>
      </c>
    </row>
    <row r="116" spans="1:6" ht="12" customHeight="1">
      <c r="A116" s="227" t="s">
        <v>121</v>
      </c>
      <c r="B116" s="244" t="s">
        <v>380</v>
      </c>
      <c r="C116" s="265">
        <v>0</v>
      </c>
      <c r="D116" s="265">
        <v>0</v>
      </c>
      <c r="E116" s="248">
        <v>0</v>
      </c>
      <c r="F116" s="484" t="s">
        <v>654</v>
      </c>
    </row>
    <row r="117" spans="1:6" ht="12" customHeight="1">
      <c r="A117" s="227" t="s">
        <v>122</v>
      </c>
      <c r="B117" s="244" t="s">
        <v>394</v>
      </c>
      <c r="C117" s="265">
        <v>0</v>
      </c>
      <c r="D117" s="265">
        <v>0</v>
      </c>
      <c r="E117" s="248">
        <v>0</v>
      </c>
      <c r="F117" s="484" t="s">
        <v>655</v>
      </c>
    </row>
    <row r="118" spans="1:6" ht="12" customHeight="1">
      <c r="A118" s="227" t="s">
        <v>123</v>
      </c>
      <c r="B118" s="244" t="s">
        <v>395</v>
      </c>
      <c r="C118" s="265">
        <v>0</v>
      </c>
      <c r="D118" s="265">
        <v>0</v>
      </c>
      <c r="E118" s="248">
        <v>0</v>
      </c>
      <c r="F118" s="484" t="s">
        <v>656</v>
      </c>
    </row>
    <row r="119" spans="1:6" s="292" customFormat="1" ht="12" customHeight="1">
      <c r="A119" s="227" t="s">
        <v>396</v>
      </c>
      <c r="B119" s="244" t="s">
        <v>383</v>
      </c>
      <c r="C119" s="265">
        <v>0</v>
      </c>
      <c r="D119" s="265">
        <v>0</v>
      </c>
      <c r="E119" s="248">
        <v>0</v>
      </c>
      <c r="F119" s="484" t="s">
        <v>657</v>
      </c>
    </row>
    <row r="120" spans="1:6" ht="12" customHeight="1">
      <c r="A120" s="227" t="s">
        <v>397</v>
      </c>
      <c r="B120" s="244" t="s">
        <v>398</v>
      </c>
      <c r="C120" s="265">
        <v>0</v>
      </c>
      <c r="D120" s="265">
        <v>0</v>
      </c>
      <c r="E120" s="248">
        <v>0</v>
      </c>
      <c r="F120" s="484" t="s">
        <v>658</v>
      </c>
    </row>
    <row r="121" spans="1:6" ht="12" customHeight="1" thickBot="1">
      <c r="A121" s="225" t="s">
        <v>399</v>
      </c>
      <c r="B121" s="244" t="s">
        <v>400</v>
      </c>
      <c r="C121" s="267">
        <v>0</v>
      </c>
      <c r="D121" s="267">
        <v>0</v>
      </c>
      <c r="E121" s="250">
        <v>0</v>
      </c>
      <c r="F121" s="484" t="s">
        <v>659</v>
      </c>
    </row>
    <row r="122" spans="1:6" ht="12" customHeight="1" thickBot="1">
      <c r="A122" s="232" t="s">
        <v>8</v>
      </c>
      <c r="B122" s="240" t="s">
        <v>401</v>
      </c>
      <c r="C122" s="264"/>
      <c r="D122" s="264"/>
      <c r="E122" s="247"/>
      <c r="F122" s="484" t="s">
        <v>660</v>
      </c>
    </row>
    <row r="123" spans="1:6" ht="12" customHeight="1">
      <c r="A123" s="227" t="s">
        <v>58</v>
      </c>
      <c r="B123" s="221" t="s">
        <v>45</v>
      </c>
      <c r="C123" s="266"/>
      <c r="D123" s="266"/>
      <c r="E123" s="249"/>
      <c r="F123" s="484" t="s">
        <v>661</v>
      </c>
    </row>
    <row r="124" spans="1:6" ht="12" customHeight="1" thickBot="1">
      <c r="A124" s="228" t="s">
        <v>59</v>
      </c>
      <c r="B124" s="224" t="s">
        <v>46</v>
      </c>
      <c r="C124" s="267"/>
      <c r="D124" s="267"/>
      <c r="E124" s="250"/>
      <c r="F124" s="484" t="s">
        <v>662</v>
      </c>
    </row>
    <row r="125" spans="1:6" ht="12" customHeight="1" thickBot="1">
      <c r="A125" s="232" t="s">
        <v>9</v>
      </c>
      <c r="B125" s="240" t="s">
        <v>402</v>
      </c>
      <c r="C125" s="264"/>
      <c r="D125" s="264"/>
      <c r="E125" s="247"/>
      <c r="F125" s="484" t="s">
        <v>663</v>
      </c>
    </row>
    <row r="126" spans="1:6" ht="12" customHeight="1" thickBot="1">
      <c r="A126" s="232" t="s">
        <v>10</v>
      </c>
      <c r="B126" s="240" t="s">
        <v>403</v>
      </c>
      <c r="C126" s="264"/>
      <c r="D126" s="264"/>
      <c r="E126" s="247"/>
      <c r="F126" s="484" t="s">
        <v>664</v>
      </c>
    </row>
    <row r="127" spans="1:6" ht="12" customHeight="1">
      <c r="A127" s="227" t="s">
        <v>62</v>
      </c>
      <c r="B127" s="221" t="s">
        <v>404</v>
      </c>
      <c r="C127" s="265"/>
      <c r="D127" s="265"/>
      <c r="E127" s="248"/>
      <c r="F127" s="484" t="s">
        <v>665</v>
      </c>
    </row>
    <row r="128" spans="1:6" ht="12" customHeight="1">
      <c r="A128" s="227" t="s">
        <v>63</v>
      </c>
      <c r="B128" s="221" t="s">
        <v>405</v>
      </c>
      <c r="C128" s="265"/>
      <c r="D128" s="265"/>
      <c r="E128" s="248"/>
      <c r="F128" s="484" t="s">
        <v>666</v>
      </c>
    </row>
    <row r="129" spans="1:6" ht="12" customHeight="1" thickBot="1">
      <c r="A129" s="225" t="s">
        <v>64</v>
      </c>
      <c r="B129" s="219" t="s">
        <v>406</v>
      </c>
      <c r="C129" s="265"/>
      <c r="D129" s="265"/>
      <c r="E129" s="248"/>
      <c r="F129" s="484" t="s">
        <v>667</v>
      </c>
    </row>
    <row r="130" spans="1:6" ht="12" customHeight="1" thickBot="1">
      <c r="A130" s="232" t="s">
        <v>11</v>
      </c>
      <c r="B130" s="240" t="s">
        <v>407</v>
      </c>
      <c r="C130" s="264"/>
      <c r="D130" s="264"/>
      <c r="E130" s="247"/>
      <c r="F130" s="484" t="s">
        <v>668</v>
      </c>
    </row>
    <row r="131" spans="1:6" ht="12" customHeight="1">
      <c r="A131" s="227" t="s">
        <v>65</v>
      </c>
      <c r="B131" s="221" t="s">
        <v>408</v>
      </c>
      <c r="C131" s="265"/>
      <c r="D131" s="265"/>
      <c r="E131" s="248"/>
      <c r="F131" s="484" t="s">
        <v>669</v>
      </c>
    </row>
    <row r="132" spans="1:6" ht="12" customHeight="1">
      <c r="A132" s="227" t="s">
        <v>66</v>
      </c>
      <c r="B132" s="221" t="s">
        <v>409</v>
      </c>
      <c r="C132" s="265"/>
      <c r="D132" s="265"/>
      <c r="E132" s="248"/>
      <c r="F132" s="484" t="s">
        <v>670</v>
      </c>
    </row>
    <row r="133" spans="1:6" ht="12" customHeight="1">
      <c r="A133" s="227" t="s">
        <v>305</v>
      </c>
      <c r="B133" s="221" t="s">
        <v>410</v>
      </c>
      <c r="C133" s="265"/>
      <c r="D133" s="265"/>
      <c r="E133" s="248"/>
      <c r="F133" s="484" t="s">
        <v>671</v>
      </c>
    </row>
    <row r="134" spans="1:6" ht="12" customHeight="1" thickBot="1">
      <c r="A134" s="225" t="s">
        <v>307</v>
      </c>
      <c r="B134" s="219" t="s">
        <v>411</v>
      </c>
      <c r="C134" s="265"/>
      <c r="D134" s="265"/>
      <c r="E134" s="248"/>
      <c r="F134" s="484" t="s">
        <v>672</v>
      </c>
    </row>
    <row r="135" spans="1:6" ht="12" customHeight="1" thickBot="1">
      <c r="A135" s="232" t="s">
        <v>12</v>
      </c>
      <c r="B135" s="240" t="s">
        <v>412</v>
      </c>
      <c r="C135" s="270"/>
      <c r="D135" s="270"/>
      <c r="E135" s="282"/>
      <c r="F135" s="484" t="s">
        <v>673</v>
      </c>
    </row>
    <row r="136" spans="1:6" ht="12" customHeight="1">
      <c r="A136" s="227" t="s">
        <v>67</v>
      </c>
      <c r="B136" s="221" t="s">
        <v>413</v>
      </c>
      <c r="C136" s="265"/>
      <c r="D136" s="265"/>
      <c r="E136" s="248"/>
      <c r="F136" s="484" t="s">
        <v>674</v>
      </c>
    </row>
    <row r="137" spans="1:6" ht="12" customHeight="1">
      <c r="A137" s="227" t="s">
        <v>68</v>
      </c>
      <c r="B137" s="221" t="s">
        <v>414</v>
      </c>
      <c r="C137" s="265"/>
      <c r="D137" s="265"/>
      <c r="E137" s="248"/>
      <c r="F137" s="484" t="s">
        <v>675</v>
      </c>
    </row>
    <row r="138" spans="1:6" ht="12" customHeight="1">
      <c r="A138" s="227" t="s">
        <v>314</v>
      </c>
      <c r="B138" s="221" t="s">
        <v>415</v>
      </c>
      <c r="C138" s="265"/>
      <c r="D138" s="265"/>
      <c r="E138" s="248"/>
      <c r="F138" s="484" t="s">
        <v>676</v>
      </c>
    </row>
    <row r="139" spans="1:6" ht="12" customHeight="1" thickBot="1">
      <c r="A139" s="225" t="s">
        <v>316</v>
      </c>
      <c r="B139" s="219" t="s">
        <v>416</v>
      </c>
      <c r="C139" s="265"/>
      <c r="D139" s="265"/>
      <c r="E139" s="248"/>
      <c r="F139" s="484" t="s">
        <v>677</v>
      </c>
    </row>
    <row r="140" spans="1:9" ht="15" customHeight="1" thickBot="1">
      <c r="A140" s="232" t="s">
        <v>13</v>
      </c>
      <c r="B140" s="240" t="s">
        <v>417</v>
      </c>
      <c r="C140" s="42"/>
      <c r="D140" s="42"/>
      <c r="E140" s="216"/>
      <c r="F140" s="484" t="s">
        <v>678</v>
      </c>
      <c r="G140" s="281"/>
      <c r="H140" s="281"/>
      <c r="I140" s="281"/>
    </row>
    <row r="141" spans="1:6" s="274" customFormat="1" ht="12.75" customHeight="1">
      <c r="A141" s="227" t="s">
        <v>114</v>
      </c>
      <c r="B141" s="221" t="s">
        <v>418</v>
      </c>
      <c r="C141" s="265">
        <v>0</v>
      </c>
      <c r="D141" s="265">
        <v>0</v>
      </c>
      <c r="E141" s="248">
        <v>0</v>
      </c>
      <c r="F141" s="484" t="s">
        <v>679</v>
      </c>
    </row>
    <row r="142" spans="1:6" ht="12.75" customHeight="1">
      <c r="A142" s="227" t="s">
        <v>115</v>
      </c>
      <c r="B142" s="221" t="s">
        <v>419</v>
      </c>
      <c r="C142" s="265">
        <v>0</v>
      </c>
      <c r="D142" s="265">
        <v>0</v>
      </c>
      <c r="E142" s="248">
        <v>0</v>
      </c>
      <c r="F142" s="484" t="s">
        <v>680</v>
      </c>
    </row>
    <row r="143" spans="1:6" ht="12.75" customHeight="1">
      <c r="A143" s="227" t="s">
        <v>137</v>
      </c>
      <c r="B143" s="221" t="s">
        <v>420</v>
      </c>
      <c r="C143" s="265">
        <v>0</v>
      </c>
      <c r="D143" s="265">
        <v>0</v>
      </c>
      <c r="E143" s="248">
        <v>0</v>
      </c>
      <c r="F143" s="484" t="s">
        <v>681</v>
      </c>
    </row>
    <row r="144" spans="1:6" ht="12.75" customHeight="1" thickBot="1">
      <c r="A144" s="227" t="s">
        <v>322</v>
      </c>
      <c r="B144" s="221" t="s">
        <v>421</v>
      </c>
      <c r="C144" s="265">
        <v>0</v>
      </c>
      <c r="D144" s="265">
        <v>0</v>
      </c>
      <c r="E144" s="248">
        <v>0</v>
      </c>
      <c r="F144" s="484" t="s">
        <v>682</v>
      </c>
    </row>
    <row r="145" spans="1:6" ht="16.5" thickBot="1">
      <c r="A145" s="232" t="s">
        <v>14</v>
      </c>
      <c r="B145" s="240" t="s">
        <v>422</v>
      </c>
      <c r="C145" s="214">
        <v>10260</v>
      </c>
      <c r="D145" s="214">
        <f>SUM(D141:D144,D109,D92)</f>
        <v>106293</v>
      </c>
      <c r="E145" s="214">
        <f>SUM(E141:E144,E109,E92)</f>
        <v>106033</v>
      </c>
      <c r="F145" s="484" t="s">
        <v>683</v>
      </c>
    </row>
    <row r="146" spans="1:6" ht="16.5" thickBot="1">
      <c r="A146" s="257" t="s">
        <v>15</v>
      </c>
      <c r="B146" s="260" t="s">
        <v>423</v>
      </c>
      <c r="C146" s="214">
        <v>10260</v>
      </c>
      <c r="D146" s="214">
        <v>106293</v>
      </c>
      <c r="E146" s="215">
        <v>106033</v>
      </c>
      <c r="F146" s="484" t="s">
        <v>684</v>
      </c>
    </row>
    <row r="148" spans="1:5" ht="18.75" customHeight="1">
      <c r="A148" s="503" t="s">
        <v>424</v>
      </c>
      <c r="B148" s="503"/>
      <c r="C148" s="503"/>
      <c r="D148" s="503"/>
      <c r="E148" s="503"/>
    </row>
    <row r="149" spans="1:5" ht="13.5" customHeight="1" thickBot="1">
      <c r="A149" s="242" t="s">
        <v>96</v>
      </c>
      <c r="B149" s="242"/>
      <c r="C149" s="272"/>
      <c r="E149" s="259" t="s">
        <v>136</v>
      </c>
    </row>
    <row r="150" spans="1:5" ht="21.75" thickBot="1">
      <c r="A150" s="232">
        <v>1</v>
      </c>
      <c r="B150" s="235" t="s">
        <v>425</v>
      </c>
      <c r="C150" s="258">
        <f>+C61-C125</f>
        <v>0</v>
      </c>
      <c r="D150" s="258">
        <f>+D61-D125</f>
        <v>0</v>
      </c>
      <c r="E150" s="258">
        <f>+E61-E125</f>
        <v>0</v>
      </c>
    </row>
    <row r="151" spans="1:5" ht="21.75" thickBot="1">
      <c r="A151" s="232" t="s">
        <v>7</v>
      </c>
      <c r="B151" s="235" t="s">
        <v>426</v>
      </c>
      <c r="C151" s="258">
        <f>+C84-C145</f>
        <v>65961</v>
      </c>
      <c r="D151" s="258">
        <f>+D84-D145</f>
        <v>0</v>
      </c>
      <c r="E151" s="258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261" customFormat="1" ht="12.75" customHeight="1">
      <c r="C161" s="262"/>
      <c r="D161" s="262"/>
      <c r="E161" s="262"/>
      <c r="F161" s="272"/>
    </row>
  </sheetData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Úrhida Község Önkormányzat
2014. ÉVI ZÁRSZÁMADÁS
ÁLLAMIGAZGATÁSI FELADATOK MÉRLEGE
&amp;R&amp;"Times New Roman CE,Félkövér dőlt"&amp;11 1.4. melléklet a 7/2015. (V.29.) önkormányzati rendelethez</oddHeader>
  </headerFooter>
  <rowBreaks count="1" manualBreakCount="1">
    <brk id="86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workbookViewId="0" topLeftCell="C1">
      <selection activeCell="E6" sqref="E6"/>
    </sheetView>
  </sheetViews>
  <sheetFormatPr defaultColWidth="9.00390625" defaultRowHeight="12.75"/>
  <cols>
    <col min="1" max="1" width="6.875" style="9" customWidth="1"/>
    <col min="2" max="2" width="55.125" style="22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1" width="9.375" style="488" hidden="1" customWidth="1"/>
    <col min="12" max="16384" width="9.375" style="9" customWidth="1"/>
  </cols>
  <sheetData>
    <row r="1" spans="2:10" ht="39.75" customHeight="1">
      <c r="B1" s="305" t="s">
        <v>100</v>
      </c>
      <c r="C1" s="306"/>
      <c r="D1" s="306"/>
      <c r="E1" s="306"/>
      <c r="F1" s="306"/>
      <c r="G1" s="306"/>
      <c r="H1" s="306"/>
      <c r="I1" s="306"/>
      <c r="J1" s="506" t="str">
        <f>+CONCATENATE("2.1. melléklet a ……/",LEFT('1.1.sz.mell.'!C3,4)+1,". (……) önkormányzati rendelethez")</f>
        <v>2.1. melléklet a ……/2015. (……) önkormányzati rendelethez</v>
      </c>
    </row>
    <row r="2" spans="7:10" ht="14.25" thickBot="1">
      <c r="G2" s="28"/>
      <c r="H2" s="28"/>
      <c r="I2" s="28" t="s">
        <v>49</v>
      </c>
      <c r="J2" s="506"/>
    </row>
    <row r="3" spans="1:10" ht="18" customHeight="1" thickBot="1">
      <c r="A3" s="507" t="s">
        <v>57</v>
      </c>
      <c r="B3" s="333" t="s">
        <v>42</v>
      </c>
      <c r="C3" s="334"/>
      <c r="D3" s="334"/>
      <c r="E3" s="334"/>
      <c r="F3" s="333" t="s">
        <v>43</v>
      </c>
      <c r="G3" s="335"/>
      <c r="H3" s="335"/>
      <c r="I3" s="335"/>
      <c r="J3" s="506"/>
    </row>
    <row r="4" spans="1:11" s="307" customFormat="1" ht="35.25" customHeight="1" thickBot="1">
      <c r="A4" s="508"/>
      <c r="B4" s="23" t="s">
        <v>50</v>
      </c>
      <c r="C4" s="24" t="str">
        <f>+CONCATENATE(LEFT('1.1.sz.mell.'!C3,4),". évi eredeti előirányzat")</f>
        <v>2014. évi eredeti előirányzat</v>
      </c>
      <c r="D4" s="293" t="str">
        <f>+CONCATENATE(LEFT('1.1.sz.mell.'!C3,4),". évi módosított előirányzat")</f>
        <v>2014. évi módosított előirányzat</v>
      </c>
      <c r="E4" s="24" t="str">
        <f>+CONCATENATE(LEFT('1.1.sz.mell.'!C3,4),". évi teljesítés")</f>
        <v>2014. évi teljesítés</v>
      </c>
      <c r="F4" s="23" t="s">
        <v>50</v>
      </c>
      <c r="G4" s="24" t="str">
        <f>+C4</f>
        <v>2014. évi eredeti előirányzat</v>
      </c>
      <c r="H4" s="293" t="str">
        <f>+D4</f>
        <v>2014. évi módosított előirányzat</v>
      </c>
      <c r="I4" s="323" t="str">
        <f>+E4</f>
        <v>2014. évi teljesítés</v>
      </c>
      <c r="J4" s="506"/>
      <c r="K4" s="489"/>
    </row>
    <row r="5" spans="1:11" s="308" customFormat="1" ht="12" customHeight="1" thickBot="1">
      <c r="A5" s="336" t="s">
        <v>370</v>
      </c>
      <c r="B5" s="337" t="s">
        <v>371</v>
      </c>
      <c r="C5" s="338" t="s">
        <v>372</v>
      </c>
      <c r="D5" s="338" t="s">
        <v>373</v>
      </c>
      <c r="E5" s="338" t="s">
        <v>374</v>
      </c>
      <c r="F5" s="337" t="s">
        <v>451</v>
      </c>
      <c r="G5" s="338" t="s">
        <v>452</v>
      </c>
      <c r="H5" s="338" t="s">
        <v>453</v>
      </c>
      <c r="I5" s="339" t="s">
        <v>454</v>
      </c>
      <c r="J5" s="506"/>
      <c r="K5" s="490"/>
    </row>
    <row r="6" spans="1:11" ht="15" customHeight="1">
      <c r="A6" s="309" t="s">
        <v>6</v>
      </c>
      <c r="B6" s="310" t="s">
        <v>427</v>
      </c>
      <c r="C6" s="296">
        <v>135056</v>
      </c>
      <c r="D6" s="296">
        <v>137315</v>
      </c>
      <c r="E6" s="296">
        <v>137315</v>
      </c>
      <c r="F6" s="310" t="s">
        <v>51</v>
      </c>
      <c r="G6" s="296">
        <v>76575</v>
      </c>
      <c r="H6" s="296">
        <v>90740</v>
      </c>
      <c r="I6" s="302">
        <v>87122</v>
      </c>
      <c r="J6" s="506"/>
      <c r="K6" s="488" t="s">
        <v>630</v>
      </c>
    </row>
    <row r="7" spans="1:11" ht="15" customHeight="1">
      <c r="A7" s="311" t="s">
        <v>7</v>
      </c>
      <c r="B7" s="312" t="s">
        <v>428</v>
      </c>
      <c r="C7" s="297">
        <v>0</v>
      </c>
      <c r="D7" s="297">
        <v>13905</v>
      </c>
      <c r="E7" s="297">
        <v>14218</v>
      </c>
      <c r="F7" s="312" t="s">
        <v>116</v>
      </c>
      <c r="G7" s="297">
        <v>19232</v>
      </c>
      <c r="H7" s="297">
        <v>21084</v>
      </c>
      <c r="I7" s="303">
        <v>19607</v>
      </c>
      <c r="J7" s="506"/>
      <c r="K7" s="488" t="s">
        <v>631</v>
      </c>
    </row>
    <row r="8" spans="1:11" ht="15" customHeight="1">
      <c r="A8" s="311" t="s">
        <v>8</v>
      </c>
      <c r="B8" s="312" t="s">
        <v>429</v>
      </c>
      <c r="C8" s="297">
        <v>0</v>
      </c>
      <c r="D8" s="297">
        <v>0</v>
      </c>
      <c r="E8" s="297">
        <v>0</v>
      </c>
      <c r="F8" s="312" t="s">
        <v>141</v>
      </c>
      <c r="G8" s="297">
        <v>44962</v>
      </c>
      <c r="H8" s="297">
        <v>52233</v>
      </c>
      <c r="I8" s="303">
        <v>47079</v>
      </c>
      <c r="J8" s="506"/>
      <c r="K8" s="488" t="s">
        <v>632</v>
      </c>
    </row>
    <row r="9" spans="1:11" ht="15" customHeight="1">
      <c r="A9" s="311" t="s">
        <v>9</v>
      </c>
      <c r="B9" s="312" t="s">
        <v>107</v>
      </c>
      <c r="C9" s="297">
        <v>39900</v>
      </c>
      <c r="D9" s="297">
        <v>41872</v>
      </c>
      <c r="E9" s="297">
        <v>19316</v>
      </c>
      <c r="F9" s="312" t="s">
        <v>117</v>
      </c>
      <c r="G9" s="297">
        <v>5950</v>
      </c>
      <c r="H9" s="297">
        <v>10707</v>
      </c>
      <c r="I9" s="303">
        <v>7451</v>
      </c>
      <c r="J9" s="506"/>
      <c r="K9" s="488" t="s">
        <v>633</v>
      </c>
    </row>
    <row r="10" spans="1:11" ht="15" customHeight="1">
      <c r="A10" s="311" t="s">
        <v>10</v>
      </c>
      <c r="B10" s="313" t="s">
        <v>430</v>
      </c>
      <c r="C10" s="297">
        <v>0</v>
      </c>
      <c r="D10" s="297">
        <v>0</v>
      </c>
      <c r="E10" s="297">
        <v>5697</v>
      </c>
      <c r="F10" s="312" t="s">
        <v>118</v>
      </c>
      <c r="G10" s="297">
        <v>8247</v>
      </c>
      <c r="H10" s="297">
        <v>8644</v>
      </c>
      <c r="I10" s="303">
        <v>3833</v>
      </c>
      <c r="J10" s="506"/>
      <c r="K10" s="488" t="s">
        <v>634</v>
      </c>
    </row>
    <row r="11" spans="1:11" ht="15" customHeight="1">
      <c r="A11" s="311" t="s">
        <v>11</v>
      </c>
      <c r="B11" s="312" t="s">
        <v>611</v>
      </c>
      <c r="C11" s="298">
        <v>0</v>
      </c>
      <c r="D11" s="298">
        <v>0</v>
      </c>
      <c r="E11" s="298">
        <v>0</v>
      </c>
      <c r="F11" s="312" t="s">
        <v>37</v>
      </c>
      <c r="G11" s="297"/>
      <c r="H11" s="297"/>
      <c r="I11" s="303"/>
      <c r="J11" s="506"/>
      <c r="K11" s="488" t="s">
        <v>635</v>
      </c>
    </row>
    <row r="12" spans="1:11" ht="15" customHeight="1">
      <c r="A12" s="311" t="s">
        <v>12</v>
      </c>
      <c r="B12" s="312" t="s">
        <v>301</v>
      </c>
      <c r="C12" s="297">
        <v>9822</v>
      </c>
      <c r="D12" s="297">
        <v>14022</v>
      </c>
      <c r="E12" s="297">
        <v>15841</v>
      </c>
      <c r="F12" s="7"/>
      <c r="G12" s="297"/>
      <c r="H12" s="297"/>
      <c r="I12" s="303"/>
      <c r="J12" s="506"/>
      <c r="K12" s="488" t="s">
        <v>636</v>
      </c>
    </row>
    <row r="13" spans="1:10" ht="15" customHeight="1">
      <c r="A13" s="311" t="s">
        <v>13</v>
      </c>
      <c r="B13" s="7"/>
      <c r="C13" s="297"/>
      <c r="D13" s="297"/>
      <c r="E13" s="297"/>
      <c r="F13" s="7"/>
      <c r="G13" s="297"/>
      <c r="H13" s="297"/>
      <c r="I13" s="303"/>
      <c r="J13" s="506"/>
    </row>
    <row r="14" spans="1:10" ht="15" customHeight="1">
      <c r="A14" s="311" t="s">
        <v>14</v>
      </c>
      <c r="B14" s="322"/>
      <c r="C14" s="298"/>
      <c r="D14" s="298"/>
      <c r="E14" s="298"/>
      <c r="F14" s="7"/>
      <c r="G14" s="297"/>
      <c r="H14" s="297"/>
      <c r="I14" s="303"/>
      <c r="J14" s="506"/>
    </row>
    <row r="15" spans="1:10" ht="15" customHeight="1">
      <c r="A15" s="311" t="s">
        <v>15</v>
      </c>
      <c r="B15" s="7"/>
      <c r="C15" s="297"/>
      <c r="D15" s="297"/>
      <c r="E15" s="297"/>
      <c r="F15" s="7"/>
      <c r="G15" s="297"/>
      <c r="H15" s="297"/>
      <c r="I15" s="303"/>
      <c r="J15" s="506"/>
    </row>
    <row r="16" spans="1:10" ht="15" customHeight="1">
      <c r="A16" s="311" t="s">
        <v>16</v>
      </c>
      <c r="B16" s="7"/>
      <c r="C16" s="297"/>
      <c r="D16" s="297"/>
      <c r="E16" s="297"/>
      <c r="F16" s="7"/>
      <c r="G16" s="297"/>
      <c r="H16" s="297"/>
      <c r="I16" s="303"/>
      <c r="J16" s="506"/>
    </row>
    <row r="17" spans="1:10" ht="15" customHeight="1" thickBot="1">
      <c r="A17" s="311" t="s">
        <v>17</v>
      </c>
      <c r="B17" s="12"/>
      <c r="C17" s="299"/>
      <c r="D17" s="299"/>
      <c r="E17" s="299"/>
      <c r="F17" s="7"/>
      <c r="G17" s="299"/>
      <c r="H17" s="299"/>
      <c r="I17" s="304"/>
      <c r="J17" s="506"/>
    </row>
    <row r="18" spans="1:11" ht="17.25" customHeight="1" thickBot="1">
      <c r="A18" s="314" t="s">
        <v>18</v>
      </c>
      <c r="B18" s="295" t="s">
        <v>431</v>
      </c>
      <c r="C18" s="300">
        <f>+C6+C7+C9+C10+C12+C13+C14+C15+C16+C17</f>
        <v>184778</v>
      </c>
      <c r="D18" s="300">
        <f>+D6+D7+D9+D10+D12+D13+D14+D15+D16+D17</f>
        <v>207114</v>
      </c>
      <c r="E18" s="300">
        <f>+E6+E7+E9+E10+E12+E13+E14+E15+E16+E17</f>
        <v>192387</v>
      </c>
      <c r="F18" s="295" t="s">
        <v>438</v>
      </c>
      <c r="G18" s="300">
        <f>SUM(G6:G17)</f>
        <v>154966</v>
      </c>
      <c r="H18" s="300">
        <f>SUM(H6:H17)</f>
        <v>183408</v>
      </c>
      <c r="I18" s="300">
        <f>SUM(I6:I17)</f>
        <v>165092</v>
      </c>
      <c r="J18" s="506"/>
      <c r="K18" s="488" t="s">
        <v>637</v>
      </c>
    </row>
    <row r="19" spans="1:11" ht="15" customHeight="1">
      <c r="A19" s="315" t="s">
        <v>19</v>
      </c>
      <c r="B19" s="316" t="s">
        <v>432</v>
      </c>
      <c r="C19" s="29">
        <f>+C20+C21+C22+C23</f>
        <v>153111</v>
      </c>
      <c r="D19" s="29">
        <f>+D20+D21+D22+D23</f>
        <v>153111</v>
      </c>
      <c r="E19" s="29">
        <f>+E20+E21+E22+E23</f>
        <v>157772</v>
      </c>
      <c r="F19" s="317" t="s">
        <v>124</v>
      </c>
      <c r="G19" s="301"/>
      <c r="H19" s="301"/>
      <c r="I19" s="301"/>
      <c r="J19" s="506"/>
      <c r="K19" s="488" t="s">
        <v>638</v>
      </c>
    </row>
    <row r="20" spans="1:11" ht="15" customHeight="1">
      <c r="A20" s="318" t="s">
        <v>20</v>
      </c>
      <c r="B20" s="317" t="s">
        <v>133</v>
      </c>
      <c r="C20" s="294">
        <v>153111</v>
      </c>
      <c r="D20" s="294">
        <v>153111</v>
      </c>
      <c r="E20" s="294">
        <v>153111</v>
      </c>
      <c r="F20" s="317" t="s">
        <v>439</v>
      </c>
      <c r="G20" s="294"/>
      <c r="H20" s="294"/>
      <c r="I20" s="294"/>
      <c r="J20" s="506"/>
      <c r="K20" s="488" t="s">
        <v>639</v>
      </c>
    </row>
    <row r="21" spans="1:11" ht="15" customHeight="1">
      <c r="A21" s="318" t="s">
        <v>21</v>
      </c>
      <c r="B21" s="317" t="s">
        <v>134</v>
      </c>
      <c r="C21" s="294"/>
      <c r="D21" s="294"/>
      <c r="E21" s="294"/>
      <c r="F21" s="317" t="s">
        <v>98</v>
      </c>
      <c r="G21" s="294"/>
      <c r="H21" s="294"/>
      <c r="I21" s="294"/>
      <c r="J21" s="506"/>
      <c r="K21" s="488" t="s">
        <v>640</v>
      </c>
    </row>
    <row r="22" spans="1:11" ht="15" customHeight="1">
      <c r="A22" s="318" t="s">
        <v>22</v>
      </c>
      <c r="B22" s="317" t="s">
        <v>139</v>
      </c>
      <c r="C22" s="294"/>
      <c r="D22" s="294"/>
      <c r="E22" s="294"/>
      <c r="F22" s="317" t="s">
        <v>99</v>
      </c>
      <c r="G22" s="294"/>
      <c r="H22" s="294"/>
      <c r="I22" s="294"/>
      <c r="J22" s="506"/>
      <c r="K22" s="488" t="s">
        <v>641</v>
      </c>
    </row>
    <row r="23" spans="1:11" ht="15" customHeight="1">
      <c r="A23" s="318" t="s">
        <v>23</v>
      </c>
      <c r="B23" s="317" t="s">
        <v>140</v>
      </c>
      <c r="C23" s="294"/>
      <c r="D23" s="294"/>
      <c r="E23" s="294">
        <v>4661</v>
      </c>
      <c r="F23" s="316" t="s">
        <v>142</v>
      </c>
      <c r="G23" s="294"/>
      <c r="H23" s="294"/>
      <c r="I23" s="294"/>
      <c r="J23" s="506"/>
      <c r="K23" s="488" t="s">
        <v>642</v>
      </c>
    </row>
    <row r="24" spans="1:11" ht="15" customHeight="1">
      <c r="A24" s="318" t="s">
        <v>24</v>
      </c>
      <c r="B24" s="317" t="s">
        <v>433</v>
      </c>
      <c r="C24" s="319">
        <f>+C25+C26</f>
        <v>1766</v>
      </c>
      <c r="D24" s="319">
        <f>+D25+D26</f>
        <v>1766</v>
      </c>
      <c r="E24" s="319">
        <f>+E25+E26</f>
        <v>129656</v>
      </c>
      <c r="F24" s="317" t="s">
        <v>125</v>
      </c>
      <c r="G24" s="294"/>
      <c r="H24" s="294"/>
      <c r="I24" s="294"/>
      <c r="J24" s="506"/>
      <c r="K24" s="488" t="s">
        <v>643</v>
      </c>
    </row>
    <row r="25" spans="1:11" ht="15" customHeight="1">
      <c r="A25" s="315" t="s">
        <v>25</v>
      </c>
      <c r="B25" s="316" t="s">
        <v>434</v>
      </c>
      <c r="C25" s="301">
        <v>1766</v>
      </c>
      <c r="D25" s="301">
        <v>1766</v>
      </c>
      <c r="E25" s="301"/>
      <c r="F25" s="310" t="s">
        <v>126</v>
      </c>
      <c r="G25" s="301"/>
      <c r="H25" s="301"/>
      <c r="I25" s="301"/>
      <c r="J25" s="506"/>
      <c r="K25" s="488" t="s">
        <v>644</v>
      </c>
    </row>
    <row r="26" spans="1:11" ht="15" customHeight="1" thickBot="1">
      <c r="A26" s="318" t="s">
        <v>26</v>
      </c>
      <c r="B26" s="317" t="s">
        <v>435</v>
      </c>
      <c r="C26" s="294"/>
      <c r="D26" s="294"/>
      <c r="E26" s="294">
        <v>129656</v>
      </c>
      <c r="F26" s="7"/>
      <c r="G26" s="294"/>
      <c r="H26" s="294"/>
      <c r="I26" s="294"/>
      <c r="J26" s="506"/>
      <c r="K26" s="488" t="s">
        <v>645</v>
      </c>
    </row>
    <row r="27" spans="1:11" ht="17.25" customHeight="1" thickBot="1">
      <c r="A27" s="314" t="s">
        <v>27</v>
      </c>
      <c r="B27" s="295" t="s">
        <v>436</v>
      </c>
      <c r="C27" s="300">
        <f>+C19+C24</f>
        <v>154877</v>
      </c>
      <c r="D27" s="300">
        <f>+D19+D24</f>
        <v>154877</v>
      </c>
      <c r="E27" s="300">
        <f>+E19+E24</f>
        <v>287428</v>
      </c>
      <c r="F27" s="295" t="s">
        <v>440</v>
      </c>
      <c r="G27" s="300">
        <f>SUM(G19:G26)</f>
        <v>0</v>
      </c>
      <c r="H27" s="300">
        <f>SUM(H19:H26)</f>
        <v>0</v>
      </c>
      <c r="I27" s="300">
        <f>SUM(I19:I26)</f>
        <v>0</v>
      </c>
      <c r="J27" s="506"/>
      <c r="K27" s="488" t="s">
        <v>646</v>
      </c>
    </row>
    <row r="28" spans="1:11" ht="17.25" customHeight="1" thickBot="1">
      <c r="A28" s="314" t="s">
        <v>28</v>
      </c>
      <c r="B28" s="320" t="s">
        <v>437</v>
      </c>
      <c r="C28" s="43">
        <f>+C18+C27</f>
        <v>339655</v>
      </c>
      <c r="D28" s="43">
        <f>+D18+D27</f>
        <v>361991</v>
      </c>
      <c r="E28" s="321">
        <f>+E18+E27</f>
        <v>479815</v>
      </c>
      <c r="F28" s="320" t="s">
        <v>441</v>
      </c>
      <c r="G28" s="43">
        <f>+G18+G27</f>
        <v>154966</v>
      </c>
      <c r="H28" s="43">
        <f>+H18+H27</f>
        <v>183408</v>
      </c>
      <c r="I28" s="43">
        <f>+I18+I27</f>
        <v>165092</v>
      </c>
      <c r="J28" s="506"/>
      <c r="K28" s="488" t="s">
        <v>647</v>
      </c>
    </row>
    <row r="29" spans="1:11" ht="17.25" customHeight="1" thickBot="1">
      <c r="A29" s="314" t="s">
        <v>29</v>
      </c>
      <c r="B29" s="320" t="s">
        <v>102</v>
      </c>
      <c r="C29" s="43" t="str">
        <f>IF(C18-G18&lt;0,G18-C18,"-")</f>
        <v>-</v>
      </c>
      <c r="D29" s="43" t="str">
        <f>IF(D18-H18&lt;0,H18-D18,"-")</f>
        <v>-</v>
      </c>
      <c r="E29" s="321" t="str">
        <f>IF(E18-I18&lt;0,I18-E18,"-")</f>
        <v>-</v>
      </c>
      <c r="F29" s="320" t="s">
        <v>103</v>
      </c>
      <c r="G29" s="43">
        <f>IF(C18-G18&gt;0,C18-G18,"-")</f>
        <v>29812</v>
      </c>
      <c r="H29" s="43">
        <f>IF(D18-H18&gt;0,D18-H18,"-")</f>
        <v>23706</v>
      </c>
      <c r="I29" s="43">
        <f>IF(E18-I18&gt;0,E18-I18,"-")</f>
        <v>27295</v>
      </c>
      <c r="J29" s="506"/>
      <c r="K29" s="488" t="s">
        <v>648</v>
      </c>
    </row>
    <row r="30" spans="1:11" ht="17.25" customHeight="1" thickBot="1">
      <c r="A30" s="314" t="s">
        <v>30</v>
      </c>
      <c r="B30" s="320" t="s">
        <v>143</v>
      </c>
      <c r="C30" s="43" t="str">
        <f>IF(C28-G28&lt;0,G28-C28,"-")</f>
        <v>-</v>
      </c>
      <c r="D30" s="43" t="str">
        <f>IF(D28-H28&lt;0,H28-D28,"-")</f>
        <v>-</v>
      </c>
      <c r="E30" s="321" t="str">
        <f>IF(E28-I28&lt;0,I28-E28,"-")</f>
        <v>-</v>
      </c>
      <c r="F30" s="320" t="s">
        <v>144</v>
      </c>
      <c r="G30" s="43">
        <f>IF(C28-G28&gt;0,C28-G28,"-")</f>
        <v>184689</v>
      </c>
      <c r="H30" s="43">
        <f>IF(D28-H28&gt;0,D28-H28,"-")</f>
        <v>178583</v>
      </c>
      <c r="I30" s="43">
        <f>IF(E28-I28&gt;0,E28-I28,"-")</f>
        <v>314723</v>
      </c>
      <c r="J30" s="506"/>
      <c r="K30" s="488" t="s">
        <v>649</v>
      </c>
    </row>
  </sheetData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2.1.sz.mellékelt a 7/2015.(V.29.) önkormányzati 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workbookViewId="0" topLeftCell="D1">
      <selection activeCell="H23" sqref="H23"/>
    </sheetView>
  </sheetViews>
  <sheetFormatPr defaultColWidth="9.00390625" defaultRowHeight="12.75"/>
  <cols>
    <col min="1" max="1" width="6.875" style="9" customWidth="1"/>
    <col min="2" max="2" width="55.125" style="22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1" width="0" style="488" hidden="1" customWidth="1"/>
    <col min="12" max="16384" width="9.375" style="9" customWidth="1"/>
  </cols>
  <sheetData>
    <row r="1" spans="2:10" ht="39.75" customHeight="1">
      <c r="B1" s="305" t="s">
        <v>101</v>
      </c>
      <c r="C1" s="306"/>
      <c r="D1" s="306"/>
      <c r="E1" s="306"/>
      <c r="F1" s="306"/>
      <c r="G1" s="306"/>
      <c r="H1" s="306"/>
      <c r="I1" s="306"/>
      <c r="J1" s="509" t="str">
        <f>+CONCATENATE("2.2. melléklet a ……/",LEFT('1.1.sz.mell.'!C3,4)+1,". (……) önkormányzati rendelethez")</f>
        <v>2.2. melléklet a ……/2015. (……) önkormányzati rendelethez</v>
      </c>
    </row>
    <row r="2" spans="7:10" ht="14.25" thickBot="1">
      <c r="G2" s="28"/>
      <c r="H2" s="28"/>
      <c r="I2" s="28" t="s">
        <v>49</v>
      </c>
      <c r="J2" s="509"/>
    </row>
    <row r="3" spans="1:10" ht="24" customHeight="1" thickBot="1">
      <c r="A3" s="510" t="s">
        <v>57</v>
      </c>
      <c r="B3" s="333" t="s">
        <v>42</v>
      </c>
      <c r="C3" s="334"/>
      <c r="D3" s="334"/>
      <c r="E3" s="334"/>
      <c r="F3" s="333" t="s">
        <v>43</v>
      </c>
      <c r="G3" s="335"/>
      <c r="H3" s="335"/>
      <c r="I3" s="335"/>
      <c r="J3" s="509"/>
    </row>
    <row r="4" spans="1:11" s="307" customFormat="1" ht="35.25" customHeight="1" thickBot="1">
      <c r="A4" s="511"/>
      <c r="B4" s="23" t="s">
        <v>50</v>
      </c>
      <c r="C4" s="24" t="str">
        <f>+'2.1.sz.mell  '!C4</f>
        <v>2014. évi eredeti előirányzat</v>
      </c>
      <c r="D4" s="293" t="str">
        <f>+'2.1.sz.mell  '!D4</f>
        <v>2014. évi módosított előirányzat</v>
      </c>
      <c r="E4" s="24" t="str">
        <f>+'2.1.sz.mell  '!E4</f>
        <v>2014. évi teljesítés</v>
      </c>
      <c r="F4" s="23" t="s">
        <v>50</v>
      </c>
      <c r="G4" s="24" t="str">
        <f>+'2.1.sz.mell  '!C4</f>
        <v>2014. évi eredeti előirányzat</v>
      </c>
      <c r="H4" s="293" t="str">
        <f>+'2.1.sz.mell  '!D4</f>
        <v>2014. évi módosított előirányzat</v>
      </c>
      <c r="I4" s="323" t="str">
        <f>+'2.1.sz.mell  '!E4</f>
        <v>2014. évi teljesítés</v>
      </c>
      <c r="J4" s="509"/>
      <c r="K4" s="489"/>
    </row>
    <row r="5" spans="1:11" s="307" customFormat="1" ht="13.5" thickBot="1">
      <c r="A5" s="336" t="s">
        <v>370</v>
      </c>
      <c r="B5" s="337" t="s">
        <v>371</v>
      </c>
      <c r="C5" s="338" t="s">
        <v>372</v>
      </c>
      <c r="D5" s="338" t="s">
        <v>373</v>
      </c>
      <c r="E5" s="338" t="s">
        <v>374</v>
      </c>
      <c r="F5" s="337" t="s">
        <v>451</v>
      </c>
      <c r="G5" s="338" t="s">
        <v>452</v>
      </c>
      <c r="H5" s="338" t="s">
        <v>453</v>
      </c>
      <c r="I5" s="339" t="s">
        <v>454</v>
      </c>
      <c r="J5" s="509"/>
      <c r="K5" s="490"/>
    </row>
    <row r="6" spans="1:11" ht="12.75" customHeight="1">
      <c r="A6" s="309" t="s">
        <v>6</v>
      </c>
      <c r="B6" s="310" t="s">
        <v>442</v>
      </c>
      <c r="C6" s="296">
        <v>4200</v>
      </c>
      <c r="D6" s="296">
        <v>33214</v>
      </c>
      <c r="E6" s="296">
        <v>33227</v>
      </c>
      <c r="F6" s="310" t="s">
        <v>135</v>
      </c>
      <c r="G6" s="296">
        <v>2294</v>
      </c>
      <c r="H6" s="296">
        <v>7182</v>
      </c>
      <c r="I6" s="302">
        <v>6568</v>
      </c>
      <c r="J6" s="509"/>
      <c r="K6" s="488" t="s">
        <v>630</v>
      </c>
    </row>
    <row r="7" spans="1:11" ht="12.75">
      <c r="A7" s="311" t="s">
        <v>7</v>
      </c>
      <c r="B7" s="312" t="s">
        <v>443</v>
      </c>
      <c r="C7" s="297"/>
      <c r="D7" s="297">
        <v>30000</v>
      </c>
      <c r="E7" s="297">
        <v>30000</v>
      </c>
      <c r="F7" s="312" t="s">
        <v>455</v>
      </c>
      <c r="G7" s="297"/>
      <c r="H7" s="297"/>
      <c r="I7" s="303"/>
      <c r="J7" s="509"/>
      <c r="K7" s="488" t="s">
        <v>631</v>
      </c>
    </row>
    <row r="8" spans="1:11" ht="12.75" customHeight="1">
      <c r="A8" s="311" t="s">
        <v>8</v>
      </c>
      <c r="B8" s="312" t="s">
        <v>444</v>
      </c>
      <c r="C8" s="297"/>
      <c r="D8" s="297"/>
      <c r="E8" s="297"/>
      <c r="F8" s="312" t="s">
        <v>120</v>
      </c>
      <c r="G8" s="297">
        <v>10260</v>
      </c>
      <c r="H8" s="297">
        <v>106221</v>
      </c>
      <c r="I8" s="303">
        <v>105961</v>
      </c>
      <c r="J8" s="509"/>
      <c r="K8" s="488" t="s">
        <v>632</v>
      </c>
    </row>
    <row r="9" spans="1:11" ht="12.75" customHeight="1">
      <c r="A9" s="311" t="s">
        <v>9</v>
      </c>
      <c r="B9" s="312" t="s">
        <v>445</v>
      </c>
      <c r="C9" s="297">
        <v>13850</v>
      </c>
      <c r="D9" s="297">
        <v>13850</v>
      </c>
      <c r="E9" s="297"/>
      <c r="F9" s="312" t="s">
        <v>456</v>
      </c>
      <c r="G9" s="297"/>
      <c r="H9" s="297"/>
      <c r="I9" s="303"/>
      <c r="J9" s="509"/>
      <c r="K9" s="488" t="s">
        <v>633</v>
      </c>
    </row>
    <row r="10" spans="1:11" ht="12.75" customHeight="1">
      <c r="A10" s="311" t="s">
        <v>10</v>
      </c>
      <c r="B10" s="312" t="s">
        <v>446</v>
      </c>
      <c r="C10" s="297"/>
      <c r="D10" s="297"/>
      <c r="E10" s="297"/>
      <c r="F10" s="312" t="s">
        <v>138</v>
      </c>
      <c r="G10" s="297"/>
      <c r="H10" s="297"/>
      <c r="I10" s="303"/>
      <c r="J10" s="509"/>
      <c r="K10" s="488" t="s">
        <v>634</v>
      </c>
    </row>
    <row r="11" spans="1:11" ht="12.75" customHeight="1">
      <c r="A11" s="311" t="s">
        <v>11</v>
      </c>
      <c r="B11" s="312" t="s">
        <v>447</v>
      </c>
      <c r="C11" s="298"/>
      <c r="D11" s="298"/>
      <c r="E11" s="298">
        <v>365</v>
      </c>
      <c r="F11" s="354"/>
      <c r="G11" s="297"/>
      <c r="H11" s="297"/>
      <c r="I11" s="303"/>
      <c r="J11" s="509"/>
      <c r="K11" s="488" t="s">
        <v>635</v>
      </c>
    </row>
    <row r="12" spans="1:10" ht="12.75" customHeight="1">
      <c r="A12" s="311" t="s">
        <v>12</v>
      </c>
      <c r="B12" s="7"/>
      <c r="C12" s="297"/>
      <c r="D12" s="297"/>
      <c r="E12" s="297"/>
      <c r="F12" s="354"/>
      <c r="G12" s="297"/>
      <c r="H12" s="297"/>
      <c r="I12" s="303"/>
      <c r="J12" s="509"/>
    </row>
    <row r="13" spans="1:10" ht="12.75" customHeight="1">
      <c r="A13" s="311" t="s">
        <v>13</v>
      </c>
      <c r="B13" s="7"/>
      <c r="C13" s="297"/>
      <c r="D13" s="297"/>
      <c r="E13" s="297"/>
      <c r="F13" s="355"/>
      <c r="G13" s="297"/>
      <c r="H13" s="297"/>
      <c r="I13" s="303"/>
      <c r="J13" s="509"/>
    </row>
    <row r="14" spans="1:10" ht="12.75" customHeight="1">
      <c r="A14" s="311" t="s">
        <v>14</v>
      </c>
      <c r="B14" s="352"/>
      <c r="C14" s="298"/>
      <c r="D14" s="298"/>
      <c r="E14" s="298"/>
      <c r="F14" s="354"/>
      <c r="G14" s="297"/>
      <c r="H14" s="297"/>
      <c r="I14" s="303"/>
      <c r="J14" s="509"/>
    </row>
    <row r="15" spans="1:10" ht="12.75">
      <c r="A15" s="311" t="s">
        <v>15</v>
      </c>
      <c r="B15" s="7"/>
      <c r="C15" s="298"/>
      <c r="D15" s="298"/>
      <c r="E15" s="298"/>
      <c r="F15" s="354"/>
      <c r="G15" s="297"/>
      <c r="H15" s="297"/>
      <c r="I15" s="303"/>
      <c r="J15" s="509"/>
    </row>
    <row r="16" spans="1:10" ht="12.75" customHeight="1" thickBot="1">
      <c r="A16" s="349" t="s">
        <v>16</v>
      </c>
      <c r="B16" s="353"/>
      <c r="C16" s="351"/>
      <c r="D16" s="50"/>
      <c r="E16" s="55"/>
      <c r="F16" s="350" t="s">
        <v>37</v>
      </c>
      <c r="G16" s="297">
        <v>190185</v>
      </c>
      <c r="H16" s="297">
        <v>112244</v>
      </c>
      <c r="I16" s="303"/>
      <c r="J16" s="509"/>
    </row>
    <row r="17" spans="1:11" ht="15.75" customHeight="1" thickBot="1">
      <c r="A17" s="314" t="s">
        <v>17</v>
      </c>
      <c r="B17" s="295" t="s">
        <v>448</v>
      </c>
      <c r="C17" s="300">
        <f>+C6+C8+C9+C11+C12+C13+C14+C15+C16</f>
        <v>18050</v>
      </c>
      <c r="D17" s="300">
        <f>+D6+D8+D9+D11+D12+D13+D14+D15+D16</f>
        <v>47064</v>
      </c>
      <c r="E17" s="300">
        <f>+E6+E8+E9+E11+E12+E13+E14+E15+E16</f>
        <v>33592</v>
      </c>
      <c r="F17" s="295" t="s">
        <v>457</v>
      </c>
      <c r="G17" s="300">
        <f>+G6+G8+G10+G11+G12+G13+G14+G15+G16</f>
        <v>202739</v>
      </c>
      <c r="H17" s="300">
        <f>+H6+H8+H10+H11+H12+H13+H14+H15+H16</f>
        <v>225647</v>
      </c>
      <c r="I17" s="332">
        <f>+I6+I8+I10+I11+I12+I13+I14+I15+I16</f>
        <v>112529</v>
      </c>
      <c r="J17" s="509"/>
      <c r="K17" s="488" t="s">
        <v>636</v>
      </c>
    </row>
    <row r="18" spans="1:11" ht="12.75" customHeight="1">
      <c r="A18" s="309" t="s">
        <v>18</v>
      </c>
      <c r="B18" s="341" t="s">
        <v>156</v>
      </c>
      <c r="C18" s="348">
        <f>+C19+C20+C21+C22+C23</f>
        <v>0</v>
      </c>
      <c r="D18" s="348">
        <v>0</v>
      </c>
      <c r="E18" s="348">
        <f>+E19+E20+E21+E22+E23</f>
        <v>0</v>
      </c>
      <c r="F18" s="317" t="s">
        <v>124</v>
      </c>
      <c r="G18" s="45"/>
      <c r="H18" s="45"/>
      <c r="I18" s="327"/>
      <c r="J18" s="509"/>
      <c r="K18" s="488" t="s">
        <v>637</v>
      </c>
    </row>
    <row r="19" spans="1:11" ht="12.75" customHeight="1">
      <c r="A19" s="311" t="s">
        <v>19</v>
      </c>
      <c r="B19" s="342" t="s">
        <v>145</v>
      </c>
      <c r="C19" s="294"/>
      <c r="D19" s="294">
        <v>0</v>
      </c>
      <c r="E19" s="294">
        <v>0</v>
      </c>
      <c r="F19" s="317" t="s">
        <v>127</v>
      </c>
      <c r="G19" s="294"/>
      <c r="H19" s="294"/>
      <c r="I19" s="328"/>
      <c r="J19" s="509"/>
      <c r="K19" s="488" t="s">
        <v>638</v>
      </c>
    </row>
    <row r="20" spans="1:11" ht="12.75" customHeight="1">
      <c r="A20" s="309" t="s">
        <v>20</v>
      </c>
      <c r="B20" s="342" t="s">
        <v>146</v>
      </c>
      <c r="C20" s="294"/>
      <c r="D20" s="294"/>
      <c r="E20" s="294"/>
      <c r="F20" s="317" t="s">
        <v>98</v>
      </c>
      <c r="G20" s="294"/>
      <c r="H20" s="294"/>
      <c r="I20" s="328"/>
      <c r="J20" s="509"/>
      <c r="K20" s="488" t="s">
        <v>639</v>
      </c>
    </row>
    <row r="21" spans="1:11" ht="12.75" customHeight="1">
      <c r="A21" s="311" t="s">
        <v>21</v>
      </c>
      <c r="B21" s="342" t="s">
        <v>147</v>
      </c>
      <c r="C21" s="294"/>
      <c r="D21" s="294"/>
      <c r="E21" s="294"/>
      <c r="F21" s="317" t="s">
        <v>99</v>
      </c>
      <c r="G21" s="294"/>
      <c r="H21" s="294"/>
      <c r="I21" s="328"/>
      <c r="J21" s="509"/>
      <c r="K21" s="488" t="s">
        <v>640</v>
      </c>
    </row>
    <row r="22" spans="1:11" ht="12.75" customHeight="1">
      <c r="A22" s="309" t="s">
        <v>22</v>
      </c>
      <c r="B22" s="342" t="s">
        <v>148</v>
      </c>
      <c r="C22" s="294"/>
      <c r="D22" s="294"/>
      <c r="E22" s="294"/>
      <c r="F22" s="316" t="s">
        <v>142</v>
      </c>
      <c r="G22" s="294"/>
      <c r="H22" s="294"/>
      <c r="I22" s="328"/>
      <c r="J22" s="509"/>
      <c r="K22" s="488" t="s">
        <v>641</v>
      </c>
    </row>
    <row r="23" spans="1:11" ht="12.75" customHeight="1">
      <c r="A23" s="311" t="s">
        <v>23</v>
      </c>
      <c r="B23" s="343" t="s">
        <v>149</v>
      </c>
      <c r="C23" s="294"/>
      <c r="D23" s="294"/>
      <c r="E23" s="294"/>
      <c r="F23" s="317" t="s">
        <v>128</v>
      </c>
      <c r="G23" s="294"/>
      <c r="H23" s="294"/>
      <c r="I23" s="328"/>
      <c r="J23" s="509"/>
      <c r="K23" s="488" t="s">
        <v>642</v>
      </c>
    </row>
    <row r="24" spans="1:11" ht="12.75" customHeight="1">
      <c r="A24" s="309" t="s">
        <v>24</v>
      </c>
      <c r="B24" s="344" t="s">
        <v>150</v>
      </c>
      <c r="C24" s="319">
        <f>+C25+C26+C27+C28+C29</f>
        <v>0</v>
      </c>
      <c r="D24" s="319">
        <f>+D25+D26+D27+D28+D29</f>
        <v>0</v>
      </c>
      <c r="E24" s="319">
        <f>+E25+E26+E27+E28+E29</f>
        <v>0</v>
      </c>
      <c r="F24" s="345" t="s">
        <v>126</v>
      </c>
      <c r="G24" s="294"/>
      <c r="H24" s="294"/>
      <c r="I24" s="328"/>
      <c r="J24" s="509"/>
      <c r="K24" s="488" t="s">
        <v>643</v>
      </c>
    </row>
    <row r="25" spans="1:11" ht="12.75" customHeight="1">
      <c r="A25" s="311" t="s">
        <v>25</v>
      </c>
      <c r="B25" s="343" t="s">
        <v>151</v>
      </c>
      <c r="C25" s="294"/>
      <c r="D25" s="294"/>
      <c r="E25" s="294"/>
      <c r="F25" s="345" t="s">
        <v>458</v>
      </c>
      <c r="G25" s="294"/>
      <c r="H25" s="294"/>
      <c r="I25" s="328"/>
      <c r="J25" s="509"/>
      <c r="K25" s="488" t="s">
        <v>644</v>
      </c>
    </row>
    <row r="26" spans="1:11" ht="12.75" customHeight="1">
      <c r="A26" s="309" t="s">
        <v>26</v>
      </c>
      <c r="B26" s="343" t="s">
        <v>152</v>
      </c>
      <c r="C26" s="294"/>
      <c r="D26" s="294"/>
      <c r="E26" s="294"/>
      <c r="F26" s="340"/>
      <c r="G26" s="294"/>
      <c r="H26" s="294"/>
      <c r="I26" s="328"/>
      <c r="J26" s="509"/>
      <c r="K26" s="488" t="s">
        <v>645</v>
      </c>
    </row>
    <row r="27" spans="1:11" ht="12.75" customHeight="1">
      <c r="A27" s="311" t="s">
        <v>27</v>
      </c>
      <c r="B27" s="342" t="s">
        <v>153</v>
      </c>
      <c r="C27" s="294"/>
      <c r="D27" s="294"/>
      <c r="E27" s="294"/>
      <c r="F27" s="329"/>
      <c r="G27" s="294"/>
      <c r="H27" s="294"/>
      <c r="I27" s="328"/>
      <c r="J27" s="509"/>
      <c r="K27" s="488" t="s">
        <v>646</v>
      </c>
    </row>
    <row r="28" spans="1:11" ht="12.75" customHeight="1">
      <c r="A28" s="309" t="s">
        <v>28</v>
      </c>
      <c r="B28" s="346" t="s">
        <v>154</v>
      </c>
      <c r="C28" s="294"/>
      <c r="D28" s="294"/>
      <c r="E28" s="294"/>
      <c r="F28" s="7"/>
      <c r="G28" s="294"/>
      <c r="H28" s="294"/>
      <c r="I28" s="328"/>
      <c r="J28" s="509"/>
      <c r="K28" s="488" t="s">
        <v>647</v>
      </c>
    </row>
    <row r="29" spans="1:11" ht="12.75" customHeight="1" thickBot="1">
      <c r="A29" s="311" t="s">
        <v>29</v>
      </c>
      <c r="B29" s="347" t="s">
        <v>155</v>
      </c>
      <c r="C29" s="294"/>
      <c r="D29" s="294"/>
      <c r="E29" s="294"/>
      <c r="F29" s="329"/>
      <c r="G29" s="294"/>
      <c r="H29" s="294"/>
      <c r="I29" s="328"/>
      <c r="J29" s="509"/>
      <c r="K29" s="488" t="s">
        <v>648</v>
      </c>
    </row>
    <row r="30" spans="1:11" ht="16.5" customHeight="1" thickBot="1">
      <c r="A30" s="314" t="s">
        <v>30</v>
      </c>
      <c r="B30" s="295" t="s">
        <v>449</v>
      </c>
      <c r="C30" s="300">
        <f>+C18+C24</f>
        <v>0</v>
      </c>
      <c r="D30" s="300">
        <f>+D18+D24</f>
        <v>0</v>
      </c>
      <c r="E30" s="300">
        <f>+E18+E24</f>
        <v>0</v>
      </c>
      <c r="F30" s="295" t="s">
        <v>460</v>
      </c>
      <c r="G30" s="300">
        <f>SUM(G18:G29)</f>
        <v>0</v>
      </c>
      <c r="H30" s="300">
        <f>SUM(H18:H29)</f>
        <v>0</v>
      </c>
      <c r="I30" s="332">
        <f>SUM(I18:I29)</f>
        <v>0</v>
      </c>
      <c r="J30" s="509"/>
      <c r="K30" s="488" t="s">
        <v>649</v>
      </c>
    </row>
    <row r="31" spans="1:11" ht="16.5" customHeight="1" thickBot="1">
      <c r="A31" s="314" t="s">
        <v>31</v>
      </c>
      <c r="B31" s="320" t="s">
        <v>450</v>
      </c>
      <c r="C31" s="43">
        <f>+C17+C30</f>
        <v>18050</v>
      </c>
      <c r="D31" s="43">
        <f>+D17+D30</f>
        <v>47064</v>
      </c>
      <c r="E31" s="321">
        <f>+E17+E30</f>
        <v>33592</v>
      </c>
      <c r="F31" s="320" t="s">
        <v>459</v>
      </c>
      <c r="G31" s="43">
        <f>+G17+G30</f>
        <v>202739</v>
      </c>
      <c r="H31" s="43">
        <f>+H17+H30</f>
        <v>225647</v>
      </c>
      <c r="I31" s="44">
        <f>+I17+I30</f>
        <v>112529</v>
      </c>
      <c r="J31" s="509"/>
      <c r="K31" s="488" t="s">
        <v>650</v>
      </c>
    </row>
    <row r="32" spans="1:11" ht="16.5" customHeight="1" thickBot="1">
      <c r="A32" s="314" t="s">
        <v>32</v>
      </c>
      <c r="B32" s="320" t="s">
        <v>102</v>
      </c>
      <c r="C32" s="43">
        <f>IF(C17-G17&lt;0,G17-C17,"-")</f>
        <v>184689</v>
      </c>
      <c r="D32" s="43">
        <f>IF(D17-H17&lt;0,H17-D17,"-")</f>
        <v>178583</v>
      </c>
      <c r="E32" s="321">
        <f>IF(E17-I17&lt;0,I17-E17,"-")</f>
        <v>78937</v>
      </c>
      <c r="F32" s="320" t="s">
        <v>103</v>
      </c>
      <c r="G32" s="43" t="str">
        <f>IF(C17-G17&gt;0,C17-G17,"-")</f>
        <v>-</v>
      </c>
      <c r="H32" s="43" t="str">
        <f>IF(D17-H17&gt;0,D17-H17,"-")</f>
        <v>-</v>
      </c>
      <c r="I32" s="44" t="str">
        <f>IF(E17-I17&gt;0,E17-I17,"-")</f>
        <v>-</v>
      </c>
      <c r="J32" s="509"/>
      <c r="K32" s="488" t="s">
        <v>651</v>
      </c>
    </row>
    <row r="33" spans="1:11" ht="16.5" customHeight="1" thickBot="1">
      <c r="A33" s="314" t="s">
        <v>33</v>
      </c>
      <c r="B33" s="320" t="s">
        <v>143</v>
      </c>
      <c r="C33" s="43" t="str">
        <f>IF(C26-G26&lt;0,G26-C26,"-")</f>
        <v>-</v>
      </c>
      <c r="D33" s="43" t="str">
        <f>IF(D26-H26&lt;0,H26-D26,"-")</f>
        <v>-</v>
      </c>
      <c r="E33" s="321" t="str">
        <f>IF(E26-I26&lt;0,I26-E26,"-")</f>
        <v>-</v>
      </c>
      <c r="F33" s="320" t="s">
        <v>144</v>
      </c>
      <c r="G33" s="43" t="str">
        <f>IF(C26-G26&gt;0,C26-G26,"-")</f>
        <v>-</v>
      </c>
      <c r="H33" s="43" t="str">
        <f>IF(D26-H26&gt;0,D26-H26,"-")</f>
        <v>-</v>
      </c>
      <c r="I33" s="44" t="str">
        <f>IF(E26-I26&gt;0,E26-I26,"-")</f>
        <v>-</v>
      </c>
      <c r="J33" s="509"/>
      <c r="K33" s="488" t="s">
        <v>652</v>
      </c>
    </row>
  </sheetData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  <headerFooter alignWithMargins="0">
    <oddHeader>&amp;R2.2. melléklet a 7/2015.(V.29.) önkormányzati rendeletehz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workbookViewId="0" topLeftCell="C1">
      <selection activeCell="C45" sqref="C45"/>
    </sheetView>
  </sheetViews>
  <sheetFormatPr defaultColWidth="9.00390625" defaultRowHeight="12.75"/>
  <cols>
    <col min="1" max="1" width="46.375" style="191" customWidth="1"/>
    <col min="2" max="2" width="13.875" style="191" customWidth="1"/>
    <col min="3" max="3" width="66.125" style="191" customWidth="1"/>
    <col min="4" max="5" width="13.875" style="191" customWidth="1"/>
    <col min="6" max="16384" width="9.375" style="191" customWidth="1"/>
  </cols>
  <sheetData>
    <row r="1" spans="1:5" ht="18.75">
      <c r="A1" s="356" t="s">
        <v>93</v>
      </c>
      <c r="E1" s="362" t="s">
        <v>97</v>
      </c>
    </row>
    <row r="3" spans="1:5" ht="12.75">
      <c r="A3" s="357"/>
      <c r="B3" s="363"/>
      <c r="C3" s="357"/>
      <c r="D3" s="364"/>
      <c r="E3" s="363"/>
    </row>
    <row r="4" spans="1:5" ht="15.75">
      <c r="A4" s="331" t="str">
        <f>+ÖSSZEFÜGGÉSEK!A4</f>
        <v>2014. évi eredeti előirányzat BEVÉTELEK</v>
      </c>
      <c r="B4" s="365"/>
      <c r="C4" s="358"/>
      <c r="D4" s="364"/>
      <c r="E4" s="363"/>
    </row>
    <row r="5" spans="1:5" ht="12.75">
      <c r="A5" s="357"/>
      <c r="B5" s="363"/>
      <c r="C5" s="357"/>
      <c r="D5" s="364"/>
      <c r="E5" s="363"/>
    </row>
    <row r="6" spans="1:5" ht="12.75">
      <c r="A6" s="357" t="s">
        <v>465</v>
      </c>
      <c r="B6" s="363">
        <f>+'1.1.sz.mell.'!C61</f>
        <v>202828</v>
      </c>
      <c r="C6" s="357" t="s">
        <v>466</v>
      </c>
      <c r="D6" s="364">
        <f>+'2.1.sz.mell  '!C18+'2.2.sz.mell  '!C17</f>
        <v>202828</v>
      </c>
      <c r="E6" s="363">
        <f>+B6-D6</f>
        <v>0</v>
      </c>
    </row>
    <row r="7" spans="1:5" ht="12.75">
      <c r="A7" s="357" t="s">
        <v>467</v>
      </c>
      <c r="B7" s="363">
        <f>+'1.1.sz.mell.'!C84</f>
        <v>154877</v>
      </c>
      <c r="C7" s="357" t="s">
        <v>468</v>
      </c>
      <c r="D7" s="364">
        <f>+'2.1.sz.mell  '!C27+'2.2.sz.mell  '!C30</f>
        <v>154877</v>
      </c>
      <c r="E7" s="363">
        <f>+B7-D7</f>
        <v>0</v>
      </c>
    </row>
    <row r="8" spans="1:5" ht="12.75">
      <c r="A8" s="357" t="s">
        <v>469</v>
      </c>
      <c r="B8" s="363">
        <f>+'1.1.sz.mell.'!C85</f>
        <v>357705</v>
      </c>
      <c r="C8" s="357" t="s">
        <v>470</v>
      </c>
      <c r="D8" s="364">
        <f>+'2.1.sz.mell  '!C28+'2.2.sz.mell  '!C31</f>
        <v>357705</v>
      </c>
      <c r="E8" s="363">
        <f>+B8-D8</f>
        <v>0</v>
      </c>
    </row>
    <row r="9" spans="1:5" ht="12.75">
      <c r="A9" s="357"/>
      <c r="B9" s="363"/>
      <c r="C9" s="357"/>
      <c r="D9" s="364"/>
      <c r="E9" s="363"/>
    </row>
    <row r="10" spans="1:5" ht="15.75">
      <c r="A10" s="331" t="str">
        <f>+ÖSSZEFÜGGÉSEK!A10</f>
        <v>2014. évi módosított előirányzat BEVÉTELEK</v>
      </c>
      <c r="B10" s="365"/>
      <c r="C10" s="358"/>
      <c r="D10" s="364"/>
      <c r="E10" s="363"/>
    </row>
    <row r="11" spans="1:5" ht="12.75">
      <c r="A11" s="357"/>
      <c r="B11" s="363"/>
      <c r="C11" s="357"/>
      <c r="D11" s="364"/>
      <c r="E11" s="363"/>
    </row>
    <row r="12" spans="1:5" ht="12.75">
      <c r="A12" s="357" t="s">
        <v>471</v>
      </c>
      <c r="B12" s="363">
        <f>+'1.1.sz.mell.'!D61</f>
        <v>254178</v>
      </c>
      <c r="C12" s="357" t="s">
        <v>477</v>
      </c>
      <c r="D12" s="364">
        <f>+'2.1.sz.mell  '!D18+'2.2.sz.mell  '!D17</f>
        <v>254178</v>
      </c>
      <c r="E12" s="363">
        <f>+B12-D12</f>
        <v>0</v>
      </c>
    </row>
    <row r="13" spans="1:5" ht="12.75">
      <c r="A13" s="357" t="s">
        <v>472</v>
      </c>
      <c r="B13" s="363">
        <f>+'1.1.sz.mell.'!D84</f>
        <v>154877</v>
      </c>
      <c r="C13" s="357" t="s">
        <v>478</v>
      </c>
      <c r="D13" s="364">
        <f>+'2.1.sz.mell  '!D27+'2.2.sz.mell  '!D30</f>
        <v>154877</v>
      </c>
      <c r="E13" s="363">
        <f>+B13-D13</f>
        <v>0</v>
      </c>
    </row>
    <row r="14" spans="1:5" ht="12.75">
      <c r="A14" s="357" t="s">
        <v>473</v>
      </c>
      <c r="B14" s="363">
        <f>+'1.1.sz.mell.'!D85</f>
        <v>409055</v>
      </c>
      <c r="C14" s="357" t="s">
        <v>479</v>
      </c>
      <c r="D14" s="364">
        <f>+'2.1.sz.mell  '!D28+'2.2.sz.mell  '!D31</f>
        <v>409055</v>
      </c>
      <c r="E14" s="363">
        <f>+B14-D14</f>
        <v>0</v>
      </c>
    </row>
    <row r="15" spans="1:5" ht="12.75">
      <c r="A15" s="357"/>
      <c r="B15" s="363"/>
      <c r="C15" s="357"/>
      <c r="D15" s="364"/>
      <c r="E15" s="363"/>
    </row>
    <row r="16" spans="1:5" ht="14.25">
      <c r="A16" s="366" t="str">
        <f>+ÖSSZEFÜGGÉSEK!A16</f>
        <v>2014. évi teljesítés BEVÉTELEK</v>
      </c>
      <c r="B16" s="330"/>
      <c r="C16" s="358"/>
      <c r="D16" s="364"/>
      <c r="E16" s="363"/>
    </row>
    <row r="17" spans="1:5" ht="12.75">
      <c r="A17" s="357"/>
      <c r="B17" s="363"/>
      <c r="C17" s="357"/>
      <c r="D17" s="364"/>
      <c r="E17" s="363"/>
    </row>
    <row r="18" spans="1:5" ht="12.75">
      <c r="A18" s="357" t="s">
        <v>474</v>
      </c>
      <c r="B18" s="363">
        <f>+'1.1.sz.mell.'!E61</f>
        <v>225979</v>
      </c>
      <c r="C18" s="357" t="s">
        <v>480</v>
      </c>
      <c r="D18" s="364">
        <f>+'2.1.sz.mell  '!E18+'2.2.sz.mell  '!E17</f>
        <v>225979</v>
      </c>
      <c r="E18" s="363">
        <f>+B18-D18</f>
        <v>0</v>
      </c>
    </row>
    <row r="19" spans="1:5" ht="12.75">
      <c r="A19" s="357" t="s">
        <v>475</v>
      </c>
      <c r="B19" s="363">
        <f>+'1.1.sz.mell.'!E84</f>
        <v>287428</v>
      </c>
      <c r="C19" s="357" t="s">
        <v>481</v>
      </c>
      <c r="D19" s="364">
        <f>+'2.1.sz.mell  '!E27+'2.2.sz.mell  '!E30</f>
        <v>287428</v>
      </c>
      <c r="E19" s="363">
        <f>+B19-D19</f>
        <v>0</v>
      </c>
    </row>
    <row r="20" spans="1:5" ht="12.75">
      <c r="A20" s="357" t="s">
        <v>476</v>
      </c>
      <c r="B20" s="363">
        <f>+'1.1.sz.mell.'!E85</f>
        <v>513407</v>
      </c>
      <c r="C20" s="357" t="s">
        <v>482</v>
      </c>
      <c r="D20" s="364">
        <f>+'2.1.sz.mell  '!E28+'2.2.sz.mell  '!E31</f>
        <v>513407</v>
      </c>
      <c r="E20" s="363">
        <f>+B20-D20</f>
        <v>0</v>
      </c>
    </row>
    <row r="21" spans="1:5" ht="12.75">
      <c r="A21" s="357"/>
      <c r="B21" s="363"/>
      <c r="C21" s="357"/>
      <c r="D21" s="364"/>
      <c r="E21" s="363"/>
    </row>
    <row r="22" spans="1:5" ht="15.75">
      <c r="A22" s="331" t="str">
        <f>+ÖSSZEFÜGGÉSEK!A22</f>
        <v>2014. évi eredeti előirányzat KIADÁSOK</v>
      </c>
      <c r="B22" s="365"/>
      <c r="C22" s="358"/>
      <c r="D22" s="364"/>
      <c r="E22" s="363"/>
    </row>
    <row r="23" spans="1:5" ht="12.75">
      <c r="A23" s="357"/>
      <c r="B23" s="363"/>
      <c r="C23" s="357"/>
      <c r="D23" s="364"/>
      <c r="E23" s="363"/>
    </row>
    <row r="24" spans="1:5" ht="12.75">
      <c r="A24" s="357" t="s">
        <v>483</v>
      </c>
      <c r="B24" s="363">
        <f>+'1.1.sz.mell.'!C125</f>
        <v>357705</v>
      </c>
      <c r="C24" s="357" t="s">
        <v>489</v>
      </c>
      <c r="D24" s="364">
        <f>+'2.1.sz.mell  '!G18+'2.2.sz.mell  '!G17</f>
        <v>357705</v>
      </c>
      <c r="E24" s="363">
        <f>+B24-D24</f>
        <v>0</v>
      </c>
    </row>
    <row r="25" spans="1:5" ht="12.75">
      <c r="A25" s="357" t="s">
        <v>462</v>
      </c>
      <c r="B25" s="363">
        <f>+'1.1.sz.mell.'!C145</f>
        <v>0</v>
      </c>
      <c r="C25" s="357" t="s">
        <v>490</v>
      </c>
      <c r="D25" s="364">
        <f>+'2.1.sz.mell  '!G27+'2.2.sz.mell  '!G30</f>
        <v>0</v>
      </c>
      <c r="E25" s="363">
        <f>+B25-D25</f>
        <v>0</v>
      </c>
    </row>
    <row r="26" spans="1:5" ht="12.75">
      <c r="A26" s="357" t="s">
        <v>484</v>
      </c>
      <c r="B26" s="363">
        <f>+'1.1.sz.mell.'!C146</f>
        <v>357705</v>
      </c>
      <c r="C26" s="357" t="s">
        <v>491</v>
      </c>
      <c r="D26" s="364">
        <f>+'2.1.sz.mell  '!G28+'2.2.sz.mell  '!G31</f>
        <v>357705</v>
      </c>
      <c r="E26" s="363">
        <f>+B26-D26</f>
        <v>0</v>
      </c>
    </row>
    <row r="27" spans="1:5" ht="12.75">
      <c r="A27" s="357"/>
      <c r="B27" s="363"/>
      <c r="C27" s="357"/>
      <c r="D27" s="364"/>
      <c r="E27" s="363"/>
    </row>
    <row r="28" spans="1:5" ht="15.75">
      <c r="A28" s="331" t="str">
        <f>+ÖSSZEFÜGGÉSEK!A28</f>
        <v>2014. évi módosított előirányzat KIADÁSOK</v>
      </c>
      <c r="B28" s="365"/>
      <c r="C28" s="358"/>
      <c r="D28" s="364"/>
      <c r="E28" s="363"/>
    </row>
    <row r="29" spans="1:5" ht="12.75">
      <c r="A29" s="357"/>
      <c r="B29" s="363"/>
      <c r="C29" s="357"/>
      <c r="D29" s="364"/>
      <c r="E29" s="363"/>
    </row>
    <row r="30" spans="1:5" ht="12.75">
      <c r="A30" s="357" t="s">
        <v>485</v>
      </c>
      <c r="B30" s="363">
        <f>+'1.1.sz.mell.'!D125</f>
        <v>409055</v>
      </c>
      <c r="C30" s="357" t="s">
        <v>496</v>
      </c>
      <c r="D30" s="364">
        <f>+'2.1.sz.mell  '!H18+'2.2.sz.mell  '!H17</f>
        <v>409055</v>
      </c>
      <c r="E30" s="363">
        <f>+B30-D30</f>
        <v>0</v>
      </c>
    </row>
    <row r="31" spans="1:5" ht="12.75">
      <c r="A31" s="357" t="s">
        <v>463</v>
      </c>
      <c r="B31" s="363">
        <f>+'1.1.sz.mell.'!D145</f>
        <v>0</v>
      </c>
      <c r="C31" s="357" t="s">
        <v>493</v>
      </c>
      <c r="D31" s="364">
        <f>+'2.1.sz.mell  '!H27+'2.2.sz.mell  '!H30</f>
        <v>0</v>
      </c>
      <c r="E31" s="363">
        <f>+B31-D31</f>
        <v>0</v>
      </c>
    </row>
    <row r="32" spans="1:5" ht="12.75">
      <c r="A32" s="357" t="s">
        <v>486</v>
      </c>
      <c r="B32" s="363">
        <f>+'1.1.sz.mell.'!D146</f>
        <v>409055</v>
      </c>
      <c r="C32" s="357" t="s">
        <v>492</v>
      </c>
      <c r="D32" s="364">
        <f>+'2.1.sz.mell  '!H28+'2.2.sz.mell  '!H31</f>
        <v>409055</v>
      </c>
      <c r="E32" s="363">
        <f>+B32-D32</f>
        <v>0</v>
      </c>
    </row>
    <row r="33" spans="1:5" ht="12.75">
      <c r="A33" s="357"/>
      <c r="B33" s="363"/>
      <c r="C33" s="357"/>
      <c r="D33" s="364"/>
      <c r="E33" s="363"/>
    </row>
    <row r="34" spans="1:5" ht="15.75">
      <c r="A34" s="361" t="str">
        <f>+ÖSSZEFÜGGÉSEK!A34</f>
        <v>2014. évi teljesítés KIADÁSOK</v>
      </c>
      <c r="B34" s="365"/>
      <c r="C34" s="358"/>
      <c r="D34" s="364"/>
      <c r="E34" s="363"/>
    </row>
    <row r="35" spans="1:5" ht="12.75">
      <c r="A35" s="357"/>
      <c r="B35" s="363"/>
      <c r="C35" s="357"/>
      <c r="D35" s="364"/>
      <c r="E35" s="363"/>
    </row>
    <row r="36" spans="1:5" ht="12.75">
      <c r="A36" s="357" t="s">
        <v>487</v>
      </c>
      <c r="B36" s="363">
        <f>+'1.1.sz.mell.'!E125</f>
        <v>277621</v>
      </c>
      <c r="C36" s="357" t="s">
        <v>497</v>
      </c>
      <c r="D36" s="364">
        <f>+'2.1.sz.mell  '!I18+'2.2.sz.mell  '!I17</f>
        <v>277621</v>
      </c>
      <c r="E36" s="363">
        <f>+B36-D36</f>
        <v>0</v>
      </c>
    </row>
    <row r="37" spans="1:5" ht="12.75">
      <c r="A37" s="357" t="s">
        <v>464</v>
      </c>
      <c r="B37" s="363">
        <f>+'1.1.sz.mell.'!E145</f>
        <v>0</v>
      </c>
      <c r="C37" s="357" t="s">
        <v>495</v>
      </c>
      <c r="D37" s="364">
        <f>+'2.1.sz.mell  '!I27+'2.2.sz.mell  '!I30</f>
        <v>0</v>
      </c>
      <c r="E37" s="363">
        <f>+B37-D37</f>
        <v>0</v>
      </c>
    </row>
    <row r="38" spans="1:5" ht="12.75">
      <c r="A38" s="357" t="s">
        <v>488</v>
      </c>
      <c r="B38" s="363">
        <f>+'1.1.sz.mell.'!E146</f>
        <v>277621</v>
      </c>
      <c r="C38" s="357" t="s">
        <v>494</v>
      </c>
      <c r="D38" s="364">
        <f>+'2.1.sz.mell  '!I28+'2.2.sz.mell  '!I31</f>
        <v>277621</v>
      </c>
      <c r="E38" s="363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workbookViewId="0" topLeftCell="A1">
      <selection activeCell="G33" sqref="G33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513" t="s">
        <v>0</v>
      </c>
      <c r="B1" s="513"/>
      <c r="C1" s="513"/>
      <c r="D1" s="513"/>
      <c r="E1" s="513"/>
      <c r="F1" s="513"/>
      <c r="G1" s="513"/>
      <c r="H1" s="512"/>
    </row>
    <row r="2" spans="1:8" ht="22.5" customHeight="1" thickBot="1">
      <c r="A2" s="22"/>
      <c r="B2" s="9"/>
      <c r="C2" s="9"/>
      <c r="D2" s="9"/>
      <c r="E2" s="9"/>
      <c r="F2" s="514" t="s">
        <v>49</v>
      </c>
      <c r="G2" s="514"/>
      <c r="H2" s="512"/>
    </row>
    <row r="3" spans="1:8" s="6" customFormat="1" ht="50.25" customHeight="1" thickBot="1">
      <c r="A3" s="23" t="s">
        <v>53</v>
      </c>
      <c r="B3" s="24" t="s">
        <v>54</v>
      </c>
      <c r="C3" s="24" t="s">
        <v>55</v>
      </c>
      <c r="D3" s="24" t="str">
        <f>+CONCATENATE("Felhasználás ",LEFT(ÖSSZEFÜGGÉSEK!A4,4)-1,". XII.31-ig")</f>
        <v>Felhasználás 2013. XII.31-ig</v>
      </c>
      <c r="E3" s="24" t="str">
        <f>+CONCATENATE(LEFT(ÖSSZEFÜGGÉSEK!A4,4),". évi módosított előirányzat")</f>
        <v>2014. évi módosított előirányzat</v>
      </c>
      <c r="F3" s="47" t="str">
        <f>+CONCATENATE(LEFT(ÖSSZEFÜGGÉSEK!A4,4),". évi teljesítés")</f>
        <v>2014. évi teljesítés</v>
      </c>
      <c r="G3" s="46" t="str">
        <f>+CONCATENATE("Összes teljesítés ",LEFT(ÖSSZEFÜGGÉSEK!A4,4),". dec. 31-ig")</f>
        <v>Összes teljesítés 2014. dec. 31-ig</v>
      </c>
      <c r="H3" s="512"/>
    </row>
    <row r="4" spans="1:8" s="9" customFormat="1" ht="12" customHeight="1" thickBot="1">
      <c r="A4" s="324" t="s">
        <v>370</v>
      </c>
      <c r="B4" s="325" t="s">
        <v>371</v>
      </c>
      <c r="C4" s="325" t="s">
        <v>372</v>
      </c>
      <c r="D4" s="325" t="s">
        <v>373</v>
      </c>
      <c r="E4" s="325" t="s">
        <v>374</v>
      </c>
      <c r="F4" s="35" t="s">
        <v>451</v>
      </c>
      <c r="G4" s="326" t="s">
        <v>498</v>
      </c>
      <c r="H4" s="512"/>
    </row>
    <row r="5" spans="1:8" ht="15.75" customHeight="1">
      <c r="A5" s="7" t="s">
        <v>715</v>
      </c>
      <c r="B5" s="2">
        <v>2551</v>
      </c>
      <c r="C5" s="10">
        <v>2014</v>
      </c>
      <c r="D5" s="2"/>
      <c r="E5" s="2">
        <v>2551</v>
      </c>
      <c r="F5" s="36">
        <v>2551</v>
      </c>
      <c r="G5" s="37">
        <f aca="true" t="shared" si="0" ref="G5:G23">+D5+F5</f>
        <v>2551</v>
      </c>
      <c r="H5" s="512"/>
    </row>
    <row r="6" spans="1:8" ht="15.75" customHeight="1">
      <c r="A6" s="7" t="s">
        <v>716</v>
      </c>
      <c r="B6" s="2">
        <v>1630</v>
      </c>
      <c r="C6" s="10">
        <v>2014</v>
      </c>
      <c r="D6" s="2"/>
      <c r="E6" s="2">
        <v>1630</v>
      </c>
      <c r="F6" s="36">
        <v>1630</v>
      </c>
      <c r="G6" s="37">
        <f t="shared" si="0"/>
        <v>1630</v>
      </c>
      <c r="H6" s="512"/>
    </row>
    <row r="7" spans="1:8" ht="15.75" customHeight="1">
      <c r="A7" s="7"/>
      <c r="B7" s="2"/>
      <c r="C7" s="10"/>
      <c r="D7" s="2"/>
      <c r="E7" s="2"/>
      <c r="F7" s="36"/>
      <c r="G7" s="37">
        <f t="shared" si="0"/>
        <v>0</v>
      </c>
      <c r="H7" s="512"/>
    </row>
    <row r="8" spans="1:8" ht="15.75" customHeight="1">
      <c r="A8" s="11"/>
      <c r="B8" s="2"/>
      <c r="C8" s="10"/>
      <c r="D8" s="2"/>
      <c r="E8" s="2"/>
      <c r="F8" s="36"/>
      <c r="G8" s="37">
        <f t="shared" si="0"/>
        <v>0</v>
      </c>
      <c r="H8" s="512"/>
    </row>
    <row r="9" spans="1:8" ht="15.75" customHeight="1">
      <c r="A9" s="7"/>
      <c r="B9" s="2"/>
      <c r="C9" s="10"/>
      <c r="D9" s="2"/>
      <c r="E9" s="2"/>
      <c r="F9" s="36"/>
      <c r="G9" s="37">
        <f t="shared" si="0"/>
        <v>0</v>
      </c>
      <c r="H9" s="512"/>
    </row>
    <row r="10" spans="1:8" ht="15.75" customHeight="1">
      <c r="A10" s="11"/>
      <c r="B10" s="2"/>
      <c r="C10" s="10"/>
      <c r="D10" s="2"/>
      <c r="E10" s="2"/>
      <c r="F10" s="36"/>
      <c r="G10" s="37">
        <f t="shared" si="0"/>
        <v>0</v>
      </c>
      <c r="H10" s="512"/>
    </row>
    <row r="11" spans="1:8" ht="15.75" customHeight="1">
      <c r="A11" s="7"/>
      <c r="B11" s="2"/>
      <c r="C11" s="10"/>
      <c r="D11" s="2"/>
      <c r="E11" s="2"/>
      <c r="F11" s="36"/>
      <c r="G11" s="37">
        <f t="shared" si="0"/>
        <v>0</v>
      </c>
      <c r="H11" s="512"/>
    </row>
    <row r="12" spans="1:8" ht="15.75" customHeight="1">
      <c r="A12" s="7"/>
      <c r="B12" s="2"/>
      <c r="C12" s="10"/>
      <c r="D12" s="2"/>
      <c r="E12" s="2"/>
      <c r="F12" s="36"/>
      <c r="G12" s="37">
        <f t="shared" si="0"/>
        <v>0</v>
      </c>
      <c r="H12" s="512"/>
    </row>
    <row r="13" spans="1:8" ht="15.75" customHeight="1">
      <c r="A13" s="7"/>
      <c r="B13" s="2"/>
      <c r="C13" s="10"/>
      <c r="D13" s="2"/>
      <c r="E13" s="2"/>
      <c r="F13" s="36"/>
      <c r="G13" s="37">
        <f t="shared" si="0"/>
        <v>0</v>
      </c>
      <c r="H13" s="512"/>
    </row>
    <row r="14" spans="1:8" ht="15.75" customHeight="1">
      <c r="A14" s="7"/>
      <c r="B14" s="2"/>
      <c r="C14" s="10"/>
      <c r="D14" s="2"/>
      <c r="E14" s="2"/>
      <c r="F14" s="36"/>
      <c r="G14" s="37">
        <f t="shared" si="0"/>
        <v>0</v>
      </c>
      <c r="H14" s="512"/>
    </row>
    <row r="15" spans="1:8" ht="15.75" customHeight="1">
      <c r="A15" s="7"/>
      <c r="B15" s="2"/>
      <c r="C15" s="10"/>
      <c r="D15" s="2"/>
      <c r="E15" s="2"/>
      <c r="F15" s="36"/>
      <c r="G15" s="37">
        <f t="shared" si="0"/>
        <v>0</v>
      </c>
      <c r="H15" s="512"/>
    </row>
    <row r="16" spans="1:8" ht="15.75" customHeight="1">
      <c r="A16" s="7"/>
      <c r="B16" s="2"/>
      <c r="C16" s="10"/>
      <c r="D16" s="2"/>
      <c r="E16" s="2"/>
      <c r="F16" s="36"/>
      <c r="G16" s="37">
        <f t="shared" si="0"/>
        <v>0</v>
      </c>
      <c r="H16" s="512"/>
    </row>
    <row r="17" spans="1:8" ht="15.75" customHeight="1">
      <c r="A17" s="7"/>
      <c r="B17" s="2"/>
      <c r="C17" s="10"/>
      <c r="D17" s="2"/>
      <c r="E17" s="2"/>
      <c r="F17" s="36"/>
      <c r="G17" s="37">
        <f t="shared" si="0"/>
        <v>0</v>
      </c>
      <c r="H17" s="512"/>
    </row>
    <row r="18" spans="1:8" ht="15.75" customHeight="1">
      <c r="A18" s="7"/>
      <c r="B18" s="2"/>
      <c r="C18" s="10"/>
      <c r="D18" s="2"/>
      <c r="E18" s="2"/>
      <c r="F18" s="36"/>
      <c r="G18" s="37">
        <f t="shared" si="0"/>
        <v>0</v>
      </c>
      <c r="H18" s="512"/>
    </row>
    <row r="19" spans="1:8" ht="15.75" customHeight="1">
      <c r="A19" s="7"/>
      <c r="B19" s="2"/>
      <c r="C19" s="10"/>
      <c r="D19" s="2"/>
      <c r="E19" s="2"/>
      <c r="F19" s="36"/>
      <c r="G19" s="37">
        <f t="shared" si="0"/>
        <v>0</v>
      </c>
      <c r="H19" s="512"/>
    </row>
    <row r="20" spans="1:8" ht="15.75" customHeight="1">
      <c r="A20" s="7"/>
      <c r="B20" s="2"/>
      <c r="C20" s="10"/>
      <c r="D20" s="2"/>
      <c r="E20" s="2"/>
      <c r="F20" s="36"/>
      <c r="G20" s="37">
        <f t="shared" si="0"/>
        <v>0</v>
      </c>
      <c r="H20" s="512"/>
    </row>
    <row r="21" spans="1:8" ht="15.75" customHeight="1">
      <c r="A21" s="7"/>
      <c r="B21" s="2"/>
      <c r="C21" s="10"/>
      <c r="D21" s="2"/>
      <c r="E21" s="2"/>
      <c r="F21" s="36"/>
      <c r="G21" s="37">
        <f t="shared" si="0"/>
        <v>0</v>
      </c>
      <c r="H21" s="512"/>
    </row>
    <row r="22" spans="1:8" ht="15.75" customHeight="1">
      <c r="A22" s="7"/>
      <c r="B22" s="2"/>
      <c r="C22" s="10"/>
      <c r="D22" s="2"/>
      <c r="E22" s="2"/>
      <c r="F22" s="36"/>
      <c r="G22" s="37">
        <f t="shared" si="0"/>
        <v>0</v>
      </c>
      <c r="H22" s="512"/>
    </row>
    <row r="23" spans="1:8" ht="15.75" customHeight="1" thickBot="1">
      <c r="A23" s="12"/>
      <c r="B23" s="3"/>
      <c r="C23" s="13"/>
      <c r="D23" s="3"/>
      <c r="E23" s="3"/>
      <c r="F23" s="38"/>
      <c r="G23" s="37">
        <f t="shared" si="0"/>
        <v>0</v>
      </c>
      <c r="H23" s="512"/>
    </row>
    <row r="24" spans="1:8" s="16" customFormat="1" ht="18" customHeight="1" thickBot="1">
      <c r="A24" s="25" t="s">
        <v>52</v>
      </c>
      <c r="B24" s="14">
        <f>SUM(B5:B23)</f>
        <v>4181</v>
      </c>
      <c r="C24" s="21"/>
      <c r="D24" s="14">
        <f>SUM(D5:D23)</f>
        <v>0</v>
      </c>
      <c r="E24" s="14">
        <f>SUM(E5:E23)</f>
        <v>4181</v>
      </c>
      <c r="F24" s="14">
        <f>SUM(F5:F23)</f>
        <v>4181</v>
      </c>
      <c r="G24" s="15">
        <f>SUM(G5:G23)</f>
        <v>4181</v>
      </c>
      <c r="H24" s="512"/>
    </row>
    <row r="25" spans="6:8" ht="12.75">
      <c r="F25" s="16"/>
      <c r="G25" s="16"/>
      <c r="H25" s="481"/>
    </row>
    <row r="26" ht="12.75">
      <c r="H26" s="481"/>
    </row>
    <row r="27" ht="12.75">
      <c r="H27" s="481"/>
    </row>
    <row r="28" ht="12.75">
      <c r="H28" s="481"/>
    </row>
    <row r="29" ht="12.75">
      <c r="H29" s="481"/>
    </row>
    <row r="30" ht="12.75">
      <c r="H30" s="481"/>
    </row>
    <row r="31" ht="12.75">
      <c r="H31" s="481"/>
    </row>
    <row r="32" ht="12.75">
      <c r="H32" s="481"/>
    </row>
    <row r="33" ht="12.75">
      <c r="H33" s="481"/>
    </row>
  </sheetData>
  <sheetProtection sheet="1" objects="1" scenarios="1"/>
  <mergeCells count="3">
    <mergeCell ref="H1:H24"/>
    <mergeCell ref="A1:G1"/>
    <mergeCell ref="F2:G2"/>
  </mergeCells>
  <printOptions horizontalCentered="1"/>
  <pageMargins left="0.7874015748031497" right="0.7874015748031497" top="1" bottom="0.984251968503937" header="0.5" footer="0.5"/>
  <pageSetup horizontalDpi="600" verticalDpi="600" orientation="portrait" paperSize="9" r:id="rId1"/>
  <headerFooter alignWithMargins="0">
    <oddHeader>&amp;R3.melléklet a 7/2015..(V.29.) önkormányzati rendelethz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</cp:lastModifiedBy>
  <cp:lastPrinted>2015-05-28T13:06:20Z</cp:lastPrinted>
  <dcterms:created xsi:type="dcterms:W3CDTF">2015-05-07T08:48:04Z</dcterms:created>
  <dcterms:modified xsi:type="dcterms:W3CDTF">2015-05-28T13:06:25Z</dcterms:modified>
  <cp:category/>
  <cp:version/>
  <cp:contentType/>
  <cp:contentStatus/>
</cp:coreProperties>
</file>