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ilajka Eszter\2016 Beszámoló előterjesztés\Eszteregnye 2016\Költségvetés mod I-es 2016\"/>
    </mc:Choice>
  </mc:AlternateContent>
  <bookViews>
    <workbookView xWindow="0" yWindow="0" windowWidth="20490" windowHeight="7755" activeTab="2"/>
  </bookViews>
  <sheets>
    <sheet name="Mellékletek" sheetId="4" r:id="rId1"/>
    <sheet name="kiemelt ei" sheetId="1" r:id="rId2"/>
    <sheet name="kiadás működés felhalmozás" sheetId="2" r:id="rId3"/>
    <sheet name="bevétel működés felhalmozás" sheetId="3" r:id="rId4"/>
  </sheets>
  <calcPr calcId="162913"/>
</workbook>
</file>

<file path=xl/calcChain.xml><?xml version="1.0" encoding="utf-8"?>
<calcChain xmlns="http://schemas.openxmlformats.org/spreadsheetml/2006/main">
  <c r="C11" i="1" l="1"/>
  <c r="B27" i="1"/>
  <c r="B11" i="1"/>
  <c r="D35" i="2"/>
  <c r="D33" i="3"/>
  <c r="D72" i="3"/>
  <c r="C27" i="1" s="1"/>
  <c r="D47" i="3"/>
  <c r="C24" i="1" s="1"/>
  <c r="D90" i="3" l="1"/>
  <c r="D96" i="3" s="1"/>
  <c r="D103" i="3" s="1"/>
  <c r="C29" i="1" s="1"/>
  <c r="C90" i="3"/>
  <c r="C96" i="3" s="1"/>
  <c r="C103" i="3" s="1"/>
  <c r="B29" i="1" s="1"/>
  <c r="D53" i="3"/>
  <c r="C26" i="1" s="1"/>
  <c r="C53" i="3"/>
  <c r="B26" i="1" s="1"/>
  <c r="D66" i="3"/>
  <c r="C25" i="1" s="1"/>
  <c r="C66" i="3"/>
  <c r="B25" i="1" s="1"/>
  <c r="C47" i="3"/>
  <c r="B24" i="1" s="1"/>
  <c r="D35" i="3"/>
  <c r="C23" i="1" s="1"/>
  <c r="C33" i="3"/>
  <c r="C35" i="3" s="1"/>
  <c r="B23" i="1" s="1"/>
  <c r="D60" i="3"/>
  <c r="C60" i="3"/>
  <c r="D15" i="3"/>
  <c r="D21" i="3" s="1"/>
  <c r="C21" i="1" s="1"/>
  <c r="C15" i="3"/>
  <c r="C21" i="3" s="1"/>
  <c r="B21" i="1" s="1"/>
  <c r="C73" i="3" l="1"/>
  <c r="B22" i="1"/>
  <c r="B28" i="1" s="1"/>
  <c r="B30" i="1" s="1"/>
  <c r="D73" i="3"/>
  <c r="C22" i="1"/>
  <c r="C28" i="1" s="1"/>
  <c r="C30" i="1" s="1"/>
  <c r="D74" i="3"/>
  <c r="D104" i="3" s="1"/>
  <c r="C74" i="3"/>
  <c r="C104" i="3" s="1"/>
  <c r="C54" i="3"/>
  <c r="D54" i="3"/>
  <c r="D115" i="2"/>
  <c r="D127" i="2" s="1"/>
  <c r="D134" i="2" s="1"/>
  <c r="C19" i="1" s="1"/>
  <c r="C115" i="2"/>
  <c r="C127" i="2" s="1"/>
  <c r="C134" i="2" s="1"/>
  <c r="B19" i="1" s="1"/>
  <c r="D109" i="2"/>
  <c r="C17" i="1" s="1"/>
  <c r="C109" i="2"/>
  <c r="B17" i="1" s="1"/>
  <c r="D99" i="2"/>
  <c r="C16" i="1" s="1"/>
  <c r="C99" i="2"/>
  <c r="B16" i="1" s="1"/>
  <c r="D94" i="2"/>
  <c r="C15" i="1" s="1"/>
  <c r="C94" i="2"/>
  <c r="B15" i="1" s="1"/>
  <c r="D85" i="2"/>
  <c r="C14" i="1" s="1"/>
  <c r="C85" i="2"/>
  <c r="B14" i="1" s="1"/>
  <c r="D71" i="2"/>
  <c r="C13" i="1" s="1"/>
  <c r="C71" i="2"/>
  <c r="B13" i="1" s="1"/>
  <c r="D110" i="2" l="1"/>
  <c r="C110" i="2"/>
  <c r="D52" i="2"/>
  <c r="C52" i="2"/>
  <c r="D46" i="2"/>
  <c r="C46" i="2"/>
  <c r="D43" i="2"/>
  <c r="C43" i="2"/>
  <c r="C35" i="2"/>
  <c r="D32" i="2"/>
  <c r="C32" i="2"/>
  <c r="D26" i="2"/>
  <c r="C26" i="2"/>
  <c r="D22" i="2"/>
  <c r="C22" i="2"/>
  <c r="C53" i="2" l="1"/>
  <c r="C27" i="2"/>
  <c r="B10" i="1" s="1"/>
  <c r="D27" i="2"/>
  <c r="C10" i="1" s="1"/>
  <c r="D53" i="2"/>
  <c r="D86" i="2" l="1"/>
  <c r="C12" i="1"/>
  <c r="C18" i="1"/>
  <c r="C20" i="1" s="1"/>
  <c r="C86" i="2"/>
  <c r="B12" i="1"/>
  <c r="B18" i="1" s="1"/>
  <c r="B20" i="1" s="1"/>
  <c r="C111" i="2"/>
  <c r="C135" i="2" s="1"/>
  <c r="D111" i="2"/>
  <c r="D135" i="2" s="1"/>
</calcChain>
</file>

<file path=xl/sharedStrings.xml><?xml version="1.0" encoding="utf-8"?>
<sst xmlns="http://schemas.openxmlformats.org/spreadsheetml/2006/main" count="496" uniqueCount="458">
  <si>
    <t>1.számú melléklet</t>
  </si>
  <si>
    <t>Az egységes rovatrend szerint a kiemelt kiadási és bevételi jogcímek</t>
  </si>
  <si>
    <t>Megnevezés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</si>
  <si>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</si>
  <si>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</si>
  <si>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</si>
  <si>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</si>
  <si>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</si>
  <si>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</si>
  <si>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</si>
  <si>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</si>
  <si>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</si>
  <si>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</si>
  <si>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</si>
  <si>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</si>
  <si>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</si>
  <si>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</si>
  <si>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</si>
  <si>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</si>
  <si>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</si>
  <si>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</si>
  <si>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</si>
  <si>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</si>
  <si>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</si>
  <si>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Eszteregnye Község Önkormányzata</t>
  </si>
  <si>
    <t>Kiadások (E Ft)</t>
  </si>
  <si>
    <t>ÖNKORMÁNYZATI ELŐIRÁNYZATOK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</si>
  <si>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</si>
  <si>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</si>
  <si>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</si>
  <si>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</si>
  <si>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</si>
  <si>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</si>
  <si>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</si>
  <si>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</si>
  <si>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</si>
  <si>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</si>
  <si>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</si>
  <si>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</si>
  <si>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</si>
  <si>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</si>
  <si>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</si>
  <si>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</si>
  <si>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</si>
  <si>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</si>
  <si>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</si>
  <si>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</si>
  <si>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</si>
  <si>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</si>
  <si>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</si>
  <si>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</si>
  <si>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</si>
  <si>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</si>
  <si>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</si>
  <si>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</si>
  <si>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</si>
  <si>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</si>
  <si>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</si>
  <si>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</si>
  <si>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</si>
  <si>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</si>
  <si>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</si>
  <si>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</si>
  <si>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</si>
  <si>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</si>
  <si>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</si>
  <si>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</si>
  <si>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</si>
  <si>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</si>
  <si>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</si>
  <si>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</si>
  <si>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</si>
  <si>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</si>
  <si>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</si>
  <si>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</si>
  <si>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</si>
  <si>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</si>
  <si>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</si>
  <si>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</si>
  <si>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</si>
  <si>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</si>
  <si>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</si>
  <si>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</si>
  <si>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</si>
  <si>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</si>
  <si>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</si>
  <si>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</si>
  <si>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</si>
  <si>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</si>
  <si>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</si>
  <si>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</si>
  <si>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</si>
  <si>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</si>
  <si>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</si>
  <si>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</si>
  <si>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</si>
  <si>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</si>
  <si>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</si>
  <si>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</si>
  <si>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</si>
  <si>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</si>
  <si>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</si>
  <si>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</si>
  <si>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</si>
  <si>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</si>
  <si>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</si>
  <si>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</si>
  <si>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</si>
  <si>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</si>
  <si>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</si>
  <si>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</si>
  <si>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</si>
  <si>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</si>
  <si>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</si>
  <si>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</si>
  <si>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</si>
  <si>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</si>
  <si>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</si>
  <si>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</si>
  <si>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</si>
  <si>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</si>
  <si>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</si>
  <si>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</si>
  <si>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</si>
  <si>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</si>
  <si>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</si>
  <si>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</si>
  <si>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</si>
  <si>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</si>
  <si>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</si>
  <si>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</si>
  <si>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</si>
  <si>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</si>
  <si>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</si>
  <si>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</si>
  <si>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</si>
  <si>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</si>
  <si>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</si>
  <si>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</si>
  <si>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</si>
  <si>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</si>
  <si>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</si>
  <si>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</si>
  <si>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</si>
  <si>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</si>
  <si>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</si>
  <si>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</si>
  <si>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</si>
  <si>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</si>
  <si>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</si>
  <si>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</si>
  <si>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</si>
  <si>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</si>
  <si>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</si>
  <si>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</si>
  <si>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</si>
  <si>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</si>
  <si>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</si>
  <si>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</si>
  <si>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</si>
  <si>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</si>
  <si>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</si>
  <si>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</si>
  <si>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</si>
  <si>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</si>
  <si>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</si>
  <si>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</si>
  <si>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</si>
  <si>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</si>
  <si>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</si>
  <si>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</si>
  <si>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</si>
  <si>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</si>
  <si>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</si>
  <si>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</si>
  <si>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</si>
  <si>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</si>
  <si>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</si>
  <si>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</si>
  <si>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</si>
  <si>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</si>
  <si>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</si>
  <si>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</si>
  <si>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</si>
  <si>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</si>
  <si>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</si>
  <si>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</si>
  <si>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</si>
  <si>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</si>
  <si>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</si>
  <si>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</si>
  <si>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</si>
  <si>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</si>
  <si>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</si>
  <si>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</si>
  <si>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</si>
  <si>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</si>
  <si>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</si>
  <si>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</si>
  <si>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</si>
  <si>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</si>
  <si>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</si>
  <si>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</si>
  <si>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</si>
  <si>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</si>
  <si>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</si>
  <si>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</si>
  <si>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</si>
  <si>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</si>
  <si>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</si>
  <si>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</si>
  <si>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</si>
  <si>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</si>
  <si>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</si>
  <si>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</si>
  <si>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</si>
  <si>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</si>
  <si>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</si>
  <si>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</si>
  <si>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</si>
  <si>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</si>
  <si>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</si>
  <si>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</si>
  <si>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</si>
  <si>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</si>
  <si>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</si>
  <si>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</si>
  <si>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</si>
  <si>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</si>
  <si>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</si>
  <si>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</si>
  <si>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</si>
  <si>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</si>
  <si>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</si>
  <si>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</si>
  <si>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</si>
  <si>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</si>
  <si>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</si>
  <si>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</si>
  <si>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</si>
  <si>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</si>
  <si>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</si>
  <si>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</si>
  <si>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</si>
  <si>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</si>
  <si>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</si>
  <si>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</si>
  <si>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</si>
  <si>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</si>
  <si>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</si>
  <si>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</si>
  <si>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</si>
  <si>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</si>
  <si>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</si>
  <si>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</si>
  <si>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</si>
  <si>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</si>
  <si>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</si>
  <si>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</si>
  <si>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</si>
  <si>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</si>
  <si>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</si>
  <si>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</si>
  <si>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</si>
  <si>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</si>
  <si>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</si>
  <si>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</si>
  <si>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</si>
  <si>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</si>
  <si>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</si>
  <si>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</si>
  <si>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</si>
  <si>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</si>
  <si>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</si>
  <si>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</si>
  <si>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</si>
  <si>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</si>
  <si>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</si>
  <si>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</si>
  <si>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</si>
  <si>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</si>
  <si>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r>
      <t xml:space="preserve">Egyéb működési célú támogatások bevételei államháztartáson belülről </t>
    </r>
    <r>
      <rPr>
        <sz val="8"/>
        <color indexed="8"/>
        <rFont val="Bookman Old Style"/>
        <family val="1"/>
        <charset val="238"/>
      </rPr>
      <t>(közfogl., segély visszaig.)</t>
    </r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</si>
  <si>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</si>
  <si>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</si>
  <si>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</si>
  <si>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</si>
  <si>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</si>
  <si>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</si>
  <si>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</si>
  <si>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</si>
  <si>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</si>
  <si>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</si>
  <si>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</si>
  <si>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</si>
  <si>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</si>
  <si>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</si>
  <si>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</si>
  <si>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</si>
  <si>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</si>
  <si>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</si>
  <si>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</si>
  <si>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</si>
  <si>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</si>
  <si>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</si>
  <si>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</si>
  <si>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</si>
  <si>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</si>
  <si>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</si>
  <si>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</si>
  <si>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</si>
  <si>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</si>
  <si>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</si>
  <si>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</si>
  <si>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</si>
  <si>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</si>
  <si>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ellenértéke-haszonbérlet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</si>
  <si>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</si>
  <si>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</si>
  <si>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</si>
  <si>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</si>
  <si>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</si>
  <si>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</si>
  <si>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</si>
  <si>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</si>
  <si>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</si>
  <si>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</si>
  <si>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</si>
  <si>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</si>
  <si>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</si>
  <si>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</si>
  <si>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</si>
  <si>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</si>
  <si>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</si>
  <si>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</si>
  <si>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</si>
  <si>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</si>
  <si>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</si>
  <si>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</si>
  <si>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</si>
  <si>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</si>
  <si>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</si>
  <si>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</si>
  <si>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</si>
  <si>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</si>
  <si>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</si>
  <si>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</si>
  <si>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</si>
  <si>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</si>
  <si>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</si>
  <si>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</si>
  <si>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</si>
  <si>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</si>
  <si>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</si>
  <si>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</si>
  <si>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</si>
  <si>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</si>
  <si>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</si>
  <si>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</si>
  <si>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</si>
  <si>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</si>
  <si>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</si>
  <si>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</si>
  <si>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</si>
  <si>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</si>
  <si>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</si>
  <si>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</si>
  <si>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</si>
  <si>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</si>
  <si>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</si>
  <si>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</si>
  <si>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</si>
  <si>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</si>
  <si>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</si>
  <si>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</si>
  <si>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</si>
  <si>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</si>
  <si>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</si>
  <si>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</si>
  <si>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</si>
  <si>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</si>
  <si>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</si>
  <si>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</si>
  <si>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</si>
  <si>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</si>
  <si>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</si>
  <si>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</si>
  <si>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</si>
  <si>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</si>
  <si>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</si>
  <si>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</si>
  <si>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</si>
  <si>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</si>
  <si>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</si>
  <si>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</si>
  <si>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</si>
  <si>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</si>
  <si>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</si>
  <si>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</si>
  <si>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</si>
  <si>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</si>
  <si>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</si>
  <si>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</si>
  <si>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</si>
  <si>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</si>
  <si>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</si>
  <si>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</si>
  <si>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</si>
  <si>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</si>
  <si>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</si>
  <si>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</si>
  <si>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</si>
  <si>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</si>
  <si>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</si>
  <si>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</si>
  <si>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</si>
  <si>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</si>
  <si>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</si>
  <si>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</si>
  <si>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</si>
  <si>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</si>
  <si>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</si>
  <si>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</si>
  <si>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</si>
  <si>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</si>
  <si>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</si>
  <si>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</si>
  <si>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</si>
  <si>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</si>
  <si>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</si>
  <si>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</si>
  <si>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</si>
  <si>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</si>
  <si>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</si>
  <si>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Mellékletek</t>
  </si>
  <si>
    <t>Kiemelt előirányzatok</t>
  </si>
  <si>
    <t>2.számú melléklet</t>
  </si>
  <si>
    <t>Kiadások működési és felhalmozási bontásban</t>
  </si>
  <si>
    <t>3.számú melléklet</t>
  </si>
  <si>
    <t>Bevételek működési és felhalmozási bontásban</t>
  </si>
  <si>
    <t>Felhalmozási célú támogatások az Európai Uniónak</t>
  </si>
  <si>
    <t>K89</t>
  </si>
  <si>
    <t xml:space="preserve">Működési célú költségvetési támogatások és kiegészítő támogatások </t>
  </si>
  <si>
    <t xml:space="preserve">Elszámolásból származó bevételek 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</si>
  <si>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</si>
  <si>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</si>
  <si>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</si>
  <si>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</si>
  <si>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</si>
  <si>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</si>
  <si>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</si>
  <si>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</si>
  <si>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adatok Ft-ban</t>
  </si>
  <si>
    <t xml:space="preserve">3. melléklet  </t>
  </si>
  <si>
    <t>2016. évi eredeti előirányzat</t>
  </si>
  <si>
    <t>2016. évi módosított előirányzat</t>
  </si>
  <si>
    <t xml:space="preserve">2. melléklet </t>
  </si>
  <si>
    <t xml:space="preserve">1. melléklet </t>
  </si>
  <si>
    <t>2016. évi költségvetési rendelet I 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</si>
</sst>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_"/>
    <numFmt numFmtId="165" formatCode="\ ##########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6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i/>
      <sz val="12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5BE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28" fillId="0" borderId="0"/>
    <xf numFmtId="0" fontId="29" fillId="0" borderId="0"/>
  </cellStyleXfs>
  <cellXfs count="141">
    <xf numFmtId="0" fontId="0" fillId="0" borderId="0" xfId="0"/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3" fontId="8" fillId="4" borderId="1" xfId="0" applyNumberFormat="1" applyFont="1" applyFill="1" applyBorder="1"/>
    <xf numFmtId="3" fontId="12" fillId="0" borderId="1" xfId="0" applyNumberFormat="1" applyFont="1" applyBorder="1"/>
    <xf numFmtId="0" fontId="0" fillId="0" borderId="0" xfId="0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1" xfId="0" applyNumberFormat="1" applyFont="1" applyBorder="1"/>
    <xf numFmtId="3" fontId="20" fillId="8" borderId="1" xfId="0" applyNumberFormat="1" applyFont="1" applyFill="1" applyBorder="1"/>
    <xf numFmtId="3" fontId="20" fillId="8" borderId="2" xfId="0" applyNumberFormat="1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3" fontId="13" fillId="0" borderId="0" xfId="0" applyNumberFormat="1" applyFont="1"/>
    <xf numFmtId="165" fontId="8" fillId="6" borderId="1" xfId="0" applyNumberFormat="1" applyFont="1" applyFill="1" applyBorder="1" applyAlignment="1">
      <alignment vertical="center"/>
    </xf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3" fillId="7" borderId="1" xfId="0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1" fontId="13" fillId="0" borderId="1" xfId="0" applyNumberFormat="1" applyFont="1" applyBorder="1"/>
    <xf numFmtId="3" fontId="20" fillId="0" borderId="1" xfId="0" applyNumberFormat="1" applyFont="1" applyBorder="1"/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3" fontId="8" fillId="8" borderId="1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3" fontId="8" fillId="8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8" fillId="9" borderId="1" xfId="0" applyNumberFormat="1" applyFont="1" applyFill="1" applyBorder="1"/>
    <xf numFmtId="3" fontId="20" fillId="0" borderId="1" xfId="0" applyNumberFormat="1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22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1" fontId="19" fillId="0" borderId="1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9" fillId="0" borderId="0" xfId="0" applyFont="1"/>
    <xf numFmtId="0" fontId="26" fillId="0" borderId="0" xfId="0" applyFont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/>
    <xf numFmtId="3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13" fillId="0" borderId="0" xfId="0" applyNumberFormat="1" applyFont="1" applyAlignment="1">
      <alignment horizontal="left"/>
    </xf>
    <xf numFmtId="3" fontId="13" fillId="0" borderId="0" xfId="0" applyNumberFormat="1" applyFont="1" applyAlignment="1"/>
    <xf numFmtId="0" fontId="30" fillId="0" borderId="0" xfId="3" applyFont="1" applyBorder="1" applyAlignment="1">
      <alignment horizontal="right"/>
    </xf>
    <xf numFmtId="3" fontId="0" fillId="0" borderId="0" xfId="0" applyNumberForma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Normál" xfId="0" builtinId="0"/>
    <cellStyle name="Normál 2" xfId="2"/>
    <cellStyle name="Normál 3" xfId="3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Normal="100" workbookViewId="0">
      <selection activeCell="A11" sqref="A11:XFD18"/>
    </sheetView>
  </sheetViews>
  <sheetFormatPr defaultRowHeight="15" x14ac:dyDescent="0.25"/>
  <cols>
    <col min="1" max="1" width="22.5703125" customWidth="1"/>
    <col min="2" max="2" width="52.28515625" customWidth="1"/>
  </cols>
  <sheetData>
    <row r="1" spans="1:2" x14ac:dyDescent="0.25">
      <c r="A1" s="76"/>
      <c r="B1" s="76"/>
    </row>
    <row r="2" spans="1:2" ht="20.25" x14ac:dyDescent="0.3">
      <c r="A2" s="133" t="s">
        <v>24</v>
      </c>
      <c r="B2" s="133"/>
    </row>
    <row r="3" spans="1:2" ht="18" x14ac:dyDescent="0.25">
      <c r="A3" s="134" t="s">
        <v>457</v>
      </c>
      <c r="B3" s="134"/>
    </row>
    <row r="4" spans="1:2" x14ac:dyDescent="0.25">
      <c r="A4" s="76"/>
      <c r="B4" s="76"/>
    </row>
    <row r="5" spans="1:2" x14ac:dyDescent="0.25">
      <c r="A5" s="76"/>
      <c r="B5" s="76"/>
    </row>
    <row r="6" spans="1:2" ht="18" x14ac:dyDescent="0.25">
      <c r="A6" s="135" t="s">
        <v>433</v>
      </c>
      <c r="B6" s="135"/>
    </row>
    <row r="7" spans="1:2" ht="20.25" x14ac:dyDescent="0.3">
      <c r="A7" s="121"/>
      <c r="B7" s="77"/>
    </row>
    <row r="8" spans="1:2" x14ac:dyDescent="0.25">
      <c r="A8" s="77" t="s">
        <v>0</v>
      </c>
      <c r="B8" s="77" t="s">
        <v>434</v>
      </c>
    </row>
    <row r="9" spans="1:2" x14ac:dyDescent="0.25">
      <c r="A9" s="77" t="s">
        <v>435</v>
      </c>
      <c r="B9" s="77" t="s">
        <v>436</v>
      </c>
    </row>
    <row r="10" spans="1:2" x14ac:dyDescent="0.25">
      <c r="A10" s="77" t="s">
        <v>437</v>
      </c>
      <c r="B10" s="77" t="s">
        <v>438</v>
      </c>
    </row>
  </sheetData>
  <mergeCells count="3">
    <mergeCell ref="A2:B2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E8" sqref="E8"/>
    </sheetView>
  </sheetViews>
  <sheetFormatPr defaultRowHeight="15" x14ac:dyDescent="0.25"/>
  <cols>
    <col min="1" max="1" width="71.28515625" customWidth="1"/>
    <col min="2" max="3" width="17" customWidth="1"/>
  </cols>
  <sheetData>
    <row r="1" spans="1:11" x14ac:dyDescent="0.25">
      <c r="A1" s="138" t="s">
        <v>456</v>
      </c>
      <c r="B1" s="138"/>
      <c r="C1" s="138"/>
      <c r="D1" s="130"/>
      <c r="E1" s="130"/>
      <c r="F1" s="130"/>
      <c r="G1" s="130"/>
      <c r="H1" s="130"/>
      <c r="I1" s="130"/>
      <c r="J1" s="130"/>
      <c r="K1" s="130"/>
    </row>
    <row r="2" spans="1:11" s="76" customForma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8" x14ac:dyDescent="0.25">
      <c r="A3" s="136" t="s">
        <v>24</v>
      </c>
      <c r="B3" s="136"/>
      <c r="C3" s="136"/>
    </row>
    <row r="4" spans="1:11" x14ac:dyDescent="0.25">
      <c r="A4" s="8"/>
      <c r="B4" s="1"/>
      <c r="C4" s="1"/>
    </row>
    <row r="5" spans="1:11" ht="18" x14ac:dyDescent="0.25">
      <c r="A5" s="135" t="s">
        <v>457</v>
      </c>
      <c r="B5" s="135"/>
      <c r="C5" s="135"/>
    </row>
    <row r="6" spans="1:11" ht="18" customHeight="1" x14ac:dyDescent="0.25">
      <c r="A6" s="137" t="s">
        <v>1</v>
      </c>
      <c r="B6" s="137"/>
      <c r="C6" s="137"/>
    </row>
    <row r="8" spans="1:11" ht="15.75" x14ac:dyDescent="0.25">
      <c r="A8" s="2"/>
      <c r="B8" s="9"/>
      <c r="C8" s="131" t="s">
        <v>451</v>
      </c>
    </row>
    <row r="9" spans="1:11" ht="51.75" customHeight="1" x14ac:dyDescent="0.25">
      <c r="A9" s="15" t="s">
        <v>2</v>
      </c>
      <c r="B9" s="13" t="s">
        <v>453</v>
      </c>
      <c r="C9" s="14" t="s">
        <v>454</v>
      </c>
    </row>
    <row r="10" spans="1:11" x14ac:dyDescent="0.25">
      <c r="A10" s="3" t="s">
        <v>3</v>
      </c>
      <c r="B10" s="10">
        <f>'kiadás működés felhalmozás'!C27</f>
        <v>13617243</v>
      </c>
      <c r="C10" s="79">
        <f>'kiadás működés felhalmozás'!D27</f>
        <v>28566632</v>
      </c>
    </row>
    <row r="11" spans="1:11" x14ac:dyDescent="0.25">
      <c r="A11" s="3" t="s">
        <v>4</v>
      </c>
      <c r="B11" s="10">
        <f>'kiadás működés felhalmozás'!C28</f>
        <v>3718000</v>
      </c>
      <c r="C11" s="79">
        <f>'kiadás működés felhalmozás'!D28</f>
        <v>7496234</v>
      </c>
    </row>
    <row r="12" spans="1:11" x14ac:dyDescent="0.25">
      <c r="A12" s="3" t="s">
        <v>5</v>
      </c>
      <c r="B12" s="10">
        <f>'kiadás működés felhalmozás'!C53</f>
        <v>13326000</v>
      </c>
      <c r="C12" s="79">
        <f>'kiadás működés felhalmozás'!D53</f>
        <v>26337620</v>
      </c>
    </row>
    <row r="13" spans="1:11" x14ac:dyDescent="0.25">
      <c r="A13" s="3" t="s">
        <v>6</v>
      </c>
      <c r="B13" s="10">
        <f>'kiadás működés felhalmozás'!C71</f>
        <v>4760000</v>
      </c>
      <c r="C13" s="79">
        <f>'kiadás működés felhalmozás'!D71</f>
        <v>4922400</v>
      </c>
    </row>
    <row r="14" spans="1:11" x14ac:dyDescent="0.25">
      <c r="A14" s="3" t="s">
        <v>7</v>
      </c>
      <c r="B14" s="10">
        <f>'kiadás működés felhalmozás'!C85</f>
        <v>25712000</v>
      </c>
      <c r="C14" s="79">
        <f>'kiadás működés felhalmozás'!D85</f>
        <v>26663013</v>
      </c>
    </row>
    <row r="15" spans="1:11" x14ac:dyDescent="0.25">
      <c r="A15" s="3" t="s">
        <v>8</v>
      </c>
      <c r="B15" s="7">
        <f>'kiadás működés felhalmozás'!C94</f>
        <v>0</v>
      </c>
      <c r="C15" s="78">
        <f>'kiadás működés felhalmozás'!D94</f>
        <v>1083659</v>
      </c>
    </row>
    <row r="16" spans="1:11" x14ac:dyDescent="0.25">
      <c r="A16" s="3" t="s">
        <v>9</v>
      </c>
      <c r="B16" s="10">
        <f>'kiadás működés felhalmozás'!C99</f>
        <v>4755000</v>
      </c>
      <c r="C16" s="79">
        <f>'kiadás működés felhalmozás'!D99</f>
        <v>1453226</v>
      </c>
    </row>
    <row r="17" spans="1:3" x14ac:dyDescent="0.25">
      <c r="A17" s="3" t="s">
        <v>10</v>
      </c>
      <c r="B17" s="7">
        <f>'kiadás működés felhalmozás'!C109</f>
        <v>0</v>
      </c>
      <c r="C17" s="78">
        <f>'kiadás működés felhalmozás'!D109</f>
        <v>556200</v>
      </c>
    </row>
    <row r="18" spans="1:3" x14ac:dyDescent="0.25">
      <c r="A18" s="4" t="s">
        <v>11</v>
      </c>
      <c r="B18" s="10">
        <f>SUM(B10:B17)</f>
        <v>65888243</v>
      </c>
      <c r="C18" s="79">
        <f t="shared" ref="C18" si="0">SUM(C10:C17)</f>
        <v>97078984</v>
      </c>
    </row>
    <row r="19" spans="1:3" x14ac:dyDescent="0.25">
      <c r="A19" s="4" t="s">
        <v>12</v>
      </c>
      <c r="B19" s="10">
        <f>'kiadás működés felhalmozás'!C134</f>
        <v>0</v>
      </c>
      <c r="C19" s="79">
        <f>'kiadás működés felhalmozás'!D134</f>
        <v>1335196</v>
      </c>
    </row>
    <row r="20" spans="1:3" x14ac:dyDescent="0.25">
      <c r="A20" s="5" t="s">
        <v>13</v>
      </c>
      <c r="B20" s="6">
        <f>B18+B19</f>
        <v>65888243</v>
      </c>
      <c r="C20" s="11">
        <f>C18+C19</f>
        <v>98414180</v>
      </c>
    </row>
    <row r="21" spans="1:3" x14ac:dyDescent="0.25">
      <c r="A21" s="3" t="s">
        <v>14</v>
      </c>
      <c r="B21" s="7">
        <f>'bevétel működés felhalmozás'!C21</f>
        <v>44093243</v>
      </c>
      <c r="C21" s="78">
        <f>'bevétel működés felhalmozás'!D21</f>
        <v>67960071</v>
      </c>
    </row>
    <row r="22" spans="1:3" x14ac:dyDescent="0.25">
      <c r="A22" s="3" t="s">
        <v>15</v>
      </c>
      <c r="B22" s="10">
        <f>'bevétel működés felhalmozás'!C60</f>
        <v>0</v>
      </c>
      <c r="C22" s="79">
        <f>'bevétel működés felhalmozás'!D60</f>
        <v>864000</v>
      </c>
    </row>
    <row r="23" spans="1:3" x14ac:dyDescent="0.25">
      <c r="A23" s="3" t="s">
        <v>16</v>
      </c>
      <c r="B23" s="10">
        <f>'bevétel működés felhalmozás'!C35</f>
        <v>14400000</v>
      </c>
      <c r="C23" s="79">
        <f>'bevétel működés felhalmozás'!D35</f>
        <v>16694181</v>
      </c>
    </row>
    <row r="24" spans="1:3" x14ac:dyDescent="0.25">
      <c r="A24" s="3" t="s">
        <v>17</v>
      </c>
      <c r="B24" s="10">
        <f>'bevétel működés felhalmozás'!C47</f>
        <v>1810000</v>
      </c>
      <c r="C24" s="79">
        <f>'bevétel működés felhalmozás'!D47</f>
        <v>1800711</v>
      </c>
    </row>
    <row r="25" spans="1:3" x14ac:dyDescent="0.25">
      <c r="A25" s="3" t="s">
        <v>18</v>
      </c>
      <c r="B25" s="10">
        <f>'bevétel működés felhalmozás'!C66</f>
        <v>0</v>
      </c>
      <c r="C25" s="79">
        <f>'bevétel működés felhalmozás'!D66</f>
        <v>8000</v>
      </c>
    </row>
    <row r="26" spans="1:3" x14ac:dyDescent="0.25">
      <c r="A26" s="3" t="s">
        <v>19</v>
      </c>
      <c r="B26" s="10">
        <f>'bevétel működés felhalmozás'!C53</f>
        <v>0</v>
      </c>
      <c r="C26" s="79">
        <f>'bevétel működés felhalmozás'!D53</f>
        <v>300000</v>
      </c>
    </row>
    <row r="27" spans="1:3" x14ac:dyDescent="0.25">
      <c r="A27" s="3" t="s">
        <v>20</v>
      </c>
      <c r="B27" s="10">
        <f>'bevétel működés felhalmozás'!C72</f>
        <v>0</v>
      </c>
      <c r="C27" s="79">
        <f>'bevétel működés felhalmozás'!D72</f>
        <v>4720564</v>
      </c>
    </row>
    <row r="28" spans="1:3" x14ac:dyDescent="0.25">
      <c r="A28" s="4" t="s">
        <v>21</v>
      </c>
      <c r="B28" s="10">
        <f>SUM(B21:B27)</f>
        <v>60303243</v>
      </c>
      <c r="C28" s="79">
        <f t="shared" ref="C28" si="1">SUM(C21:C27)</f>
        <v>92347527</v>
      </c>
    </row>
    <row r="29" spans="1:3" x14ac:dyDescent="0.25">
      <c r="A29" s="4" t="s">
        <v>22</v>
      </c>
      <c r="B29" s="10">
        <f>'bevétel működés felhalmozás'!C103</f>
        <v>5585000</v>
      </c>
      <c r="C29" s="79">
        <f>'bevétel működés felhalmozás'!D103</f>
        <v>6066653</v>
      </c>
    </row>
    <row r="30" spans="1:3" x14ac:dyDescent="0.25">
      <c r="A30" s="5" t="s">
        <v>23</v>
      </c>
      <c r="B30" s="6">
        <f>B28+B29</f>
        <v>65888243</v>
      </c>
      <c r="C30" s="12">
        <f>C28+C29</f>
        <v>98414180</v>
      </c>
    </row>
  </sheetData>
  <mergeCells count="4">
    <mergeCell ref="A3:C3"/>
    <mergeCell ref="A5:C5"/>
    <mergeCell ref="A6:C6"/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topLeftCell="A104" zoomScaleNormal="100" workbookViewId="0">
      <selection activeCell="G130" sqref="G130"/>
    </sheetView>
  </sheetViews>
  <sheetFormatPr defaultRowHeight="15" x14ac:dyDescent="0.25"/>
  <cols>
    <col min="1" max="1" width="72.85546875" customWidth="1"/>
    <col min="2" max="2" width="8.28515625" customWidth="1"/>
    <col min="3" max="4" width="14.5703125" customWidth="1"/>
  </cols>
  <sheetData>
    <row r="1" spans="1:10" x14ac:dyDescent="0.25">
      <c r="A1" s="138" t="s">
        <v>455</v>
      </c>
      <c r="B1" s="138"/>
      <c r="C1" s="138"/>
      <c r="D1" s="138"/>
      <c r="E1" s="130"/>
      <c r="F1" s="130"/>
      <c r="G1" s="130"/>
      <c r="H1" s="130"/>
      <c r="I1" s="130"/>
      <c r="J1" s="130"/>
    </row>
    <row r="2" spans="1:10" s="76" customForma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8" x14ac:dyDescent="0.25">
      <c r="A3" s="136" t="s">
        <v>24</v>
      </c>
      <c r="B3" s="136"/>
      <c r="C3" s="136"/>
      <c r="D3" s="136"/>
    </row>
    <row r="4" spans="1:10" ht="18" x14ac:dyDescent="0.25">
      <c r="A4" s="135" t="s">
        <v>457</v>
      </c>
      <c r="B4" s="135"/>
      <c r="C4" s="135"/>
      <c r="D4" s="135"/>
    </row>
    <row r="5" spans="1:10" x14ac:dyDescent="0.25">
      <c r="A5" s="137" t="s">
        <v>25</v>
      </c>
      <c r="B5" s="139"/>
      <c r="C5" s="139"/>
      <c r="D5" s="139"/>
    </row>
    <row r="6" spans="1:10" ht="18" x14ac:dyDescent="0.25">
      <c r="A6" s="47"/>
      <c r="B6" s="17"/>
      <c r="C6" s="54"/>
      <c r="D6" s="17"/>
    </row>
    <row r="7" spans="1:10" ht="15.75" x14ac:dyDescent="0.25">
      <c r="A7" s="17" t="s">
        <v>26</v>
      </c>
      <c r="B7" s="17"/>
      <c r="C7" s="54"/>
      <c r="D7" s="131" t="s">
        <v>451</v>
      </c>
    </row>
    <row r="8" spans="1:10" ht="60" customHeight="1" x14ac:dyDescent="0.25">
      <c r="A8" s="22" t="s">
        <v>27</v>
      </c>
      <c r="B8" s="61" t="s">
        <v>28</v>
      </c>
      <c r="C8" s="74" t="s">
        <v>453</v>
      </c>
      <c r="D8" s="75" t="s">
        <v>454</v>
      </c>
    </row>
    <row r="9" spans="1:10" x14ac:dyDescent="0.25">
      <c r="A9" s="33" t="s">
        <v>29</v>
      </c>
      <c r="B9" s="34" t="s">
        <v>30</v>
      </c>
      <c r="C9" s="21">
        <v>8588243</v>
      </c>
      <c r="D9" s="21">
        <v>22459711</v>
      </c>
    </row>
    <row r="10" spans="1:10" x14ac:dyDescent="0.25">
      <c r="A10" s="33" t="s">
        <v>31</v>
      </c>
      <c r="B10" s="35" t="s">
        <v>32</v>
      </c>
      <c r="C10" s="21">
        <v>0</v>
      </c>
      <c r="D10" s="18">
        <v>0</v>
      </c>
    </row>
    <row r="11" spans="1:10" x14ac:dyDescent="0.25">
      <c r="A11" s="33" t="s">
        <v>33</v>
      </c>
      <c r="B11" s="35" t="s">
        <v>34</v>
      </c>
      <c r="C11" s="79">
        <v>0</v>
      </c>
      <c r="D11" s="18">
        <v>0</v>
      </c>
    </row>
    <row r="12" spans="1:10" ht="15" customHeight="1" x14ac:dyDescent="0.25">
      <c r="A12" s="36" t="s">
        <v>35</v>
      </c>
      <c r="B12" s="35" t="s">
        <v>36</v>
      </c>
      <c r="C12" s="79">
        <v>0</v>
      </c>
      <c r="D12" s="18">
        <v>0</v>
      </c>
      <c r="F12" s="16"/>
    </row>
    <row r="13" spans="1:10" ht="15" customHeight="1" x14ac:dyDescent="0.25">
      <c r="A13" s="36" t="s">
        <v>37</v>
      </c>
      <c r="B13" s="35" t="s">
        <v>38</v>
      </c>
      <c r="C13" s="79">
        <v>0</v>
      </c>
      <c r="D13" s="18">
        <v>0</v>
      </c>
    </row>
    <row r="14" spans="1:10" ht="15" customHeight="1" x14ac:dyDescent="0.25">
      <c r="A14" s="36" t="s">
        <v>39</v>
      </c>
      <c r="B14" s="35" t="s">
        <v>40</v>
      </c>
      <c r="C14" s="79">
        <v>0</v>
      </c>
      <c r="D14" s="18">
        <v>258000</v>
      </c>
    </row>
    <row r="15" spans="1:10" ht="15" customHeight="1" x14ac:dyDescent="0.25">
      <c r="A15" s="36" t="s">
        <v>41</v>
      </c>
      <c r="B15" s="35" t="s">
        <v>42</v>
      </c>
      <c r="C15" s="21">
        <v>384000</v>
      </c>
      <c r="D15" s="18">
        <v>384000</v>
      </c>
    </row>
    <row r="16" spans="1:10" ht="15" customHeight="1" x14ac:dyDescent="0.25">
      <c r="A16" s="36" t="s">
        <v>43</v>
      </c>
      <c r="B16" s="35" t="s">
        <v>44</v>
      </c>
      <c r="C16" s="21">
        <v>0</v>
      </c>
      <c r="D16" s="18">
        <v>0</v>
      </c>
    </row>
    <row r="17" spans="1:4" ht="15" customHeight="1" x14ac:dyDescent="0.25">
      <c r="A17" s="23" t="s">
        <v>45</v>
      </c>
      <c r="B17" s="35" t="s">
        <v>46</v>
      </c>
      <c r="C17" s="21">
        <v>0</v>
      </c>
      <c r="D17" s="18">
        <v>65000</v>
      </c>
    </row>
    <row r="18" spans="1:4" ht="15" customHeight="1" x14ac:dyDescent="0.25">
      <c r="A18" s="23" t="s">
        <v>47</v>
      </c>
      <c r="B18" s="35" t="s">
        <v>48</v>
      </c>
      <c r="C18" s="21">
        <v>60000</v>
      </c>
      <c r="D18" s="18">
        <v>45300</v>
      </c>
    </row>
    <row r="19" spans="1:4" ht="15" customHeight="1" x14ac:dyDescent="0.25">
      <c r="A19" s="23" t="s">
        <v>49</v>
      </c>
      <c r="B19" s="35" t="s">
        <v>50</v>
      </c>
      <c r="C19" s="79">
        <v>0</v>
      </c>
      <c r="D19" s="18">
        <v>0</v>
      </c>
    </row>
    <row r="20" spans="1:4" ht="15" customHeight="1" x14ac:dyDescent="0.25">
      <c r="A20" s="23" t="s">
        <v>51</v>
      </c>
      <c r="B20" s="35" t="s">
        <v>52</v>
      </c>
      <c r="C20" s="79">
        <v>0</v>
      </c>
      <c r="D20" s="18">
        <v>0</v>
      </c>
    </row>
    <row r="21" spans="1:4" ht="15" customHeight="1" x14ac:dyDescent="0.25">
      <c r="A21" s="23" t="s">
        <v>53</v>
      </c>
      <c r="B21" s="35" t="s">
        <v>54</v>
      </c>
      <c r="C21" s="79">
        <v>0</v>
      </c>
      <c r="D21" s="18">
        <v>645859</v>
      </c>
    </row>
    <row r="22" spans="1:4" ht="15" customHeight="1" x14ac:dyDescent="0.25">
      <c r="A22" s="37" t="s">
        <v>55</v>
      </c>
      <c r="B22" s="38" t="s">
        <v>56</v>
      </c>
      <c r="C22" s="53">
        <f>SUM(C9:C21)</f>
        <v>9032243</v>
      </c>
      <c r="D22" s="53">
        <f>SUM(D9:D21)</f>
        <v>23857870</v>
      </c>
    </row>
    <row r="23" spans="1:4" ht="15" customHeight="1" x14ac:dyDescent="0.25">
      <c r="A23" s="23" t="s">
        <v>57</v>
      </c>
      <c r="B23" s="35" t="s">
        <v>58</v>
      </c>
      <c r="C23" s="21">
        <v>4369000</v>
      </c>
      <c r="D23" s="21">
        <v>4433762</v>
      </c>
    </row>
    <row r="24" spans="1:4" ht="15" customHeight="1" x14ac:dyDescent="0.25">
      <c r="A24" s="23" t="s">
        <v>59</v>
      </c>
      <c r="B24" s="35" t="s">
        <v>60</v>
      </c>
      <c r="C24" s="21">
        <v>0</v>
      </c>
      <c r="D24" s="18">
        <v>0</v>
      </c>
    </row>
    <row r="25" spans="1:4" x14ac:dyDescent="0.25">
      <c r="A25" s="24" t="s">
        <v>61</v>
      </c>
      <c r="B25" s="35" t="s">
        <v>62</v>
      </c>
      <c r="C25" s="20">
        <v>216000</v>
      </c>
      <c r="D25" s="18">
        <v>275000</v>
      </c>
    </row>
    <row r="26" spans="1:4" ht="15" customHeight="1" x14ac:dyDescent="0.25">
      <c r="A26" s="25" t="s">
        <v>63</v>
      </c>
      <c r="B26" s="38" t="s">
        <v>64</v>
      </c>
      <c r="C26" s="53">
        <f>SUM(C23:C25)</f>
        <v>4585000</v>
      </c>
      <c r="D26" s="53">
        <f>SUM(D23:D25)</f>
        <v>4708762</v>
      </c>
    </row>
    <row r="27" spans="1:4" ht="15" customHeight="1" x14ac:dyDescent="0.25">
      <c r="A27" s="50" t="s">
        <v>65</v>
      </c>
      <c r="B27" s="51" t="s">
        <v>66</v>
      </c>
      <c r="C27" s="52">
        <f>C22+C26</f>
        <v>13617243</v>
      </c>
      <c r="D27" s="52">
        <f>D22+D26</f>
        <v>28566632</v>
      </c>
    </row>
    <row r="28" spans="1:4" ht="15" customHeight="1" x14ac:dyDescent="0.25">
      <c r="A28" s="42" t="s">
        <v>67</v>
      </c>
      <c r="B28" s="51" t="s">
        <v>68</v>
      </c>
      <c r="C28" s="52">
        <v>3718000</v>
      </c>
      <c r="D28" s="52">
        <v>7496234</v>
      </c>
    </row>
    <row r="29" spans="1:4" ht="15" customHeight="1" x14ac:dyDescent="0.25">
      <c r="A29" s="23" t="s">
        <v>69</v>
      </c>
      <c r="B29" s="35" t="s">
        <v>70</v>
      </c>
      <c r="C29" s="20">
        <v>105000</v>
      </c>
      <c r="D29" s="63">
        <v>0</v>
      </c>
    </row>
    <row r="30" spans="1:4" ht="15" customHeight="1" x14ac:dyDescent="0.25">
      <c r="A30" s="23" t="s">
        <v>71</v>
      </c>
      <c r="B30" s="35" t="s">
        <v>72</v>
      </c>
      <c r="C30" s="20">
        <v>3290000</v>
      </c>
      <c r="D30" s="79">
        <v>4366136</v>
      </c>
    </row>
    <row r="31" spans="1:4" ht="15" customHeight="1" x14ac:dyDescent="0.25">
      <c r="A31" s="23" t="s">
        <v>73</v>
      </c>
      <c r="B31" s="35" t="s">
        <v>74</v>
      </c>
      <c r="C31" s="21">
        <v>0</v>
      </c>
      <c r="D31" s="63">
        <v>0</v>
      </c>
    </row>
    <row r="32" spans="1:4" ht="15" customHeight="1" x14ac:dyDescent="0.25">
      <c r="A32" s="25" t="s">
        <v>75</v>
      </c>
      <c r="B32" s="38" t="s">
        <v>76</v>
      </c>
      <c r="C32" s="53">
        <f>SUM(C29:C31)</f>
        <v>3395000</v>
      </c>
      <c r="D32" s="53">
        <f>SUM(D29:D31)</f>
        <v>4366136</v>
      </c>
    </row>
    <row r="33" spans="1:4" ht="15" customHeight="1" x14ac:dyDescent="0.25">
      <c r="A33" s="23" t="s">
        <v>77</v>
      </c>
      <c r="B33" s="35" t="s">
        <v>78</v>
      </c>
      <c r="C33" s="21">
        <v>0</v>
      </c>
      <c r="D33" s="18">
        <v>176138</v>
      </c>
    </row>
    <row r="34" spans="1:4" ht="15" customHeight="1" x14ac:dyDescent="0.25">
      <c r="A34" s="23" t="s">
        <v>79</v>
      </c>
      <c r="B34" s="35" t="s">
        <v>80</v>
      </c>
      <c r="C34" s="20">
        <v>703000</v>
      </c>
      <c r="D34" s="18">
        <v>470898</v>
      </c>
    </row>
    <row r="35" spans="1:4" ht="15" customHeight="1" x14ac:dyDescent="0.25">
      <c r="A35" s="25" t="s">
        <v>81</v>
      </c>
      <c r="B35" s="38" t="s">
        <v>82</v>
      </c>
      <c r="C35" s="53">
        <f>SUM(C33:C34)</f>
        <v>703000</v>
      </c>
      <c r="D35" s="98">
        <f>SUM(D33:D34)</f>
        <v>647036</v>
      </c>
    </row>
    <row r="36" spans="1:4" ht="15" customHeight="1" x14ac:dyDescent="0.25">
      <c r="A36" s="23" t="s">
        <v>83</v>
      </c>
      <c r="B36" s="35" t="s">
        <v>84</v>
      </c>
      <c r="C36" s="20">
        <v>4489000</v>
      </c>
      <c r="D36" s="21">
        <v>4471000</v>
      </c>
    </row>
    <row r="37" spans="1:4" ht="15" customHeight="1" x14ac:dyDescent="0.25">
      <c r="A37" s="23" t="s">
        <v>85</v>
      </c>
      <c r="B37" s="35" t="s">
        <v>86</v>
      </c>
      <c r="C37" s="21">
        <v>0</v>
      </c>
      <c r="D37" s="120">
        <v>0</v>
      </c>
    </row>
    <row r="38" spans="1:4" ht="15" customHeight="1" x14ac:dyDescent="0.25">
      <c r="A38" s="23" t="s">
        <v>87</v>
      </c>
      <c r="B38" s="35" t="s">
        <v>88</v>
      </c>
      <c r="C38" s="21">
        <v>0</v>
      </c>
      <c r="D38" s="18">
        <v>0</v>
      </c>
    </row>
    <row r="39" spans="1:4" ht="15" customHeight="1" x14ac:dyDescent="0.25">
      <c r="A39" s="23" t="s">
        <v>89</v>
      </c>
      <c r="B39" s="35" t="s">
        <v>90</v>
      </c>
      <c r="C39" s="21">
        <v>500000</v>
      </c>
      <c r="D39" s="21">
        <v>5933847</v>
      </c>
    </row>
    <row r="40" spans="1:4" ht="15" customHeight="1" x14ac:dyDescent="0.25">
      <c r="A40" s="26" t="s">
        <v>91</v>
      </c>
      <c r="B40" s="35" t="s">
        <v>92</v>
      </c>
      <c r="C40" s="21">
        <v>0</v>
      </c>
      <c r="D40" s="18">
        <v>0</v>
      </c>
    </row>
    <row r="41" spans="1:4" x14ac:dyDescent="0.25">
      <c r="A41" s="24" t="s">
        <v>93</v>
      </c>
      <c r="B41" s="35" t="s">
        <v>94</v>
      </c>
      <c r="C41" s="20">
        <v>88000</v>
      </c>
      <c r="D41" s="18">
        <v>88700</v>
      </c>
    </row>
    <row r="42" spans="1:4" ht="15" customHeight="1" x14ac:dyDescent="0.25">
      <c r="A42" s="23" t="s">
        <v>95</v>
      </c>
      <c r="B42" s="35" t="s">
        <v>96</v>
      </c>
      <c r="C42" s="20">
        <v>1247000</v>
      </c>
      <c r="D42" s="21">
        <v>3447086</v>
      </c>
    </row>
    <row r="43" spans="1:4" ht="15" customHeight="1" x14ac:dyDescent="0.25">
      <c r="A43" s="25" t="s">
        <v>97</v>
      </c>
      <c r="B43" s="38" t="s">
        <v>98</v>
      </c>
      <c r="C43" s="53">
        <f>SUM(C36:C42)</f>
        <v>6324000</v>
      </c>
      <c r="D43" s="53">
        <f>SUM(D36:D42)</f>
        <v>13940633</v>
      </c>
    </row>
    <row r="44" spans="1:4" ht="15.75" customHeight="1" x14ac:dyDescent="0.25">
      <c r="A44" s="23" t="s">
        <v>99</v>
      </c>
      <c r="B44" s="35" t="s">
        <v>100</v>
      </c>
      <c r="C44" s="21">
        <v>40000</v>
      </c>
      <c r="D44" s="18">
        <v>26667</v>
      </c>
    </row>
    <row r="45" spans="1:4" ht="15" customHeight="1" x14ac:dyDescent="0.25">
      <c r="A45" s="23" t="s">
        <v>101</v>
      </c>
      <c r="B45" s="35" t="s">
        <v>102</v>
      </c>
      <c r="C45" s="21">
        <v>0</v>
      </c>
      <c r="D45" s="18">
        <v>0</v>
      </c>
    </row>
    <row r="46" spans="1:4" ht="15" customHeight="1" x14ac:dyDescent="0.25">
      <c r="A46" s="25" t="s">
        <v>103</v>
      </c>
      <c r="B46" s="38" t="s">
        <v>104</v>
      </c>
      <c r="C46" s="53">
        <f>SUM(C44:C45)</f>
        <v>40000</v>
      </c>
      <c r="D46" s="62">
        <f>SUM(D44:D45)</f>
        <v>26667</v>
      </c>
    </row>
    <row r="47" spans="1:4" ht="15" customHeight="1" x14ac:dyDescent="0.25">
      <c r="A47" s="23" t="s">
        <v>105</v>
      </c>
      <c r="B47" s="35" t="s">
        <v>106</v>
      </c>
      <c r="C47" s="21">
        <v>2814000</v>
      </c>
      <c r="D47" s="21">
        <v>3657337</v>
      </c>
    </row>
    <row r="48" spans="1:4" ht="15" customHeight="1" x14ac:dyDescent="0.25">
      <c r="A48" s="23" t="s">
        <v>107</v>
      </c>
      <c r="B48" s="35" t="s">
        <v>108</v>
      </c>
      <c r="C48" s="21">
        <v>0</v>
      </c>
      <c r="D48" s="18">
        <v>0</v>
      </c>
    </row>
    <row r="49" spans="1:4" ht="15" customHeight="1" x14ac:dyDescent="0.25">
      <c r="A49" s="23" t="s">
        <v>109</v>
      </c>
      <c r="B49" s="35" t="s">
        <v>110</v>
      </c>
      <c r="C49" s="21">
        <v>0</v>
      </c>
      <c r="D49" s="18">
        <v>0</v>
      </c>
    </row>
    <row r="50" spans="1:4" ht="15" customHeight="1" x14ac:dyDescent="0.25">
      <c r="A50" s="23" t="s">
        <v>111</v>
      </c>
      <c r="B50" s="35" t="s">
        <v>112</v>
      </c>
      <c r="C50" s="21">
        <v>0</v>
      </c>
      <c r="D50" s="18">
        <v>0</v>
      </c>
    </row>
    <row r="51" spans="1:4" ht="15" customHeight="1" x14ac:dyDescent="0.25">
      <c r="A51" s="23" t="s">
        <v>113</v>
      </c>
      <c r="B51" s="35" t="s">
        <v>114</v>
      </c>
      <c r="C51" s="20">
        <v>50000</v>
      </c>
      <c r="D51" s="18">
        <v>3699811</v>
      </c>
    </row>
    <row r="52" spans="1:4" ht="15" customHeight="1" x14ac:dyDescent="0.25">
      <c r="A52" s="25" t="s">
        <v>115</v>
      </c>
      <c r="B52" s="38" t="s">
        <v>116</v>
      </c>
      <c r="C52" s="53">
        <f>SUM(C47:C51)</f>
        <v>2864000</v>
      </c>
      <c r="D52" s="53">
        <f>SUM(D47:D51)</f>
        <v>7357148</v>
      </c>
    </row>
    <row r="53" spans="1:4" ht="15" customHeight="1" x14ac:dyDescent="0.25">
      <c r="A53" s="42" t="s">
        <v>117</v>
      </c>
      <c r="B53" s="51" t="s">
        <v>118</v>
      </c>
      <c r="C53" s="52">
        <f>C32+C35+C43+C46+C52</f>
        <v>13326000</v>
      </c>
      <c r="D53" s="52">
        <f>D32+D35+D43+D46+D52</f>
        <v>26337620</v>
      </c>
    </row>
    <row r="54" spans="1:4" ht="15" customHeight="1" x14ac:dyDescent="0.25">
      <c r="A54" s="28" t="s">
        <v>119</v>
      </c>
      <c r="B54" s="35" t="s">
        <v>120</v>
      </c>
      <c r="C54" s="21">
        <v>0</v>
      </c>
      <c r="D54" s="63">
        <v>0</v>
      </c>
    </row>
    <row r="55" spans="1:4" ht="15" customHeight="1" x14ac:dyDescent="0.25">
      <c r="A55" s="28" t="s">
        <v>121</v>
      </c>
      <c r="B55" s="35" t="s">
        <v>122</v>
      </c>
      <c r="C55" s="21">
        <v>0</v>
      </c>
      <c r="D55" s="63">
        <v>162400</v>
      </c>
    </row>
    <row r="56" spans="1:4" ht="15" customHeight="1" x14ac:dyDescent="0.25">
      <c r="A56" s="31" t="s">
        <v>123</v>
      </c>
      <c r="B56" s="35" t="s">
        <v>124</v>
      </c>
      <c r="C56" s="21">
        <v>0</v>
      </c>
      <c r="D56" s="63">
        <v>0</v>
      </c>
    </row>
    <row r="57" spans="1:4" ht="15" hidden="1" customHeight="1" x14ac:dyDescent="0.25">
      <c r="A57" s="31" t="s">
        <v>125</v>
      </c>
      <c r="B57" s="35" t="s">
        <v>126</v>
      </c>
      <c r="C57" s="21">
        <v>0</v>
      </c>
      <c r="D57" s="63">
        <v>0</v>
      </c>
    </row>
    <row r="58" spans="1:4" ht="15" hidden="1" customHeight="1" x14ac:dyDescent="0.25">
      <c r="A58" s="31" t="s">
        <v>127</v>
      </c>
      <c r="B58" s="35" t="s">
        <v>128</v>
      </c>
      <c r="C58" s="21">
        <v>753</v>
      </c>
      <c r="D58" s="63">
        <v>700</v>
      </c>
    </row>
    <row r="59" spans="1:4" ht="20.25" hidden="1" customHeight="1" x14ac:dyDescent="0.25">
      <c r="A59" s="28" t="s">
        <v>129</v>
      </c>
      <c r="B59" s="35" t="s">
        <v>130</v>
      </c>
      <c r="C59" s="21">
        <v>233</v>
      </c>
      <c r="D59" s="63">
        <v>310</v>
      </c>
    </row>
    <row r="60" spans="1:4" ht="15" hidden="1" customHeight="1" x14ac:dyDescent="0.25">
      <c r="A60" s="28" t="s">
        <v>131</v>
      </c>
      <c r="B60" s="35" t="s">
        <v>132</v>
      </c>
      <c r="C60" s="21">
        <v>0</v>
      </c>
      <c r="D60" s="63">
        <v>0</v>
      </c>
    </row>
    <row r="61" spans="1:4" ht="15" hidden="1" customHeight="1" x14ac:dyDescent="0.25">
      <c r="A61" s="28" t="s">
        <v>133</v>
      </c>
      <c r="B61" s="35" t="s">
        <v>134</v>
      </c>
      <c r="C61" s="21">
        <v>4614</v>
      </c>
      <c r="D61" s="21">
        <v>4614</v>
      </c>
    </row>
    <row r="62" spans="1:4" ht="15" hidden="1" customHeight="1" x14ac:dyDescent="0.25">
      <c r="A62" s="48" t="s">
        <v>135</v>
      </c>
      <c r="B62" s="51" t="s">
        <v>136</v>
      </c>
      <c r="C62" s="52">
        <v>5600</v>
      </c>
      <c r="D62" s="64">
        <v>5781</v>
      </c>
    </row>
    <row r="63" spans="1:4" ht="15" hidden="1" customHeight="1" x14ac:dyDescent="0.25">
      <c r="A63" s="27" t="s">
        <v>137</v>
      </c>
      <c r="B63" s="35" t="s">
        <v>138</v>
      </c>
      <c r="C63" s="21">
        <v>0</v>
      </c>
      <c r="D63" s="18">
        <v>0</v>
      </c>
    </row>
    <row r="64" spans="1:4" ht="13.5" hidden="1" customHeight="1" x14ac:dyDescent="0.25">
      <c r="A64" s="27" t="s">
        <v>139</v>
      </c>
      <c r="B64" s="35" t="s">
        <v>140</v>
      </c>
      <c r="C64" s="21">
        <v>0</v>
      </c>
      <c r="D64" s="63">
        <v>145</v>
      </c>
    </row>
    <row r="65" spans="1:4" ht="15" hidden="1" customHeight="1" x14ac:dyDescent="0.25">
      <c r="A65" s="27" t="s">
        <v>141</v>
      </c>
      <c r="B65" s="35" t="s">
        <v>142</v>
      </c>
      <c r="C65" s="21">
        <v>0</v>
      </c>
      <c r="D65" s="18">
        <v>0</v>
      </c>
    </row>
    <row r="66" spans="1:4" s="76" customFormat="1" ht="15" customHeight="1" x14ac:dyDescent="0.25">
      <c r="A66" s="27" t="s">
        <v>125</v>
      </c>
      <c r="B66" s="35" t="s">
        <v>126</v>
      </c>
      <c r="C66" s="79">
        <v>0</v>
      </c>
      <c r="D66" s="18">
        <v>0</v>
      </c>
    </row>
    <row r="67" spans="1:4" s="76" customFormat="1" ht="15" customHeight="1" x14ac:dyDescent="0.25">
      <c r="A67" s="27" t="s">
        <v>127</v>
      </c>
      <c r="B67" s="35" t="s">
        <v>128</v>
      </c>
      <c r="C67" s="79">
        <v>0</v>
      </c>
      <c r="D67" s="18">
        <v>0</v>
      </c>
    </row>
    <row r="68" spans="1:4" s="76" customFormat="1" ht="15" customHeight="1" x14ac:dyDescent="0.25">
      <c r="A68" s="27" t="s">
        <v>129</v>
      </c>
      <c r="B68" s="35" t="s">
        <v>130</v>
      </c>
      <c r="C68" s="79">
        <v>224000</v>
      </c>
      <c r="D68" s="18">
        <v>224000</v>
      </c>
    </row>
    <row r="69" spans="1:4" s="76" customFormat="1" ht="15" customHeight="1" x14ac:dyDescent="0.25">
      <c r="A69" s="27" t="s">
        <v>131</v>
      </c>
      <c r="B69" s="35" t="s">
        <v>132</v>
      </c>
      <c r="C69" s="79">
        <v>300000</v>
      </c>
      <c r="D69" s="18">
        <v>300000</v>
      </c>
    </row>
    <row r="70" spans="1:4" s="76" customFormat="1" ht="15" customHeight="1" x14ac:dyDescent="0.25">
      <c r="A70" s="27" t="s">
        <v>133</v>
      </c>
      <c r="B70" s="35" t="s">
        <v>134</v>
      </c>
      <c r="C70" s="79">
        <v>4236000</v>
      </c>
      <c r="D70" s="79">
        <v>4236000</v>
      </c>
    </row>
    <row r="71" spans="1:4" s="76" customFormat="1" ht="15" customHeight="1" x14ac:dyDescent="0.25">
      <c r="A71" s="122" t="s">
        <v>135</v>
      </c>
      <c r="B71" s="51" t="s">
        <v>136</v>
      </c>
      <c r="C71" s="97">
        <f>C54+C55+C56+C66+C67+C68+C69+C70</f>
        <v>4760000</v>
      </c>
      <c r="D71" s="97">
        <f>D54+D55+D56+D66+D67+D68+D69+D70</f>
        <v>4922400</v>
      </c>
    </row>
    <row r="72" spans="1:4" s="76" customFormat="1" ht="15" customHeight="1" x14ac:dyDescent="0.25">
      <c r="A72" s="27" t="s">
        <v>137</v>
      </c>
      <c r="B72" s="35" t="s">
        <v>138</v>
      </c>
      <c r="C72" s="79">
        <v>0</v>
      </c>
      <c r="D72" s="79">
        <v>0</v>
      </c>
    </row>
    <row r="73" spans="1:4" s="76" customFormat="1" ht="15" customHeight="1" x14ac:dyDescent="0.25">
      <c r="A73" s="27" t="s">
        <v>139</v>
      </c>
      <c r="B73" s="35" t="s">
        <v>140</v>
      </c>
      <c r="C73" s="79">
        <v>0</v>
      </c>
      <c r="D73" s="79">
        <v>631013</v>
      </c>
    </row>
    <row r="74" spans="1:4" s="76" customFormat="1" ht="32.25" customHeight="1" x14ac:dyDescent="0.25">
      <c r="A74" s="27" t="s">
        <v>141</v>
      </c>
      <c r="B74" s="35" t="s">
        <v>142</v>
      </c>
      <c r="C74" s="123">
        <v>0</v>
      </c>
      <c r="D74" s="123">
        <v>0</v>
      </c>
    </row>
    <row r="75" spans="1:4" ht="32.25" customHeight="1" x14ac:dyDescent="0.25">
      <c r="A75" s="27" t="s">
        <v>143</v>
      </c>
      <c r="B75" s="35" t="s">
        <v>144</v>
      </c>
      <c r="C75" s="123">
        <v>0</v>
      </c>
      <c r="D75" s="124">
        <v>0</v>
      </c>
    </row>
    <row r="76" spans="1:4" ht="30" x14ac:dyDescent="0.25">
      <c r="A76" s="27" t="s">
        <v>145</v>
      </c>
      <c r="B76" s="35" t="s">
        <v>146</v>
      </c>
      <c r="C76" s="123">
        <v>0</v>
      </c>
      <c r="D76" s="124">
        <v>0</v>
      </c>
    </row>
    <row r="77" spans="1:4" ht="15.75" customHeight="1" x14ac:dyDescent="0.25">
      <c r="A77" s="27" t="s">
        <v>147</v>
      </c>
      <c r="B77" s="35" t="s">
        <v>148</v>
      </c>
      <c r="C77" s="21">
        <v>24362000</v>
      </c>
      <c r="D77" s="21">
        <v>24362000</v>
      </c>
    </row>
    <row r="78" spans="1:4" ht="29.25" customHeight="1" x14ac:dyDescent="0.25">
      <c r="A78" s="27" t="s">
        <v>149</v>
      </c>
      <c r="B78" s="35" t="s">
        <v>150</v>
      </c>
      <c r="C78" s="123">
        <v>0</v>
      </c>
      <c r="D78" s="124">
        <v>0</v>
      </c>
    </row>
    <row r="79" spans="1:4" ht="31.5" customHeight="1" x14ac:dyDescent="0.25">
      <c r="A79" s="27" t="s">
        <v>151</v>
      </c>
      <c r="B79" s="35" t="s">
        <v>152</v>
      </c>
      <c r="C79" s="123">
        <v>0</v>
      </c>
      <c r="D79" s="124">
        <v>320000</v>
      </c>
    </row>
    <row r="80" spans="1:4" ht="15" customHeight="1" x14ac:dyDescent="0.25">
      <c r="A80" s="27" t="s">
        <v>153</v>
      </c>
      <c r="B80" s="35" t="s">
        <v>154</v>
      </c>
      <c r="C80" s="21">
        <v>0</v>
      </c>
      <c r="D80" s="18">
        <v>0</v>
      </c>
    </row>
    <row r="81" spans="1:4" x14ac:dyDescent="0.25">
      <c r="A81" s="32" t="s">
        <v>155</v>
      </c>
      <c r="B81" s="35" t="s">
        <v>156</v>
      </c>
      <c r="C81" s="21">
        <v>0</v>
      </c>
      <c r="D81" s="18">
        <v>0</v>
      </c>
    </row>
    <row r="82" spans="1:4" ht="15" customHeight="1" x14ac:dyDescent="0.25">
      <c r="A82" s="27" t="s">
        <v>157</v>
      </c>
      <c r="B82" s="35" t="s">
        <v>158</v>
      </c>
      <c r="C82" s="21">
        <v>0</v>
      </c>
      <c r="D82" s="63">
        <v>0</v>
      </c>
    </row>
    <row r="83" spans="1:4" x14ac:dyDescent="0.25">
      <c r="A83" s="32" t="s">
        <v>159</v>
      </c>
      <c r="B83" s="35" t="s">
        <v>160</v>
      </c>
      <c r="C83" s="21">
        <v>1350000</v>
      </c>
      <c r="D83" s="63">
        <v>1350000</v>
      </c>
    </row>
    <row r="84" spans="1:4" x14ac:dyDescent="0.25">
      <c r="A84" s="32" t="s">
        <v>161</v>
      </c>
      <c r="B84" s="35" t="s">
        <v>162</v>
      </c>
      <c r="C84" s="21">
        <v>0</v>
      </c>
      <c r="D84" s="18">
        <v>0</v>
      </c>
    </row>
    <row r="85" spans="1:4" ht="15" customHeight="1" x14ac:dyDescent="0.25">
      <c r="A85" s="48" t="s">
        <v>163</v>
      </c>
      <c r="B85" s="51" t="s">
        <v>164</v>
      </c>
      <c r="C85" s="52">
        <f>C72+C73+C74+C75+C76+C77+C78+C79+C80+C81+C82+C83+C84</f>
        <v>25712000</v>
      </c>
      <c r="D85" s="52">
        <f>D72+D73+D74+D75+D76+D77+D78+D79+D80+D81+D82+D83+D84</f>
        <v>26663013</v>
      </c>
    </row>
    <row r="86" spans="1:4" ht="15.75" x14ac:dyDescent="0.25">
      <c r="A86" s="56" t="s">
        <v>165</v>
      </c>
      <c r="B86" s="55"/>
      <c r="C86" s="57">
        <f>C53+C71+C85</f>
        <v>43798000</v>
      </c>
      <c r="D86" s="57">
        <f>D53+D71+D85</f>
        <v>57923033</v>
      </c>
    </row>
    <row r="87" spans="1:4" x14ac:dyDescent="0.25">
      <c r="A87" s="39" t="s">
        <v>166</v>
      </c>
      <c r="B87" s="35" t="s">
        <v>167</v>
      </c>
      <c r="C87" s="21">
        <v>0</v>
      </c>
      <c r="D87" s="63">
        <v>0</v>
      </c>
    </row>
    <row r="88" spans="1:4" x14ac:dyDescent="0.25">
      <c r="A88" s="39" t="s">
        <v>168</v>
      </c>
      <c r="B88" s="35" t="s">
        <v>169</v>
      </c>
      <c r="C88" s="21">
        <v>0</v>
      </c>
      <c r="D88" s="21">
        <v>0</v>
      </c>
    </row>
    <row r="89" spans="1:4" x14ac:dyDescent="0.25">
      <c r="A89" s="39" t="s">
        <v>170</v>
      </c>
      <c r="B89" s="35" t="s">
        <v>171</v>
      </c>
      <c r="C89" s="21">
        <v>0</v>
      </c>
      <c r="D89" s="63">
        <v>0</v>
      </c>
    </row>
    <row r="90" spans="1:4" x14ac:dyDescent="0.25">
      <c r="A90" s="39" t="s">
        <v>172</v>
      </c>
      <c r="B90" s="35" t="s">
        <v>173</v>
      </c>
      <c r="C90" s="20">
        <v>0</v>
      </c>
      <c r="D90" s="21">
        <v>740101</v>
      </c>
    </row>
    <row r="91" spans="1:4" x14ac:dyDescent="0.25">
      <c r="A91" s="24" t="s">
        <v>174</v>
      </c>
      <c r="B91" s="35" t="s">
        <v>175</v>
      </c>
      <c r="C91" s="21">
        <v>0</v>
      </c>
      <c r="D91" s="18">
        <v>0</v>
      </c>
    </row>
    <row r="92" spans="1:4" x14ac:dyDescent="0.25">
      <c r="A92" s="24" t="s">
        <v>176</v>
      </c>
      <c r="B92" s="35" t="s">
        <v>177</v>
      </c>
      <c r="C92" s="21">
        <v>0</v>
      </c>
      <c r="D92" s="18">
        <v>0</v>
      </c>
    </row>
    <row r="93" spans="1:4" x14ac:dyDescent="0.25">
      <c r="A93" s="24" t="s">
        <v>178</v>
      </c>
      <c r="B93" s="35" t="s">
        <v>179</v>
      </c>
      <c r="C93" s="21">
        <v>0</v>
      </c>
      <c r="D93" s="21">
        <v>343558</v>
      </c>
    </row>
    <row r="94" spans="1:4" x14ac:dyDescent="0.25">
      <c r="A94" s="49" t="s">
        <v>180</v>
      </c>
      <c r="B94" s="51" t="s">
        <v>181</v>
      </c>
      <c r="C94" s="52">
        <f>C87+C88+C89+C90+C91+C92+C93</f>
        <v>0</v>
      </c>
      <c r="D94" s="52">
        <f>D87+D88+D89+D90+D91+D92+D93</f>
        <v>1083659</v>
      </c>
    </row>
    <row r="95" spans="1:4" ht="15" customHeight="1" x14ac:dyDescent="0.25">
      <c r="A95" s="28" t="s">
        <v>182</v>
      </c>
      <c r="B95" s="35" t="s">
        <v>183</v>
      </c>
      <c r="C95" s="21">
        <v>3744000</v>
      </c>
      <c r="D95" s="21">
        <v>557246</v>
      </c>
    </row>
    <row r="96" spans="1:4" ht="15" customHeight="1" x14ac:dyDescent="0.25">
      <c r="A96" s="28" t="s">
        <v>184</v>
      </c>
      <c r="B96" s="35" t="s">
        <v>185</v>
      </c>
      <c r="C96" s="21">
        <v>0</v>
      </c>
      <c r="D96" s="63">
        <v>0</v>
      </c>
    </row>
    <row r="97" spans="1:5" ht="15" customHeight="1" x14ac:dyDescent="0.25">
      <c r="A97" s="28" t="s">
        <v>186</v>
      </c>
      <c r="B97" s="35" t="s">
        <v>187</v>
      </c>
      <c r="C97" s="21">
        <v>0</v>
      </c>
      <c r="D97" s="63">
        <v>0</v>
      </c>
    </row>
    <row r="98" spans="1:5" ht="15" customHeight="1" x14ac:dyDescent="0.25">
      <c r="A98" s="28" t="s">
        <v>188</v>
      </c>
      <c r="B98" s="35" t="s">
        <v>189</v>
      </c>
      <c r="C98" s="21">
        <v>1011000</v>
      </c>
      <c r="D98" s="21">
        <v>895980</v>
      </c>
    </row>
    <row r="99" spans="1:5" ht="15" customHeight="1" x14ac:dyDescent="0.25">
      <c r="A99" s="48" t="s">
        <v>190</v>
      </c>
      <c r="B99" s="51" t="s">
        <v>191</v>
      </c>
      <c r="C99" s="52">
        <f>C95+C96+C97+C98</f>
        <v>4755000</v>
      </c>
      <c r="D99" s="52">
        <f>D95+D96+D97+D98</f>
        <v>1453226</v>
      </c>
    </row>
    <row r="100" spans="1:5" ht="24.75" customHeight="1" x14ac:dyDescent="0.25">
      <c r="A100" s="28" t="s">
        <v>192</v>
      </c>
      <c r="B100" s="35" t="s">
        <v>193</v>
      </c>
      <c r="C100" s="123">
        <v>0</v>
      </c>
      <c r="D100" s="124">
        <v>0</v>
      </c>
      <c r="E100" s="125"/>
    </row>
    <row r="101" spans="1:5" ht="29.25" customHeight="1" x14ac:dyDescent="0.25">
      <c r="A101" s="28" t="s">
        <v>194</v>
      </c>
      <c r="B101" s="35" t="s">
        <v>195</v>
      </c>
      <c r="C101" s="123">
        <v>0</v>
      </c>
      <c r="D101" s="124">
        <v>0</v>
      </c>
      <c r="E101" s="125"/>
    </row>
    <row r="102" spans="1:5" ht="26.25" customHeight="1" x14ac:dyDescent="0.25">
      <c r="A102" s="28" t="s">
        <v>196</v>
      </c>
      <c r="B102" s="35" t="s">
        <v>197</v>
      </c>
      <c r="C102" s="21">
        <v>0</v>
      </c>
      <c r="D102" s="18">
        <v>556200</v>
      </c>
    </row>
    <row r="103" spans="1:5" ht="15" customHeight="1" x14ac:dyDescent="0.25">
      <c r="A103" s="28" t="s">
        <v>198</v>
      </c>
      <c r="B103" s="35" t="s">
        <v>199</v>
      </c>
      <c r="C103" s="21">
        <v>0</v>
      </c>
      <c r="D103" s="18">
        <v>0</v>
      </c>
    </row>
    <row r="104" spans="1:5" ht="28.5" customHeight="1" x14ac:dyDescent="0.25">
      <c r="A104" s="28" t="s">
        <v>200</v>
      </c>
      <c r="B104" s="35" t="s">
        <v>201</v>
      </c>
      <c r="C104" s="123">
        <v>0</v>
      </c>
      <c r="D104" s="124">
        <v>0</v>
      </c>
    </row>
    <row r="105" spans="1:5" ht="27.75" customHeight="1" x14ac:dyDescent="0.25">
      <c r="A105" s="28" t="s">
        <v>202</v>
      </c>
      <c r="B105" s="35" t="s">
        <v>203</v>
      </c>
      <c r="C105" s="123">
        <v>0</v>
      </c>
      <c r="D105" s="124">
        <v>0</v>
      </c>
    </row>
    <row r="106" spans="1:5" ht="15" customHeight="1" x14ac:dyDescent="0.25">
      <c r="A106" s="28" t="s">
        <v>204</v>
      </c>
      <c r="B106" s="35" t="s">
        <v>205</v>
      </c>
      <c r="C106" s="21">
        <v>0</v>
      </c>
      <c r="D106" s="18">
        <v>0</v>
      </c>
    </row>
    <row r="107" spans="1:5" s="76" customFormat="1" ht="15" customHeight="1" x14ac:dyDescent="0.3">
      <c r="A107" s="126" t="s">
        <v>439</v>
      </c>
      <c r="B107" s="35" t="s">
        <v>207</v>
      </c>
      <c r="C107" s="79">
        <v>0</v>
      </c>
      <c r="D107" s="18">
        <v>0</v>
      </c>
    </row>
    <row r="108" spans="1:5" ht="15" customHeight="1" x14ac:dyDescent="0.25">
      <c r="A108" s="28" t="s">
        <v>206</v>
      </c>
      <c r="B108" s="35" t="s">
        <v>440</v>
      </c>
      <c r="C108" s="21">
        <v>0</v>
      </c>
      <c r="D108" s="18">
        <v>0</v>
      </c>
    </row>
    <row r="109" spans="1:5" ht="15" customHeight="1" x14ac:dyDescent="0.25">
      <c r="A109" s="48" t="s">
        <v>208</v>
      </c>
      <c r="B109" s="51" t="s">
        <v>209</v>
      </c>
      <c r="C109" s="52">
        <f>C100+C101+C102+C103+C104+C105+C106+C107+C108</f>
        <v>0</v>
      </c>
      <c r="D109" s="19">
        <f>D100+D101+D102+D103+D104+D105+D106+D107+D108</f>
        <v>556200</v>
      </c>
    </row>
    <row r="110" spans="1:5" ht="15.75" x14ac:dyDescent="0.25">
      <c r="A110" s="56" t="s">
        <v>210</v>
      </c>
      <c r="B110" s="55"/>
      <c r="C110" s="57">
        <f>C94+C99+C109</f>
        <v>4755000</v>
      </c>
      <c r="D110" s="57">
        <f>D94+D99+D109</f>
        <v>3093085</v>
      </c>
    </row>
    <row r="111" spans="1:5" ht="15.75" x14ac:dyDescent="0.25">
      <c r="A111" s="59" t="s">
        <v>211</v>
      </c>
      <c r="B111" s="60" t="s">
        <v>212</v>
      </c>
      <c r="C111" s="58">
        <f>C27+C28+C53+C71+C85+C94+C99+C109</f>
        <v>65888243</v>
      </c>
      <c r="D111" s="58">
        <f>D27+D28+D53+D71+D85+D94+D99+D109</f>
        <v>97078984</v>
      </c>
    </row>
    <row r="112" spans="1:5" ht="15" customHeight="1" x14ac:dyDescent="0.25">
      <c r="A112" s="28" t="s">
        <v>213</v>
      </c>
      <c r="B112" s="23" t="s">
        <v>214</v>
      </c>
      <c r="C112" s="65">
        <v>0</v>
      </c>
      <c r="D112" s="70">
        <v>0</v>
      </c>
    </row>
    <row r="113" spans="1:4" ht="15" customHeight="1" x14ac:dyDescent="0.25">
      <c r="A113" s="28" t="s">
        <v>215</v>
      </c>
      <c r="B113" s="23" t="s">
        <v>216</v>
      </c>
      <c r="C113" s="65">
        <v>0</v>
      </c>
      <c r="D113" s="70">
        <v>0</v>
      </c>
    </row>
    <row r="114" spans="1:4" ht="15" customHeight="1" x14ac:dyDescent="0.25">
      <c r="A114" s="28" t="s">
        <v>217</v>
      </c>
      <c r="B114" s="23" t="s">
        <v>218</v>
      </c>
      <c r="C114" s="65">
        <v>0</v>
      </c>
      <c r="D114" s="65">
        <v>0</v>
      </c>
    </row>
    <row r="115" spans="1:4" ht="15" customHeight="1" x14ac:dyDescent="0.25">
      <c r="A115" s="30" t="s">
        <v>219</v>
      </c>
      <c r="B115" s="25" t="s">
        <v>220</v>
      </c>
      <c r="C115" s="73">
        <f>C112+C113+C114</f>
        <v>0</v>
      </c>
      <c r="D115" s="73">
        <f>D112+D113+D114</f>
        <v>0</v>
      </c>
    </row>
    <row r="116" spans="1:4" x14ac:dyDescent="0.25">
      <c r="A116" s="40" t="s">
        <v>221</v>
      </c>
      <c r="B116" s="23" t="s">
        <v>222</v>
      </c>
      <c r="C116" s="66">
        <v>0</v>
      </c>
      <c r="D116" s="68">
        <v>0</v>
      </c>
    </row>
    <row r="117" spans="1:4" x14ac:dyDescent="0.25">
      <c r="A117" s="40" t="s">
        <v>223</v>
      </c>
      <c r="B117" s="23" t="s">
        <v>224</v>
      </c>
      <c r="C117" s="66">
        <v>0</v>
      </c>
      <c r="D117" s="68">
        <v>0</v>
      </c>
    </row>
    <row r="118" spans="1:4" ht="15" customHeight="1" x14ac:dyDescent="0.25">
      <c r="A118" s="28" t="s">
        <v>225</v>
      </c>
      <c r="B118" s="23" t="s">
        <v>226</v>
      </c>
      <c r="C118" s="66">
        <v>0</v>
      </c>
      <c r="D118" s="68">
        <v>0</v>
      </c>
    </row>
    <row r="119" spans="1:4" ht="15" customHeight="1" x14ac:dyDescent="0.25">
      <c r="A119" s="28" t="s">
        <v>227</v>
      </c>
      <c r="B119" s="23" t="s">
        <v>228</v>
      </c>
      <c r="C119" s="66">
        <v>0</v>
      </c>
      <c r="D119" s="68">
        <v>0</v>
      </c>
    </row>
    <row r="120" spans="1:4" x14ac:dyDescent="0.25">
      <c r="A120" s="29" t="s">
        <v>229</v>
      </c>
      <c r="B120" s="25" t="s">
        <v>230</v>
      </c>
      <c r="C120" s="71">
        <v>0</v>
      </c>
      <c r="D120" s="72">
        <v>0</v>
      </c>
    </row>
    <row r="121" spans="1:4" x14ac:dyDescent="0.25">
      <c r="A121" s="40" t="s">
        <v>231</v>
      </c>
      <c r="B121" s="23" t="s">
        <v>232</v>
      </c>
      <c r="C121" s="66">
        <v>0</v>
      </c>
      <c r="D121" s="68">
        <v>0</v>
      </c>
    </row>
    <row r="122" spans="1:4" x14ac:dyDescent="0.25">
      <c r="A122" s="40" t="s">
        <v>233</v>
      </c>
      <c r="B122" s="23" t="s">
        <v>234</v>
      </c>
      <c r="C122" s="66">
        <v>0</v>
      </c>
      <c r="D122" s="66">
        <v>1335196</v>
      </c>
    </row>
    <row r="123" spans="1:4" x14ac:dyDescent="0.25">
      <c r="A123" s="29" t="s">
        <v>235</v>
      </c>
      <c r="B123" s="25" t="s">
        <v>236</v>
      </c>
      <c r="C123" s="71">
        <v>0</v>
      </c>
      <c r="D123" s="72">
        <v>0</v>
      </c>
    </row>
    <row r="124" spans="1:4" x14ac:dyDescent="0.25">
      <c r="A124" s="40" t="s">
        <v>237</v>
      </c>
      <c r="B124" s="23" t="s">
        <v>238</v>
      </c>
      <c r="C124" s="66">
        <v>0</v>
      </c>
      <c r="D124" s="68">
        <v>0</v>
      </c>
    </row>
    <row r="125" spans="1:4" x14ac:dyDescent="0.25">
      <c r="A125" s="40" t="s">
        <v>239</v>
      </c>
      <c r="B125" s="23" t="s">
        <v>240</v>
      </c>
      <c r="C125" s="66">
        <v>0</v>
      </c>
      <c r="D125" s="68">
        <v>0</v>
      </c>
    </row>
    <row r="126" spans="1:4" x14ac:dyDescent="0.25">
      <c r="A126" s="40" t="s">
        <v>241</v>
      </c>
      <c r="B126" s="23" t="s">
        <v>242</v>
      </c>
      <c r="C126" s="66">
        <v>0</v>
      </c>
      <c r="D126" s="68">
        <v>0</v>
      </c>
    </row>
    <row r="127" spans="1:4" x14ac:dyDescent="0.25">
      <c r="A127" s="41" t="s">
        <v>243</v>
      </c>
      <c r="B127" s="42" t="s">
        <v>244</v>
      </c>
      <c r="C127" s="71">
        <f>C115+C120+C121+C122+C123+C124+C125+C126</f>
        <v>0</v>
      </c>
      <c r="D127" s="71">
        <f>D115+D120+D121+D122+D123+D124+D125+D126</f>
        <v>1335196</v>
      </c>
    </row>
    <row r="128" spans="1:4" x14ac:dyDescent="0.25">
      <c r="A128" s="40" t="s">
        <v>245</v>
      </c>
      <c r="B128" s="23" t="s">
        <v>246</v>
      </c>
      <c r="C128" s="66">
        <v>0</v>
      </c>
      <c r="D128" s="68">
        <v>0</v>
      </c>
    </row>
    <row r="129" spans="1:4" ht="15" customHeight="1" x14ac:dyDescent="0.25">
      <c r="A129" s="28" t="s">
        <v>247</v>
      </c>
      <c r="B129" s="23" t="s">
        <v>248</v>
      </c>
      <c r="C129" s="66">
        <v>0</v>
      </c>
      <c r="D129" s="68">
        <v>0</v>
      </c>
    </row>
    <row r="130" spans="1:4" x14ac:dyDescent="0.25">
      <c r="A130" s="40" t="s">
        <v>249</v>
      </c>
      <c r="B130" s="23" t="s">
        <v>250</v>
      </c>
      <c r="C130" s="66">
        <v>0</v>
      </c>
      <c r="D130" s="68">
        <v>0</v>
      </c>
    </row>
    <row r="131" spans="1:4" x14ac:dyDescent="0.25">
      <c r="A131" s="40" t="s">
        <v>251</v>
      </c>
      <c r="B131" s="23" t="s">
        <v>252</v>
      </c>
      <c r="C131" s="66">
        <v>0</v>
      </c>
      <c r="D131" s="68">
        <v>0</v>
      </c>
    </row>
    <row r="132" spans="1:4" x14ac:dyDescent="0.25">
      <c r="A132" s="41" t="s">
        <v>253</v>
      </c>
      <c r="B132" s="42" t="s">
        <v>254</v>
      </c>
      <c r="C132" s="71">
        <v>0</v>
      </c>
      <c r="D132" s="72">
        <v>0</v>
      </c>
    </row>
    <row r="133" spans="1:4" ht="15" customHeight="1" x14ac:dyDescent="0.25">
      <c r="A133" s="28" t="s">
        <v>255</v>
      </c>
      <c r="B133" s="23" t="s">
        <v>256</v>
      </c>
      <c r="C133" s="66">
        <v>0</v>
      </c>
      <c r="D133" s="68">
        <v>0</v>
      </c>
    </row>
    <row r="134" spans="1:4" ht="15.75" x14ac:dyDescent="0.25">
      <c r="A134" s="43" t="s">
        <v>257</v>
      </c>
      <c r="B134" s="44" t="s">
        <v>258</v>
      </c>
      <c r="C134" s="67">
        <f>C127+C132+C133</f>
        <v>0</v>
      </c>
      <c r="D134" s="67">
        <f>D127+D132+D133</f>
        <v>1335196</v>
      </c>
    </row>
    <row r="135" spans="1:4" ht="15.75" x14ac:dyDescent="0.25">
      <c r="A135" s="45" t="s">
        <v>13</v>
      </c>
      <c r="B135" s="46"/>
      <c r="C135" s="69">
        <f>C111+C134</f>
        <v>65888243</v>
      </c>
      <c r="D135" s="69">
        <f>D111+D134</f>
        <v>98414180</v>
      </c>
    </row>
  </sheetData>
  <mergeCells count="4">
    <mergeCell ref="A3:D3"/>
    <mergeCell ref="A4:D4"/>
    <mergeCell ref="A5:D5"/>
    <mergeCell ref="A1:D1"/>
  </mergeCells>
  <pageMargins left="0.7" right="0.7" top="0.75" bottom="0.75" header="0.3" footer="0.3"/>
  <pageSetup paperSize="9" scale="68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zoomScaleNormal="100" workbookViewId="0">
      <selection activeCell="A18" sqref="A18"/>
    </sheetView>
  </sheetViews>
  <sheetFormatPr defaultRowHeight="15" x14ac:dyDescent="0.25"/>
  <cols>
    <col min="1" max="1" width="80.7109375" customWidth="1"/>
    <col min="2" max="2" width="8.28515625" customWidth="1"/>
    <col min="3" max="4" width="14.5703125" customWidth="1"/>
    <col min="6" max="6" width="18.85546875" customWidth="1"/>
  </cols>
  <sheetData>
    <row r="1" spans="1:11" x14ac:dyDescent="0.25">
      <c r="A1" s="138" t="s">
        <v>452</v>
      </c>
      <c r="B1" s="138"/>
      <c r="C1" s="138"/>
      <c r="D1" s="138"/>
      <c r="E1" s="130"/>
      <c r="F1" s="130"/>
      <c r="G1" s="130"/>
      <c r="H1" s="130"/>
      <c r="I1" s="130"/>
      <c r="J1" s="130"/>
      <c r="K1" s="130"/>
    </row>
    <row r="2" spans="1:11" s="76" customForma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8" x14ac:dyDescent="0.25">
      <c r="A3" s="136" t="s">
        <v>24</v>
      </c>
      <c r="B3" s="136"/>
      <c r="C3" s="136"/>
      <c r="D3" s="136"/>
    </row>
    <row r="4" spans="1:11" ht="18" x14ac:dyDescent="0.25">
      <c r="A4" s="135" t="s">
        <v>457</v>
      </c>
      <c r="B4" s="135"/>
      <c r="C4" s="135"/>
      <c r="D4" s="135"/>
    </row>
    <row r="5" spans="1:11" x14ac:dyDescent="0.25">
      <c r="A5" s="137" t="s">
        <v>259</v>
      </c>
      <c r="B5" s="140"/>
      <c r="C5" s="140"/>
      <c r="D5" s="140"/>
    </row>
    <row r="6" spans="1:11" ht="18" x14ac:dyDescent="0.25">
      <c r="A6" s="94"/>
      <c r="B6" s="76"/>
      <c r="C6" s="76"/>
      <c r="D6" s="76"/>
    </row>
    <row r="7" spans="1:11" ht="15.75" x14ac:dyDescent="0.25">
      <c r="A7" s="77" t="s">
        <v>26</v>
      </c>
      <c r="B7" s="76"/>
      <c r="C7" s="76"/>
      <c r="D7" s="131" t="s">
        <v>451</v>
      </c>
    </row>
    <row r="8" spans="1:11" ht="69" customHeight="1" x14ac:dyDescent="0.25">
      <c r="A8" s="80" t="s">
        <v>27</v>
      </c>
      <c r="B8" s="102" t="s">
        <v>260</v>
      </c>
      <c r="C8" s="118" t="s">
        <v>453</v>
      </c>
      <c r="D8" s="119" t="s">
        <v>454</v>
      </c>
    </row>
    <row r="9" spans="1:11" ht="15" customHeight="1" x14ac:dyDescent="0.25">
      <c r="A9" s="87" t="s">
        <v>261</v>
      </c>
      <c r="B9" s="82" t="s">
        <v>262</v>
      </c>
      <c r="C9" s="79">
        <v>12661998</v>
      </c>
      <c r="D9" s="112">
        <v>12661998</v>
      </c>
      <c r="F9" s="132"/>
    </row>
    <row r="10" spans="1:11" ht="15" customHeight="1" x14ac:dyDescent="0.25">
      <c r="A10" s="81" t="s">
        <v>263</v>
      </c>
      <c r="B10" s="82" t="s">
        <v>264</v>
      </c>
      <c r="C10" s="79">
        <v>14656133</v>
      </c>
      <c r="D10" s="112">
        <v>14656133</v>
      </c>
      <c r="F10" s="132"/>
    </row>
    <row r="11" spans="1:11" ht="28.5" customHeight="1" x14ac:dyDescent="0.25">
      <c r="A11" s="81" t="s">
        <v>265</v>
      </c>
      <c r="B11" s="82" t="s">
        <v>266</v>
      </c>
      <c r="C11" s="123">
        <v>9692112</v>
      </c>
      <c r="D11" s="127">
        <v>10036085</v>
      </c>
      <c r="F11" s="132"/>
    </row>
    <row r="12" spans="1:11" ht="15" customHeight="1" x14ac:dyDescent="0.25">
      <c r="A12" s="81" t="s">
        <v>267</v>
      </c>
      <c r="B12" s="82" t="s">
        <v>268</v>
      </c>
      <c r="C12" s="79">
        <v>1200000</v>
      </c>
      <c r="D12" s="112">
        <v>1200000</v>
      </c>
      <c r="F12" s="132"/>
    </row>
    <row r="13" spans="1:11" ht="15" customHeight="1" x14ac:dyDescent="0.25">
      <c r="A13" s="81" t="s">
        <v>441</v>
      </c>
      <c r="B13" s="82" t="s">
        <v>269</v>
      </c>
      <c r="C13" s="79">
        <v>0</v>
      </c>
      <c r="D13" s="112">
        <v>2087350</v>
      </c>
      <c r="F13" s="132"/>
    </row>
    <row r="14" spans="1:11" ht="15" customHeight="1" x14ac:dyDescent="0.25">
      <c r="A14" s="81" t="s">
        <v>442</v>
      </c>
      <c r="B14" s="82" t="s">
        <v>270</v>
      </c>
      <c r="C14" s="79">
        <v>0</v>
      </c>
      <c r="D14" s="112">
        <v>244507</v>
      </c>
      <c r="F14" s="132"/>
    </row>
    <row r="15" spans="1:11" ht="15" customHeight="1" x14ac:dyDescent="0.25">
      <c r="A15" s="83" t="s">
        <v>271</v>
      </c>
      <c r="B15" s="103" t="s">
        <v>272</v>
      </c>
      <c r="C15" s="98">
        <f>C9+C10+C11+C12+C13+C14</f>
        <v>38210243</v>
      </c>
      <c r="D15" s="114">
        <f>D9+D10+D11+D12+D13+D14</f>
        <v>40886073</v>
      </c>
      <c r="F15" s="132"/>
    </row>
    <row r="16" spans="1:11" ht="15" customHeight="1" x14ac:dyDescent="0.25">
      <c r="A16" s="81" t="s">
        <v>273</v>
      </c>
      <c r="B16" s="82" t="s">
        <v>274</v>
      </c>
      <c r="C16" s="79">
        <v>0</v>
      </c>
      <c r="D16" s="113">
        <v>0</v>
      </c>
      <c r="F16" s="132"/>
    </row>
    <row r="17" spans="1:6" ht="26.25" customHeight="1" x14ac:dyDescent="0.25">
      <c r="A17" s="81" t="s">
        <v>275</v>
      </c>
      <c r="B17" s="82" t="s">
        <v>276</v>
      </c>
      <c r="C17" s="123">
        <v>0</v>
      </c>
      <c r="D17" s="128">
        <v>0</v>
      </c>
      <c r="F17" s="132"/>
    </row>
    <row r="18" spans="1:6" ht="30.75" customHeight="1" x14ac:dyDescent="0.25">
      <c r="A18" s="81" t="s">
        <v>277</v>
      </c>
      <c r="B18" s="82" t="s">
        <v>278</v>
      </c>
      <c r="C18" s="123">
        <v>0</v>
      </c>
      <c r="D18" s="128">
        <v>0</v>
      </c>
      <c r="F18" s="132"/>
    </row>
    <row r="19" spans="1:6" ht="26.25" customHeight="1" x14ac:dyDescent="0.25">
      <c r="A19" s="81" t="s">
        <v>279</v>
      </c>
      <c r="B19" s="82" t="s">
        <v>280</v>
      </c>
      <c r="C19" s="123">
        <v>0</v>
      </c>
      <c r="D19" s="128">
        <v>0</v>
      </c>
      <c r="F19" s="132"/>
    </row>
    <row r="20" spans="1:6" ht="27.75" customHeight="1" x14ac:dyDescent="0.25">
      <c r="A20" s="81" t="s">
        <v>281</v>
      </c>
      <c r="B20" s="82" t="s">
        <v>282</v>
      </c>
      <c r="C20" s="79">
        <v>5883000</v>
      </c>
      <c r="D20" s="112">
        <v>27073998</v>
      </c>
      <c r="F20" s="132"/>
    </row>
    <row r="21" spans="1:6" ht="15" customHeight="1" x14ac:dyDescent="0.25">
      <c r="A21" s="89" t="s">
        <v>283</v>
      </c>
      <c r="B21" s="96" t="s">
        <v>284</v>
      </c>
      <c r="C21" s="98">
        <f>C15+C16+C17+C18+C19+C20</f>
        <v>44093243</v>
      </c>
      <c r="D21" s="114">
        <f>D15+D16+D17+D18+D19+D20</f>
        <v>67960071</v>
      </c>
      <c r="F21" s="132"/>
    </row>
    <row r="22" spans="1:6" ht="15" customHeight="1" x14ac:dyDescent="0.25">
      <c r="A22" s="81" t="s">
        <v>285</v>
      </c>
      <c r="B22" s="82" t="s">
        <v>286</v>
      </c>
      <c r="C22" s="79">
        <v>0</v>
      </c>
      <c r="D22" s="113">
        <v>0</v>
      </c>
      <c r="F22" s="132"/>
    </row>
    <row r="23" spans="1:6" ht="15" customHeight="1" x14ac:dyDescent="0.25">
      <c r="A23" s="81" t="s">
        <v>287</v>
      </c>
      <c r="B23" s="82" t="s">
        <v>288</v>
      </c>
      <c r="C23" s="79">
        <v>0</v>
      </c>
      <c r="D23" s="113">
        <v>0</v>
      </c>
      <c r="F23" s="132"/>
    </row>
    <row r="24" spans="1:6" ht="15" customHeight="1" x14ac:dyDescent="0.25">
      <c r="A24" s="83" t="s">
        <v>289</v>
      </c>
      <c r="B24" s="103" t="s">
        <v>290</v>
      </c>
      <c r="C24" s="98">
        <v>0</v>
      </c>
      <c r="D24" s="116">
        <v>0</v>
      </c>
      <c r="F24" s="132"/>
    </row>
    <row r="25" spans="1:6" ht="15" customHeight="1" x14ac:dyDescent="0.25">
      <c r="A25" s="81" t="s">
        <v>291</v>
      </c>
      <c r="B25" s="82" t="s">
        <v>292</v>
      </c>
      <c r="C25" s="79">
        <v>0</v>
      </c>
      <c r="D25" s="113">
        <v>0</v>
      </c>
      <c r="F25" s="132"/>
    </row>
    <row r="26" spans="1:6" ht="15" customHeight="1" x14ac:dyDescent="0.25">
      <c r="A26" s="81" t="s">
        <v>293</v>
      </c>
      <c r="B26" s="82" t="s">
        <v>294</v>
      </c>
      <c r="C26" s="79">
        <v>0</v>
      </c>
      <c r="D26" s="113">
        <v>0</v>
      </c>
      <c r="F26" s="132"/>
    </row>
    <row r="27" spans="1:6" ht="15" customHeight="1" x14ac:dyDescent="0.25">
      <c r="A27" s="81" t="s">
        <v>295</v>
      </c>
      <c r="B27" s="82" t="s">
        <v>296</v>
      </c>
      <c r="C27" s="79">
        <v>3000000</v>
      </c>
      <c r="D27" s="112">
        <v>4285719</v>
      </c>
      <c r="F27" s="132"/>
    </row>
    <row r="28" spans="1:6" ht="15" customHeight="1" x14ac:dyDescent="0.25">
      <c r="A28" s="81" t="s">
        <v>297</v>
      </c>
      <c r="B28" s="82" t="s">
        <v>298</v>
      </c>
      <c r="C28" s="79">
        <v>9000000</v>
      </c>
      <c r="D28" s="112">
        <v>9823835</v>
      </c>
      <c r="F28" s="132"/>
    </row>
    <row r="29" spans="1:6" ht="15" customHeight="1" x14ac:dyDescent="0.25">
      <c r="A29" s="81" t="s">
        <v>299</v>
      </c>
      <c r="B29" s="82" t="s">
        <v>300</v>
      </c>
      <c r="C29" s="79">
        <v>0</v>
      </c>
      <c r="D29" s="113">
        <v>0</v>
      </c>
      <c r="F29" s="132"/>
    </row>
    <row r="30" spans="1:6" ht="15" customHeight="1" x14ac:dyDescent="0.25">
      <c r="A30" s="81" t="s">
        <v>301</v>
      </c>
      <c r="B30" s="82" t="s">
        <v>302</v>
      </c>
      <c r="C30" s="79">
        <v>0</v>
      </c>
      <c r="D30" s="113">
        <v>0</v>
      </c>
      <c r="F30" s="132"/>
    </row>
    <row r="31" spans="1:6" ht="19.5" customHeight="1" x14ac:dyDescent="0.25">
      <c r="A31" s="81" t="s">
        <v>303</v>
      </c>
      <c r="B31" s="82" t="s">
        <v>304</v>
      </c>
      <c r="C31" s="78">
        <v>2400000</v>
      </c>
      <c r="D31" s="112">
        <v>2400000</v>
      </c>
      <c r="F31" s="132"/>
    </row>
    <row r="32" spans="1:6" ht="14.25" customHeight="1" x14ac:dyDescent="0.25">
      <c r="A32" s="81" t="s">
        <v>305</v>
      </c>
      <c r="B32" s="82" t="s">
        <v>306</v>
      </c>
      <c r="C32" s="79">
        <v>0</v>
      </c>
      <c r="D32" s="112"/>
      <c r="F32" s="132"/>
    </row>
    <row r="33" spans="1:6" ht="13.5" customHeight="1" x14ac:dyDescent="0.25">
      <c r="A33" s="83" t="s">
        <v>307</v>
      </c>
      <c r="B33" s="103" t="s">
        <v>308</v>
      </c>
      <c r="C33" s="98">
        <f>C28+C29+C30+C31</f>
        <v>11400000</v>
      </c>
      <c r="D33" s="114">
        <f>D28+D29+D30+D31+D32</f>
        <v>12223835</v>
      </c>
      <c r="F33" s="132"/>
    </row>
    <row r="34" spans="1:6" ht="15" customHeight="1" x14ac:dyDescent="0.25">
      <c r="A34" s="81" t="s">
        <v>309</v>
      </c>
      <c r="B34" s="82" t="s">
        <v>310</v>
      </c>
      <c r="C34" s="79">
        <v>0</v>
      </c>
      <c r="D34" s="112">
        <v>184627</v>
      </c>
      <c r="F34" s="132"/>
    </row>
    <row r="35" spans="1:6" ht="15" customHeight="1" x14ac:dyDescent="0.25">
      <c r="A35" s="89" t="s">
        <v>311</v>
      </c>
      <c r="B35" s="96" t="s">
        <v>312</v>
      </c>
      <c r="C35" s="98">
        <f>C24+C25+C26+C27+C33+C34</f>
        <v>14400000</v>
      </c>
      <c r="D35" s="114">
        <f>D24+D25+D26+D27+D33+D34</f>
        <v>16694181</v>
      </c>
      <c r="F35" s="132"/>
    </row>
    <row r="36" spans="1:6" ht="15" customHeight="1" x14ac:dyDescent="0.25">
      <c r="A36" s="84" t="s">
        <v>313</v>
      </c>
      <c r="B36" s="82" t="s">
        <v>314</v>
      </c>
      <c r="C36" s="79">
        <v>0</v>
      </c>
      <c r="D36" s="113">
        <v>0</v>
      </c>
      <c r="F36" s="132"/>
    </row>
    <row r="37" spans="1:6" ht="14.25" customHeight="1" x14ac:dyDescent="0.25">
      <c r="A37" s="84" t="s">
        <v>315</v>
      </c>
      <c r="B37" s="82" t="s">
        <v>316</v>
      </c>
      <c r="C37" s="79">
        <v>210000</v>
      </c>
      <c r="D37" s="79">
        <v>450000</v>
      </c>
      <c r="F37" s="132"/>
    </row>
    <row r="38" spans="1:6" ht="15" customHeight="1" x14ac:dyDescent="0.25">
      <c r="A38" s="84" t="s">
        <v>317</v>
      </c>
      <c r="B38" s="82" t="s">
        <v>318</v>
      </c>
      <c r="C38" s="79">
        <v>0</v>
      </c>
      <c r="D38" s="117">
        <v>0</v>
      </c>
      <c r="F38" s="132"/>
    </row>
    <row r="39" spans="1:6" ht="15" customHeight="1" x14ac:dyDescent="0.25">
      <c r="A39" s="84" t="s">
        <v>319</v>
      </c>
      <c r="B39" s="82" t="s">
        <v>320</v>
      </c>
      <c r="C39" s="79">
        <v>0</v>
      </c>
      <c r="D39" s="112">
        <v>45711</v>
      </c>
      <c r="F39" s="132"/>
    </row>
    <row r="40" spans="1:6" ht="15" customHeight="1" x14ac:dyDescent="0.25">
      <c r="A40" s="84" t="s">
        <v>321</v>
      </c>
      <c r="B40" s="82" t="s">
        <v>322</v>
      </c>
      <c r="C40" s="79">
        <v>0</v>
      </c>
      <c r="D40" s="113">
        <v>0</v>
      </c>
      <c r="F40" s="132"/>
    </row>
    <row r="41" spans="1:6" ht="15.75" customHeight="1" x14ac:dyDescent="0.25">
      <c r="A41" s="84" t="s">
        <v>323</v>
      </c>
      <c r="B41" s="82" t="s">
        <v>324</v>
      </c>
      <c r="C41" s="79">
        <v>0</v>
      </c>
      <c r="D41" s="113">
        <v>0</v>
      </c>
      <c r="F41" s="132"/>
    </row>
    <row r="42" spans="1:6" ht="15" customHeight="1" x14ac:dyDescent="0.25">
      <c r="A42" s="84" t="s">
        <v>325</v>
      </c>
      <c r="B42" s="82" t="s">
        <v>326</v>
      </c>
      <c r="C42" s="79">
        <v>0</v>
      </c>
      <c r="D42" s="113">
        <v>0</v>
      </c>
      <c r="F42" s="132"/>
    </row>
    <row r="43" spans="1:6" ht="15" customHeight="1" x14ac:dyDescent="0.25">
      <c r="A43" s="84" t="s">
        <v>327</v>
      </c>
      <c r="B43" s="82" t="s">
        <v>328</v>
      </c>
      <c r="C43" s="79">
        <v>0</v>
      </c>
      <c r="D43" s="113">
        <v>5000</v>
      </c>
      <c r="F43" s="132"/>
    </row>
    <row r="44" spans="1:6" ht="15" customHeight="1" x14ac:dyDescent="0.25">
      <c r="A44" s="84" t="s">
        <v>329</v>
      </c>
      <c r="B44" s="82" t="s">
        <v>330</v>
      </c>
      <c r="C44" s="79">
        <v>0</v>
      </c>
      <c r="D44" s="113">
        <v>0</v>
      </c>
      <c r="F44" s="132"/>
    </row>
    <row r="45" spans="1:6" ht="15" customHeight="1" x14ac:dyDescent="0.25">
      <c r="A45" s="84" t="s">
        <v>331</v>
      </c>
      <c r="B45" s="82" t="s">
        <v>332</v>
      </c>
      <c r="C45" s="79">
        <v>1600000</v>
      </c>
      <c r="D45" s="113">
        <v>0</v>
      </c>
      <c r="F45" s="132"/>
    </row>
    <row r="46" spans="1:6" ht="15" customHeight="1" x14ac:dyDescent="0.25">
      <c r="A46" s="84" t="s">
        <v>333</v>
      </c>
      <c r="B46" s="82" t="s">
        <v>334</v>
      </c>
      <c r="C46" s="79">
        <v>0</v>
      </c>
      <c r="D46" s="112">
        <v>1300000</v>
      </c>
      <c r="F46" s="132"/>
    </row>
    <row r="47" spans="1:6" ht="15" customHeight="1" x14ac:dyDescent="0.25">
      <c r="A47" s="95" t="s">
        <v>335</v>
      </c>
      <c r="B47" s="96" t="s">
        <v>336</v>
      </c>
      <c r="C47" s="97">
        <f>C36+C37+C38+C39+C40+C41+C42+C43+C44+C45+C46</f>
        <v>1810000</v>
      </c>
      <c r="D47" s="97">
        <f t="shared" ref="D47" si="0">D36+D37+D38+D39+D40+D41+D42+D43+D44+D45+D46</f>
        <v>1800711</v>
      </c>
      <c r="F47" s="132"/>
    </row>
    <row r="48" spans="1:6" ht="24" customHeight="1" x14ac:dyDescent="0.25">
      <c r="A48" s="84" t="s">
        <v>337</v>
      </c>
      <c r="B48" s="82" t="s">
        <v>338</v>
      </c>
      <c r="C48" s="123">
        <v>0</v>
      </c>
      <c r="D48" s="128">
        <v>0</v>
      </c>
      <c r="F48" s="132"/>
    </row>
    <row r="49" spans="1:6" ht="27.75" customHeight="1" x14ac:dyDescent="0.25">
      <c r="A49" s="81" t="s">
        <v>443</v>
      </c>
      <c r="B49" s="82" t="s">
        <v>340</v>
      </c>
      <c r="C49" s="123">
        <v>0</v>
      </c>
      <c r="D49" s="128">
        <v>0</v>
      </c>
      <c r="F49" s="132"/>
    </row>
    <row r="50" spans="1:6" ht="27" customHeight="1" x14ac:dyDescent="0.25">
      <c r="A50" s="84" t="s">
        <v>444</v>
      </c>
      <c r="B50" s="82" t="s">
        <v>342</v>
      </c>
      <c r="C50" s="123">
        <v>0</v>
      </c>
      <c r="D50" s="128">
        <v>0</v>
      </c>
      <c r="F50" s="132"/>
    </row>
    <row r="51" spans="1:6" s="76" customFormat="1" ht="27" customHeight="1" x14ac:dyDescent="0.25">
      <c r="A51" s="84" t="s">
        <v>339</v>
      </c>
      <c r="B51" s="82" t="s">
        <v>445</v>
      </c>
      <c r="C51" s="123">
        <v>0</v>
      </c>
      <c r="D51" s="128">
        <v>300000</v>
      </c>
      <c r="F51" s="132"/>
    </row>
    <row r="52" spans="1:6" s="76" customFormat="1" ht="27" customHeight="1" x14ac:dyDescent="0.25">
      <c r="A52" s="84" t="s">
        <v>341</v>
      </c>
      <c r="B52" s="82" t="s">
        <v>446</v>
      </c>
      <c r="C52" s="123">
        <v>0</v>
      </c>
      <c r="D52" s="128">
        <v>0</v>
      </c>
      <c r="F52" s="132"/>
    </row>
    <row r="53" spans="1:6" ht="16.5" customHeight="1" x14ac:dyDescent="0.25">
      <c r="A53" s="89" t="s">
        <v>343</v>
      </c>
      <c r="B53" s="96" t="s">
        <v>344</v>
      </c>
      <c r="C53" s="97">
        <f>C48+C49+C50+C51+C52</f>
        <v>0</v>
      </c>
      <c r="D53" s="115">
        <f>D48+D49+D50+D51+D52</f>
        <v>300000</v>
      </c>
      <c r="F53" s="132"/>
    </row>
    <row r="54" spans="1:6" ht="15" customHeight="1" x14ac:dyDescent="0.25">
      <c r="A54" s="99" t="s">
        <v>165</v>
      </c>
      <c r="B54" s="109"/>
      <c r="C54" s="100">
        <f>C21+C35+C47+C53</f>
        <v>60303243</v>
      </c>
      <c r="D54" s="100">
        <f>D21+D35+D47+D53</f>
        <v>86754963</v>
      </c>
      <c r="F54" s="132"/>
    </row>
    <row r="55" spans="1:6" ht="15.75" customHeight="1" x14ac:dyDescent="0.25">
      <c r="A55" s="81" t="s">
        <v>345</v>
      </c>
      <c r="B55" s="82" t="s">
        <v>346</v>
      </c>
      <c r="C55" s="79">
        <v>0</v>
      </c>
      <c r="D55" s="112">
        <v>864000</v>
      </c>
      <c r="F55" s="132"/>
    </row>
    <row r="56" spans="1:6" ht="15" customHeight="1" x14ac:dyDescent="0.25">
      <c r="A56" s="81" t="s">
        <v>347</v>
      </c>
      <c r="B56" s="82" t="s">
        <v>348</v>
      </c>
      <c r="C56" s="79">
        <v>0</v>
      </c>
      <c r="D56" s="113">
        <v>0</v>
      </c>
      <c r="F56" s="132"/>
    </row>
    <row r="57" spans="1:6" ht="15" customHeight="1" x14ac:dyDescent="0.25">
      <c r="A57" s="81" t="s">
        <v>349</v>
      </c>
      <c r="B57" s="82" t="s">
        <v>350</v>
      </c>
      <c r="C57" s="79">
        <v>0</v>
      </c>
      <c r="D57" s="113">
        <v>0</v>
      </c>
      <c r="F57" s="132"/>
    </row>
    <row r="58" spans="1:6" ht="15" customHeight="1" x14ac:dyDescent="0.25">
      <c r="A58" s="81" t="s">
        <v>351</v>
      </c>
      <c r="B58" s="82" t="s">
        <v>352</v>
      </c>
      <c r="C58" s="79">
        <v>0</v>
      </c>
      <c r="D58" s="113">
        <v>0</v>
      </c>
      <c r="F58" s="132"/>
    </row>
    <row r="59" spans="1:6" ht="15" customHeight="1" x14ac:dyDescent="0.25">
      <c r="A59" s="81" t="s">
        <v>353</v>
      </c>
      <c r="B59" s="82" t="s">
        <v>354</v>
      </c>
      <c r="C59" s="78">
        <v>0</v>
      </c>
      <c r="D59" s="112"/>
      <c r="F59" s="132"/>
    </row>
    <row r="60" spans="1:6" ht="15" customHeight="1" x14ac:dyDescent="0.25">
      <c r="A60" s="89" t="s">
        <v>355</v>
      </c>
      <c r="B60" s="96" t="s">
        <v>356</v>
      </c>
      <c r="C60" s="97">
        <f>C55+C56+C57+C58+C59</f>
        <v>0</v>
      </c>
      <c r="D60" s="111">
        <f>D55+D56+D57+D58+D59</f>
        <v>864000</v>
      </c>
      <c r="F60" s="132"/>
    </row>
    <row r="61" spans="1:6" ht="15" customHeight="1" x14ac:dyDescent="0.25">
      <c r="A61" s="84" t="s">
        <v>357</v>
      </c>
      <c r="B61" s="82" t="s">
        <v>358</v>
      </c>
      <c r="C61" s="79">
        <v>0</v>
      </c>
      <c r="D61" s="113">
        <v>0</v>
      </c>
      <c r="F61" s="132"/>
    </row>
    <row r="62" spans="1:6" ht="15" customHeight="1" x14ac:dyDescent="0.25">
      <c r="A62" s="84" t="s">
        <v>359</v>
      </c>
      <c r="B62" s="82" t="s">
        <v>360</v>
      </c>
      <c r="C62" s="79">
        <v>0</v>
      </c>
      <c r="D62" s="113">
        <v>8000</v>
      </c>
      <c r="F62" s="132"/>
    </row>
    <row r="63" spans="1:6" ht="15" customHeight="1" x14ac:dyDescent="0.25">
      <c r="A63" s="84" t="s">
        <v>361</v>
      </c>
      <c r="B63" s="82" t="s">
        <v>362</v>
      </c>
      <c r="C63" s="79">
        <v>0</v>
      </c>
      <c r="D63" s="113">
        <v>0</v>
      </c>
      <c r="F63" s="132"/>
    </row>
    <row r="64" spans="1:6" ht="15" customHeight="1" x14ac:dyDescent="0.25">
      <c r="A64" s="84" t="s">
        <v>363</v>
      </c>
      <c r="B64" s="82" t="s">
        <v>364</v>
      </c>
      <c r="C64" s="79">
        <v>0</v>
      </c>
      <c r="D64" s="113">
        <v>0</v>
      </c>
      <c r="F64" s="132"/>
    </row>
    <row r="65" spans="1:6" ht="15" customHeight="1" x14ac:dyDescent="0.25">
      <c r="A65" s="84" t="s">
        <v>365</v>
      </c>
      <c r="B65" s="82" t="s">
        <v>366</v>
      </c>
      <c r="C65" s="79">
        <v>0</v>
      </c>
      <c r="D65" s="113">
        <v>0</v>
      </c>
      <c r="F65" s="132"/>
    </row>
    <row r="66" spans="1:6" ht="15" customHeight="1" x14ac:dyDescent="0.25">
      <c r="A66" s="89" t="s">
        <v>367</v>
      </c>
      <c r="B66" s="96" t="s">
        <v>368</v>
      </c>
      <c r="C66" s="97">
        <f>C61+C62+C63+C64+C65</f>
        <v>0</v>
      </c>
      <c r="D66" s="115">
        <f>D61+D62+D63+D64+D65</f>
        <v>8000</v>
      </c>
      <c r="F66" s="132"/>
    </row>
    <row r="67" spans="1:6" ht="27" customHeight="1" x14ac:dyDescent="0.25">
      <c r="A67" s="84" t="s">
        <v>369</v>
      </c>
      <c r="B67" s="82" t="s">
        <v>370</v>
      </c>
      <c r="C67" s="123">
        <v>0</v>
      </c>
      <c r="D67" s="128">
        <v>0</v>
      </c>
      <c r="F67" s="132"/>
    </row>
    <row r="68" spans="1:6" ht="27" customHeight="1" x14ac:dyDescent="0.25">
      <c r="A68" s="81" t="s">
        <v>447</v>
      </c>
      <c r="B68" s="82" t="s">
        <v>372</v>
      </c>
      <c r="C68" s="123">
        <v>0</v>
      </c>
      <c r="D68" s="128">
        <v>0</v>
      </c>
      <c r="F68" s="132"/>
    </row>
    <row r="69" spans="1:6" ht="27.75" customHeight="1" x14ac:dyDescent="0.25">
      <c r="A69" s="84" t="s">
        <v>448</v>
      </c>
      <c r="B69" s="82" t="s">
        <v>374</v>
      </c>
      <c r="C69" s="123">
        <v>0</v>
      </c>
      <c r="D69" s="128">
        <v>0</v>
      </c>
      <c r="F69" s="132"/>
    </row>
    <row r="70" spans="1:6" s="76" customFormat="1" ht="27.75" customHeight="1" x14ac:dyDescent="0.25">
      <c r="A70" s="84" t="s">
        <v>371</v>
      </c>
      <c r="B70" s="82" t="s">
        <v>449</v>
      </c>
      <c r="C70" s="123">
        <v>0</v>
      </c>
      <c r="D70" s="128">
        <v>0</v>
      </c>
      <c r="F70" s="132"/>
    </row>
    <row r="71" spans="1:6" s="76" customFormat="1" ht="18" customHeight="1" x14ac:dyDescent="0.25">
      <c r="A71" s="84" t="s">
        <v>373</v>
      </c>
      <c r="B71" s="82" t="s">
        <v>450</v>
      </c>
      <c r="C71" s="79">
        <v>0</v>
      </c>
      <c r="D71" s="112">
        <v>4720564</v>
      </c>
      <c r="F71" s="132"/>
    </row>
    <row r="72" spans="1:6" ht="15" customHeight="1" x14ac:dyDescent="0.25">
      <c r="A72" s="89" t="s">
        <v>375</v>
      </c>
      <c r="B72" s="96" t="s">
        <v>376</v>
      </c>
      <c r="C72" s="97">
        <v>0</v>
      </c>
      <c r="D72" s="115">
        <f>SUM(D67:D71)</f>
        <v>4720564</v>
      </c>
      <c r="F72" s="132"/>
    </row>
    <row r="73" spans="1:6" ht="15.75" x14ac:dyDescent="0.25">
      <c r="A73" s="99" t="s">
        <v>210</v>
      </c>
      <c r="B73" s="109"/>
      <c r="C73" s="100">
        <f>C60+C66+C72</f>
        <v>0</v>
      </c>
      <c r="D73" s="100">
        <f>D60+D66+D72</f>
        <v>5592564</v>
      </c>
      <c r="F73" s="132"/>
    </row>
    <row r="74" spans="1:6" ht="15" customHeight="1" x14ac:dyDescent="0.25">
      <c r="A74" s="105" t="s">
        <v>377</v>
      </c>
      <c r="B74" s="104" t="s">
        <v>378</v>
      </c>
      <c r="C74" s="101">
        <f>C21+C35+C47+C53+C60+C66+C72</f>
        <v>60303243</v>
      </c>
      <c r="D74" s="101">
        <f>D21+D35+D47+D53+D60+D66+D72</f>
        <v>92347527</v>
      </c>
      <c r="F74" s="132"/>
    </row>
    <row r="75" spans="1:6" ht="15.75" x14ac:dyDescent="0.25">
      <c r="A75" s="107" t="s">
        <v>379</v>
      </c>
      <c r="B75" s="106"/>
      <c r="C75" s="110"/>
      <c r="D75" s="110"/>
      <c r="F75" s="132"/>
    </row>
    <row r="76" spans="1:6" ht="15.75" x14ac:dyDescent="0.25">
      <c r="A76" s="107" t="s">
        <v>380</v>
      </c>
      <c r="B76" s="106"/>
      <c r="C76" s="110"/>
      <c r="D76" s="110"/>
      <c r="F76" s="132"/>
    </row>
    <row r="77" spans="1:6" x14ac:dyDescent="0.25">
      <c r="A77" s="88" t="s">
        <v>381</v>
      </c>
      <c r="B77" s="81" t="s">
        <v>382</v>
      </c>
      <c r="C77" s="79">
        <v>0</v>
      </c>
      <c r="D77" s="113">
        <v>0</v>
      </c>
      <c r="F77" s="132"/>
    </row>
    <row r="78" spans="1:6" ht="15" customHeight="1" x14ac:dyDescent="0.25">
      <c r="A78" s="84" t="s">
        <v>383</v>
      </c>
      <c r="B78" s="81" t="s">
        <v>384</v>
      </c>
      <c r="C78" s="79">
        <v>0</v>
      </c>
      <c r="D78" s="113">
        <v>0</v>
      </c>
      <c r="F78" s="132"/>
    </row>
    <row r="79" spans="1:6" x14ac:dyDescent="0.25">
      <c r="A79" s="88" t="s">
        <v>385</v>
      </c>
      <c r="B79" s="81" t="s">
        <v>386</v>
      </c>
      <c r="C79" s="79">
        <v>0</v>
      </c>
      <c r="D79" s="113">
        <v>0</v>
      </c>
      <c r="F79" s="132"/>
    </row>
    <row r="80" spans="1:6" ht="15" customHeight="1" x14ac:dyDescent="0.25">
      <c r="A80" s="86" t="s">
        <v>387</v>
      </c>
      <c r="B80" s="83" t="s">
        <v>388</v>
      </c>
      <c r="C80" s="98">
        <v>0</v>
      </c>
      <c r="D80" s="116">
        <v>0</v>
      </c>
      <c r="F80" s="132"/>
    </row>
    <row r="81" spans="1:6" ht="15" customHeight="1" x14ac:dyDescent="0.25">
      <c r="A81" s="84" t="s">
        <v>389</v>
      </c>
      <c r="B81" s="81" t="s">
        <v>390</v>
      </c>
      <c r="C81" s="79">
        <v>0</v>
      </c>
      <c r="D81" s="113">
        <v>0</v>
      </c>
      <c r="F81" s="132"/>
    </row>
    <row r="82" spans="1:6" x14ac:dyDescent="0.25">
      <c r="A82" s="88" t="s">
        <v>391</v>
      </c>
      <c r="B82" s="81" t="s">
        <v>392</v>
      </c>
      <c r="C82" s="79">
        <v>0</v>
      </c>
      <c r="D82" s="113">
        <v>0</v>
      </c>
      <c r="F82" s="132"/>
    </row>
    <row r="83" spans="1:6" ht="15" customHeight="1" x14ac:dyDescent="0.25">
      <c r="A83" s="84" t="s">
        <v>393</v>
      </c>
      <c r="B83" s="81" t="s">
        <v>394</v>
      </c>
      <c r="C83" s="79">
        <v>0</v>
      </c>
      <c r="D83" s="113">
        <v>0</v>
      </c>
      <c r="F83" s="132"/>
    </row>
    <row r="84" spans="1:6" x14ac:dyDescent="0.25">
      <c r="A84" s="88" t="s">
        <v>395</v>
      </c>
      <c r="B84" s="81" t="s">
        <v>396</v>
      </c>
      <c r="C84" s="79">
        <v>0</v>
      </c>
      <c r="D84" s="113">
        <v>0</v>
      </c>
      <c r="F84" s="132"/>
    </row>
    <row r="85" spans="1:6" x14ac:dyDescent="0.25">
      <c r="A85" s="85" t="s">
        <v>397</v>
      </c>
      <c r="B85" s="83" t="s">
        <v>398</v>
      </c>
      <c r="C85" s="98">
        <v>0</v>
      </c>
      <c r="D85" s="116">
        <v>0</v>
      </c>
      <c r="F85" s="132"/>
    </row>
    <row r="86" spans="1:6" ht="15" customHeight="1" x14ac:dyDescent="0.25">
      <c r="A86" s="84" t="s">
        <v>399</v>
      </c>
      <c r="B86" s="81" t="s">
        <v>400</v>
      </c>
      <c r="C86" s="78">
        <v>5585000</v>
      </c>
      <c r="D86" s="112">
        <v>4851000</v>
      </c>
      <c r="F86" s="132"/>
    </row>
    <row r="87" spans="1:6" ht="15" customHeight="1" x14ac:dyDescent="0.25">
      <c r="A87" s="84" t="s">
        <v>401</v>
      </c>
      <c r="B87" s="81" t="s">
        <v>400</v>
      </c>
      <c r="C87" s="79">
        <v>0</v>
      </c>
      <c r="D87" s="113">
        <v>0</v>
      </c>
      <c r="F87" s="132"/>
    </row>
    <row r="88" spans="1:6" ht="15" customHeight="1" x14ac:dyDescent="0.25">
      <c r="A88" s="81" t="s">
        <v>402</v>
      </c>
      <c r="B88" s="81" t="s">
        <v>403</v>
      </c>
      <c r="C88" s="79">
        <v>0</v>
      </c>
      <c r="D88" s="113">
        <v>0</v>
      </c>
      <c r="F88" s="132"/>
    </row>
    <row r="89" spans="1:6" ht="15" customHeight="1" x14ac:dyDescent="0.25">
      <c r="A89" s="81" t="s">
        <v>404</v>
      </c>
      <c r="B89" s="81" t="s">
        <v>403</v>
      </c>
      <c r="C89" s="79">
        <v>0</v>
      </c>
      <c r="D89" s="113">
        <v>0</v>
      </c>
      <c r="F89" s="132"/>
    </row>
    <row r="90" spans="1:6" ht="15" customHeight="1" x14ac:dyDescent="0.25">
      <c r="A90" s="83" t="s">
        <v>405</v>
      </c>
      <c r="B90" s="83" t="s">
        <v>406</v>
      </c>
      <c r="C90" s="98">
        <f>C86+C87+C88+C89</f>
        <v>5585000</v>
      </c>
      <c r="D90" s="114">
        <f>D86+D87+D88+D89</f>
        <v>4851000</v>
      </c>
      <c r="F90" s="132"/>
    </row>
    <row r="91" spans="1:6" x14ac:dyDescent="0.25">
      <c r="A91" s="88" t="s">
        <v>407</v>
      </c>
      <c r="B91" s="81" t="s">
        <v>408</v>
      </c>
      <c r="C91" s="79">
        <v>0</v>
      </c>
      <c r="D91" s="113">
        <v>1215653</v>
      </c>
      <c r="F91" s="132"/>
    </row>
    <row r="92" spans="1:6" x14ac:dyDescent="0.25">
      <c r="A92" s="88" t="s">
        <v>409</v>
      </c>
      <c r="B92" s="81" t="s">
        <v>410</v>
      </c>
      <c r="C92" s="79">
        <v>0</v>
      </c>
      <c r="D92" s="113">
        <v>0</v>
      </c>
      <c r="F92" s="132"/>
    </row>
    <row r="93" spans="1:6" x14ac:dyDescent="0.25">
      <c r="A93" s="88" t="s">
        <v>411</v>
      </c>
      <c r="B93" s="81" t="s">
        <v>412</v>
      </c>
      <c r="C93" s="79">
        <v>0</v>
      </c>
      <c r="D93" s="113">
        <v>0</v>
      </c>
      <c r="F93" s="132"/>
    </row>
    <row r="94" spans="1:6" x14ac:dyDescent="0.25">
      <c r="A94" s="88" t="s">
        <v>413</v>
      </c>
      <c r="B94" s="81" t="s">
        <v>414</v>
      </c>
      <c r="C94" s="79">
        <v>0</v>
      </c>
      <c r="D94" s="113">
        <v>0</v>
      </c>
      <c r="F94" s="132"/>
    </row>
    <row r="95" spans="1:6" ht="15" customHeight="1" x14ac:dyDescent="0.25">
      <c r="A95" s="84" t="s">
        <v>415</v>
      </c>
      <c r="B95" s="81" t="s">
        <v>416</v>
      </c>
      <c r="C95" s="79">
        <v>0</v>
      </c>
      <c r="D95" s="113">
        <v>0</v>
      </c>
      <c r="F95" s="132"/>
    </row>
    <row r="96" spans="1:6" ht="15" customHeight="1" x14ac:dyDescent="0.25">
      <c r="A96" s="86" t="s">
        <v>417</v>
      </c>
      <c r="B96" s="83" t="s">
        <v>418</v>
      </c>
      <c r="C96" s="98">
        <f>C80+C85+C90+C91+C92+C93+C94+C95</f>
        <v>5585000</v>
      </c>
      <c r="D96" s="114">
        <f>D80+D85+D90+D91+D92+D93+D94+D95</f>
        <v>6066653</v>
      </c>
      <c r="F96" s="132"/>
    </row>
    <row r="97" spans="1:6" ht="15" customHeight="1" x14ac:dyDescent="0.25">
      <c r="A97" s="84" t="s">
        <v>419</v>
      </c>
      <c r="B97" s="81" t="s">
        <v>420</v>
      </c>
      <c r="C97" s="79">
        <v>0</v>
      </c>
      <c r="D97" s="113">
        <v>0</v>
      </c>
      <c r="F97" s="132"/>
    </row>
    <row r="98" spans="1:6" ht="15" customHeight="1" x14ac:dyDescent="0.25">
      <c r="A98" s="84" t="s">
        <v>421</v>
      </c>
      <c r="B98" s="81" t="s">
        <v>422</v>
      </c>
      <c r="C98" s="79">
        <v>0</v>
      </c>
      <c r="D98" s="113">
        <v>0</v>
      </c>
      <c r="F98" s="132"/>
    </row>
    <row r="99" spans="1:6" x14ac:dyDescent="0.25">
      <c r="A99" s="88" t="s">
        <v>423</v>
      </c>
      <c r="B99" s="81" t="s">
        <v>424</v>
      </c>
      <c r="C99" s="79">
        <v>0</v>
      </c>
      <c r="D99" s="113">
        <v>0</v>
      </c>
      <c r="F99" s="132"/>
    </row>
    <row r="100" spans="1:6" x14ac:dyDescent="0.25">
      <c r="A100" s="88" t="s">
        <v>425</v>
      </c>
      <c r="B100" s="81" t="s">
        <v>426</v>
      </c>
      <c r="C100" s="79">
        <v>0</v>
      </c>
      <c r="D100" s="113">
        <v>0</v>
      </c>
      <c r="F100" s="132"/>
    </row>
    <row r="101" spans="1:6" x14ac:dyDescent="0.25">
      <c r="A101" s="85" t="s">
        <v>427</v>
      </c>
      <c r="B101" s="83" t="s">
        <v>428</v>
      </c>
      <c r="C101" s="98">
        <v>0</v>
      </c>
      <c r="D101" s="116">
        <v>0</v>
      </c>
      <c r="F101" s="132"/>
    </row>
    <row r="102" spans="1:6" ht="15" customHeight="1" x14ac:dyDescent="0.25">
      <c r="A102" s="86" t="s">
        <v>429</v>
      </c>
      <c r="B102" s="83" t="s">
        <v>430</v>
      </c>
      <c r="C102" s="98">
        <v>0</v>
      </c>
      <c r="D102" s="116">
        <v>0</v>
      </c>
      <c r="F102" s="132"/>
    </row>
    <row r="103" spans="1:6" ht="15.75" x14ac:dyDescent="0.25">
      <c r="A103" s="90" t="s">
        <v>431</v>
      </c>
      <c r="B103" s="91" t="s">
        <v>432</v>
      </c>
      <c r="C103" s="101">
        <f>C96+C101+C102</f>
        <v>5585000</v>
      </c>
      <c r="D103" s="101">
        <f>D96+D101+D102</f>
        <v>6066653</v>
      </c>
      <c r="F103" s="132"/>
    </row>
    <row r="104" spans="1:6" ht="15.75" x14ac:dyDescent="0.25">
      <c r="A104" s="92" t="s">
        <v>23</v>
      </c>
      <c r="B104" s="93"/>
      <c r="C104" s="108">
        <f>C74+C103</f>
        <v>65888243</v>
      </c>
      <c r="D104" s="108">
        <f>D74+D103</f>
        <v>98414180</v>
      </c>
      <c r="F104" s="132"/>
    </row>
  </sheetData>
  <mergeCells count="4">
    <mergeCell ref="A3:D3"/>
    <mergeCell ref="A4:D4"/>
    <mergeCell ref="A5:D5"/>
    <mergeCell ref="A1:D1"/>
  </mergeCells>
  <pageMargins left="0.7" right="0.7" top="0.75" bottom="0.75" header="0.3" footer="0.3"/>
  <pageSetup paperSize="9" scale="65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Mellékletek</vt:lpstr>
      <vt:lpstr>kiemelt ei</vt:lpstr>
      <vt:lpstr>kiadás működés felhalmozás</vt:lpstr>
      <vt:lpstr>bevétel működés felhalmozás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2017-05-12T13:40:37Z</cp:lastPrinted>
  <dcterms:created xsi:type="dcterms:W3CDTF">2016-04-01T07:21:40Z</dcterms:created>
  <dcterms:modified xsi:type="dcterms:W3CDTF">2017-05-15T11:36:38Z</dcterms:modified>
</cp:coreProperties>
</file>