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3" activeTab="7"/>
  </bookViews>
  <sheets>
    <sheet name="1.sz.Címrend" sheetId="1" r:id="rId1"/>
    <sheet name="2.sz.Összevont mérleg" sheetId="2" r:id="rId2"/>
    <sheet name="3.működési bev kiad" sheetId="3" r:id="rId3"/>
    <sheet name="4. felh bev és kiad" sheetId="4" r:id="rId4"/>
    <sheet name="5.sz.Támogatások" sheetId="5" r:id="rId5"/>
    <sheet name="6,.sz.cofog" sheetId="6" r:id="rId6"/>
    <sheet name="7 beruházás" sheetId="7" r:id="rId7"/>
    <sheet name="8 felújítás" sheetId="8" r:id="rId8"/>
    <sheet name="9 Maradvány kimutatás" sheetId="9" state="hidden" r:id="rId9"/>
    <sheet name="10 vagyonmérleg" sheetId="10" state="hidden" r:id="rId10"/>
    <sheet name="11. létszám" sheetId="11" state="hidden" r:id="rId11"/>
    <sheet name="12. adósság áll. " sheetId="12" state="hidden" r:id="rId12"/>
  </sheets>
  <definedNames/>
  <calcPr fullCalcOnLoad="1"/>
</workbook>
</file>

<file path=xl/sharedStrings.xml><?xml version="1.0" encoding="utf-8"?>
<sst xmlns="http://schemas.openxmlformats.org/spreadsheetml/2006/main" count="541" uniqueCount="368">
  <si>
    <t>Felújítások</t>
  </si>
  <si>
    <t>Cím</t>
  </si>
  <si>
    <t>Alcím</t>
  </si>
  <si>
    <t>ezer Ft-ban</t>
  </si>
  <si>
    <t>Megnevezés</t>
  </si>
  <si>
    <t>Sor- szám</t>
  </si>
  <si>
    <t>az önkormányzat önállóan működő és gazdálkodó költségvetési szervei</t>
  </si>
  <si>
    <t>az önkormányzat önállóan működő költségvetési szervei</t>
  </si>
  <si>
    <t>Teljesítés %-a</t>
  </si>
  <si>
    <t>A</t>
  </si>
  <si>
    <t>B</t>
  </si>
  <si>
    <t>C</t>
  </si>
  <si>
    <t>Beruházások</t>
  </si>
  <si>
    <t>Sorszám</t>
  </si>
  <si>
    <t>nem költségvetési szervi formában mükődő egysége</t>
  </si>
  <si>
    <t>Személyi juttatás</t>
  </si>
  <si>
    <t>Önkormányzati igazgatás</t>
  </si>
  <si>
    <t>Közfoglalkoztatás</t>
  </si>
  <si>
    <t>Közutak</t>
  </si>
  <si>
    <t>Szennyvíz</t>
  </si>
  <si>
    <t>Víztermelés</t>
  </si>
  <si>
    <t>Közvilágítás</t>
  </si>
  <si>
    <t>Zöldterület</t>
  </si>
  <si>
    <t>Község városgazd.</t>
  </si>
  <si>
    <t>Háziorvosi alapell.</t>
  </si>
  <si>
    <t>Fogorvosi alapell.</t>
  </si>
  <si>
    <t>Család és nővéd.</t>
  </si>
  <si>
    <t>Település eü.</t>
  </si>
  <si>
    <t>Könyvtár</t>
  </si>
  <si>
    <t>Közművelődés</t>
  </si>
  <si>
    <t>Egyéb felhalmozási kiadás</t>
  </si>
  <si>
    <t>Lakásépítések</t>
  </si>
  <si>
    <t>2016. évi tervezett módosítás 2016.12.31.</t>
  </si>
  <si>
    <t>2016. évi várható teljesítés</t>
  </si>
  <si>
    <t>2017/2016.  évi módoított ei/ tervezett ei %-a</t>
  </si>
  <si>
    <t>Könyvtár Művelődési ház</t>
  </si>
  <si>
    <t xml:space="preserve">                                                                                              </t>
  </si>
  <si>
    <t>Működési bevételek - kiadások</t>
  </si>
  <si>
    <t>2015. évi eredeti előirányzat</t>
  </si>
  <si>
    <t>2017. évi tervezett eredeti előirányzat</t>
  </si>
  <si>
    <t>A. Működési költségvetési bevételek</t>
  </si>
  <si>
    <t>I. Működési célú támogatások államháztartáson belülről</t>
  </si>
  <si>
    <t>15534+683+26389</t>
  </si>
  <si>
    <t>1. Önkormányzatok működési támogatásai</t>
  </si>
  <si>
    <t>15534+683</t>
  </si>
  <si>
    <t>1.1. Helyi önkormányzatok működésének általános támogatása</t>
  </si>
  <si>
    <t>1.1.1. Hivatal működésének támogatása</t>
  </si>
  <si>
    <t>1.1.2. Településüzemeltetéshez kapcsolódó feladatellátás támogatása</t>
  </si>
  <si>
    <t>1.1.2.1. Zöldterület gazdálkodással kapcsolatos feladatok támogatása</t>
  </si>
  <si>
    <t>1.1.2.2. Közvilágítás fenntartásának támogatása</t>
  </si>
  <si>
    <t>1.1.2.3. Köztemető fenntartással kapcsolatos feladatok</t>
  </si>
  <si>
    <t>1.1.2.4. Közutak fenntartásának támogatása</t>
  </si>
  <si>
    <t>1.1.3. Egyéb önkormányzati feladatok támogatása</t>
  </si>
  <si>
    <t>1.1.4. Üdülőhelyi feladatok támogatása</t>
  </si>
  <si>
    <t>1.1.5. Lakott külterülettel kapcsolatos feladatok</t>
  </si>
  <si>
    <t>Beszámítás</t>
  </si>
  <si>
    <t xml:space="preserve">1.2. Települési önkormányzatok egyes köznevelési feladatainak támogatása </t>
  </si>
  <si>
    <t xml:space="preserve">1.3. Települési önkormányzatok szociális gyermekjóléti és gyermekétkeztetési  feladatainak támogatása </t>
  </si>
  <si>
    <t xml:space="preserve">1.4. Települési önkormányzatok kulturális feladatainak támogatása </t>
  </si>
  <si>
    <t>1.5. Működési célú költségvetési támogatások és kiegészítő támogatások</t>
  </si>
  <si>
    <t>1.6. Elszámolásból származó bevétel</t>
  </si>
  <si>
    <t xml:space="preserve">2. Egyéb működési célú támogatások bevételei államháztartáson belülről </t>
  </si>
  <si>
    <t>2.1. OEP finanszírozás (védőnői szolgálat)</t>
  </si>
  <si>
    <t>2.2. Helyi önkormányzatoktól (KÖH)</t>
  </si>
  <si>
    <t>2.3. Pénzeszközátvétel (Társulástól)</t>
  </si>
  <si>
    <t>2.4.  Közfoglalkoztatás támogatása SMJH Munkaügyi Kirendeltségtől</t>
  </si>
  <si>
    <t>II. Közhatalmi bevételek</t>
  </si>
  <si>
    <t>1. Vagyoni típusú adók</t>
  </si>
  <si>
    <t xml:space="preserve">1.1. Építményadó </t>
  </si>
  <si>
    <t>1.2. Kommunális adó</t>
  </si>
  <si>
    <t>1.3. Telekadó</t>
  </si>
  <si>
    <t>2. Értékesítési és forgalmi adók</t>
  </si>
  <si>
    <t>2.1 Iparűzési adó</t>
  </si>
  <si>
    <t>3. Gépjárműadó (40 %-a)</t>
  </si>
  <si>
    <t xml:space="preserve">4. Egyéb áruhasználati és szolgáltatási adók </t>
  </si>
  <si>
    <t>4.1. Talajterhelési díj</t>
  </si>
  <si>
    <t xml:space="preserve">5. Egyéb közhatalmi bevételek </t>
  </si>
  <si>
    <t>5.1. Adópótlék, adóbírság</t>
  </si>
  <si>
    <t>5.2. Helyszíni bírság, közterület-felügyelet által kiszabott bírság</t>
  </si>
  <si>
    <t>5.3. Igazgatási szolgáltatási díjak</t>
  </si>
  <si>
    <t>6. Termőföld bérbeadás</t>
  </si>
  <si>
    <t>III. Működési bevételek</t>
  </si>
  <si>
    <t>1. Készletértékesítés ellenértéke</t>
  </si>
  <si>
    <t xml:space="preserve">2. Szolgáltatások ellenértéke </t>
  </si>
  <si>
    <t xml:space="preserve">3. Közvetített szolgáltatások ellenértéke </t>
  </si>
  <si>
    <t>4. Tulajdonosi bevételek</t>
  </si>
  <si>
    <t>5. Ellátási díjak</t>
  </si>
  <si>
    <t>6. Kiszámlázott általános forgalmi adó</t>
  </si>
  <si>
    <t xml:space="preserve">7. Általános forgalmi adó visszatérítése </t>
  </si>
  <si>
    <t xml:space="preserve">8. Kamatbevételek </t>
  </si>
  <si>
    <t xml:space="preserve">9. Egyéb pénzügyi műveletek bevételei </t>
  </si>
  <si>
    <t xml:space="preserve">10. Egyéb működési bevételek </t>
  </si>
  <si>
    <t>IV. Működési célú átvett pénzeszközök</t>
  </si>
  <si>
    <t>1. Működési célú garancia- és kezességvállalásból származó megtérülések</t>
  </si>
  <si>
    <t xml:space="preserve">2. Működési célú visszatérítendő támogatások, kölcsönök visszatérülése </t>
  </si>
  <si>
    <t xml:space="preserve">3. Egyéb működési célú átvett pénzeszközök </t>
  </si>
  <si>
    <t>B. Finanszírozási bevételek</t>
  </si>
  <si>
    <t>I.  Belföldi finanszírozás bevételei</t>
  </si>
  <si>
    <t>1. Előző év működési célú maradvány igénybevétele (belső finanszírozás)</t>
  </si>
  <si>
    <t>2. Működési célú hitelfelvétel (külső finanszírozás)</t>
  </si>
  <si>
    <t>II. Külföldi finanszírozás bevételei</t>
  </si>
  <si>
    <t>Működési bevételek összesen</t>
  </si>
  <si>
    <t xml:space="preserve">A. Működési költségvetési kiadások </t>
  </si>
  <si>
    <t>I. Személyi juttatások</t>
  </si>
  <si>
    <t>Törvény sz.illetmény</t>
  </si>
  <si>
    <t>Normatív jutalom</t>
  </si>
  <si>
    <t>Béren kívülli juttatás</t>
  </si>
  <si>
    <t>Közlekedési költségtér.</t>
  </si>
  <si>
    <t>Jubileumi jutattás</t>
  </si>
  <si>
    <t>Foglal. egyéb sajátos jutt.</t>
  </si>
  <si>
    <t>Választott tisztségvis.</t>
  </si>
  <si>
    <t>Egyéb jogviszony, külső szem. jut.</t>
  </si>
  <si>
    <t>II. Munkaadókat terhelő járulékok és szociális hozzájárulási adó</t>
  </si>
  <si>
    <t>III. Dologi kiadások</t>
  </si>
  <si>
    <t>Készlet beszerzés</t>
  </si>
  <si>
    <t>Kommunális szolg.</t>
  </si>
  <si>
    <t>Szolgáltatás</t>
  </si>
  <si>
    <t>Különféle befizetések, egyéb dologi</t>
  </si>
  <si>
    <t>IV. Ellátottak pénzbeli juttatásai</t>
  </si>
  <si>
    <t>V. Egyéb működési célú kiadások</t>
  </si>
  <si>
    <t>15534+660</t>
  </si>
  <si>
    <t xml:space="preserve">    1. Működési célú támogatások</t>
  </si>
  <si>
    <t xml:space="preserve">2. Elvonások és befizetések </t>
  </si>
  <si>
    <t>3. Általános tartalék</t>
  </si>
  <si>
    <t>4. Működési célú tartalék</t>
  </si>
  <si>
    <t>5. Céltartalék</t>
  </si>
  <si>
    <t>B.Finanszírozási kiadások</t>
  </si>
  <si>
    <t>I. Belföldi finanszírozás kiadásai</t>
  </si>
  <si>
    <t>1. Működési célú hitel-, kölcsöntörlesztés</t>
  </si>
  <si>
    <t>II. Külföldi finanszírozás kiadásai</t>
  </si>
  <si>
    <t>Működési kiadások összesen</t>
  </si>
  <si>
    <t>42583-7378-17096</t>
  </si>
  <si>
    <t>Felhalmozási bevételek - kiadások</t>
  </si>
  <si>
    <t xml:space="preserve">A. Felhalmozási költségvetési bevételek </t>
  </si>
  <si>
    <t>I. Felhalmozási célú támogatások államháztartáson belülről</t>
  </si>
  <si>
    <t xml:space="preserve">1. Európai Uniós forrásból származó bevételek </t>
  </si>
  <si>
    <t>2. Hazai forrásból származó bevételek</t>
  </si>
  <si>
    <t xml:space="preserve">II. Felhalmozási bevételek </t>
  </si>
  <si>
    <t xml:space="preserve">1. Immateriális javak értékesítése </t>
  </si>
  <si>
    <t>2. Ingatlanok értékesítése (önkormányzati lakás értékesítés törlesztő részlete)</t>
  </si>
  <si>
    <t>3. Egyéb tárgyi eszközök értékesítése</t>
  </si>
  <si>
    <t>4. Részesedések értékesítése</t>
  </si>
  <si>
    <t xml:space="preserve">5. Részesedések megszűnéséhez kapcsolódó bevételek </t>
  </si>
  <si>
    <t>III. Felhalmozási célú átvett pénzeszközök</t>
  </si>
  <si>
    <t>1. Felhalmozási célú garancia- és kezességvállalásból származó megtérülések</t>
  </si>
  <si>
    <t xml:space="preserve">2. Felhalmozási célú visszatérítendő támogatások, kölcsönök visszatérülése </t>
  </si>
  <si>
    <t xml:space="preserve">3. Egyéb felhalmozási célú átvett pénzeszközök </t>
  </si>
  <si>
    <t>1. Előző év felhalmozási célú maradvány igénybevétele (belső finanszírozás)</t>
  </si>
  <si>
    <t>2. Felhalmozási célú hitelfelvétel (külső finanszírozás)</t>
  </si>
  <si>
    <t>Felhalmozási bevételek összesen</t>
  </si>
  <si>
    <t xml:space="preserve">A. Felhalmozási költségvetési kiadások </t>
  </si>
  <si>
    <t>I. Beruházások</t>
  </si>
  <si>
    <t>1. Önkormányzati beruházások</t>
  </si>
  <si>
    <t>1.1. Európai Uniós támogatásból megvalósuló beruházások</t>
  </si>
  <si>
    <t>1.2. Hazai támogatásból megvalósuló beruházások</t>
  </si>
  <si>
    <t>1.3. Saját forrásból megvalósítandó beruházások</t>
  </si>
  <si>
    <r>
      <t>2. Intézményi beruházások</t>
    </r>
    <r>
      <rPr>
        <sz val="10"/>
        <rFont val="Times New Roman"/>
        <family val="1"/>
      </rPr>
      <t xml:space="preserve"> (tárgyi eszközök beszerzése)</t>
    </r>
  </si>
  <si>
    <t xml:space="preserve">2.1. Hivatal </t>
  </si>
  <si>
    <t>II. Felújítások</t>
  </si>
  <si>
    <t>1. Önkormányzati felújítások</t>
  </si>
  <si>
    <r>
      <t>2. Intézményi felújítás</t>
    </r>
    <r>
      <rPr>
        <sz val="10"/>
        <rFont val="Times New Roman"/>
        <family val="1"/>
      </rPr>
      <t xml:space="preserve"> </t>
    </r>
  </si>
  <si>
    <t>III. Egyéb felhalmozási célú kiadások</t>
  </si>
  <si>
    <t>1. Felhalmozási célú visszatérítendő támogatások, kölcsönök nyújtása áht-n kívülre</t>
  </si>
  <si>
    <t>2. Felhalmozási célú tartalék</t>
  </si>
  <si>
    <t>B. Finanszírozási kiadások</t>
  </si>
  <si>
    <t>1. Felhalmozási  célú hitel-, kölcsöntörlesztés</t>
  </si>
  <si>
    <t>Felhalmozási kiadások összesen</t>
  </si>
  <si>
    <t xml:space="preserve">A. Költségvetési bevételek </t>
  </si>
  <si>
    <t>I. Működési költségvetési bevételek</t>
  </si>
  <si>
    <t>1.Működési célú támogatások államháztartáson belülről</t>
  </si>
  <si>
    <t>2. Közhatalmi bevételek</t>
  </si>
  <si>
    <t>3. Működési bevételek</t>
  </si>
  <si>
    <t>4. Működési célú átvett pénzeszközök</t>
  </si>
  <si>
    <t>II. Felhalmozási költségvetési bevételek</t>
  </si>
  <si>
    <t>1. Felhalmozási célú támogatások államháztartáson belülről</t>
  </si>
  <si>
    <t>2. Felhalmozási bevételek</t>
  </si>
  <si>
    <t>3. Felhalmozási célú átvett pénzeszközök</t>
  </si>
  <si>
    <t xml:space="preserve">1. Előző év költségvetési maradványának igénybevétele (belső finanszírozás) </t>
  </si>
  <si>
    <t>1.1. Működési célú</t>
  </si>
  <si>
    <t>1.2. Felhalmozási célú</t>
  </si>
  <si>
    <t>2. Hitel, kölcsön felvétel (külső finanszírozás)</t>
  </si>
  <si>
    <t xml:space="preserve">2.1. Működési célú </t>
  </si>
  <si>
    <t xml:space="preserve">2.2. Felhalmozási célú </t>
  </si>
  <si>
    <t>Bevételek összesen</t>
  </si>
  <si>
    <t xml:space="preserve">A. Költségvetési kiadások </t>
  </si>
  <si>
    <t xml:space="preserve">I. Működési költségvetési kiadások </t>
  </si>
  <si>
    <t>1. Személyi juttatások</t>
  </si>
  <si>
    <t>2.  Munkaadókat terhelő járulékok és szociális hozzájárulási adó</t>
  </si>
  <si>
    <t>3. Dologi kiadások</t>
  </si>
  <si>
    <t>4. Ellátottak pénzbeli juttatásai</t>
  </si>
  <si>
    <t>5. Egyéb működési célú kiadások</t>
  </si>
  <si>
    <t>5.1. Működési célú támogatások</t>
  </si>
  <si>
    <t xml:space="preserve">5.2. Elvonások és befizetések </t>
  </si>
  <si>
    <t>5.3. Általános tartalék</t>
  </si>
  <si>
    <t>5.4. Működési célú tartalék</t>
  </si>
  <si>
    <t xml:space="preserve">II. Felhalmozási költségvetési kiadások </t>
  </si>
  <si>
    <t>1. Beruházások</t>
  </si>
  <si>
    <t>2. Felújítások</t>
  </si>
  <si>
    <t>3. Egyéb felhalmozási célú kiadások</t>
  </si>
  <si>
    <t>3.1. Felhalmozási célú pénzeszközátadás</t>
  </si>
  <si>
    <t>3.2. Felhalmozási célú visszatérítendő támogatások, kölcsönök nyújtása áht-n kívülre</t>
  </si>
  <si>
    <t>3.3. Felhalmozási célú tartalék</t>
  </si>
  <si>
    <t>I.  Belföldi finanszírozás kiadásai</t>
  </si>
  <si>
    <t>1. Hitel-, kölcsöntörlesztés</t>
  </si>
  <si>
    <t>Kiadások összesen</t>
  </si>
  <si>
    <t>Működési célú támogatások, pénzeszközátadások</t>
  </si>
  <si>
    <t>Egyéb működési célú kiadások összesen</t>
  </si>
  <si>
    <t>Ssz.</t>
  </si>
  <si>
    <t>Ebből</t>
  </si>
  <si>
    <t>A;</t>
  </si>
  <si>
    <t>Intézmény/kormányzati funkció</t>
  </si>
  <si>
    <t>Összes kiadás</t>
  </si>
  <si>
    <t>Munkaadókat terhelő jár.</t>
  </si>
  <si>
    <t>Dologi jellegű kiadások</t>
  </si>
  <si>
    <t>Ellátottak pénzbeli jutt.</t>
  </si>
  <si>
    <t>Egyéb műk.célú tám.</t>
  </si>
  <si>
    <t>Visszafiz.</t>
  </si>
  <si>
    <t>kormányzati funkció</t>
  </si>
  <si>
    <t>Tervezett előirányzatai</t>
  </si>
  <si>
    <t>1.</t>
  </si>
  <si>
    <t>2.</t>
  </si>
  <si>
    <t>Köztemető fennt.</t>
  </si>
  <si>
    <t>3.</t>
  </si>
  <si>
    <t>Önk. vagyon gazd.</t>
  </si>
  <si>
    <t>4.</t>
  </si>
  <si>
    <t>Tűz. és hat.</t>
  </si>
  <si>
    <t>5.</t>
  </si>
  <si>
    <t>6.</t>
  </si>
  <si>
    <t>7.</t>
  </si>
  <si>
    <t>Nem v. hull.</t>
  </si>
  <si>
    <t>8.</t>
  </si>
  <si>
    <t>9.</t>
  </si>
  <si>
    <t>10.</t>
  </si>
  <si>
    <t>11.</t>
  </si>
  <si>
    <t>12.</t>
  </si>
  <si>
    <t>Község városgazd(komm.csoport)</t>
  </si>
  <si>
    <t>13.</t>
  </si>
  <si>
    <t>15.</t>
  </si>
  <si>
    <t>16.</t>
  </si>
  <si>
    <t>17.</t>
  </si>
  <si>
    <t>Sport műk.</t>
  </si>
  <si>
    <t>18.</t>
  </si>
  <si>
    <t>19.</t>
  </si>
  <si>
    <t>20.</t>
  </si>
  <si>
    <t>Gyermekétk., óvoda</t>
  </si>
  <si>
    <t>21.</t>
  </si>
  <si>
    <t>Idősek nepp.ell.</t>
  </si>
  <si>
    <t>22.</t>
  </si>
  <si>
    <t>Gyermekjóléti</t>
  </si>
  <si>
    <t>23.</t>
  </si>
  <si>
    <t>Szociális étk.</t>
  </si>
  <si>
    <t>24.</t>
  </si>
  <si>
    <t>Egyes szoc.ell.</t>
  </si>
  <si>
    <t>25.</t>
  </si>
  <si>
    <t>Működési kiadás összesen</t>
  </si>
  <si>
    <t>Szakfeladat</t>
  </si>
  <si>
    <t>Intézmény/szakfeladat</t>
  </si>
  <si>
    <t>Áht. kívülre irányuló fejl.ber.</t>
  </si>
  <si>
    <t>Község városgazd</t>
  </si>
  <si>
    <t>14.</t>
  </si>
  <si>
    <t>Gyermekétk.</t>
  </si>
  <si>
    <t>Felhalmozási kiadás</t>
  </si>
  <si>
    <t>Beruházási cél megnevezés</t>
  </si>
  <si>
    <t>Összesen:</t>
  </si>
  <si>
    <t xml:space="preserve">ezer Ft-ban </t>
  </si>
  <si>
    <t>Önkormányzat</t>
  </si>
  <si>
    <t>Teljesítés%-a</t>
  </si>
  <si>
    <t>Teljes.%-a</t>
  </si>
  <si>
    <t>Óvodai nevelés, ellátás</t>
  </si>
  <si>
    <t>Telj. %-a</t>
  </si>
  <si>
    <t xml:space="preserve">fő </t>
  </si>
  <si>
    <t xml:space="preserve">Működési célú hitel </t>
  </si>
  <si>
    <t>Fejlesztési célú hitel</t>
  </si>
  <si>
    <t>Összes adósságállomány</t>
  </si>
  <si>
    <t>2.5. Műk c pé állami pénzalaptól</t>
  </si>
  <si>
    <t>Felújítási cél megnevezés</t>
  </si>
  <si>
    <t>Gyermekétkezteté köznev int</t>
  </si>
  <si>
    <t>Összeg</t>
  </si>
  <si>
    <t>III. Államháztartáson belüli megelőlegezés</t>
  </si>
  <si>
    <t>e Ft.-ban</t>
  </si>
  <si>
    <t xml:space="preserve">e Ft-ban </t>
  </si>
  <si>
    <t>2018. évi beszámoló</t>
  </si>
  <si>
    <t>2018. évi működési bevételei és kiadásai</t>
  </si>
  <si>
    <t>2018. évi eredeti előirányzat</t>
  </si>
  <si>
    <t>2018. évi  teljesítés</t>
  </si>
  <si>
    <t>2018. évi tervezett módosítás 2018.12.31.</t>
  </si>
  <si>
    <t>Egyéb külső személyi juttatás</t>
  </si>
  <si>
    <t>2018. évi felhalmozási bevételei és kiadásai</t>
  </si>
  <si>
    <t>II.1 Európa Uniós támogatásból megvalósuló beruházások</t>
  </si>
  <si>
    <t>II.2 Hazai támogatásból megvalósuló beruházások</t>
  </si>
  <si>
    <t>II.3 Saját forrásból megvalósítandó beruházások</t>
  </si>
  <si>
    <t>2018. évi működési célú támogatásainak, pénzeszközátadásainak alakulása</t>
  </si>
  <si>
    <t>Telj %-a</t>
  </si>
  <si>
    <t>2018.évi  teljesítés</t>
  </si>
  <si>
    <t>2018. évi eredeti ei</t>
  </si>
  <si>
    <t>2018. évi tervezett mód.ei.2018.12.31.</t>
  </si>
  <si>
    <t>2018. évi teljesítés</t>
  </si>
  <si>
    <t>10. melléklet a   /2019. (     ) önkormányzati rendelethez</t>
  </si>
  <si>
    <t>Az önkormányzat 2018. évi  beruházási céljainak meghatározása</t>
  </si>
  <si>
    <t>Egyéb tárgyi eszköz felújítása</t>
  </si>
  <si>
    <t>Az önkormányzat 2019.  évi költségvetésének felújításai</t>
  </si>
  <si>
    <t>2018. évi tervezett módosított ei 2018.12.31.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</si>
  <si>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</si>
  <si>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</si>
  <si>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</si>
  <si>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</si>
  <si>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</si>
  <si>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</si>
  <si>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</si>
  <si>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</si>
  <si>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</si>
  <si>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Az önkormányzat 2018. évi  maradványának  alakulása</t>
  </si>
  <si>
    <t xml:space="preserve">2018. évi beszámoló </t>
  </si>
  <si>
    <t>Az önkormányzat 2018 . évi létszám adatainak meghatározása</t>
  </si>
  <si>
    <t>26.</t>
  </si>
  <si>
    <t>Somogymeggyes Község Önkormányzat Címrendje</t>
  </si>
  <si>
    <t>Somogymeggyes Község Önkormányzata</t>
  </si>
  <si>
    <t>Somogymeggyes Község Önkormányzatának 2018. évi összevont bevételei és kiadásai</t>
  </si>
  <si>
    <t>Somogymeggyes Község Önkormányzatának összevont bevételei  és kiadásai</t>
  </si>
  <si>
    <t xml:space="preserve">Somogymeggyes Község Önkormányzatának </t>
  </si>
  <si>
    <t xml:space="preserve">Somogymeggyes Község Önkormányzata </t>
  </si>
  <si>
    <t>Somogymeggyes Község Önkormányzatának 2018. évi kiadásainak kormányzati funkció szeinti megbontása</t>
  </si>
  <si>
    <t>9. melléklet a   /2019. (     ) önkormányzati rendelethez</t>
  </si>
  <si>
    <t>11. melléklet a   /2019. (     ) önkormányzati rendelethez</t>
  </si>
  <si>
    <t>12. melléklet a     /2019.(       ) önkormányzati rendelethez</t>
  </si>
  <si>
    <t>Somogymeggyes Község Önkormányzata adóssága és hitelállománya lejárat szerint</t>
  </si>
  <si>
    <t>III. Államháztartáson belüli megelőlegezések visszafizetése</t>
  </si>
  <si>
    <t>5.5 Felhalmozsi tartalék</t>
  </si>
  <si>
    <t>%</t>
  </si>
  <si>
    <t>Helyi önkormányzatnak és költségvetési szerveinek</t>
  </si>
  <si>
    <t>Társulásnak és költségvetési szerveinek</t>
  </si>
  <si>
    <t>Ivóvíz pályázati forrás átadása</t>
  </si>
  <si>
    <t xml:space="preserve">        Civil szervezetek működési támogatás </t>
  </si>
  <si>
    <t>Egyéb működési célú kiadások áht-t kívülre</t>
  </si>
  <si>
    <t>Munkahelyi étk.</t>
  </si>
  <si>
    <t>Intézményen kívüli étk</t>
  </si>
  <si>
    <t>Falugondnok</t>
  </si>
  <si>
    <t>egyéb tárgyi eszközök beszerzée</t>
  </si>
  <si>
    <t>Informatikai eszközök beszerzése</t>
  </si>
  <si>
    <t>Ingatlanok felújítása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</si>
  <si>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</si>
  <si>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</si>
  <si>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</si>
  <si>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</si>
  <si>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</si>
  <si>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</si>
  <si>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</si>
  <si>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</si>
  <si>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</si>
  <si>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</si>
  <si>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</si>
  <si>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</si>
  <si>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</si>
  <si>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</si>
  <si>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</si>
  <si>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</si>
  <si>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</si>
  <si>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</si>
  <si>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</si>
  <si>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 xml:space="preserve">Tárgy időszak </t>
  </si>
  <si>
    <t>1.sz.melléklet a  4/2019. (V.31.) önkormányzati rendelethez</t>
  </si>
  <si>
    <t>2.melléklet a  4/2019. (V.31.) önkormányzati rendelethez</t>
  </si>
  <si>
    <t>3.melléklet a 4/2019. (V.31.) önkormányzati rendelethez</t>
  </si>
  <si>
    <t>4.melléklet a  4/2019. (V.31.) önkormányzati rendelethez</t>
  </si>
  <si>
    <t>5.melléklet a  4/2019. (V.31.) önkormányzati rendelethez</t>
  </si>
  <si>
    <t>6. melléklet a  4/2019. (V.31.) önkormányzati rendelethez</t>
  </si>
  <si>
    <t>7. melléklet a  4/2019. (V.31.) önkormányzati rendelethez</t>
  </si>
  <si>
    <t>8. melléklet a  4/2019. (V.31.)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</si>
</sst>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0"/>
    <numFmt numFmtId="166" formatCode="#,###__;\-#,###__"/>
    <numFmt numFmtId="167" formatCode="#,###__"/>
    <numFmt numFmtId="168" formatCode="#,##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mmm\ d/"/>
    <numFmt numFmtId="174" formatCode="yyyy\-mm\-dd"/>
    <numFmt numFmtId="175" formatCode="#,##0\ &quot;Ft&quot;"/>
    <numFmt numFmtId="176" formatCode="#,##0\ _F_t"/>
    <numFmt numFmtId="177" formatCode="#,##0_ ;\-#,##0\ 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7"/>
      <color indexed="8"/>
      <name val="Arial"/>
      <family val="2"/>
    </font>
    <font>
      <sz val="10"/>
      <name val="Times New Roman"/>
      <family val="1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0"/>
      <name val="Arial CE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8" borderId="7" applyNumberFormat="0" applyFont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1" xfId="56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3" fontId="10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10" fillId="33" borderId="0" xfId="0" applyFont="1" applyFill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10" fontId="5" fillId="0" borderId="15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left" vertical="center" indent="1"/>
    </xf>
    <xf numFmtId="3" fontId="18" fillId="0" borderId="15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5" xfId="0" applyFont="1" applyFill="1" applyBorder="1" applyAlignment="1">
      <alignment horizontal="left" vertical="center" indent="2"/>
    </xf>
    <xf numFmtId="3" fontId="21" fillId="0" borderId="15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0" fillId="0" borderId="15" xfId="0" applyFont="1" applyFill="1" applyBorder="1" applyAlignment="1">
      <alignment horizontal="left" vertical="center" indent="4"/>
    </xf>
    <xf numFmtId="3" fontId="10" fillId="0" borderId="15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horizontal="left" vertical="center" indent="7"/>
    </xf>
    <xf numFmtId="3" fontId="10" fillId="0" borderId="15" xfId="58" applyNumberFormat="1" applyFont="1" applyBorder="1" applyAlignment="1">
      <alignment wrapText="1"/>
      <protection/>
    </xf>
    <xf numFmtId="0" fontId="21" fillId="0" borderId="15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left" vertical="center" wrapText="1" indent="2"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0" fontId="18" fillId="0" borderId="15" xfId="0" applyFont="1" applyFill="1" applyBorder="1" applyAlignment="1">
      <alignment horizontal="left" vertical="center" wrapText="1" indent="1"/>
    </xf>
    <xf numFmtId="1" fontId="19" fillId="0" borderId="0" xfId="0" applyNumberFormat="1" applyFont="1" applyAlignment="1">
      <alignment/>
    </xf>
    <xf numFmtId="0" fontId="10" fillId="0" borderId="15" xfId="0" applyFont="1" applyFill="1" applyBorder="1" applyAlignment="1">
      <alignment horizontal="left" vertical="center" wrapText="1" indent="2"/>
    </xf>
    <xf numFmtId="3" fontId="17" fillId="0" borderId="0" xfId="0" applyNumberFormat="1" applyFont="1" applyAlignment="1">
      <alignment/>
    </xf>
    <xf numFmtId="173" fontId="10" fillId="0" borderId="15" xfId="0" applyNumberFormat="1" applyFont="1" applyFill="1" applyBorder="1" applyAlignment="1">
      <alignment horizontal="left" vertical="center" wrapText="1" indent="2"/>
    </xf>
    <xf numFmtId="0" fontId="5" fillId="0" borderId="15" xfId="0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horizontal="left" vertical="center" indent="1"/>
    </xf>
    <xf numFmtId="0" fontId="10" fillId="0" borderId="15" xfId="0" applyFont="1" applyFill="1" applyBorder="1" applyAlignment="1">
      <alignment horizontal="left" vertical="center" indent="2"/>
    </xf>
    <xf numFmtId="2" fontId="17" fillId="0" borderId="0" xfId="0" applyNumberFormat="1" applyFont="1" applyAlignment="1">
      <alignment/>
    </xf>
    <xf numFmtId="3" fontId="10" fillId="0" borderId="0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>
      <alignment horizontal="left" vertical="center" indent="2"/>
    </xf>
    <xf numFmtId="0" fontId="10" fillId="0" borderId="15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3" fontId="10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 indent="1"/>
    </xf>
    <xf numFmtId="3" fontId="13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0" fillId="33" borderId="0" xfId="0" applyFont="1" applyFill="1" applyAlignment="1">
      <alignment horizontal="right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10" fontId="5" fillId="0" borderId="15" xfId="0" applyNumberFormat="1" applyFont="1" applyFill="1" applyBorder="1" applyAlignment="1">
      <alignment horizontal="right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left" vertical="center" indent="1"/>
    </xf>
    <xf numFmtId="0" fontId="10" fillId="0" borderId="15" xfId="60" applyFont="1" applyFill="1" applyBorder="1" applyAlignment="1">
      <alignment horizontal="left" vertical="center" indent="1"/>
      <protection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indent="1"/>
    </xf>
    <xf numFmtId="0" fontId="5" fillId="0" borderId="22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2"/>
    </xf>
    <xf numFmtId="0" fontId="5" fillId="0" borderId="22" xfId="0" applyFont="1" applyFill="1" applyBorder="1" applyAlignment="1">
      <alignment horizontal="left" vertical="center" indent="2"/>
    </xf>
    <xf numFmtId="49" fontId="5" fillId="0" borderId="15" xfId="60" applyNumberFormat="1" applyFont="1" applyFill="1" applyBorder="1" applyAlignment="1">
      <alignment horizontal="left" vertical="center" indent="2"/>
      <protection/>
    </xf>
    <xf numFmtId="49" fontId="5" fillId="0" borderId="22" xfId="60" applyNumberFormat="1" applyFont="1" applyFill="1" applyBorder="1" applyAlignment="1">
      <alignment horizontal="left" vertical="center" indent="2"/>
      <protection/>
    </xf>
    <xf numFmtId="0" fontId="10" fillId="0" borderId="15" xfId="0" applyFont="1" applyFill="1" applyBorder="1" applyAlignment="1">
      <alignment horizontal="left" vertical="center" indent="3"/>
    </xf>
    <xf numFmtId="3" fontId="5" fillId="0" borderId="15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left" indent="2"/>
    </xf>
    <xf numFmtId="3" fontId="5" fillId="0" borderId="15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0" fontId="10" fillId="0" borderId="24" xfId="0" applyFont="1" applyBorder="1" applyAlignment="1">
      <alignment/>
    </xf>
    <xf numFmtId="3" fontId="13" fillId="0" borderId="24" xfId="0" applyNumberFormat="1" applyFont="1" applyBorder="1" applyAlignment="1">
      <alignment/>
    </xf>
    <xf numFmtId="0" fontId="5" fillId="0" borderId="24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right" indent="3"/>
    </xf>
    <xf numFmtId="0" fontId="10" fillId="0" borderId="24" xfId="0" applyFont="1" applyFill="1" applyBorder="1" applyAlignment="1">
      <alignment horizontal="left" vertical="center" indent="3"/>
    </xf>
    <xf numFmtId="3" fontId="10" fillId="0" borderId="2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right" indent="2"/>
    </xf>
    <xf numFmtId="0" fontId="10" fillId="0" borderId="0" xfId="0" applyFont="1" applyFill="1" applyBorder="1" applyAlignment="1">
      <alignment horizontal="left" vertical="center" indent="2"/>
    </xf>
    <xf numFmtId="0" fontId="0" fillId="0" borderId="0" xfId="0" applyFont="1" applyBorder="1" applyAlignment="1">
      <alignment/>
    </xf>
    <xf numFmtId="0" fontId="10" fillId="0" borderId="20" xfId="0" applyFont="1" applyFill="1" applyBorder="1" applyAlignment="1">
      <alignment horizontal="left" vertical="center" indent="2"/>
    </xf>
    <xf numFmtId="3" fontId="10" fillId="0" borderId="2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0" fillId="0" borderId="0" xfId="60" applyFont="1" applyFill="1" applyBorder="1" applyAlignment="1">
      <alignment horizontal="right" indent="4"/>
      <protection/>
    </xf>
    <xf numFmtId="0" fontId="10" fillId="0" borderId="22" xfId="60" applyFont="1" applyFill="1" applyBorder="1" applyAlignment="1">
      <alignment horizontal="left" vertical="center" indent="4"/>
      <protection/>
    </xf>
    <xf numFmtId="3" fontId="10" fillId="0" borderId="23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indent="2"/>
    </xf>
    <xf numFmtId="0" fontId="10" fillId="0" borderId="26" xfId="0" applyFont="1" applyBorder="1" applyAlignment="1">
      <alignment horizontal="left" indent="2"/>
    </xf>
    <xf numFmtId="3" fontId="10" fillId="0" borderId="27" xfId="0" applyNumberFormat="1" applyFont="1" applyFill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indent="2"/>
    </xf>
    <xf numFmtId="174" fontId="10" fillId="0" borderId="26" xfId="0" applyNumberFormat="1" applyFont="1" applyBorder="1" applyAlignment="1">
      <alignment horizontal="left" indent="2"/>
    </xf>
    <xf numFmtId="0" fontId="5" fillId="0" borderId="26" xfId="0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indent="1"/>
    </xf>
    <xf numFmtId="0" fontId="10" fillId="0" borderId="22" xfId="0" applyFont="1" applyFill="1" applyBorder="1" applyAlignment="1">
      <alignment horizontal="left" indent="1"/>
    </xf>
    <xf numFmtId="10" fontId="5" fillId="0" borderId="0" xfId="0" applyNumberFormat="1" applyFont="1" applyFill="1" applyBorder="1" applyAlignment="1">
      <alignment horizontal="right" wrapText="1"/>
    </xf>
    <xf numFmtId="0" fontId="5" fillId="0" borderId="28" xfId="0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33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indent="1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2"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2"/>
    </xf>
    <xf numFmtId="174" fontId="4" fillId="0" borderId="10" xfId="0" applyNumberFormat="1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indent="1"/>
    </xf>
    <xf numFmtId="0" fontId="10" fillId="33" borderId="0" xfId="0" applyFont="1" applyFill="1" applyAlignment="1">
      <alignment horizontal="center"/>
    </xf>
    <xf numFmtId="0" fontId="4" fillId="0" borderId="30" xfId="0" applyFont="1" applyBorder="1" applyAlignment="1">
      <alignment vertical="center" wrapText="1"/>
    </xf>
    <xf numFmtId="0" fontId="6" fillId="0" borderId="30" xfId="0" applyFont="1" applyBorder="1" applyAlignment="1">
      <alignment horizontal="right" vertical="center" wrapText="1"/>
    </xf>
    <xf numFmtId="1" fontId="6" fillId="0" borderId="30" xfId="0" applyNumberFormat="1" applyFont="1" applyBorder="1" applyAlignment="1">
      <alignment horizontal="right" vertical="center" wrapText="1"/>
    </xf>
    <xf numFmtId="10" fontId="4" fillId="0" borderId="30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10" fontId="4" fillId="0" borderId="31" xfId="0" applyNumberFormat="1" applyFont="1" applyBorder="1" applyAlignment="1">
      <alignment horizontal="right" vertical="center" wrapText="1"/>
    </xf>
    <xf numFmtId="0" fontId="13" fillId="0" borderId="30" xfId="0" applyFont="1" applyBorder="1" applyAlignment="1">
      <alignment/>
    </xf>
    <xf numFmtId="0" fontId="6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25" fillId="0" borderId="10" xfId="56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26" fillId="0" borderId="10" xfId="56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10" fillId="0" borderId="32" xfId="0" applyFont="1" applyBorder="1" applyAlignment="1">
      <alignment/>
    </xf>
    <xf numFmtId="10" fontId="6" fillId="0" borderId="3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27" fillId="0" borderId="15" xfId="0" applyFont="1" applyBorder="1" applyAlignment="1">
      <alignment horizontal="right"/>
    </xf>
    <xf numFmtId="0" fontId="27" fillId="0" borderId="15" xfId="0" applyFont="1" applyBorder="1" applyAlignment="1">
      <alignment/>
    </xf>
    <xf numFmtId="0" fontId="27" fillId="0" borderId="0" xfId="0" applyFont="1" applyAlignment="1">
      <alignment/>
    </xf>
    <xf numFmtId="0" fontId="4" fillId="0" borderId="11" xfId="0" applyFont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 shrinkToFit="1"/>
    </xf>
    <xf numFmtId="0" fontId="4" fillId="0" borderId="15" xfId="0" applyFont="1" applyBorder="1" applyAlignment="1">
      <alignment horizontal="right" vertical="center" wrapText="1"/>
    </xf>
    <xf numFmtId="0" fontId="25" fillId="0" borderId="11" xfId="56" applyFont="1" applyBorder="1" applyAlignment="1">
      <alignment horizontal="center" vertical="center" wrapText="1"/>
      <protection/>
    </xf>
    <xf numFmtId="3" fontId="6" fillId="0" borderId="11" xfId="0" applyNumberFormat="1" applyFont="1" applyBorder="1" applyAlignment="1">
      <alignment horizontal="right"/>
    </xf>
    <xf numFmtId="10" fontId="6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9" fillId="0" borderId="30" xfId="56" applyFont="1" applyBorder="1" applyAlignment="1">
      <alignment horizontal="center" vertical="center" wrapText="1"/>
      <protection/>
    </xf>
    <xf numFmtId="1" fontId="4" fillId="0" borderId="30" xfId="0" applyNumberFormat="1" applyFont="1" applyBorder="1" applyAlignment="1">
      <alignment horizontal="right" vertical="center" wrapText="1"/>
    </xf>
    <xf numFmtId="0" fontId="6" fillId="0" borderId="30" xfId="0" applyFont="1" applyBorder="1" applyAlignment="1">
      <alignment vertical="center" wrapText="1"/>
    </xf>
    <xf numFmtId="10" fontId="6" fillId="0" borderId="30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10" fontId="4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33" xfId="0" applyFont="1" applyFill="1" applyBorder="1" applyAlignment="1">
      <alignment wrapText="1"/>
    </xf>
    <xf numFmtId="10" fontId="10" fillId="0" borderId="15" xfId="0" applyNumberFormat="1" applyFont="1" applyFill="1" applyBorder="1" applyAlignment="1">
      <alignment horizontal="right" vertical="center" wrapText="1"/>
    </xf>
    <xf numFmtId="10" fontId="10" fillId="0" borderId="15" xfId="0" applyNumberFormat="1" applyFont="1" applyFill="1" applyBorder="1" applyAlignment="1">
      <alignment horizontal="right" wrapText="1"/>
    </xf>
    <xf numFmtId="10" fontId="4" fillId="0" borderId="10" xfId="0" applyNumberFormat="1" applyFont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3" fontId="10" fillId="0" borderId="15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/>
    </xf>
    <xf numFmtId="3" fontId="10" fillId="0" borderId="34" xfId="0" applyNumberFormat="1" applyFont="1" applyFill="1" applyBorder="1" applyAlignment="1">
      <alignment horizontal="right" vertical="center"/>
    </xf>
    <xf numFmtId="3" fontId="5" fillId="35" borderId="15" xfId="0" applyNumberFormat="1" applyFont="1" applyFill="1" applyBorder="1" applyAlignment="1">
      <alignment horizontal="right" vertical="center"/>
    </xf>
    <xf numFmtId="10" fontId="6" fillId="0" borderId="15" xfId="0" applyNumberFormat="1" applyFont="1" applyBorder="1" applyAlignment="1">
      <alignment/>
    </xf>
    <xf numFmtId="0" fontId="12" fillId="0" borderId="30" xfId="0" applyFont="1" applyBorder="1" applyAlignment="1">
      <alignment vertical="center" wrapText="1"/>
    </xf>
    <xf numFmtId="0" fontId="1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15" xfId="56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right"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1" fillId="0" borderId="10" xfId="56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/>
    </xf>
    <xf numFmtId="0" fontId="6" fillId="0" borderId="11" xfId="0" applyFont="1" applyBorder="1" applyAlignment="1">
      <alignment/>
    </xf>
    <xf numFmtId="177" fontId="6" fillId="0" borderId="10" xfId="46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10" fontId="6" fillId="0" borderId="35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3" fontId="6" fillId="0" borderId="36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10" fontId="4" fillId="0" borderId="10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 horizontal="right" wrapText="1"/>
    </xf>
    <xf numFmtId="0" fontId="5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 indent="2"/>
    </xf>
    <xf numFmtId="0" fontId="5" fillId="35" borderId="19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/>
    </xf>
    <xf numFmtId="10" fontId="4" fillId="0" borderId="37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 vertical="top" wrapText="1"/>
    </xf>
    <xf numFmtId="3" fontId="27" fillId="0" borderId="10" xfId="0" applyNumberFormat="1" applyFont="1" applyBorder="1" applyAlignment="1">
      <alignment horizontal="right" vertical="top" wrapText="1"/>
    </xf>
    <xf numFmtId="176" fontId="5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76" fontId="18" fillId="0" borderId="0" xfId="0" applyNumberFormat="1" applyFont="1" applyBorder="1" applyAlignment="1">
      <alignment/>
    </xf>
    <xf numFmtId="0" fontId="33" fillId="36" borderId="10" xfId="0" applyFont="1" applyFill="1" applyBorder="1" applyAlignment="1">
      <alignment horizontal="center" vertical="top" wrapText="1"/>
    </xf>
    <xf numFmtId="0" fontId="33" fillId="37" borderId="0" xfId="0" applyFont="1" applyFill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5" fillId="33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right"/>
    </xf>
    <xf numFmtId="0" fontId="0" fillId="0" borderId="38" xfId="0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/>
    </xf>
    <xf numFmtId="0" fontId="10" fillId="33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9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2" fillId="0" borderId="0" xfId="0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4" xfId="58"/>
    <cellStyle name="Normal_KTRSZJ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140625" style="28" customWidth="1"/>
    <col min="2" max="2" width="33.8515625" style="10" customWidth="1"/>
    <col min="3" max="3" width="35.421875" style="10" customWidth="1"/>
    <col min="4" max="4" width="44.7109375" style="10" customWidth="1"/>
    <col min="5" max="5" width="0.42578125" style="9" customWidth="1"/>
    <col min="6" max="6" width="9.8515625" style="9" hidden="1" customWidth="1"/>
    <col min="7" max="8" width="9.140625" style="9" hidden="1" customWidth="1"/>
    <col min="9" max="9" width="9.7109375" style="9" hidden="1" customWidth="1"/>
    <col min="10" max="10" width="10.00390625" style="9" hidden="1" customWidth="1"/>
    <col min="11" max="13" width="9.140625" style="9" hidden="1" customWidth="1"/>
    <col min="14" max="16384" width="9.140625" style="9" customWidth="1"/>
  </cols>
  <sheetData>
    <row r="1" spans="1:16" ht="12.75">
      <c r="A1" s="306" t="s">
        <v>360</v>
      </c>
      <c r="B1" s="307"/>
      <c r="C1" s="307"/>
      <c r="D1" s="307"/>
      <c r="E1" s="29"/>
      <c r="F1" s="29"/>
      <c r="I1" s="29"/>
      <c r="J1" s="29"/>
      <c r="K1" s="29"/>
      <c r="L1" s="29"/>
      <c r="M1" s="29"/>
      <c r="N1" s="29"/>
      <c r="O1" s="29"/>
      <c r="P1" s="29"/>
    </row>
    <row r="3" spans="1:13" ht="12.75">
      <c r="A3" s="303" t="s">
        <v>315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ht="12.75">
      <c r="A4" s="305" t="s">
        <v>281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12.7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4" s="36" customFormat="1" ht="12.75">
      <c r="A6" s="33"/>
      <c r="B6" s="34" t="s">
        <v>9</v>
      </c>
      <c r="C6" s="34" t="s">
        <v>10</v>
      </c>
      <c r="D6" s="35" t="s">
        <v>11</v>
      </c>
    </row>
    <row r="7" spans="1:4" ht="12.75">
      <c r="A7" s="33"/>
      <c r="B7" s="37" t="s">
        <v>1</v>
      </c>
      <c r="C7" s="37" t="s">
        <v>2</v>
      </c>
      <c r="D7" s="37" t="s">
        <v>2</v>
      </c>
    </row>
    <row r="8" spans="1:4" ht="12.75">
      <c r="A8" s="33"/>
      <c r="B8" s="37"/>
      <c r="C8" s="37"/>
      <c r="D8" s="23"/>
    </row>
    <row r="9" spans="1:4" ht="48.75" customHeight="1">
      <c r="A9" s="38" t="s">
        <v>5</v>
      </c>
      <c r="B9" s="34" t="s">
        <v>6</v>
      </c>
      <c r="C9" s="34" t="s">
        <v>7</v>
      </c>
      <c r="D9" s="23" t="s">
        <v>14</v>
      </c>
    </row>
    <row r="10" spans="1:4" s="10" customFormat="1" ht="25.5" customHeight="1">
      <c r="A10" s="38"/>
      <c r="B10" s="34"/>
      <c r="C10" s="34"/>
      <c r="D10" s="23"/>
    </row>
    <row r="11" spans="1:4" ht="12.75">
      <c r="A11" s="33"/>
      <c r="B11" s="23"/>
      <c r="C11" s="23"/>
      <c r="D11" s="23"/>
    </row>
    <row r="12" spans="1:4" ht="12.75">
      <c r="A12" s="33">
        <v>1</v>
      </c>
      <c r="B12" s="39" t="s">
        <v>316</v>
      </c>
      <c r="C12" s="23"/>
      <c r="D12" s="23"/>
    </row>
    <row r="13" spans="1:4" ht="12.75">
      <c r="A13" s="40">
        <v>2</v>
      </c>
      <c r="B13" s="23"/>
      <c r="C13" s="41"/>
      <c r="D13" s="44" t="s">
        <v>35</v>
      </c>
    </row>
    <row r="14" spans="1:4" ht="12.75">
      <c r="A14" s="40">
        <v>3</v>
      </c>
      <c r="B14" s="42"/>
      <c r="C14" s="41"/>
      <c r="D14" s="44"/>
    </row>
    <row r="15" spans="1:4" ht="12.75">
      <c r="A15" s="33">
        <v>4</v>
      </c>
      <c r="B15" s="23"/>
      <c r="C15" s="23"/>
      <c r="D15" s="44"/>
    </row>
    <row r="16" spans="5:13" ht="12.75">
      <c r="E16" s="43"/>
      <c r="F16" s="43"/>
      <c r="G16" s="43"/>
      <c r="H16" s="43"/>
      <c r="I16" s="43"/>
      <c r="J16" s="43"/>
      <c r="K16" s="43"/>
      <c r="L16" s="43"/>
      <c r="M16" s="43"/>
    </row>
  </sheetData>
  <sheetProtection/>
  <mergeCells count="3">
    <mergeCell ref="A3:M3"/>
    <mergeCell ref="A4:M4"/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4">
      <selection activeCell="B19" sqref="B19"/>
    </sheetView>
  </sheetViews>
  <sheetFormatPr defaultColWidth="9.140625" defaultRowHeight="12.75"/>
  <cols>
    <col min="1" max="1" width="12.00390625" style="9" customWidth="1"/>
    <col min="2" max="2" width="47.140625" style="9" customWidth="1"/>
    <col min="3" max="3" width="19.28125" style="9" customWidth="1"/>
    <col min="4" max="4" width="6.00390625" style="9" hidden="1" customWidth="1"/>
    <col min="5" max="7" width="9.140625" style="9" hidden="1" customWidth="1"/>
    <col min="8" max="8" width="1.421875" style="9" hidden="1" customWidth="1"/>
    <col min="9" max="12" width="9.140625" style="9" hidden="1" customWidth="1"/>
    <col min="13" max="13" width="26.421875" style="9" customWidth="1"/>
    <col min="14" max="16384" width="9.140625" style="9" customWidth="1"/>
  </cols>
  <sheetData>
    <row r="1" spans="1:27" ht="36" customHeight="1">
      <c r="A1" s="330" t="s">
        <v>297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</row>
    <row r="2" spans="1:11" ht="12.75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3" ht="12.75">
      <c r="A3" s="325" t="s">
        <v>319</v>
      </c>
      <c r="B3" s="326"/>
      <c r="C3" s="326"/>
      <c r="D3" s="326"/>
      <c r="E3" s="317"/>
      <c r="F3" s="317"/>
      <c r="G3" s="317"/>
      <c r="H3" s="317"/>
      <c r="I3" s="317"/>
      <c r="J3" s="317"/>
      <c r="K3" s="317"/>
      <c r="L3" s="317"/>
      <c r="M3" s="317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13" ht="12.75" customHeight="1">
      <c r="A5" s="325" t="s">
        <v>311</v>
      </c>
      <c r="B5" s="326"/>
      <c r="C5" s="326"/>
      <c r="D5" s="326"/>
      <c r="E5" s="317"/>
      <c r="F5" s="317"/>
      <c r="G5" s="317"/>
      <c r="H5" s="317"/>
      <c r="I5" s="317"/>
      <c r="J5" s="317"/>
      <c r="K5" s="317"/>
      <c r="L5" s="317"/>
      <c r="M5" s="317"/>
    </row>
    <row r="8" spans="3:7" ht="12.75">
      <c r="C8" s="209" t="s">
        <v>280</v>
      </c>
      <c r="G8" s="9" t="s">
        <v>279</v>
      </c>
    </row>
    <row r="9" spans="1:4" ht="37.5" customHeight="1">
      <c r="A9" s="295" t="s">
        <v>13</v>
      </c>
      <c r="B9" s="295" t="s">
        <v>4</v>
      </c>
      <c r="C9" s="295" t="s">
        <v>359</v>
      </c>
      <c r="D9" s="296" t="s">
        <v>340</v>
      </c>
    </row>
    <row r="10" spans="1:4" s="259" customFormat="1" ht="13.5">
      <c r="A10" s="297">
        <v>1</v>
      </c>
      <c r="B10" s="278" t="s">
        <v>341</v>
      </c>
      <c r="C10" s="298">
        <v>800000</v>
      </c>
      <c r="D10" s="299">
        <v>800000</v>
      </c>
    </row>
    <row r="11" spans="1:4" s="259" customFormat="1" ht="13.5">
      <c r="A11" s="300">
        <v>2</v>
      </c>
      <c r="B11" s="279" t="s">
        <v>342</v>
      </c>
      <c r="C11" s="301">
        <v>800000</v>
      </c>
      <c r="D11" s="302">
        <v>800000</v>
      </c>
    </row>
    <row r="12" spans="1:4" ht="12.75">
      <c r="A12" s="297">
        <v>3</v>
      </c>
      <c r="B12" s="278" t="s">
        <v>343</v>
      </c>
      <c r="C12" s="298">
        <v>105197304</v>
      </c>
      <c r="D12" s="299">
        <v>105197304</v>
      </c>
    </row>
    <row r="13" spans="1:4" ht="12.75">
      <c r="A13" s="300">
        <v>4</v>
      </c>
      <c r="B13" s="278" t="s">
        <v>344</v>
      </c>
      <c r="C13" s="298">
        <v>2960980</v>
      </c>
      <c r="D13" s="299">
        <v>2960980</v>
      </c>
    </row>
    <row r="14" spans="1:4" ht="12.75">
      <c r="A14" s="297">
        <v>5</v>
      </c>
      <c r="B14" s="278" t="s">
        <v>345</v>
      </c>
      <c r="C14" s="298">
        <v>25217859</v>
      </c>
      <c r="D14" s="299">
        <v>25217859</v>
      </c>
    </row>
    <row r="15" spans="1:4" ht="12.75">
      <c r="A15" s="300">
        <v>6</v>
      </c>
      <c r="B15" s="279" t="s">
        <v>346</v>
      </c>
      <c r="C15" s="301">
        <v>133376143</v>
      </c>
      <c r="D15" s="302">
        <v>133376143</v>
      </c>
    </row>
    <row r="16" spans="1:4" ht="12.75">
      <c r="A16" s="297">
        <v>7</v>
      </c>
      <c r="B16" s="278" t="s">
        <v>347</v>
      </c>
      <c r="C16" s="298">
        <v>120344</v>
      </c>
      <c r="D16" s="299">
        <v>120344</v>
      </c>
    </row>
    <row r="17" spans="1:4" s="259" customFormat="1" ht="13.5">
      <c r="A17" s="300">
        <v>8</v>
      </c>
      <c r="B17" s="278" t="s">
        <v>348</v>
      </c>
      <c r="C17" s="298">
        <v>120344</v>
      </c>
      <c r="D17" s="299">
        <v>120344</v>
      </c>
    </row>
    <row r="18" spans="1:4" ht="25.5">
      <c r="A18" s="297">
        <v>9</v>
      </c>
      <c r="B18" s="279" t="s">
        <v>349</v>
      </c>
      <c r="C18" s="301">
        <v>120344</v>
      </c>
      <c r="D18" s="302">
        <v>120344</v>
      </c>
    </row>
    <row r="19" spans="1:4" ht="25.5">
      <c r="A19" s="300">
        <v>10</v>
      </c>
      <c r="B19" s="278" t="s">
        <v>350</v>
      </c>
      <c r="C19" s="298">
        <v>7755286</v>
      </c>
      <c r="D19" s="299">
        <v>7755286</v>
      </c>
    </row>
    <row r="20" spans="1:4" ht="12.75">
      <c r="A20" s="297">
        <v>11</v>
      </c>
      <c r="B20" s="278" t="s">
        <v>351</v>
      </c>
      <c r="C20" s="298">
        <v>7755286</v>
      </c>
      <c r="D20" s="299">
        <v>7755286</v>
      </c>
    </row>
    <row r="21" spans="1:4" s="259" customFormat="1" ht="25.5">
      <c r="A21" s="300">
        <v>12</v>
      </c>
      <c r="B21" s="279" t="s">
        <v>352</v>
      </c>
      <c r="C21" s="301">
        <v>7755286</v>
      </c>
      <c r="D21" s="302">
        <v>7755286</v>
      </c>
    </row>
    <row r="22" spans="1:4" s="5" customFormat="1" ht="25.5">
      <c r="A22" s="297">
        <v>13</v>
      </c>
      <c r="B22" s="279" t="s">
        <v>353</v>
      </c>
      <c r="C22" s="301">
        <v>142051773</v>
      </c>
      <c r="D22" s="302">
        <v>142051773</v>
      </c>
    </row>
    <row r="23" spans="1:4" s="259" customFormat="1" ht="13.5">
      <c r="A23" s="300">
        <v>14</v>
      </c>
      <c r="B23" s="278" t="s">
        <v>354</v>
      </c>
      <c r="C23" s="298">
        <v>79500</v>
      </c>
      <c r="D23" s="299">
        <v>79500</v>
      </c>
    </row>
    <row r="24" spans="1:4" s="259" customFormat="1" ht="25.5">
      <c r="A24" s="297">
        <v>15</v>
      </c>
      <c r="B24" s="279" t="s">
        <v>355</v>
      </c>
      <c r="C24" s="301">
        <v>79500</v>
      </c>
      <c r="D24" s="302">
        <v>79500</v>
      </c>
    </row>
    <row r="25" spans="1:4" s="5" customFormat="1" ht="12.75">
      <c r="A25" s="300">
        <v>16</v>
      </c>
      <c r="B25" s="278" t="s">
        <v>356</v>
      </c>
      <c r="C25" s="298">
        <v>44427760</v>
      </c>
      <c r="D25" s="299">
        <v>44427760</v>
      </c>
    </row>
    <row r="26" spans="1:4" s="259" customFormat="1" ht="13.5">
      <c r="A26" s="297">
        <v>17</v>
      </c>
      <c r="B26" s="279" t="s">
        <v>357</v>
      </c>
      <c r="C26" s="301">
        <v>44427760</v>
      </c>
      <c r="D26" s="302">
        <v>44427760</v>
      </c>
    </row>
    <row r="27" spans="1:4" s="259" customFormat="1" ht="13.5">
      <c r="A27" s="300">
        <v>18</v>
      </c>
      <c r="B27" s="279" t="s">
        <v>358</v>
      </c>
      <c r="C27" s="301">
        <v>44507260</v>
      </c>
      <c r="D27" s="302">
        <v>44507260</v>
      </c>
    </row>
    <row r="28" spans="1:3" s="259" customFormat="1" ht="13.5">
      <c r="A28" s="293"/>
      <c r="B28" s="294"/>
      <c r="C28" s="294"/>
    </row>
    <row r="29" spans="1:4" s="259" customFormat="1" ht="13.5">
      <c r="A29" s="227"/>
      <c r="B29" s="292"/>
      <c r="C29" s="292"/>
      <c r="D29" s="5"/>
    </row>
    <row r="30" spans="1:4" s="5" customFormat="1" ht="12.75">
      <c r="A30" s="9"/>
      <c r="B30" s="9"/>
      <c r="C30" s="9"/>
      <c r="D30" s="9"/>
    </row>
  </sheetData>
  <sheetProtection/>
  <mergeCells count="5">
    <mergeCell ref="A1:M1"/>
    <mergeCell ref="N1:AA1"/>
    <mergeCell ref="A2:K2"/>
    <mergeCell ref="A3:M3"/>
    <mergeCell ref="A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C11" sqref="C11:L15"/>
    </sheetView>
  </sheetViews>
  <sheetFormatPr defaultColWidth="9.140625" defaultRowHeight="12.75"/>
  <cols>
    <col min="1" max="1" width="3.7109375" style="0" customWidth="1"/>
    <col min="2" max="2" width="29.7109375" style="0" customWidth="1"/>
    <col min="3" max="3" width="8.421875" style="0" customWidth="1"/>
    <col min="4" max="4" width="9.140625" style="0" customWidth="1"/>
    <col min="5" max="11" width="9.140625" style="0" hidden="1" customWidth="1"/>
    <col min="13" max="13" width="13.8515625" style="0" bestFit="1" customWidth="1"/>
  </cols>
  <sheetData>
    <row r="1" spans="1:13" ht="12.75">
      <c r="A1" s="9"/>
      <c r="B1" s="309" t="s">
        <v>323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17"/>
    </row>
    <row r="2" spans="1:13" ht="12.75">
      <c r="A2" s="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9"/>
    </row>
    <row r="3" spans="1:13" ht="12.75">
      <c r="A3" s="9"/>
      <c r="B3" s="325" t="s">
        <v>319</v>
      </c>
      <c r="C3" s="325"/>
      <c r="D3" s="325"/>
      <c r="E3" s="325"/>
      <c r="F3" s="325"/>
      <c r="G3" s="325"/>
      <c r="H3" s="325"/>
      <c r="I3" s="325"/>
      <c r="J3" s="317"/>
      <c r="K3" s="317"/>
      <c r="L3" s="317"/>
      <c r="M3" s="317"/>
    </row>
    <row r="4" spans="1:13" ht="12.75">
      <c r="A4" s="9"/>
      <c r="B4" s="325"/>
      <c r="C4" s="325"/>
      <c r="D4" s="325"/>
      <c r="E4" s="325"/>
      <c r="F4" s="325"/>
      <c r="G4" s="325"/>
      <c r="H4" s="325"/>
      <c r="I4" s="325"/>
      <c r="J4" s="317"/>
      <c r="K4" s="317"/>
      <c r="L4" s="317"/>
      <c r="M4" s="317"/>
    </row>
    <row r="5" spans="1:13" ht="12.75">
      <c r="A5" s="9"/>
      <c r="B5" s="325" t="s">
        <v>313</v>
      </c>
      <c r="C5" s="325"/>
      <c r="D5" s="325"/>
      <c r="E5" s="325"/>
      <c r="F5" s="325"/>
      <c r="G5" s="325"/>
      <c r="H5" s="325"/>
      <c r="I5" s="325"/>
      <c r="J5" s="317"/>
      <c r="K5" s="317"/>
      <c r="L5" s="317"/>
      <c r="M5" s="317"/>
    </row>
    <row r="6" spans="1:13" ht="12.75">
      <c r="A6" s="9"/>
      <c r="B6" s="8"/>
      <c r="C6" s="8"/>
      <c r="D6" s="8"/>
      <c r="E6" s="8"/>
      <c r="F6" s="8"/>
      <c r="G6" s="8"/>
      <c r="H6" s="8"/>
      <c r="I6" s="8"/>
      <c r="J6" s="29"/>
      <c r="K6" s="29"/>
      <c r="L6" s="29"/>
      <c r="M6" s="29"/>
    </row>
    <row r="7" spans="1:13" ht="12.75">
      <c r="A7" s="9"/>
      <c r="B7" s="8"/>
      <c r="C7" s="8"/>
      <c r="D7" s="8"/>
      <c r="E7" s="8"/>
      <c r="F7" s="8"/>
      <c r="G7" s="8"/>
      <c r="H7" s="8"/>
      <c r="I7" s="8"/>
      <c r="J7" s="29"/>
      <c r="K7" s="29"/>
      <c r="L7" s="29"/>
      <c r="M7" s="29"/>
    </row>
    <row r="8" spans="1:13" ht="12.75">
      <c r="A8" s="9"/>
      <c r="B8" s="8"/>
      <c r="C8" s="8"/>
      <c r="D8" s="8"/>
      <c r="E8" s="8"/>
      <c r="F8" s="8"/>
      <c r="G8" s="8"/>
      <c r="H8" s="8"/>
      <c r="I8" s="8"/>
      <c r="J8" s="29"/>
      <c r="K8" s="29"/>
      <c r="L8" s="29"/>
      <c r="M8" s="29"/>
    </row>
    <row r="9" spans="1:13" ht="12.75">
      <c r="A9" s="9"/>
      <c r="B9" s="9"/>
      <c r="C9" s="9"/>
      <c r="D9" s="9"/>
      <c r="E9" s="9"/>
      <c r="F9" s="9"/>
      <c r="G9" s="9"/>
      <c r="H9" s="9"/>
      <c r="I9" s="209" t="s">
        <v>264</v>
      </c>
      <c r="J9" s="9"/>
      <c r="K9" s="9"/>
      <c r="L9" s="9"/>
      <c r="M9" s="209" t="s">
        <v>270</v>
      </c>
    </row>
    <row r="10" spans="1:13" ht="42">
      <c r="A10" s="44" t="s">
        <v>207</v>
      </c>
      <c r="B10" s="11" t="s">
        <v>4</v>
      </c>
      <c r="C10" s="11" t="s">
        <v>294</v>
      </c>
      <c r="D10" s="211" t="s">
        <v>285</v>
      </c>
      <c r="E10" s="211" t="s">
        <v>33</v>
      </c>
      <c r="F10" s="211" t="s">
        <v>39</v>
      </c>
      <c r="G10" s="211" t="s">
        <v>34</v>
      </c>
      <c r="H10" s="211" t="s">
        <v>32</v>
      </c>
      <c r="I10" s="211" t="s">
        <v>33</v>
      </c>
      <c r="J10" s="211" t="s">
        <v>39</v>
      </c>
      <c r="K10" s="211" t="s">
        <v>34</v>
      </c>
      <c r="L10" s="211" t="s">
        <v>284</v>
      </c>
      <c r="M10" s="211" t="s">
        <v>269</v>
      </c>
    </row>
    <row r="11" spans="1:13" ht="12.75">
      <c r="A11" s="44">
        <v>1</v>
      </c>
      <c r="B11" s="23" t="s">
        <v>17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7" t="e">
        <f>L11/D11</f>
        <v>#DIV/0!</v>
      </c>
    </row>
    <row r="12" spans="1:13" ht="12.75">
      <c r="A12" s="44">
        <v>2</v>
      </c>
      <c r="B12" s="44" t="s">
        <v>265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7" t="e">
        <f>L12/D12</f>
        <v>#DIV/0!</v>
      </c>
    </row>
    <row r="13" spans="1:13" ht="12.75">
      <c r="A13" s="44">
        <v>3</v>
      </c>
      <c r="B13" s="44" t="s">
        <v>28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7" t="e">
        <f>L13/D13</f>
        <v>#DIV/0!</v>
      </c>
    </row>
    <row r="14" spans="1:13" ht="12.75">
      <c r="A14" s="44">
        <v>4</v>
      </c>
      <c r="B14" s="44" t="s">
        <v>23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7" t="e">
        <f>L14/D14</f>
        <v>#DIV/0!</v>
      </c>
    </row>
    <row r="15" spans="1:13" ht="12.75">
      <c r="A15" s="44">
        <v>5</v>
      </c>
      <c r="B15" s="27" t="s">
        <v>263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17" t="e">
        <f>L15/D15</f>
        <v>#DIV/0!</v>
      </c>
    </row>
    <row r="16" spans="1:13" ht="12.75">
      <c r="A16" s="9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5"/>
    </row>
    <row r="17" spans="1:13" ht="12.75">
      <c r="A17" s="9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18"/>
    </row>
    <row r="18" spans="1:13" ht="12.75">
      <c r="A18" s="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8"/>
    </row>
    <row r="19" spans="1:13" ht="12.75">
      <c r="A19" s="9"/>
      <c r="B19" s="21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18"/>
    </row>
    <row r="20" spans="1:13" ht="12.75">
      <c r="A20" s="9"/>
      <c r="B20" s="216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18"/>
    </row>
    <row r="21" spans="1:13" ht="12.75">
      <c r="A21" s="9"/>
      <c r="B21" s="21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8"/>
    </row>
    <row r="22" spans="2:13" ht="12.75"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18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8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8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8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8"/>
    </row>
    <row r="27" spans="2:13" ht="12.75"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18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8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8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8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8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8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8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8"/>
    </row>
    <row r="35" spans="2:13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8"/>
    </row>
    <row r="36" spans="2:13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8"/>
    </row>
    <row r="37" spans="2:13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8"/>
    </row>
    <row r="38" spans="2:13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8"/>
    </row>
    <row r="39" spans="2:13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8"/>
    </row>
    <row r="40" spans="2:13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8"/>
    </row>
    <row r="41" spans="2:13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8"/>
    </row>
    <row r="42" spans="2:1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8"/>
    </row>
    <row r="43" spans="2:13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8"/>
    </row>
    <row r="44" spans="2:13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8"/>
    </row>
    <row r="45" spans="2:13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8"/>
    </row>
    <row r="46" spans="2:13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8"/>
    </row>
    <row r="47" spans="2:13" ht="12.75">
      <c r="B47" s="217"/>
      <c r="C47" s="217"/>
      <c r="D47" s="217"/>
      <c r="E47" s="217"/>
      <c r="F47" s="217"/>
      <c r="G47" s="217"/>
      <c r="H47" s="217"/>
      <c r="I47" s="1"/>
      <c r="J47" s="1"/>
      <c r="K47" s="1"/>
      <c r="L47" s="217"/>
      <c r="M47" s="18"/>
    </row>
  </sheetData>
  <sheetProtection/>
  <mergeCells count="4">
    <mergeCell ref="B1:M1"/>
    <mergeCell ref="B2:L2"/>
    <mergeCell ref="B3:M4"/>
    <mergeCell ref="B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0.140625" style="25" customWidth="1"/>
    <col min="2" max="2" width="11.8515625" style="25" customWidth="1"/>
    <col min="3" max="4" width="11.7109375" style="25" customWidth="1"/>
    <col min="5" max="5" width="13.140625" style="25" customWidth="1"/>
    <col min="6" max="16384" width="9.140625" style="25" customWidth="1"/>
  </cols>
  <sheetData>
    <row r="1" spans="2:8" ht="12.75">
      <c r="B1" s="332" t="s">
        <v>324</v>
      </c>
      <c r="C1" s="317"/>
      <c r="D1" s="317"/>
      <c r="E1" s="317"/>
      <c r="F1" s="317"/>
      <c r="G1" s="317"/>
      <c r="H1" s="317"/>
    </row>
    <row r="2" ht="12.75">
      <c r="D2" s="9"/>
    </row>
    <row r="4" spans="1:5" s="225" customFormat="1" ht="15.75">
      <c r="A4" s="333" t="s">
        <v>325</v>
      </c>
      <c r="B4" s="333"/>
      <c r="C4" s="333"/>
      <c r="D4" s="333"/>
      <c r="E4" s="333"/>
    </row>
    <row r="5" spans="1:5" s="227" customFormat="1" ht="12.75">
      <c r="A5" s="226"/>
      <c r="B5" s="226" t="s">
        <v>312</v>
      </c>
      <c r="C5" s="226"/>
      <c r="D5" s="226"/>
      <c r="E5" s="226"/>
    </row>
    <row r="6" spans="1:5" s="227" customFormat="1" ht="12.75">
      <c r="A6" s="226"/>
      <c r="B6" s="226"/>
      <c r="C6" s="226"/>
      <c r="D6" s="226"/>
      <c r="E6" s="226"/>
    </row>
    <row r="7" spans="1:5" s="227" customFormat="1" ht="12.75">
      <c r="A7" s="226"/>
      <c r="B7" s="226"/>
      <c r="C7" s="226"/>
      <c r="D7" s="226"/>
      <c r="E7" s="226"/>
    </row>
    <row r="8" ht="12.75">
      <c r="E8" s="25" t="s">
        <v>3</v>
      </c>
    </row>
    <row r="9" spans="1:5" ht="30" customHeight="1">
      <c r="A9" s="210" t="s">
        <v>4</v>
      </c>
      <c r="B9" s="334"/>
      <c r="C9" s="334"/>
      <c r="D9" s="334"/>
      <c r="E9" s="334"/>
    </row>
    <row r="10" spans="1:5" s="227" customFormat="1" ht="30" customHeight="1">
      <c r="A10" s="27"/>
      <c r="B10" s="228">
        <v>43465</v>
      </c>
      <c r="C10" s="228">
        <v>43830</v>
      </c>
      <c r="D10" s="228">
        <v>44196</v>
      </c>
      <c r="E10" s="228">
        <v>44561</v>
      </c>
    </row>
    <row r="11" spans="1:5" ht="30" customHeight="1">
      <c r="A11" s="229" t="s">
        <v>271</v>
      </c>
      <c r="B11" s="44">
        <v>0</v>
      </c>
      <c r="C11" s="44">
        <v>0</v>
      </c>
      <c r="D11" s="44">
        <v>0</v>
      </c>
      <c r="E11" s="44">
        <v>0</v>
      </c>
    </row>
    <row r="12" spans="1:5" ht="30" customHeight="1">
      <c r="A12" s="44" t="s">
        <v>272</v>
      </c>
      <c r="B12" s="44">
        <v>0</v>
      </c>
      <c r="C12" s="44">
        <v>0</v>
      </c>
      <c r="D12" s="44">
        <v>0</v>
      </c>
      <c r="E12" s="44">
        <v>0</v>
      </c>
    </row>
    <row r="13" spans="1:5" ht="30" customHeight="1">
      <c r="A13" s="44"/>
      <c r="B13" s="44"/>
      <c r="C13" s="44"/>
      <c r="D13" s="44"/>
      <c r="E13" s="44"/>
    </row>
    <row r="14" spans="1:5" ht="30" customHeight="1">
      <c r="A14" s="44"/>
      <c r="B14" s="44"/>
      <c r="C14" s="44"/>
      <c r="D14" s="44"/>
      <c r="E14" s="44"/>
    </row>
    <row r="15" spans="1:5" s="227" customFormat="1" ht="30" customHeight="1">
      <c r="A15" s="212" t="s">
        <v>273</v>
      </c>
      <c r="B15" s="27">
        <f>SUM(B11:B14)</f>
        <v>0</v>
      </c>
      <c r="C15" s="27">
        <f>SUM(C11:C14)</f>
        <v>0</v>
      </c>
      <c r="D15" s="27">
        <f>SUM(D11:D14)</f>
        <v>0</v>
      </c>
      <c r="E15" s="27">
        <f>SUM(E11:E14)</f>
        <v>0</v>
      </c>
    </row>
  </sheetData>
  <sheetProtection/>
  <mergeCells count="3">
    <mergeCell ref="B1:H1"/>
    <mergeCell ref="A4:E4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6.00390625" style="242" customWidth="1"/>
    <col min="2" max="3" width="10.140625" style="242" customWidth="1"/>
    <col min="4" max="4" width="9.00390625" style="242" hidden="1" customWidth="1"/>
    <col min="5" max="5" width="10.140625" style="242" hidden="1" customWidth="1"/>
    <col min="6" max="6" width="0.2890625" style="242" hidden="1" customWidth="1"/>
    <col min="7" max="7" width="8.7109375" style="242" hidden="1" customWidth="1"/>
    <col min="8" max="8" width="7.57421875" style="242" hidden="1" customWidth="1"/>
    <col min="9" max="9" width="6.8515625" style="242" hidden="1" customWidth="1"/>
    <col min="10" max="11" width="9.140625" style="239" hidden="1" customWidth="1"/>
    <col min="12" max="16384" width="9.140625" style="239" customWidth="1"/>
  </cols>
  <sheetData>
    <row r="1" spans="1:11" ht="24" customHeight="1">
      <c r="A1" s="309" t="s">
        <v>361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17.25" customHeight="1">
      <c r="A2" s="308" t="s">
        <v>317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ht="12.75">
      <c r="A3" s="181"/>
      <c r="B3" s="181"/>
      <c r="C3" s="181"/>
      <c r="D3" s="181"/>
      <c r="E3" s="182" t="s">
        <v>3</v>
      </c>
      <c r="F3" s="9"/>
      <c r="G3" s="9"/>
      <c r="H3" s="9"/>
      <c r="I3" s="9"/>
      <c r="J3" s="9"/>
      <c r="K3" s="9"/>
    </row>
    <row r="4" spans="1:11" ht="102" customHeight="1">
      <c r="A4" s="183" t="s">
        <v>318</v>
      </c>
      <c r="B4" s="208" t="s">
        <v>283</v>
      </c>
      <c r="C4" s="208" t="s">
        <v>285</v>
      </c>
      <c r="D4" s="208" t="s">
        <v>293</v>
      </c>
      <c r="E4" s="208" t="s">
        <v>8</v>
      </c>
      <c r="F4" s="9"/>
      <c r="G4" s="9"/>
      <c r="H4" s="9"/>
      <c r="I4" s="9"/>
      <c r="J4" s="9"/>
      <c r="K4" s="9"/>
    </row>
    <row r="5" spans="1:11" ht="12.75">
      <c r="A5" s="184" t="s">
        <v>167</v>
      </c>
      <c r="B5" s="185"/>
      <c r="C5" s="185"/>
      <c r="D5" s="185"/>
      <c r="E5" s="240"/>
      <c r="F5" s="9"/>
      <c r="G5" s="9"/>
      <c r="H5" s="9"/>
      <c r="I5" s="9"/>
      <c r="J5" s="9"/>
      <c r="K5" s="9"/>
    </row>
    <row r="6" spans="1:11" s="241" customFormat="1" ht="21" customHeight="1">
      <c r="A6" s="186" t="s">
        <v>168</v>
      </c>
      <c r="B6" s="257">
        <f>SUM(B7:B10)</f>
        <v>46382</v>
      </c>
      <c r="C6" s="257">
        <f>SUM(C7:C10)</f>
        <v>68596</v>
      </c>
      <c r="D6" s="257">
        <f>SUM(D7:D10)</f>
        <v>61962</v>
      </c>
      <c r="E6" s="233">
        <f aca="true" t="shared" si="0" ref="E6:E51">D6/C6</f>
        <v>0.9032888215056272</v>
      </c>
      <c r="F6" s="9"/>
      <c r="G6" s="9"/>
      <c r="H6" s="9"/>
      <c r="I6" s="9"/>
      <c r="J6" s="9"/>
      <c r="K6" s="9"/>
    </row>
    <row r="7" spans="1:11" s="241" customFormat="1" ht="27" customHeight="1">
      <c r="A7" s="188" t="s">
        <v>169</v>
      </c>
      <c r="B7" s="283">
        <v>31222</v>
      </c>
      <c r="C7" s="234">
        <v>52700</v>
      </c>
      <c r="D7" s="234">
        <v>55823</v>
      </c>
      <c r="E7" s="240">
        <f t="shared" si="0"/>
        <v>1.059259962049336</v>
      </c>
      <c r="F7" s="9"/>
      <c r="G7" s="9"/>
      <c r="H7" s="9"/>
      <c r="I7" s="9"/>
      <c r="J7" s="9"/>
      <c r="K7" s="9"/>
    </row>
    <row r="8" spans="1:11" ht="12.75">
      <c r="A8" s="188" t="s">
        <v>170</v>
      </c>
      <c r="B8" s="189">
        <v>5388</v>
      </c>
      <c r="C8" s="189">
        <v>4907</v>
      </c>
      <c r="D8" s="189">
        <v>4789</v>
      </c>
      <c r="E8" s="240">
        <f t="shared" si="0"/>
        <v>0.9759527206032199</v>
      </c>
      <c r="F8" s="9"/>
      <c r="G8" s="9"/>
      <c r="H8" s="9"/>
      <c r="I8" s="9"/>
      <c r="J8" s="9"/>
      <c r="K8" s="9"/>
    </row>
    <row r="9" spans="1:11" ht="12.75">
      <c r="A9" s="188" t="s">
        <v>171</v>
      </c>
      <c r="B9" s="189">
        <v>138</v>
      </c>
      <c r="C9" s="189">
        <v>1354</v>
      </c>
      <c r="D9" s="189">
        <v>1350</v>
      </c>
      <c r="E9" s="240">
        <f t="shared" si="0"/>
        <v>0.9970457902511078</v>
      </c>
      <c r="F9" s="9"/>
      <c r="G9" s="9"/>
      <c r="H9" s="9"/>
      <c r="I9" s="9"/>
      <c r="J9" s="9"/>
      <c r="K9" s="9"/>
    </row>
    <row r="10" spans="1:11" ht="12.75">
      <c r="A10" s="188" t="s">
        <v>172</v>
      </c>
      <c r="B10" s="189">
        <v>9634</v>
      </c>
      <c r="C10" s="189">
        <v>9635</v>
      </c>
      <c r="D10" s="189">
        <v>0</v>
      </c>
      <c r="E10" s="240">
        <v>0</v>
      </c>
      <c r="F10" s="9"/>
      <c r="G10" s="9"/>
      <c r="H10" s="9"/>
      <c r="I10" s="9"/>
      <c r="J10" s="9"/>
      <c r="K10" s="9"/>
    </row>
    <row r="11" spans="1:11" ht="12.75">
      <c r="A11" s="186" t="s">
        <v>173</v>
      </c>
      <c r="B11" s="187">
        <f>SUM(B12:B14)</f>
        <v>17758</v>
      </c>
      <c r="C11" s="187">
        <f>SUM(C12:C14)</f>
        <v>8933</v>
      </c>
      <c r="D11" s="187">
        <f>SUM(D12:D14)</f>
        <v>8812</v>
      </c>
      <c r="E11" s="233">
        <f t="shared" si="0"/>
        <v>0.986454718459644</v>
      </c>
      <c r="F11" s="9"/>
      <c r="G11" s="9"/>
      <c r="H11" s="9"/>
      <c r="I11" s="9"/>
      <c r="J11" s="9"/>
      <c r="K11" s="9"/>
    </row>
    <row r="12" spans="1:11" ht="12.75">
      <c r="A12" s="188" t="s">
        <v>174</v>
      </c>
      <c r="B12" s="189">
        <v>17758</v>
      </c>
      <c r="C12" s="189">
        <v>8933</v>
      </c>
      <c r="D12" s="189">
        <v>8812</v>
      </c>
      <c r="E12" s="240">
        <f t="shared" si="0"/>
        <v>0.986454718459644</v>
      </c>
      <c r="F12" s="9"/>
      <c r="G12" s="9"/>
      <c r="H12" s="9"/>
      <c r="I12" s="9"/>
      <c r="J12" s="9"/>
      <c r="K12" s="9"/>
    </row>
    <row r="13" spans="1:11" ht="12.75">
      <c r="A13" s="188" t="s">
        <v>175</v>
      </c>
      <c r="B13" s="189">
        <v>0</v>
      </c>
      <c r="C13" s="189">
        <v>0</v>
      </c>
      <c r="D13" s="189">
        <v>0</v>
      </c>
      <c r="E13" s="240">
        <v>0</v>
      </c>
      <c r="F13" s="9"/>
      <c r="G13" s="9"/>
      <c r="H13" s="9"/>
      <c r="I13" s="9"/>
      <c r="J13" s="9"/>
      <c r="K13" s="9"/>
    </row>
    <row r="14" spans="1:11" ht="12.75">
      <c r="A14" s="188" t="s">
        <v>176</v>
      </c>
      <c r="B14" s="189">
        <v>0</v>
      </c>
      <c r="C14" s="189">
        <v>0</v>
      </c>
      <c r="D14" s="189">
        <v>0</v>
      </c>
      <c r="E14" s="240">
        <v>0</v>
      </c>
      <c r="F14" s="9"/>
      <c r="G14" s="9"/>
      <c r="H14" s="9"/>
      <c r="I14" s="9"/>
      <c r="J14" s="9"/>
      <c r="K14" s="9"/>
    </row>
    <row r="15" spans="1:11" ht="12.75">
      <c r="A15" s="190" t="s">
        <v>96</v>
      </c>
      <c r="B15" s="187">
        <v>20237</v>
      </c>
      <c r="C15" s="189">
        <v>26807</v>
      </c>
      <c r="D15" s="187">
        <v>26806</v>
      </c>
      <c r="E15" s="233">
        <f t="shared" si="0"/>
        <v>0.9999626963106651</v>
      </c>
      <c r="F15" s="9"/>
      <c r="G15" s="9"/>
      <c r="H15" s="9"/>
      <c r="I15" s="9"/>
      <c r="J15" s="9"/>
      <c r="K15" s="9"/>
    </row>
    <row r="16" spans="1:11" ht="12.75">
      <c r="A16" s="186" t="s">
        <v>97</v>
      </c>
      <c r="B16" s="187">
        <v>20237</v>
      </c>
      <c r="C16" s="189">
        <v>26807</v>
      </c>
      <c r="D16" s="187">
        <v>26806</v>
      </c>
      <c r="E16" s="233">
        <f t="shared" si="0"/>
        <v>0.9999626963106651</v>
      </c>
      <c r="F16" s="9"/>
      <c r="G16" s="9"/>
      <c r="H16" s="9"/>
      <c r="I16" s="9"/>
      <c r="J16" s="9"/>
      <c r="K16" s="9"/>
    </row>
    <row r="17" spans="1:11" ht="12.75">
      <c r="A17" s="188" t="s">
        <v>177</v>
      </c>
      <c r="B17" s="189">
        <v>20237</v>
      </c>
      <c r="C17" s="189">
        <v>26807</v>
      </c>
      <c r="D17" s="189">
        <v>26806</v>
      </c>
      <c r="E17" s="233">
        <f t="shared" si="0"/>
        <v>0.9999626963106651</v>
      </c>
      <c r="F17" s="9"/>
      <c r="G17" s="9"/>
      <c r="H17" s="9"/>
      <c r="I17" s="9"/>
      <c r="J17" s="9"/>
      <c r="K17" s="9"/>
    </row>
    <row r="18" spans="1:11" ht="12.75">
      <c r="A18" s="191" t="s">
        <v>178</v>
      </c>
      <c r="B18" s="189">
        <v>20237</v>
      </c>
      <c r="C18" s="189">
        <v>26807</v>
      </c>
      <c r="D18" s="189">
        <v>26806</v>
      </c>
      <c r="E18" s="240">
        <f t="shared" si="0"/>
        <v>0.9999626963106651</v>
      </c>
      <c r="F18" s="9"/>
      <c r="G18" s="9"/>
      <c r="H18" s="9"/>
      <c r="I18" s="9"/>
      <c r="J18" s="9"/>
      <c r="K18" s="9"/>
    </row>
    <row r="19" spans="1:11" ht="12.75">
      <c r="A19" s="191" t="s">
        <v>179</v>
      </c>
      <c r="B19" s="189">
        <v>0</v>
      </c>
      <c r="C19" s="189">
        <v>0</v>
      </c>
      <c r="D19" s="189">
        <v>0</v>
      </c>
      <c r="E19" s="240">
        <v>0</v>
      </c>
      <c r="F19" s="9"/>
      <c r="G19" s="9"/>
      <c r="H19" s="9"/>
      <c r="I19" s="9"/>
      <c r="J19" s="9"/>
      <c r="K19" s="9"/>
    </row>
    <row r="20" spans="1:11" ht="12.75">
      <c r="A20" s="188" t="s">
        <v>180</v>
      </c>
      <c r="B20" s="189">
        <v>0</v>
      </c>
      <c r="C20" s="189">
        <v>0</v>
      </c>
      <c r="D20" s="189">
        <v>0</v>
      </c>
      <c r="E20" s="240">
        <v>0</v>
      </c>
      <c r="F20" s="9"/>
      <c r="G20" s="9"/>
      <c r="H20" s="9"/>
      <c r="I20" s="9"/>
      <c r="J20" s="9"/>
      <c r="K20" s="9"/>
    </row>
    <row r="21" spans="1:11" ht="12.75">
      <c r="A21" s="191" t="s">
        <v>181</v>
      </c>
      <c r="B21" s="189">
        <v>0</v>
      </c>
      <c r="C21" s="189">
        <v>0</v>
      </c>
      <c r="D21" s="189">
        <v>0</v>
      </c>
      <c r="E21" s="240">
        <v>0</v>
      </c>
      <c r="F21" s="9"/>
      <c r="G21" s="9"/>
      <c r="H21" s="9"/>
      <c r="I21" s="9"/>
      <c r="J21" s="9"/>
      <c r="K21" s="9"/>
    </row>
    <row r="22" spans="1:11" ht="12.75">
      <c r="A22" s="191" t="s">
        <v>182</v>
      </c>
      <c r="B22" s="189">
        <v>0</v>
      </c>
      <c r="C22" s="189">
        <v>0</v>
      </c>
      <c r="D22" s="189">
        <v>0</v>
      </c>
      <c r="E22" s="240">
        <v>0</v>
      </c>
      <c r="F22" s="9"/>
      <c r="G22" s="9"/>
      <c r="H22" s="9"/>
      <c r="I22" s="9"/>
      <c r="J22" s="9"/>
      <c r="K22" s="9"/>
    </row>
    <row r="23" spans="1:11" ht="12.75">
      <c r="A23" s="186" t="s">
        <v>100</v>
      </c>
      <c r="B23" s="187">
        <v>0</v>
      </c>
      <c r="C23" s="187">
        <v>0</v>
      </c>
      <c r="D23" s="187">
        <v>0</v>
      </c>
      <c r="E23" s="240">
        <v>0</v>
      </c>
      <c r="F23" s="9"/>
      <c r="G23" s="9"/>
      <c r="H23" s="9"/>
      <c r="I23" s="9"/>
      <c r="J23" s="9"/>
      <c r="K23" s="9"/>
    </row>
    <row r="24" spans="1:11" ht="12.75">
      <c r="A24" s="220" t="s">
        <v>326</v>
      </c>
      <c r="B24" s="187">
        <v>0</v>
      </c>
      <c r="C24" s="245">
        <v>1982</v>
      </c>
      <c r="D24" s="245">
        <v>1449</v>
      </c>
      <c r="E24" s="233">
        <f>D24/C24</f>
        <v>0.731079717457114</v>
      </c>
      <c r="F24" s="9"/>
      <c r="G24" s="9"/>
      <c r="H24" s="9"/>
      <c r="I24" s="9"/>
      <c r="J24" s="9"/>
      <c r="K24" s="9"/>
    </row>
    <row r="25" spans="1:11" ht="12.75">
      <c r="A25" s="281" t="s">
        <v>183</v>
      </c>
      <c r="B25" s="187">
        <f>SUM(B6+B11+B15+B24)</f>
        <v>84377</v>
      </c>
      <c r="C25" s="187">
        <f>SUM(C6+C11+C15+C24)</f>
        <v>106318</v>
      </c>
      <c r="D25" s="187">
        <f>SUM(D6+D11+D15+D24)</f>
        <v>99029</v>
      </c>
      <c r="E25" s="233">
        <f>D25/C25</f>
        <v>0.9314415244831543</v>
      </c>
      <c r="F25" s="9"/>
      <c r="G25" s="9"/>
      <c r="H25" s="9"/>
      <c r="I25" s="9"/>
      <c r="J25" s="9"/>
      <c r="K25" s="9"/>
    </row>
    <row r="26" spans="1:11" ht="12.75">
      <c r="A26" s="184" t="s">
        <v>184</v>
      </c>
      <c r="B26" s="187"/>
      <c r="C26" s="187"/>
      <c r="D26" s="187"/>
      <c r="E26" s="233"/>
      <c r="F26" s="9"/>
      <c r="G26" s="9"/>
      <c r="H26" s="9"/>
      <c r="I26" s="9"/>
      <c r="J26" s="9"/>
      <c r="K26" s="9"/>
    </row>
    <row r="27" spans="1:11" ht="12.75">
      <c r="A27" s="186" t="s">
        <v>185</v>
      </c>
      <c r="B27" s="187">
        <f>SUM(B28+B29+B30+B31+B32)</f>
        <v>64470</v>
      </c>
      <c r="C27" s="258">
        <f>SUM(C28:C32)</f>
        <v>80906</v>
      </c>
      <c r="D27" s="258">
        <f>SUM(D28:D32)</f>
        <v>50939</v>
      </c>
      <c r="E27" s="233">
        <f t="shared" si="0"/>
        <v>0.6296071984772452</v>
      </c>
      <c r="F27" s="9"/>
      <c r="G27" s="9"/>
      <c r="H27" s="9"/>
      <c r="I27" s="9"/>
      <c r="J27" s="9"/>
      <c r="K27" s="9"/>
    </row>
    <row r="28" spans="1:11" ht="12.75">
      <c r="A28" s="192" t="s">
        <v>186</v>
      </c>
      <c r="B28" s="187">
        <v>16691</v>
      </c>
      <c r="C28" s="187">
        <v>19762</v>
      </c>
      <c r="D28" s="187">
        <v>18789</v>
      </c>
      <c r="E28" s="233">
        <f t="shared" si="0"/>
        <v>0.9507640927031676</v>
      </c>
      <c r="F28" s="9"/>
      <c r="G28" s="9"/>
      <c r="H28" s="9"/>
      <c r="I28" s="9"/>
      <c r="J28" s="9"/>
      <c r="K28" s="9"/>
    </row>
    <row r="29" spans="1:11" ht="21">
      <c r="A29" s="193" t="s">
        <v>187</v>
      </c>
      <c r="B29" s="187">
        <v>3106</v>
      </c>
      <c r="C29" s="187">
        <v>2606</v>
      </c>
      <c r="D29" s="187">
        <v>2417</v>
      </c>
      <c r="E29" s="233">
        <f t="shared" si="0"/>
        <v>0.9274750575594781</v>
      </c>
      <c r="F29" s="9"/>
      <c r="G29" s="9"/>
      <c r="H29" s="9"/>
      <c r="I29" s="9"/>
      <c r="J29" s="9"/>
      <c r="K29" s="9"/>
    </row>
    <row r="30" spans="1:11" ht="12.75">
      <c r="A30" s="193" t="s">
        <v>188</v>
      </c>
      <c r="B30" s="187">
        <v>8932</v>
      </c>
      <c r="C30" s="187">
        <v>29938</v>
      </c>
      <c r="D30" s="187">
        <v>11397</v>
      </c>
      <c r="E30" s="233">
        <f t="shared" si="0"/>
        <v>0.3806867526220856</v>
      </c>
      <c r="F30" s="9"/>
      <c r="G30" s="9"/>
      <c r="H30" s="9"/>
      <c r="I30" s="9"/>
      <c r="J30" s="9"/>
      <c r="K30" s="9"/>
    </row>
    <row r="31" spans="1:11" ht="12.75">
      <c r="A31" s="193" t="s">
        <v>189</v>
      </c>
      <c r="B31" s="187">
        <v>4787</v>
      </c>
      <c r="C31" s="187">
        <v>6751</v>
      </c>
      <c r="D31" s="187">
        <v>6692</v>
      </c>
      <c r="E31" s="233">
        <f t="shared" si="0"/>
        <v>0.9912605539920012</v>
      </c>
      <c r="F31" s="9"/>
      <c r="G31" s="9"/>
      <c r="H31" s="9"/>
      <c r="I31" s="9"/>
      <c r="J31" s="9"/>
      <c r="K31" s="9"/>
    </row>
    <row r="32" spans="1:11" ht="12.75">
      <c r="A32" s="193" t="s">
        <v>190</v>
      </c>
      <c r="B32" s="187">
        <f>SUM(B33:B37)</f>
        <v>30954</v>
      </c>
      <c r="C32" s="187">
        <v>21849</v>
      </c>
      <c r="D32" s="187">
        <v>11644</v>
      </c>
      <c r="E32" s="233">
        <f t="shared" si="0"/>
        <v>0.5329305689047553</v>
      </c>
      <c r="F32" s="9"/>
      <c r="G32" s="9"/>
      <c r="H32" s="9"/>
      <c r="I32" s="9"/>
      <c r="J32" s="9"/>
      <c r="K32" s="9"/>
    </row>
    <row r="33" spans="1:11" s="243" customFormat="1" ht="12.75">
      <c r="A33" s="194" t="s">
        <v>191</v>
      </c>
      <c r="B33" s="189">
        <v>17106</v>
      </c>
      <c r="C33" s="189">
        <v>17798</v>
      </c>
      <c r="D33" s="189">
        <v>11111</v>
      </c>
      <c r="E33" s="240">
        <f t="shared" si="0"/>
        <v>0.6242836273738622</v>
      </c>
      <c r="F33" s="9"/>
      <c r="G33" s="9"/>
      <c r="H33" s="9"/>
      <c r="I33" s="9"/>
      <c r="J33" s="9"/>
      <c r="K33" s="9"/>
    </row>
    <row r="34" spans="1:11" s="243" customFormat="1" ht="12.75">
      <c r="A34" s="194" t="s">
        <v>192</v>
      </c>
      <c r="B34" s="189">
        <v>0</v>
      </c>
      <c r="C34" s="189">
        <v>533</v>
      </c>
      <c r="D34" s="189">
        <v>533</v>
      </c>
      <c r="E34" s="240">
        <f t="shared" si="0"/>
        <v>1</v>
      </c>
      <c r="F34" s="9"/>
      <c r="G34" s="9"/>
      <c r="H34" s="9"/>
      <c r="I34" s="9"/>
      <c r="J34" s="9"/>
      <c r="K34" s="9"/>
    </row>
    <row r="35" spans="1:11" s="243" customFormat="1" ht="12.75">
      <c r="A35" s="194" t="s">
        <v>193</v>
      </c>
      <c r="B35" s="189">
        <v>0</v>
      </c>
      <c r="C35" s="189">
        <v>0</v>
      </c>
      <c r="D35" s="189">
        <v>0</v>
      </c>
      <c r="E35" s="240">
        <v>0</v>
      </c>
      <c r="F35" s="9"/>
      <c r="G35" s="9"/>
      <c r="H35" s="9"/>
      <c r="I35" s="9"/>
      <c r="J35" s="9"/>
      <c r="K35" s="9"/>
    </row>
    <row r="36" spans="1:11" ht="12.75">
      <c r="A36" s="194" t="s">
        <v>194</v>
      </c>
      <c r="B36" s="189">
        <v>11228</v>
      </c>
      <c r="C36" s="189">
        <v>3517</v>
      </c>
      <c r="D36" s="189">
        <v>0</v>
      </c>
      <c r="E36" s="240">
        <f t="shared" si="0"/>
        <v>0</v>
      </c>
      <c r="F36" s="9"/>
      <c r="G36" s="9"/>
      <c r="H36" s="9"/>
      <c r="I36" s="9"/>
      <c r="J36" s="9"/>
      <c r="K36" s="9"/>
    </row>
    <row r="37" spans="1:11" ht="12.75">
      <c r="A37" s="194" t="s">
        <v>327</v>
      </c>
      <c r="B37" s="189">
        <v>2620</v>
      </c>
      <c r="C37" s="189">
        <v>0</v>
      </c>
      <c r="D37" s="189">
        <v>0</v>
      </c>
      <c r="E37" s="240">
        <v>0</v>
      </c>
      <c r="F37" s="9"/>
      <c r="G37" s="9"/>
      <c r="H37" s="9"/>
      <c r="I37" s="9"/>
      <c r="J37" s="9"/>
      <c r="K37" s="9"/>
    </row>
    <row r="38" spans="1:11" ht="12.75">
      <c r="A38" s="186" t="s">
        <v>195</v>
      </c>
      <c r="B38" s="187">
        <f>SUM(B39:B40)</f>
        <v>19907</v>
      </c>
      <c r="C38" s="187">
        <f>SUM(C39:C40)</f>
        <v>23630</v>
      </c>
      <c r="D38" s="187">
        <f>SUM(D39:D40)</f>
        <v>4850</v>
      </c>
      <c r="E38" s="233">
        <f t="shared" si="0"/>
        <v>0.2052475666525603</v>
      </c>
      <c r="F38" s="9"/>
      <c r="G38" s="9"/>
      <c r="H38" s="9"/>
      <c r="I38" s="9"/>
      <c r="J38" s="9"/>
      <c r="K38" s="9"/>
    </row>
    <row r="39" spans="1:11" s="241" customFormat="1" ht="24.75" customHeight="1">
      <c r="A39" s="188" t="s">
        <v>196</v>
      </c>
      <c r="B39" s="234">
        <v>8814</v>
      </c>
      <c r="C39" s="234">
        <v>8864</v>
      </c>
      <c r="D39" s="234">
        <v>671</v>
      </c>
      <c r="E39" s="282">
        <f t="shared" si="0"/>
        <v>0.0756994584837545</v>
      </c>
      <c r="F39" s="9"/>
      <c r="G39" s="9"/>
      <c r="H39" s="9"/>
      <c r="I39" s="9"/>
      <c r="J39" s="9"/>
      <c r="K39" s="9"/>
    </row>
    <row r="40" spans="1:11" s="241" customFormat="1" ht="27" customHeight="1">
      <c r="A40" s="188" t="s">
        <v>197</v>
      </c>
      <c r="B40" s="234">
        <v>11093</v>
      </c>
      <c r="C40" s="234">
        <v>14766</v>
      </c>
      <c r="D40" s="234">
        <v>4179</v>
      </c>
      <c r="E40" s="282">
        <f t="shared" si="0"/>
        <v>0.2830150345388054</v>
      </c>
      <c r="F40" s="9"/>
      <c r="G40" s="9"/>
      <c r="H40" s="9"/>
      <c r="I40" s="9"/>
      <c r="J40" s="9"/>
      <c r="K40" s="9"/>
    </row>
    <row r="41" spans="1:11" ht="12.75">
      <c r="A41" s="188" t="s">
        <v>198</v>
      </c>
      <c r="B41" s="189"/>
      <c r="C41" s="189"/>
      <c r="D41" s="189"/>
      <c r="E41" s="240"/>
      <c r="F41" s="9"/>
      <c r="G41" s="9"/>
      <c r="H41" s="9"/>
      <c r="I41" s="9"/>
      <c r="J41" s="9"/>
      <c r="K41" s="9"/>
    </row>
    <row r="42" spans="1:11" ht="12.75">
      <c r="A42" s="194" t="s">
        <v>199</v>
      </c>
      <c r="B42" s="189">
        <v>0</v>
      </c>
      <c r="C42" s="189">
        <v>0</v>
      </c>
      <c r="D42" s="189">
        <v>0</v>
      </c>
      <c r="E42" s="240"/>
      <c r="F42" s="9"/>
      <c r="G42" s="5"/>
      <c r="H42" s="5"/>
      <c r="I42" s="5"/>
      <c r="J42" s="5"/>
      <c r="K42" s="5"/>
    </row>
    <row r="43" spans="1:11" ht="22.5">
      <c r="A43" s="195" t="s">
        <v>200</v>
      </c>
      <c r="B43" s="189">
        <v>0</v>
      </c>
      <c r="C43" s="189">
        <v>0</v>
      </c>
      <c r="D43" s="189">
        <v>0</v>
      </c>
      <c r="E43" s="240"/>
      <c r="F43" s="9"/>
      <c r="G43" s="9"/>
      <c r="H43" s="9"/>
      <c r="I43" s="9"/>
      <c r="J43" s="9"/>
      <c r="K43" s="9"/>
    </row>
    <row r="44" spans="1:11" ht="12.75">
      <c r="A44" s="194" t="s">
        <v>201</v>
      </c>
      <c r="B44" s="187">
        <v>0</v>
      </c>
      <c r="C44" s="187">
        <v>0</v>
      </c>
      <c r="D44" s="187">
        <v>0</v>
      </c>
      <c r="E44" s="240"/>
      <c r="F44" s="9"/>
      <c r="G44" s="9"/>
      <c r="H44" s="9"/>
      <c r="I44" s="9"/>
      <c r="J44" s="9"/>
      <c r="K44" s="9"/>
    </row>
    <row r="45" spans="1:11" ht="12.75">
      <c r="A45" s="190" t="s">
        <v>164</v>
      </c>
      <c r="B45" s="187">
        <v>0</v>
      </c>
      <c r="C45" s="187">
        <v>0</v>
      </c>
      <c r="D45" s="187">
        <v>0</v>
      </c>
      <c r="E45" s="233"/>
      <c r="F45" s="9"/>
      <c r="G45" s="9"/>
      <c r="H45" s="9"/>
      <c r="I45" s="9"/>
      <c r="J45" s="9"/>
      <c r="K45" s="9"/>
    </row>
    <row r="46" spans="1:11" ht="12.75">
      <c r="A46" s="186" t="s">
        <v>202</v>
      </c>
      <c r="B46" s="187"/>
      <c r="C46" s="187"/>
      <c r="D46" s="187"/>
      <c r="E46" s="233"/>
      <c r="F46" s="9"/>
      <c r="G46" s="9"/>
      <c r="H46" s="9"/>
      <c r="I46" s="9"/>
      <c r="J46" s="9"/>
      <c r="K46" s="9"/>
    </row>
    <row r="47" spans="1:11" ht="12.75">
      <c r="A47" s="196" t="s">
        <v>203</v>
      </c>
      <c r="B47" s="187"/>
      <c r="C47" s="187"/>
      <c r="D47" s="187"/>
      <c r="E47" s="233"/>
      <c r="F47" s="9"/>
      <c r="G47" s="9"/>
      <c r="H47" s="9"/>
      <c r="I47" s="9"/>
      <c r="J47" s="9"/>
      <c r="K47" s="9"/>
    </row>
    <row r="48" spans="1:11" ht="12.75">
      <c r="A48" s="191" t="s">
        <v>178</v>
      </c>
      <c r="B48" s="187"/>
      <c r="C48" s="187"/>
      <c r="D48" s="187"/>
      <c r="E48" s="233"/>
      <c r="F48" s="9"/>
      <c r="G48" s="9"/>
      <c r="H48" s="9"/>
      <c r="I48" s="9"/>
      <c r="J48" s="9"/>
      <c r="K48" s="9"/>
    </row>
    <row r="49" spans="1:11" ht="12.75">
      <c r="A49" s="191" t="s">
        <v>179</v>
      </c>
      <c r="B49" s="187"/>
      <c r="C49" s="187"/>
      <c r="D49" s="187"/>
      <c r="E49" s="233"/>
      <c r="F49" s="9"/>
      <c r="G49" s="9"/>
      <c r="H49" s="9"/>
      <c r="I49" s="9"/>
      <c r="J49" s="9"/>
      <c r="K49" s="9"/>
    </row>
    <row r="50" spans="1:11" ht="12.75">
      <c r="A50" s="186" t="s">
        <v>129</v>
      </c>
      <c r="B50" s="280"/>
      <c r="C50" s="187"/>
      <c r="D50" s="187"/>
      <c r="E50" s="233"/>
      <c r="F50" s="9"/>
      <c r="G50" s="9"/>
      <c r="H50" s="9"/>
      <c r="I50" s="9"/>
      <c r="J50" s="9"/>
      <c r="K50" s="9"/>
    </row>
    <row r="51" spans="1:6" s="5" customFormat="1" ht="20.25" customHeight="1">
      <c r="A51" s="220" t="s">
        <v>326</v>
      </c>
      <c r="B51" s="187"/>
      <c r="C51" s="232">
        <v>1782</v>
      </c>
      <c r="D51" s="219">
        <v>1249</v>
      </c>
      <c r="E51" s="233">
        <f t="shared" si="0"/>
        <v>0.7008978675645342</v>
      </c>
      <c r="F51" s="52" t="e">
        <f>D51/#REF!</f>
        <v>#REF!</v>
      </c>
    </row>
    <row r="52" spans="1:11" ht="19.5" customHeight="1">
      <c r="A52" s="281" t="s">
        <v>204</v>
      </c>
      <c r="B52" s="187">
        <f>SUM(B27+B38)</f>
        <v>84377</v>
      </c>
      <c r="C52" s="187">
        <f>SUM(C27+C38+C51)</f>
        <v>106318</v>
      </c>
      <c r="D52" s="187">
        <f>SUM(D27+D38+D51)</f>
        <v>57038</v>
      </c>
      <c r="E52" s="233">
        <f>D52/C52</f>
        <v>0.5364848849677383</v>
      </c>
      <c r="F52" s="9"/>
      <c r="G52" s="9"/>
      <c r="H52" s="9"/>
      <c r="I52" s="9"/>
      <c r="J52" s="9"/>
      <c r="K52" s="9"/>
    </row>
    <row r="53" ht="11.25">
      <c r="A53" s="244"/>
    </row>
    <row r="54" ht="11.25">
      <c r="A54" s="244"/>
    </row>
    <row r="55" ht="11.25">
      <c r="A55" s="244"/>
    </row>
    <row r="56" ht="11.25">
      <c r="A56" s="244"/>
    </row>
    <row r="57" ht="11.25">
      <c r="A57" s="244"/>
    </row>
    <row r="58" ht="11.25">
      <c r="A58" s="244"/>
    </row>
    <row r="59" ht="11.25">
      <c r="A59" s="244"/>
    </row>
    <row r="60" ht="11.25">
      <c r="A60" s="244"/>
    </row>
    <row r="61" ht="11.25">
      <c r="A61" s="244"/>
    </row>
  </sheetData>
  <sheetProtection/>
  <mergeCells count="2">
    <mergeCell ref="A2:K2"/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79.57421875" style="0" customWidth="1"/>
    <col min="2" max="2" width="0" style="46" hidden="1" customWidth="1"/>
    <col min="3" max="3" width="13.140625" style="0" customWidth="1"/>
    <col min="4" max="4" width="9.57421875" style="0" customWidth="1"/>
    <col min="5" max="5" width="9.57421875" style="0" hidden="1" customWidth="1"/>
    <col min="6" max="6" width="0" style="0" hidden="1" customWidth="1"/>
    <col min="7" max="7" width="0.13671875" style="0" hidden="1" customWidth="1"/>
    <col min="8" max="13" width="9.140625" style="0" hidden="1" customWidth="1"/>
  </cols>
  <sheetData>
    <row r="1" spans="1:12" ht="12.75">
      <c r="A1" s="313" t="s">
        <v>362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2.7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ht="6" customHeight="1" hidden="1">
      <c r="A3" s="45" t="s">
        <v>36</v>
      </c>
    </row>
    <row r="4" spans="1:3" ht="19.5" customHeight="1">
      <c r="A4" s="310" t="s">
        <v>319</v>
      </c>
      <c r="B4" s="310"/>
      <c r="C4" s="310"/>
    </row>
    <row r="5" spans="1:3" ht="19.5" customHeight="1">
      <c r="A5" s="310" t="s">
        <v>282</v>
      </c>
      <c r="B5" s="310"/>
      <c r="C5" s="310"/>
    </row>
    <row r="6" spans="1:6" ht="21" customHeight="1">
      <c r="A6" s="47"/>
      <c r="C6" s="311" t="s">
        <v>3</v>
      </c>
      <c r="D6" s="312"/>
      <c r="E6" s="312"/>
      <c r="F6" s="312"/>
    </row>
    <row r="7" spans="1:7" ht="54.75" customHeight="1">
      <c r="A7" s="48" t="s">
        <v>37</v>
      </c>
      <c r="B7" s="48" t="s">
        <v>38</v>
      </c>
      <c r="C7" s="15" t="s">
        <v>283</v>
      </c>
      <c r="D7" s="15" t="s">
        <v>285</v>
      </c>
      <c r="E7" s="15" t="s">
        <v>284</v>
      </c>
      <c r="F7" s="15" t="s">
        <v>8</v>
      </c>
      <c r="G7" s="49"/>
    </row>
    <row r="8" spans="1:11" ht="13.5" customHeight="1">
      <c r="A8" s="50" t="s">
        <v>40</v>
      </c>
      <c r="B8" s="51" t="e">
        <f>B9+B33+B48+B59</f>
        <v>#REF!</v>
      </c>
      <c r="C8" s="51"/>
      <c r="D8" s="51"/>
      <c r="E8" s="51"/>
      <c r="F8" s="52"/>
      <c r="G8" s="53"/>
      <c r="H8" s="54"/>
      <c r="I8" s="54"/>
      <c r="J8" s="54"/>
      <c r="K8" s="54"/>
    </row>
    <row r="9" spans="1:11" ht="13.5" customHeight="1">
      <c r="A9" s="55" t="s">
        <v>41</v>
      </c>
      <c r="B9" s="51" t="e">
        <f>B10+B27</f>
        <v>#REF!</v>
      </c>
      <c r="C9" s="51">
        <v>31222</v>
      </c>
      <c r="D9" s="51">
        <v>39910</v>
      </c>
      <c r="E9" s="51">
        <v>39910</v>
      </c>
      <c r="F9" s="52">
        <f>E9/D9</f>
        <v>1</v>
      </c>
      <c r="G9" s="56" t="s">
        <v>42</v>
      </c>
      <c r="H9" s="54"/>
      <c r="I9" s="54"/>
      <c r="J9" s="54"/>
      <c r="K9" s="54"/>
    </row>
    <row r="10" spans="1:11" s="61" customFormat="1" ht="13.5" customHeight="1">
      <c r="A10" s="57" t="s">
        <v>43</v>
      </c>
      <c r="B10" s="58" t="e">
        <f>B11+B22+B23+B24+B25+#REF!</f>
        <v>#REF!</v>
      </c>
      <c r="C10" s="58">
        <f>SUM(C11+C23+C24)</f>
        <v>31222</v>
      </c>
      <c r="D10" s="58">
        <f>SUM(D11+D23+D24+D25)</f>
        <v>39910</v>
      </c>
      <c r="E10" s="58">
        <f>SUM(E26+E25+E24+E23+E22+E11)</f>
        <v>39910</v>
      </c>
      <c r="F10" s="52">
        <f>E10/D10</f>
        <v>1</v>
      </c>
      <c r="G10" s="59" t="s">
        <v>44</v>
      </c>
      <c r="H10" s="60"/>
      <c r="I10" s="60"/>
      <c r="J10" s="60"/>
      <c r="K10" s="60"/>
    </row>
    <row r="11" spans="1:11" s="66" customFormat="1" ht="13.5" customHeight="1">
      <c r="A11" s="62" t="s">
        <v>45</v>
      </c>
      <c r="B11" s="63">
        <f>B12+B13+B18+B19+B20+B21</f>
        <v>290009</v>
      </c>
      <c r="C11" s="63">
        <v>19850</v>
      </c>
      <c r="D11" s="63">
        <v>19850</v>
      </c>
      <c r="E11" s="63">
        <v>19850</v>
      </c>
      <c r="F11" s="246">
        <f>E11/D11</f>
        <v>1</v>
      </c>
      <c r="G11" s="64"/>
      <c r="H11" s="65"/>
      <c r="I11" s="65"/>
      <c r="J11" s="65"/>
      <c r="K11" s="65"/>
    </row>
    <row r="12" spans="1:11" ht="13.5" customHeight="1">
      <c r="A12" s="67" t="s">
        <v>46</v>
      </c>
      <c r="B12" s="68">
        <v>62425</v>
      </c>
      <c r="C12" s="68">
        <v>0</v>
      </c>
      <c r="D12" s="68">
        <v>0</v>
      </c>
      <c r="E12" s="68">
        <v>0</v>
      </c>
      <c r="F12" s="52">
        <v>0</v>
      </c>
      <c r="G12" s="69"/>
      <c r="H12" s="54"/>
      <c r="I12" s="54"/>
      <c r="J12" s="54"/>
      <c r="K12" s="54"/>
    </row>
    <row r="13" spans="1:11" ht="13.5" customHeight="1">
      <c r="A13" s="67" t="s">
        <v>47</v>
      </c>
      <c r="B13" s="68">
        <f>SUM(B14:B17)</f>
        <v>68541</v>
      </c>
      <c r="C13" s="68">
        <v>0</v>
      </c>
      <c r="D13" s="68">
        <v>0</v>
      </c>
      <c r="E13" s="68">
        <v>0</v>
      </c>
      <c r="F13" s="52">
        <v>0</v>
      </c>
      <c r="G13" s="70"/>
      <c r="H13" s="54"/>
      <c r="I13" s="54"/>
      <c r="J13" s="54"/>
      <c r="K13" s="54"/>
    </row>
    <row r="14" spans="1:11" ht="13.5" customHeight="1">
      <c r="A14" s="71" t="s">
        <v>48</v>
      </c>
      <c r="B14" s="68">
        <v>14937</v>
      </c>
      <c r="C14" s="68">
        <v>0</v>
      </c>
      <c r="D14" s="68">
        <v>0</v>
      </c>
      <c r="E14" s="68">
        <v>0</v>
      </c>
      <c r="F14" s="52">
        <v>0</v>
      </c>
      <c r="G14" s="69"/>
      <c r="H14" s="54"/>
      <c r="I14" s="54"/>
      <c r="J14" s="54"/>
      <c r="K14" s="54"/>
    </row>
    <row r="15" spans="1:11" ht="13.5" customHeight="1">
      <c r="A15" s="71" t="s">
        <v>49</v>
      </c>
      <c r="B15" s="68">
        <v>35072</v>
      </c>
      <c r="C15" s="68">
        <v>0</v>
      </c>
      <c r="D15" s="68">
        <v>0</v>
      </c>
      <c r="E15" s="68">
        <v>0</v>
      </c>
      <c r="F15" s="52">
        <v>0</v>
      </c>
      <c r="G15" s="69"/>
      <c r="H15" s="54"/>
      <c r="I15" s="54"/>
      <c r="J15" s="54"/>
      <c r="K15" s="54"/>
    </row>
    <row r="16" spans="1:11" ht="13.5" customHeight="1">
      <c r="A16" s="71" t="s">
        <v>50</v>
      </c>
      <c r="B16" s="68">
        <v>100</v>
      </c>
      <c r="C16" s="68">
        <v>0</v>
      </c>
      <c r="D16" s="68">
        <v>0</v>
      </c>
      <c r="E16" s="68">
        <v>0</v>
      </c>
      <c r="F16" s="52">
        <v>0</v>
      </c>
      <c r="G16" s="69"/>
      <c r="H16" s="54"/>
      <c r="I16" s="54"/>
      <c r="J16" s="54"/>
      <c r="K16" s="54"/>
    </row>
    <row r="17" spans="1:11" ht="13.5" customHeight="1">
      <c r="A17" s="71" t="s">
        <v>51</v>
      </c>
      <c r="B17" s="68">
        <v>18432</v>
      </c>
      <c r="C17" s="68">
        <v>0</v>
      </c>
      <c r="D17" s="68">
        <v>0</v>
      </c>
      <c r="E17" s="68">
        <v>0</v>
      </c>
      <c r="F17" s="52">
        <v>0</v>
      </c>
      <c r="G17" s="69"/>
      <c r="H17" s="54"/>
      <c r="I17" s="54"/>
      <c r="J17" s="54"/>
      <c r="K17" s="54"/>
    </row>
    <row r="18" spans="1:11" ht="13.5" customHeight="1">
      <c r="A18" s="67" t="s">
        <v>52</v>
      </c>
      <c r="B18" s="68">
        <v>7223</v>
      </c>
      <c r="C18" s="68">
        <v>0</v>
      </c>
      <c r="D18" s="68">
        <v>0</v>
      </c>
      <c r="E18" s="68">
        <v>0</v>
      </c>
      <c r="F18" s="52">
        <v>0</v>
      </c>
      <c r="G18" s="69"/>
      <c r="H18" s="54"/>
      <c r="I18" s="54"/>
      <c r="J18" s="54"/>
      <c r="K18" s="54"/>
    </row>
    <row r="19" spans="1:11" ht="13.5" customHeight="1">
      <c r="A19" s="67" t="s">
        <v>53</v>
      </c>
      <c r="B19" s="72">
        <v>173076</v>
      </c>
      <c r="C19" s="72">
        <v>0</v>
      </c>
      <c r="D19" s="72">
        <v>0</v>
      </c>
      <c r="E19" s="72">
        <v>0</v>
      </c>
      <c r="F19" s="52">
        <v>0</v>
      </c>
      <c r="G19" s="69"/>
      <c r="H19" s="54"/>
      <c r="I19" s="54"/>
      <c r="J19" s="54"/>
      <c r="K19" s="54"/>
    </row>
    <row r="20" spans="1:11" ht="13.5" customHeight="1">
      <c r="A20" s="67" t="s">
        <v>54</v>
      </c>
      <c r="B20" s="68">
        <v>161</v>
      </c>
      <c r="C20" s="68">
        <v>0</v>
      </c>
      <c r="D20" s="68">
        <v>0</v>
      </c>
      <c r="E20" s="68">
        <v>0</v>
      </c>
      <c r="F20" s="52">
        <v>0</v>
      </c>
      <c r="G20" s="69"/>
      <c r="H20" s="54"/>
      <c r="I20" s="54"/>
      <c r="J20" s="54"/>
      <c r="K20" s="54"/>
    </row>
    <row r="21" spans="1:11" ht="13.5" customHeight="1">
      <c r="A21" s="73" t="s">
        <v>55</v>
      </c>
      <c r="B21" s="63">
        <v>-21417</v>
      </c>
      <c r="C21" s="63">
        <v>0</v>
      </c>
      <c r="D21" s="63">
        <v>0</v>
      </c>
      <c r="E21" s="63">
        <v>0</v>
      </c>
      <c r="F21" s="52">
        <v>0</v>
      </c>
      <c r="G21" s="69"/>
      <c r="H21" s="54"/>
      <c r="I21" s="54"/>
      <c r="J21" s="54"/>
      <c r="K21" s="54"/>
    </row>
    <row r="22" spans="1:11" s="66" customFormat="1" ht="13.5" customHeight="1">
      <c r="A22" s="74" t="s">
        <v>56</v>
      </c>
      <c r="B22" s="63">
        <v>45148</v>
      </c>
      <c r="C22" s="63">
        <v>0</v>
      </c>
      <c r="D22" s="63">
        <v>0</v>
      </c>
      <c r="E22" s="63">
        <v>0</v>
      </c>
      <c r="F22" s="246">
        <v>0</v>
      </c>
      <c r="G22" s="75"/>
      <c r="H22" s="65"/>
      <c r="I22" s="65"/>
      <c r="J22" s="65"/>
      <c r="K22" s="65"/>
    </row>
    <row r="23" spans="1:11" s="66" customFormat="1" ht="25.5" customHeight="1">
      <c r="A23" s="74" t="s">
        <v>57</v>
      </c>
      <c r="B23" s="63">
        <v>22868</v>
      </c>
      <c r="C23" s="63">
        <v>9572</v>
      </c>
      <c r="D23" s="63">
        <v>9590</v>
      </c>
      <c r="E23" s="63">
        <v>9590</v>
      </c>
      <c r="F23" s="246">
        <f>E23/D23</f>
        <v>1</v>
      </c>
      <c r="G23" s="75"/>
      <c r="H23" s="65"/>
      <c r="I23" s="65"/>
      <c r="J23" s="65"/>
      <c r="K23" s="65"/>
    </row>
    <row r="24" spans="1:11" s="66" customFormat="1" ht="13.5" customHeight="1">
      <c r="A24" s="74" t="s">
        <v>58</v>
      </c>
      <c r="B24" s="63">
        <v>3049</v>
      </c>
      <c r="C24" s="63">
        <v>1800</v>
      </c>
      <c r="D24" s="63">
        <v>1800</v>
      </c>
      <c r="E24" s="63">
        <v>1800</v>
      </c>
      <c r="F24" s="246">
        <f>E24/D24</f>
        <v>1</v>
      </c>
      <c r="G24" s="76"/>
      <c r="H24" s="65"/>
      <c r="I24" s="65"/>
      <c r="J24" s="65"/>
      <c r="K24" s="65"/>
    </row>
    <row r="25" spans="1:11" s="66" customFormat="1" ht="13.5" customHeight="1">
      <c r="A25" s="74" t="s">
        <v>59</v>
      </c>
      <c r="B25" s="63"/>
      <c r="C25" s="63">
        <v>0</v>
      </c>
      <c r="D25" s="63">
        <v>8670</v>
      </c>
      <c r="E25" s="63">
        <v>8670</v>
      </c>
      <c r="F25" s="246">
        <f>E25/D25</f>
        <v>1</v>
      </c>
      <c r="G25" s="65" t="s">
        <v>44</v>
      </c>
      <c r="H25" s="65"/>
      <c r="I25" s="65"/>
      <c r="J25" s="65"/>
      <c r="K25" s="65"/>
    </row>
    <row r="26" spans="1:11" s="66" customFormat="1" ht="13.5" customHeight="1">
      <c r="A26" s="74" t="s">
        <v>60</v>
      </c>
      <c r="B26" s="63"/>
      <c r="C26" s="63">
        <v>0</v>
      </c>
      <c r="D26" s="63">
        <v>0</v>
      </c>
      <c r="E26" s="63">
        <v>0</v>
      </c>
      <c r="F26" s="246">
        <v>0</v>
      </c>
      <c r="G26" s="65"/>
      <c r="H26" s="65"/>
      <c r="I26" s="65"/>
      <c r="J26" s="65"/>
      <c r="K26" s="65"/>
    </row>
    <row r="27" spans="1:11" s="61" customFormat="1" ht="13.5" customHeight="1">
      <c r="A27" s="77" t="s">
        <v>61</v>
      </c>
      <c r="B27" s="58">
        <f>SUM(B28:B31)</f>
        <v>12326</v>
      </c>
      <c r="C27" s="58">
        <v>0</v>
      </c>
      <c r="D27" s="58">
        <v>12791</v>
      </c>
      <c r="E27" s="58">
        <v>15913</v>
      </c>
      <c r="F27" s="52">
        <f>E27/D27</f>
        <v>1.2440778672504105</v>
      </c>
      <c r="G27" s="78">
        <v>26389</v>
      </c>
      <c r="H27" s="60"/>
      <c r="I27" s="60"/>
      <c r="J27" s="60"/>
      <c r="K27" s="60"/>
    </row>
    <row r="28" spans="1:11" ht="13.5" customHeight="1">
      <c r="A28" s="79" t="s">
        <v>62</v>
      </c>
      <c r="B28" s="68">
        <v>6600</v>
      </c>
      <c r="C28" s="68">
        <v>0</v>
      </c>
      <c r="D28" s="68">
        <v>0</v>
      </c>
      <c r="E28" s="68">
        <v>0</v>
      </c>
      <c r="F28" s="52">
        <v>0</v>
      </c>
      <c r="G28" s="80"/>
      <c r="H28" s="54"/>
      <c r="I28" s="54"/>
      <c r="J28" s="54"/>
      <c r="K28" s="54"/>
    </row>
    <row r="29" spans="1:11" ht="13.5" customHeight="1">
      <c r="A29" s="79" t="s">
        <v>63</v>
      </c>
      <c r="B29" s="68"/>
      <c r="C29" s="68">
        <v>0</v>
      </c>
      <c r="D29" s="68">
        <v>0</v>
      </c>
      <c r="E29" s="68">
        <v>0</v>
      </c>
      <c r="F29" s="52">
        <v>0</v>
      </c>
      <c r="G29" s="80"/>
      <c r="H29" s="54"/>
      <c r="I29" s="54"/>
      <c r="J29" s="54"/>
      <c r="K29" s="54"/>
    </row>
    <row r="30" spans="1:11" ht="13.5" customHeight="1">
      <c r="A30" s="79" t="s">
        <v>64</v>
      </c>
      <c r="B30" s="68">
        <v>2000</v>
      </c>
      <c r="C30" s="68">
        <v>0</v>
      </c>
      <c r="D30" s="68">
        <v>0</v>
      </c>
      <c r="E30" s="68">
        <v>0</v>
      </c>
      <c r="F30" s="52">
        <v>0</v>
      </c>
      <c r="G30" s="80"/>
      <c r="H30" s="54"/>
      <c r="I30" s="54"/>
      <c r="J30" s="54"/>
      <c r="K30" s="54"/>
    </row>
    <row r="31" spans="1:11" ht="13.5" customHeight="1">
      <c r="A31" s="81" t="s">
        <v>65</v>
      </c>
      <c r="B31" s="68">
        <v>3726</v>
      </c>
      <c r="C31" s="68">
        <v>0</v>
      </c>
      <c r="D31" s="68">
        <v>12791</v>
      </c>
      <c r="E31" s="68">
        <v>15913</v>
      </c>
      <c r="F31" s="52">
        <f>E31/D31</f>
        <v>1.2440778672504105</v>
      </c>
      <c r="G31" s="80"/>
      <c r="H31" s="54"/>
      <c r="I31" s="54"/>
      <c r="J31" s="54"/>
      <c r="K31" s="54"/>
    </row>
    <row r="32" spans="1:11" ht="13.5" customHeight="1">
      <c r="A32" s="81" t="s">
        <v>274</v>
      </c>
      <c r="B32" s="68"/>
      <c r="C32" s="68">
        <v>0</v>
      </c>
      <c r="D32" s="68">
        <v>0</v>
      </c>
      <c r="E32" s="68">
        <v>0</v>
      </c>
      <c r="F32" s="52">
        <v>0</v>
      </c>
      <c r="G32" s="80"/>
      <c r="H32" s="54"/>
      <c r="I32" s="54"/>
      <c r="J32" s="54"/>
      <c r="K32" s="54"/>
    </row>
    <row r="33" spans="1:11" ht="13.5" customHeight="1">
      <c r="A33" s="82" t="s">
        <v>66</v>
      </c>
      <c r="B33" s="83">
        <f>B34+B38+B40+B41+B43</f>
        <v>407350</v>
      </c>
      <c r="C33" s="83">
        <f>SUM(C34+C38+C40+C41)</f>
        <v>5388</v>
      </c>
      <c r="D33" s="83">
        <f>D34+D38+D40+D41+D43+D47</f>
        <v>4907</v>
      </c>
      <c r="E33" s="83">
        <f>E34+E38+E40+E41+E43+E47</f>
        <v>4789</v>
      </c>
      <c r="F33" s="52">
        <f>E33/D33</f>
        <v>0.9759527206032199</v>
      </c>
      <c r="G33" s="84"/>
      <c r="H33" s="84"/>
      <c r="I33" s="84"/>
      <c r="J33" s="84"/>
      <c r="K33" s="54"/>
    </row>
    <row r="34" spans="1:11" ht="13.5" customHeight="1">
      <c r="A34" s="85" t="s">
        <v>67</v>
      </c>
      <c r="B34" s="68">
        <f>SUM(B35:B37)</f>
        <v>228800</v>
      </c>
      <c r="C34" s="68">
        <v>975</v>
      </c>
      <c r="D34" s="68">
        <v>975</v>
      </c>
      <c r="E34" s="68">
        <v>938</v>
      </c>
      <c r="F34" s="246">
        <f>E34/D34</f>
        <v>0.9620512820512821</v>
      </c>
      <c r="G34" s="54"/>
      <c r="H34" s="54"/>
      <c r="I34" s="54"/>
      <c r="J34" s="54"/>
      <c r="K34" s="54"/>
    </row>
    <row r="35" spans="1:11" ht="13.5" customHeight="1">
      <c r="A35" s="86" t="s">
        <v>68</v>
      </c>
      <c r="B35" s="68">
        <v>225000</v>
      </c>
      <c r="C35" s="68">
        <v>0</v>
      </c>
      <c r="D35" s="68">
        <v>0</v>
      </c>
      <c r="E35" s="68">
        <v>0</v>
      </c>
      <c r="F35" s="246">
        <v>0</v>
      </c>
      <c r="G35" s="54"/>
      <c r="H35" s="54"/>
      <c r="I35" s="54"/>
      <c r="J35" s="54"/>
      <c r="K35" s="54"/>
    </row>
    <row r="36" spans="1:11" ht="13.5" customHeight="1">
      <c r="A36" s="86" t="s">
        <v>69</v>
      </c>
      <c r="B36" s="68">
        <v>1300</v>
      </c>
      <c r="C36" s="68">
        <v>975</v>
      </c>
      <c r="D36" s="68">
        <v>975</v>
      </c>
      <c r="E36" s="68">
        <v>975</v>
      </c>
      <c r="F36" s="246">
        <v>0</v>
      </c>
      <c r="G36" s="54"/>
      <c r="H36" s="54"/>
      <c r="I36" s="54"/>
      <c r="J36" s="54"/>
      <c r="K36" s="54"/>
    </row>
    <row r="37" spans="1:11" ht="13.5" customHeight="1">
      <c r="A37" s="86" t="s">
        <v>70</v>
      </c>
      <c r="B37" s="68">
        <v>2500</v>
      </c>
      <c r="C37" s="68">
        <v>0</v>
      </c>
      <c r="D37" s="68">
        <v>0</v>
      </c>
      <c r="E37" s="68">
        <v>0</v>
      </c>
      <c r="F37" s="246">
        <v>0</v>
      </c>
      <c r="G37" s="87"/>
      <c r="H37" s="54"/>
      <c r="I37" s="54"/>
      <c r="J37" s="54"/>
      <c r="K37" s="54"/>
    </row>
    <row r="38" spans="1:11" ht="13.5" customHeight="1">
      <c r="A38" s="85" t="s">
        <v>71</v>
      </c>
      <c r="B38" s="68">
        <v>65000</v>
      </c>
      <c r="C38" s="68"/>
      <c r="D38" s="68">
        <v>2550</v>
      </c>
      <c r="E38" s="68">
        <v>2550</v>
      </c>
      <c r="F38" s="246">
        <f>E38/D38</f>
        <v>1</v>
      </c>
      <c r="G38" s="54"/>
      <c r="H38" s="54"/>
      <c r="I38" s="54"/>
      <c r="J38" s="54"/>
      <c r="K38" s="54"/>
    </row>
    <row r="39" spans="1:11" ht="13.5" customHeight="1">
      <c r="A39" s="86" t="s">
        <v>72</v>
      </c>
      <c r="B39" s="68">
        <v>65000</v>
      </c>
      <c r="C39" s="68"/>
      <c r="D39" s="68">
        <v>2550</v>
      </c>
      <c r="E39" s="68">
        <v>2550</v>
      </c>
      <c r="F39" s="246">
        <f>E39/D39</f>
        <v>1</v>
      </c>
      <c r="G39" s="54"/>
      <c r="H39" s="54"/>
      <c r="I39" s="54"/>
      <c r="J39" s="54"/>
      <c r="K39" s="54"/>
    </row>
    <row r="40" spans="1:11" ht="13.5" customHeight="1">
      <c r="A40" s="85" t="s">
        <v>73</v>
      </c>
      <c r="B40" s="68">
        <v>11200</v>
      </c>
      <c r="C40" s="68">
        <v>1382</v>
      </c>
      <c r="D40" s="68">
        <v>1382</v>
      </c>
      <c r="E40" s="68">
        <v>1265</v>
      </c>
      <c r="F40" s="246">
        <f>E40/D40</f>
        <v>0.9153400868306801</v>
      </c>
      <c r="G40" s="54"/>
      <c r="H40" s="54"/>
      <c r="I40" s="54"/>
      <c r="J40" s="54"/>
      <c r="K40" s="54"/>
    </row>
    <row r="41" spans="1:11" ht="13.5" customHeight="1">
      <c r="A41" s="85" t="s">
        <v>74</v>
      </c>
      <c r="B41" s="68">
        <v>100000</v>
      </c>
      <c r="C41" s="68">
        <v>3031</v>
      </c>
      <c r="D41" s="68">
        <v>0</v>
      </c>
      <c r="E41" s="68">
        <v>0</v>
      </c>
      <c r="F41" s="246">
        <v>0</v>
      </c>
      <c r="G41" s="54"/>
      <c r="H41" s="54"/>
      <c r="I41" s="54"/>
      <c r="J41" s="54"/>
      <c r="K41" s="54"/>
    </row>
    <row r="42" spans="1:11" ht="13.5" customHeight="1">
      <c r="A42" s="86" t="s">
        <v>75</v>
      </c>
      <c r="B42" s="68">
        <v>100000</v>
      </c>
      <c r="C42" s="68">
        <v>0</v>
      </c>
      <c r="D42" s="68">
        <v>0</v>
      </c>
      <c r="E42" s="68">
        <v>0</v>
      </c>
      <c r="F42" s="246">
        <v>0</v>
      </c>
      <c r="G42" s="54"/>
      <c r="H42" s="54"/>
      <c r="I42" s="54"/>
      <c r="J42" s="54"/>
      <c r="K42" s="54"/>
    </row>
    <row r="43" spans="1:11" ht="13.5" customHeight="1">
      <c r="A43" s="85" t="s">
        <v>76</v>
      </c>
      <c r="B43" s="68">
        <f>SUM(B44:B46)</f>
        <v>2350</v>
      </c>
      <c r="C43" s="68">
        <v>0</v>
      </c>
      <c r="D43" s="68">
        <v>0</v>
      </c>
      <c r="E43" s="68">
        <v>36</v>
      </c>
      <c r="F43" s="246">
        <v>1.36</v>
      </c>
      <c r="G43" s="88"/>
      <c r="H43" s="88"/>
      <c r="I43" s="88"/>
      <c r="J43" s="88"/>
      <c r="K43" s="54"/>
    </row>
    <row r="44" spans="1:11" ht="13.5" customHeight="1">
      <c r="A44" s="89" t="s">
        <v>77</v>
      </c>
      <c r="B44" s="68">
        <v>2000</v>
      </c>
      <c r="C44" s="68">
        <v>0</v>
      </c>
      <c r="D44" s="68">
        <v>0</v>
      </c>
      <c r="E44" s="68">
        <v>36</v>
      </c>
      <c r="F44" s="246">
        <v>1.36</v>
      </c>
      <c r="G44" s="54"/>
      <c r="H44" s="54"/>
      <c r="I44" s="54"/>
      <c r="J44" s="54"/>
      <c r="K44" s="54"/>
    </row>
    <row r="45" spans="1:11" ht="13.5" customHeight="1">
      <c r="A45" s="89" t="s">
        <v>78</v>
      </c>
      <c r="B45" s="68">
        <v>200</v>
      </c>
      <c r="C45" s="68">
        <v>0</v>
      </c>
      <c r="D45" s="68">
        <v>0</v>
      </c>
      <c r="E45" s="68">
        <v>0</v>
      </c>
      <c r="F45" s="246">
        <v>0</v>
      </c>
      <c r="G45" s="54"/>
      <c r="H45" s="54"/>
      <c r="I45" s="54"/>
      <c r="J45" s="54"/>
      <c r="K45" s="54"/>
    </row>
    <row r="46" spans="1:11" ht="13.5" customHeight="1">
      <c r="A46" s="89" t="s">
        <v>79</v>
      </c>
      <c r="B46" s="68">
        <v>150</v>
      </c>
      <c r="C46" s="68">
        <v>0</v>
      </c>
      <c r="D46" s="68">
        <v>0</v>
      </c>
      <c r="E46" s="68">
        <v>0</v>
      </c>
      <c r="F46" s="246">
        <v>0</v>
      </c>
      <c r="G46" s="54"/>
      <c r="H46" s="54"/>
      <c r="I46" s="54"/>
      <c r="J46" s="54"/>
      <c r="K46" s="54"/>
    </row>
    <row r="47" spans="1:11" ht="13.5" customHeight="1">
      <c r="A47" s="89" t="s">
        <v>80</v>
      </c>
      <c r="B47" s="68"/>
      <c r="C47" s="68">
        <v>0</v>
      </c>
      <c r="D47" s="68">
        <v>0</v>
      </c>
      <c r="E47" s="68">
        <v>0</v>
      </c>
      <c r="F47" s="246">
        <v>0</v>
      </c>
      <c r="G47" s="54"/>
      <c r="H47" s="54"/>
      <c r="I47" s="54"/>
      <c r="J47" s="54"/>
      <c r="K47" s="54"/>
    </row>
    <row r="48" spans="1:11" ht="15.75" customHeight="1">
      <c r="A48" s="55" t="s">
        <v>81</v>
      </c>
      <c r="B48" s="83">
        <f>SUM(B49:B58)</f>
        <v>87792</v>
      </c>
      <c r="C48" s="83">
        <v>138</v>
      </c>
      <c r="D48" s="83">
        <v>1354</v>
      </c>
      <c r="E48" s="83">
        <v>1350</v>
      </c>
      <c r="F48" s="52">
        <f aca="true" t="shared" si="0" ref="F48:F58">E48/D48</f>
        <v>0.9970457902511078</v>
      </c>
      <c r="G48" s="84"/>
      <c r="H48" s="84"/>
      <c r="I48" s="84"/>
      <c r="J48" s="84"/>
      <c r="K48" s="84"/>
    </row>
    <row r="49" spans="1:11" ht="14.25" customHeight="1" hidden="1">
      <c r="A49" s="90" t="s">
        <v>82</v>
      </c>
      <c r="B49" s="68">
        <v>760</v>
      </c>
      <c r="C49" s="68"/>
      <c r="D49" s="68"/>
      <c r="E49" s="68"/>
      <c r="F49" s="52" t="e">
        <f t="shared" si="0"/>
        <v>#DIV/0!</v>
      </c>
      <c r="G49" s="54"/>
      <c r="H49" s="54"/>
      <c r="I49" s="54"/>
      <c r="J49" s="54"/>
      <c r="K49" s="54"/>
    </row>
    <row r="50" spans="1:11" ht="7.5" customHeight="1" hidden="1">
      <c r="A50" s="90" t="s">
        <v>83</v>
      </c>
      <c r="B50" s="68">
        <v>61999</v>
      </c>
      <c r="C50" s="68"/>
      <c r="D50" s="68"/>
      <c r="E50" s="68"/>
      <c r="F50" s="52" t="e">
        <f t="shared" si="0"/>
        <v>#DIV/0!</v>
      </c>
      <c r="G50" s="54"/>
      <c r="H50" s="54"/>
      <c r="I50" s="54"/>
      <c r="J50" s="54"/>
      <c r="K50" s="54"/>
    </row>
    <row r="51" spans="1:12" s="26" customFormat="1" ht="7.5" customHeight="1" hidden="1">
      <c r="A51" s="90" t="s">
        <v>84</v>
      </c>
      <c r="B51" s="68"/>
      <c r="C51" s="68"/>
      <c r="D51" s="68"/>
      <c r="E51" s="68"/>
      <c r="F51" s="52" t="e">
        <f t="shared" si="0"/>
        <v>#DIV/0!</v>
      </c>
      <c r="G51" s="91"/>
      <c r="H51" s="91"/>
      <c r="I51" s="91"/>
      <c r="J51" s="91"/>
      <c r="K51" s="91"/>
      <c r="L51"/>
    </row>
    <row r="52" spans="1:11" ht="7.5" customHeight="1" hidden="1">
      <c r="A52" s="90" t="s">
        <v>85</v>
      </c>
      <c r="B52" s="68"/>
      <c r="C52" s="68"/>
      <c r="D52" s="68"/>
      <c r="E52" s="68"/>
      <c r="F52" s="52" t="e">
        <f t="shared" si="0"/>
        <v>#DIV/0!</v>
      </c>
      <c r="G52" s="54"/>
      <c r="H52" s="54"/>
      <c r="I52" s="54"/>
      <c r="J52" s="54"/>
      <c r="K52" s="54"/>
    </row>
    <row r="53" spans="1:11" ht="7.5" customHeight="1" hidden="1">
      <c r="A53" s="90" t="s">
        <v>86</v>
      </c>
      <c r="B53" s="68">
        <v>18754</v>
      </c>
      <c r="C53" s="68"/>
      <c r="D53" s="68"/>
      <c r="E53" s="68"/>
      <c r="F53" s="52" t="e">
        <f t="shared" si="0"/>
        <v>#DIV/0!</v>
      </c>
      <c r="G53" s="54"/>
      <c r="H53" s="54"/>
      <c r="I53" s="54"/>
      <c r="J53" s="54"/>
      <c r="K53" s="54"/>
    </row>
    <row r="54" spans="1:11" ht="15.75" customHeight="1" hidden="1">
      <c r="A54" s="90" t="s">
        <v>87</v>
      </c>
      <c r="B54" s="68">
        <v>5739</v>
      </c>
      <c r="C54" s="68"/>
      <c r="D54" s="68"/>
      <c r="E54" s="68"/>
      <c r="F54" s="52" t="e">
        <f t="shared" si="0"/>
        <v>#DIV/0!</v>
      </c>
      <c r="G54" s="54"/>
      <c r="H54" s="54"/>
      <c r="I54" s="54"/>
      <c r="J54" s="54"/>
      <c r="K54" s="54"/>
    </row>
    <row r="55" spans="1:11" ht="7.5" customHeight="1" hidden="1">
      <c r="A55" s="90" t="s">
        <v>88</v>
      </c>
      <c r="B55" s="68"/>
      <c r="C55" s="68"/>
      <c r="D55" s="68"/>
      <c r="E55" s="68"/>
      <c r="F55" s="52" t="e">
        <f t="shared" si="0"/>
        <v>#DIV/0!</v>
      </c>
      <c r="G55" s="54"/>
      <c r="H55" s="54"/>
      <c r="I55" s="54"/>
      <c r="J55" s="54"/>
      <c r="K55" s="54"/>
    </row>
    <row r="56" spans="1:11" ht="7.5" customHeight="1" hidden="1">
      <c r="A56" s="90" t="s">
        <v>89</v>
      </c>
      <c r="B56" s="68"/>
      <c r="C56" s="68"/>
      <c r="D56" s="68"/>
      <c r="E56" s="68"/>
      <c r="F56" s="52" t="e">
        <f t="shared" si="0"/>
        <v>#DIV/0!</v>
      </c>
      <c r="G56" s="54"/>
      <c r="H56" s="54"/>
      <c r="I56" s="54"/>
      <c r="J56" s="54"/>
      <c r="K56" s="54"/>
    </row>
    <row r="57" spans="1:11" ht="7.5" customHeight="1" hidden="1">
      <c r="A57" s="90" t="s">
        <v>90</v>
      </c>
      <c r="B57" s="68"/>
      <c r="C57" s="68"/>
      <c r="D57" s="68"/>
      <c r="E57" s="68"/>
      <c r="F57" s="52" t="e">
        <f t="shared" si="0"/>
        <v>#DIV/0!</v>
      </c>
      <c r="G57" s="54"/>
      <c r="H57" s="54"/>
      <c r="I57" s="54"/>
      <c r="J57" s="54"/>
      <c r="K57" s="54"/>
    </row>
    <row r="58" spans="1:11" ht="7.5" customHeight="1" hidden="1">
      <c r="A58" s="90" t="s">
        <v>91</v>
      </c>
      <c r="B58" s="68">
        <v>540</v>
      </c>
      <c r="C58" s="68"/>
      <c r="D58" s="68"/>
      <c r="E58" s="68"/>
      <c r="F58" s="52" t="e">
        <f t="shared" si="0"/>
        <v>#DIV/0!</v>
      </c>
      <c r="G58" s="54"/>
      <c r="H58" s="54"/>
      <c r="I58" s="54"/>
      <c r="J58" s="54"/>
      <c r="K58" s="54"/>
    </row>
    <row r="59" spans="1:11" ht="13.5" customHeight="1">
      <c r="A59" s="55" t="s">
        <v>92</v>
      </c>
      <c r="B59" s="83">
        <f>SUM(B60:B62)</f>
        <v>737</v>
      </c>
      <c r="C59" s="83">
        <v>9634</v>
      </c>
      <c r="D59" s="83">
        <v>9634</v>
      </c>
      <c r="E59" s="83">
        <v>0</v>
      </c>
      <c r="F59" s="52">
        <v>0</v>
      </c>
      <c r="G59" s="54"/>
      <c r="H59" s="54"/>
      <c r="I59" s="54"/>
      <c r="J59" s="54"/>
      <c r="K59" s="54"/>
    </row>
    <row r="60" spans="1:11" ht="13.5" customHeight="1">
      <c r="A60" s="90" t="s">
        <v>93</v>
      </c>
      <c r="B60" s="68"/>
      <c r="C60" s="68">
        <v>0</v>
      </c>
      <c r="D60" s="68">
        <v>0</v>
      </c>
      <c r="E60" s="68">
        <v>0</v>
      </c>
      <c r="F60" s="52">
        <v>0</v>
      </c>
      <c r="G60" s="54"/>
      <c r="H60" s="54"/>
      <c r="I60" s="54"/>
      <c r="J60" s="54"/>
      <c r="K60" s="54"/>
    </row>
    <row r="61" spans="1:11" ht="13.5" customHeight="1">
      <c r="A61" s="90" t="s">
        <v>94</v>
      </c>
      <c r="B61" s="68"/>
      <c r="C61" s="68">
        <v>0</v>
      </c>
      <c r="D61" s="68">
        <v>0</v>
      </c>
      <c r="E61" s="68">
        <v>0</v>
      </c>
      <c r="F61" s="52">
        <v>0</v>
      </c>
      <c r="G61" s="54"/>
      <c r="H61" s="54"/>
      <c r="I61" s="54"/>
      <c r="J61" s="54"/>
      <c r="K61" s="54"/>
    </row>
    <row r="62" spans="1:11" ht="13.5" customHeight="1">
      <c r="A62" s="90" t="s">
        <v>95</v>
      </c>
      <c r="B62" s="68">
        <v>737</v>
      </c>
      <c r="C62" s="68">
        <v>9634</v>
      </c>
      <c r="D62" s="68">
        <v>9634</v>
      </c>
      <c r="E62" s="68">
        <v>0</v>
      </c>
      <c r="F62" s="52">
        <v>0</v>
      </c>
      <c r="G62" s="54"/>
      <c r="H62" s="54"/>
      <c r="I62" s="54"/>
      <c r="J62" s="54"/>
      <c r="K62" s="54"/>
    </row>
    <row r="63" spans="1:11" ht="13.5" customHeight="1">
      <c r="A63" s="79"/>
      <c r="B63" s="68"/>
      <c r="C63" s="68"/>
      <c r="D63" s="68"/>
      <c r="E63" s="68"/>
      <c r="F63" s="52"/>
      <c r="G63" s="54"/>
      <c r="H63" s="54"/>
      <c r="I63" s="54"/>
      <c r="J63" s="54"/>
      <c r="K63" s="54"/>
    </row>
    <row r="64" spans="1:11" ht="18.75" customHeight="1">
      <c r="A64" s="92" t="s">
        <v>96</v>
      </c>
      <c r="B64" s="51">
        <f>B65+B68</f>
        <v>317118</v>
      </c>
      <c r="C64" s="51"/>
      <c r="D64" s="51"/>
      <c r="E64" s="51"/>
      <c r="F64" s="52"/>
      <c r="G64" s="54"/>
      <c r="H64" s="54"/>
      <c r="I64" s="54"/>
      <c r="J64" s="54"/>
      <c r="K64" s="54"/>
    </row>
    <row r="65" spans="1:11" ht="18.75" customHeight="1">
      <c r="A65" s="93" t="s">
        <v>97</v>
      </c>
      <c r="B65" s="51">
        <f>SUM(B66:B66)</f>
        <v>317118</v>
      </c>
      <c r="C65" s="51">
        <v>20237</v>
      </c>
      <c r="D65" s="51">
        <v>26807</v>
      </c>
      <c r="E65" s="51">
        <v>26806</v>
      </c>
      <c r="F65" s="52">
        <f>E65/D65</f>
        <v>0.9999626963106651</v>
      </c>
      <c r="G65" s="54"/>
      <c r="H65" s="54"/>
      <c r="I65" s="54"/>
      <c r="J65" s="54"/>
      <c r="K65" s="54"/>
    </row>
    <row r="66" spans="1:11" ht="13.5" customHeight="1">
      <c r="A66" s="85" t="s">
        <v>98</v>
      </c>
      <c r="B66" s="94">
        <v>317118</v>
      </c>
      <c r="C66" s="94">
        <v>20237</v>
      </c>
      <c r="D66" s="94">
        <v>26807</v>
      </c>
      <c r="E66" s="94">
        <v>26806</v>
      </c>
      <c r="F66" s="246">
        <f>E66/D66</f>
        <v>0.9999626963106651</v>
      </c>
      <c r="G66" s="54"/>
      <c r="H66" s="54"/>
      <c r="I66" s="54"/>
      <c r="J66" s="54"/>
      <c r="K66" s="54"/>
    </row>
    <row r="67" spans="1:11" ht="13.5" customHeight="1">
      <c r="A67" s="90" t="s">
        <v>99</v>
      </c>
      <c r="B67" s="94"/>
      <c r="C67" s="94"/>
      <c r="D67" s="94"/>
      <c r="E67" s="94"/>
      <c r="F67" s="52"/>
      <c r="G67" s="54"/>
      <c r="H67" s="54"/>
      <c r="I67" s="54"/>
      <c r="J67" s="54"/>
      <c r="K67" s="54"/>
    </row>
    <row r="68" spans="1:11" ht="18.75" customHeight="1">
      <c r="A68" s="93" t="s">
        <v>100</v>
      </c>
      <c r="B68" s="51">
        <v>0</v>
      </c>
      <c r="C68" s="51"/>
      <c r="D68" s="51"/>
      <c r="E68" s="51"/>
      <c r="F68" s="52"/>
      <c r="G68" s="54"/>
      <c r="H68" s="54"/>
      <c r="I68" s="54"/>
      <c r="J68" s="54"/>
      <c r="K68" s="54"/>
    </row>
    <row r="69" spans="1:11" ht="18.75" customHeight="1">
      <c r="A69" s="93" t="s">
        <v>278</v>
      </c>
      <c r="B69" s="51"/>
      <c r="C69" s="51"/>
      <c r="D69" s="51">
        <v>1982</v>
      </c>
      <c r="E69" s="51">
        <v>1449</v>
      </c>
      <c r="F69" s="52"/>
      <c r="G69" s="54"/>
      <c r="H69" s="54"/>
      <c r="I69" s="54"/>
      <c r="J69" s="54"/>
      <c r="K69" s="54"/>
    </row>
    <row r="70" spans="1:11" ht="13.5" customHeight="1">
      <c r="A70" s="95" t="s">
        <v>101</v>
      </c>
      <c r="B70" s="51" t="e">
        <f>B8+B64</f>
        <v>#REF!</v>
      </c>
      <c r="C70" s="51">
        <f>SUM(C9+C33+C48+C59+C64+C65+C69)</f>
        <v>66619</v>
      </c>
      <c r="D70" s="51">
        <f>SUM(D9+D27+D33+D48+D59+D65+D69)</f>
        <v>97385</v>
      </c>
      <c r="E70" s="51">
        <f>SUM(E9+E27+E33+E48+E65+E69)</f>
        <v>90217</v>
      </c>
      <c r="F70" s="52">
        <f>E70/D70</f>
        <v>0.9263952354058633</v>
      </c>
      <c r="G70" s="54"/>
      <c r="H70" s="54"/>
      <c r="I70" s="54"/>
      <c r="J70" s="54"/>
      <c r="K70" s="54"/>
    </row>
    <row r="71" spans="1:11" ht="16.5" customHeight="1">
      <c r="A71" s="50" t="s">
        <v>102</v>
      </c>
      <c r="B71" s="51">
        <f>B72+B82+B83+B88+B89</f>
        <v>766639</v>
      </c>
      <c r="C71" s="51"/>
      <c r="D71" s="51"/>
      <c r="E71" s="51"/>
      <c r="F71" s="52"/>
      <c r="G71" s="54"/>
      <c r="H71" s="54"/>
      <c r="I71" s="54"/>
      <c r="J71" s="54"/>
      <c r="K71" s="54"/>
    </row>
    <row r="72" spans="1:11" ht="16.5" customHeight="1">
      <c r="A72" s="82" t="s">
        <v>103</v>
      </c>
      <c r="B72" s="68">
        <v>301856</v>
      </c>
      <c r="C72" s="83">
        <f>SUM(C73:C81)</f>
        <v>16691</v>
      </c>
      <c r="D72" s="83">
        <f>SUM(D73:D81)</f>
        <v>19762</v>
      </c>
      <c r="E72" s="83">
        <f>SUM(E73:E81)</f>
        <v>18789</v>
      </c>
      <c r="F72" s="52">
        <f>E72/D72</f>
        <v>0.9507640927031676</v>
      </c>
      <c r="G72" s="54">
        <v>19366</v>
      </c>
      <c r="H72" s="54"/>
      <c r="I72" s="54"/>
      <c r="J72" s="54"/>
      <c r="K72" s="54"/>
    </row>
    <row r="73" spans="1:11" ht="16.5" customHeight="1">
      <c r="A73" s="96" t="s">
        <v>104</v>
      </c>
      <c r="B73" s="68"/>
      <c r="C73" s="68">
        <v>11462</v>
      </c>
      <c r="D73" s="68">
        <v>14654</v>
      </c>
      <c r="E73" s="68">
        <v>14355</v>
      </c>
      <c r="F73" s="246">
        <f>E73/D73</f>
        <v>0.9795960147400027</v>
      </c>
      <c r="G73" s="54"/>
      <c r="H73" s="54"/>
      <c r="I73" s="54"/>
      <c r="J73" s="54"/>
      <c r="K73" s="54"/>
    </row>
    <row r="74" spans="1:11" ht="16.5" customHeight="1">
      <c r="A74" s="96" t="s">
        <v>105</v>
      </c>
      <c r="B74" s="68"/>
      <c r="C74" s="68">
        <v>0</v>
      </c>
      <c r="D74" s="68">
        <v>0</v>
      </c>
      <c r="E74" s="68">
        <v>0</v>
      </c>
      <c r="F74" s="246">
        <v>0</v>
      </c>
      <c r="G74" s="54"/>
      <c r="H74" s="54"/>
      <c r="I74" s="54"/>
      <c r="J74" s="54"/>
      <c r="K74" s="54"/>
    </row>
    <row r="75" spans="1:11" ht="16.5" customHeight="1">
      <c r="A75" s="96" t="s">
        <v>106</v>
      </c>
      <c r="B75" s="68"/>
      <c r="C75" s="68">
        <v>100</v>
      </c>
      <c r="D75" s="68">
        <v>100</v>
      </c>
      <c r="E75" s="68">
        <v>25</v>
      </c>
      <c r="F75" s="246">
        <f aca="true" t="shared" si="1" ref="F75:F100">E75/D75</f>
        <v>0.25</v>
      </c>
      <c r="G75" s="54"/>
      <c r="H75" s="54"/>
      <c r="I75" s="54"/>
      <c r="J75" s="54"/>
      <c r="K75" s="54"/>
    </row>
    <row r="76" spans="1:11" ht="16.5" customHeight="1">
      <c r="A76" s="96" t="s">
        <v>107</v>
      </c>
      <c r="B76" s="68"/>
      <c r="C76" s="68">
        <v>547</v>
      </c>
      <c r="D76" s="68">
        <v>47</v>
      </c>
      <c r="E76" s="68">
        <v>14</v>
      </c>
      <c r="F76" s="246">
        <f t="shared" si="1"/>
        <v>0.2978723404255319</v>
      </c>
      <c r="G76" s="54"/>
      <c r="H76" s="54"/>
      <c r="I76" s="54"/>
      <c r="J76" s="54"/>
      <c r="K76" s="54"/>
    </row>
    <row r="77" spans="1:11" ht="16.5" customHeight="1">
      <c r="A77" s="96" t="s">
        <v>108</v>
      </c>
      <c r="B77" s="68"/>
      <c r="C77" s="68">
        <v>0</v>
      </c>
      <c r="D77" s="68">
        <v>0</v>
      </c>
      <c r="E77" s="68">
        <v>0</v>
      </c>
      <c r="F77" s="246">
        <v>0</v>
      </c>
      <c r="G77" s="54"/>
      <c r="H77" s="54"/>
      <c r="I77" s="54"/>
      <c r="J77" s="54"/>
      <c r="K77" s="54"/>
    </row>
    <row r="78" spans="1:11" ht="16.5" customHeight="1">
      <c r="A78" s="96" t="s">
        <v>109</v>
      </c>
      <c r="B78" s="68"/>
      <c r="C78" s="68">
        <v>0</v>
      </c>
      <c r="D78" s="68">
        <v>172</v>
      </c>
      <c r="E78" s="68">
        <v>71</v>
      </c>
      <c r="F78" s="246">
        <f t="shared" si="1"/>
        <v>0.4127906976744186</v>
      </c>
      <c r="G78" s="54"/>
      <c r="H78" s="54"/>
      <c r="I78" s="54"/>
      <c r="J78" s="54"/>
      <c r="K78" s="54"/>
    </row>
    <row r="79" spans="1:11" ht="16.5" customHeight="1">
      <c r="A79" s="96" t="s">
        <v>110</v>
      </c>
      <c r="B79" s="68"/>
      <c r="C79" s="68">
        <v>4162</v>
      </c>
      <c r="D79" s="68">
        <v>4117</v>
      </c>
      <c r="E79" s="68">
        <v>3766</v>
      </c>
      <c r="F79" s="246">
        <f t="shared" si="1"/>
        <v>0.9147437454457129</v>
      </c>
      <c r="G79" s="54"/>
      <c r="H79" s="54"/>
      <c r="I79" s="54"/>
      <c r="J79" s="54"/>
      <c r="K79" s="54"/>
    </row>
    <row r="80" spans="1:11" ht="16.5" customHeight="1">
      <c r="A80" s="96" t="s">
        <v>111</v>
      </c>
      <c r="B80" s="68"/>
      <c r="C80" s="68">
        <v>420</v>
      </c>
      <c r="D80" s="68">
        <v>511</v>
      </c>
      <c r="E80" s="68">
        <v>476</v>
      </c>
      <c r="F80" s="246">
        <f t="shared" si="1"/>
        <v>0.9315068493150684</v>
      </c>
      <c r="G80" s="54"/>
      <c r="H80" s="54"/>
      <c r="I80" s="54"/>
      <c r="J80" s="54"/>
      <c r="K80" s="54"/>
    </row>
    <row r="81" spans="1:11" ht="16.5" customHeight="1">
      <c r="A81" s="96" t="s">
        <v>286</v>
      </c>
      <c r="B81" s="68"/>
      <c r="C81" s="68">
        <v>0</v>
      </c>
      <c r="D81" s="68">
        <v>161</v>
      </c>
      <c r="E81" s="68">
        <v>82</v>
      </c>
      <c r="F81" s="246">
        <f t="shared" si="1"/>
        <v>0.5093167701863354</v>
      </c>
      <c r="G81" s="54"/>
      <c r="H81" s="54"/>
      <c r="I81" s="54"/>
      <c r="J81" s="54"/>
      <c r="K81" s="54"/>
    </row>
    <row r="82" spans="1:11" ht="13.5" customHeight="1">
      <c r="A82" s="82" t="s">
        <v>112</v>
      </c>
      <c r="B82" s="68">
        <v>80868</v>
      </c>
      <c r="C82" s="83">
        <v>3106</v>
      </c>
      <c r="D82" s="83">
        <v>2606</v>
      </c>
      <c r="E82" s="83">
        <v>2417</v>
      </c>
      <c r="F82" s="52">
        <f t="shared" si="1"/>
        <v>0.9274750575594781</v>
      </c>
      <c r="G82" s="54">
        <v>2614</v>
      </c>
      <c r="H82" s="54"/>
      <c r="I82" s="54"/>
      <c r="J82" s="54"/>
      <c r="K82" s="54"/>
    </row>
    <row r="83" spans="1:11" ht="14.25" customHeight="1">
      <c r="A83" s="82" t="s">
        <v>113</v>
      </c>
      <c r="B83" s="68">
        <v>339134</v>
      </c>
      <c r="C83" s="83">
        <f>SUM(C84:C87)</f>
        <v>8932</v>
      </c>
      <c r="D83" s="83">
        <f>SUM(D84:D87)</f>
        <v>29938</v>
      </c>
      <c r="E83" s="83">
        <f>SUM(E84:E87)</f>
        <v>11397</v>
      </c>
      <c r="F83" s="52">
        <f t="shared" si="1"/>
        <v>0.3806867526220856</v>
      </c>
      <c r="G83" s="54">
        <v>4409</v>
      </c>
      <c r="H83" s="54"/>
      <c r="I83" s="54"/>
      <c r="J83" s="54"/>
      <c r="K83" s="54"/>
    </row>
    <row r="84" spans="1:11" ht="14.25" customHeight="1">
      <c r="A84" s="96" t="s">
        <v>114</v>
      </c>
      <c r="B84" s="68"/>
      <c r="C84" s="68">
        <v>1435</v>
      </c>
      <c r="D84" s="68">
        <v>8595</v>
      </c>
      <c r="E84" s="68">
        <v>1863</v>
      </c>
      <c r="F84" s="246">
        <f t="shared" si="1"/>
        <v>0.21675392670157068</v>
      </c>
      <c r="G84" s="54"/>
      <c r="H84" s="54"/>
      <c r="I84" s="54"/>
      <c r="J84" s="54"/>
      <c r="K84" s="54"/>
    </row>
    <row r="85" spans="1:11" ht="14.25" customHeight="1">
      <c r="A85" s="96" t="s">
        <v>115</v>
      </c>
      <c r="B85" s="68"/>
      <c r="C85" s="68">
        <v>250</v>
      </c>
      <c r="D85" s="68">
        <v>850</v>
      </c>
      <c r="E85" s="68">
        <v>354</v>
      </c>
      <c r="F85" s="246">
        <f t="shared" si="1"/>
        <v>0.4164705882352941</v>
      </c>
      <c r="G85" s="54"/>
      <c r="H85" s="54"/>
      <c r="I85" s="54"/>
      <c r="J85" s="54"/>
      <c r="K85" s="54"/>
    </row>
    <row r="86" spans="1:11" ht="14.25" customHeight="1">
      <c r="A86" s="96" t="s">
        <v>116</v>
      </c>
      <c r="B86" s="68"/>
      <c r="C86" s="68">
        <v>3100</v>
      </c>
      <c r="D86" s="68">
        <v>14070</v>
      </c>
      <c r="E86" s="68">
        <v>6650</v>
      </c>
      <c r="F86" s="246">
        <f t="shared" si="1"/>
        <v>0.472636815920398</v>
      </c>
      <c r="G86" s="54"/>
      <c r="H86" s="54"/>
      <c r="I86" s="54"/>
      <c r="J86" s="54"/>
      <c r="K86" s="54"/>
    </row>
    <row r="87" spans="1:11" ht="14.25" customHeight="1">
      <c r="A87" s="96" t="s">
        <v>117</v>
      </c>
      <c r="B87" s="68"/>
      <c r="C87" s="68">
        <v>4147</v>
      </c>
      <c r="D87" s="68">
        <v>6423</v>
      </c>
      <c r="E87" s="68">
        <v>2530</v>
      </c>
      <c r="F87" s="246">
        <f t="shared" si="1"/>
        <v>0.39389693289739997</v>
      </c>
      <c r="G87" s="54"/>
      <c r="H87" s="54"/>
      <c r="I87" s="54"/>
      <c r="J87" s="54"/>
      <c r="K87" s="54"/>
    </row>
    <row r="88" spans="1:11" ht="15" customHeight="1">
      <c r="A88" s="82" t="s">
        <v>118</v>
      </c>
      <c r="B88" s="68">
        <v>10683</v>
      </c>
      <c r="C88" s="83">
        <v>4787</v>
      </c>
      <c r="D88" s="83">
        <v>6752</v>
      </c>
      <c r="E88" s="83">
        <v>6692</v>
      </c>
      <c r="F88" s="52">
        <f t="shared" si="1"/>
        <v>0.9911137440758294</v>
      </c>
      <c r="G88" s="54"/>
      <c r="H88" s="54"/>
      <c r="I88" s="54"/>
      <c r="J88" s="54"/>
      <c r="K88" s="54"/>
    </row>
    <row r="89" spans="1:11" ht="14.25" customHeight="1">
      <c r="A89" s="82" t="s">
        <v>119</v>
      </c>
      <c r="B89" s="68">
        <f>SUM(B90:B93)</f>
        <v>34098</v>
      </c>
      <c r="C89" s="187">
        <f>SUM(C90:C94)</f>
        <v>30954</v>
      </c>
      <c r="D89" s="187">
        <v>21849</v>
      </c>
      <c r="E89" s="187">
        <v>11644</v>
      </c>
      <c r="F89" s="52">
        <f t="shared" si="1"/>
        <v>0.5329305689047553</v>
      </c>
      <c r="G89" s="54" t="s">
        <v>120</v>
      </c>
      <c r="H89" s="54"/>
      <c r="I89" s="54"/>
      <c r="J89" s="54"/>
      <c r="K89" s="54"/>
    </row>
    <row r="90" spans="1:11" ht="13.5" customHeight="1">
      <c r="A90" s="97" t="s">
        <v>121</v>
      </c>
      <c r="B90" s="68">
        <v>14643</v>
      </c>
      <c r="C90" s="189">
        <v>17106</v>
      </c>
      <c r="D90" s="189">
        <v>17798</v>
      </c>
      <c r="E90" s="189">
        <v>11111</v>
      </c>
      <c r="F90" s="52">
        <f t="shared" si="1"/>
        <v>0.6242836273738622</v>
      </c>
      <c r="G90" s="54"/>
      <c r="H90" s="54"/>
      <c r="I90" s="54"/>
      <c r="J90" s="54"/>
      <c r="K90" s="54"/>
    </row>
    <row r="91" spans="1:11" ht="13.5" customHeight="1">
      <c r="A91" s="90" t="s">
        <v>122</v>
      </c>
      <c r="B91" s="68">
        <v>4455</v>
      </c>
      <c r="C91" s="189">
        <v>0</v>
      </c>
      <c r="D91" s="189">
        <v>533</v>
      </c>
      <c r="E91" s="189">
        <v>533</v>
      </c>
      <c r="F91" s="52">
        <f t="shared" si="1"/>
        <v>1</v>
      </c>
      <c r="G91" s="54"/>
      <c r="H91" s="54"/>
      <c r="I91" s="54"/>
      <c r="J91" s="54"/>
      <c r="K91" s="54"/>
    </row>
    <row r="92" spans="1:11" ht="13.5" customHeight="1">
      <c r="A92" s="90" t="s">
        <v>123</v>
      </c>
      <c r="B92" s="68">
        <v>15000</v>
      </c>
      <c r="C92" s="189">
        <v>0</v>
      </c>
      <c r="D92" s="189">
        <v>0</v>
      </c>
      <c r="E92" s="189">
        <v>0</v>
      </c>
      <c r="F92" s="52">
        <v>0</v>
      </c>
      <c r="G92" s="54"/>
      <c r="H92" s="54"/>
      <c r="I92" s="54"/>
      <c r="J92" s="54"/>
      <c r="K92" s="54"/>
    </row>
    <row r="93" spans="1:11" ht="13.5" customHeight="1">
      <c r="A93" s="90" t="s">
        <v>124</v>
      </c>
      <c r="B93" s="68"/>
      <c r="C93" s="189">
        <v>11228</v>
      </c>
      <c r="D93" s="189">
        <v>3517</v>
      </c>
      <c r="E93" s="189">
        <v>0</v>
      </c>
      <c r="F93" s="52">
        <v>0</v>
      </c>
      <c r="G93" s="54">
        <v>17096</v>
      </c>
      <c r="H93" s="54"/>
      <c r="I93" s="54"/>
      <c r="J93" s="54"/>
      <c r="K93" s="54"/>
    </row>
    <row r="94" spans="1:11" ht="13.5" customHeight="1">
      <c r="A94" s="90" t="s">
        <v>125</v>
      </c>
      <c r="B94" s="68"/>
      <c r="C94" s="189">
        <v>2620</v>
      </c>
      <c r="D94" s="189">
        <v>0</v>
      </c>
      <c r="E94" s="189">
        <v>0</v>
      </c>
      <c r="F94" s="52">
        <v>0</v>
      </c>
      <c r="G94" s="54">
        <v>7378</v>
      </c>
      <c r="H94" s="54"/>
      <c r="I94" s="54"/>
      <c r="J94" s="54"/>
      <c r="K94" s="54"/>
    </row>
    <row r="95" spans="1:11" ht="16.5" customHeight="1">
      <c r="A95" s="92" t="s">
        <v>126</v>
      </c>
      <c r="B95" s="98">
        <f>SUM(B96:B98)</f>
        <v>0</v>
      </c>
      <c r="C95" s="98"/>
      <c r="D95" s="219"/>
      <c r="E95" s="219"/>
      <c r="F95" s="52"/>
      <c r="G95" s="54"/>
      <c r="H95" s="54"/>
      <c r="I95" s="54"/>
      <c r="J95" s="54"/>
      <c r="K95" s="54"/>
    </row>
    <row r="96" spans="1:11" ht="16.5" customHeight="1">
      <c r="A96" s="93" t="s">
        <v>127</v>
      </c>
      <c r="B96" s="98">
        <v>0</v>
      </c>
      <c r="C96" s="98"/>
      <c r="D96" s="98">
        <v>0</v>
      </c>
      <c r="E96" s="98">
        <v>0</v>
      </c>
      <c r="F96" s="52"/>
      <c r="G96" s="54"/>
      <c r="H96" s="54"/>
      <c r="I96" s="54"/>
      <c r="J96" s="54"/>
      <c r="K96" s="54"/>
    </row>
    <row r="97" spans="1:11" ht="14.25" customHeight="1">
      <c r="A97" s="99" t="s">
        <v>128</v>
      </c>
      <c r="B97" s="98"/>
      <c r="C97" s="98"/>
      <c r="D97" s="98"/>
      <c r="E97" s="98"/>
      <c r="F97" s="52"/>
      <c r="G97" s="54"/>
      <c r="H97" s="54"/>
      <c r="I97" s="54"/>
      <c r="J97" s="54"/>
      <c r="K97" s="54"/>
    </row>
    <row r="98" spans="1:11" ht="16.5" customHeight="1">
      <c r="A98" s="93" t="s">
        <v>129</v>
      </c>
      <c r="B98" s="98">
        <v>0</v>
      </c>
      <c r="C98" s="98"/>
      <c r="D98" s="98">
        <v>0</v>
      </c>
      <c r="E98" s="98">
        <v>0</v>
      </c>
      <c r="F98" s="52"/>
      <c r="G98" s="54"/>
      <c r="H98" s="54"/>
      <c r="I98" s="54"/>
      <c r="J98" s="54"/>
      <c r="K98" s="54"/>
    </row>
    <row r="99" spans="1:6" s="223" customFormat="1" ht="20.25" customHeight="1">
      <c r="A99" s="220" t="s">
        <v>326</v>
      </c>
      <c r="B99" s="221"/>
      <c r="C99" s="222"/>
      <c r="D99" s="219">
        <v>1782</v>
      </c>
      <c r="E99" s="219">
        <v>1249</v>
      </c>
      <c r="F99" s="52">
        <f>E99/D99</f>
        <v>0.7008978675645342</v>
      </c>
    </row>
    <row r="100" spans="1:11" ht="18.75" customHeight="1">
      <c r="A100" s="95" t="s">
        <v>130</v>
      </c>
      <c r="B100" s="51">
        <f>B71+B95</f>
        <v>766639</v>
      </c>
      <c r="C100" s="51">
        <f>SUM(C72+C82+C83+C88+C89+C99)</f>
        <v>64470</v>
      </c>
      <c r="D100" s="51">
        <f>SUM(D72+D82+D83+D88+D89+D99)</f>
        <v>82689</v>
      </c>
      <c r="E100" s="51">
        <f>SUM(E72+E82+E83+E88+E89+E99)</f>
        <v>52188</v>
      </c>
      <c r="F100" s="52">
        <f t="shared" si="1"/>
        <v>0.631135943112143</v>
      </c>
      <c r="G100" s="54" t="s">
        <v>131</v>
      </c>
      <c r="H100" s="54"/>
      <c r="I100" s="54"/>
      <c r="J100" s="54"/>
      <c r="K100" s="54"/>
    </row>
    <row r="101" spans="1:7" ht="13.5" customHeight="1">
      <c r="A101" s="9"/>
      <c r="B101" s="100"/>
      <c r="G101">
        <v>449386</v>
      </c>
    </row>
    <row r="102" spans="1:3" ht="13.5" customHeight="1">
      <c r="A102" s="101"/>
      <c r="B102" s="102"/>
      <c r="C102" s="103"/>
    </row>
    <row r="103" spans="1:2" ht="13.5" customHeight="1">
      <c r="A103" s="9"/>
      <c r="B103" s="100"/>
    </row>
    <row r="104" spans="1:2" ht="13.5" customHeight="1">
      <c r="A104" s="9"/>
      <c r="B104" s="100"/>
    </row>
    <row r="105" spans="1:2" ht="13.5" customHeight="1">
      <c r="A105" s="9"/>
      <c r="B105" s="100"/>
    </row>
    <row r="106" spans="1:2" ht="13.5" customHeight="1">
      <c r="A106" s="9"/>
      <c r="B106" s="100"/>
    </row>
    <row r="107" spans="1:2" ht="13.5" customHeight="1">
      <c r="A107" s="9"/>
      <c r="B107" s="100"/>
    </row>
    <row r="108" spans="1:2" ht="13.5" customHeight="1">
      <c r="A108" s="9"/>
      <c r="B108" s="100"/>
    </row>
    <row r="109" spans="1:2" ht="13.5" customHeight="1">
      <c r="A109" s="9"/>
      <c r="B109" s="100"/>
    </row>
    <row r="110" spans="1:2" ht="12.75">
      <c r="A110" s="9"/>
      <c r="B110" s="100"/>
    </row>
    <row r="111" spans="1:2" ht="12.75">
      <c r="A111" s="9"/>
      <c r="B111" s="100"/>
    </row>
    <row r="112" spans="1:2" ht="12.75">
      <c r="A112" s="9"/>
      <c r="B112" s="100"/>
    </row>
    <row r="113" spans="1:2" ht="12.75">
      <c r="A113" s="9"/>
      <c r="B113" s="100"/>
    </row>
  </sheetData>
  <sheetProtection/>
  <mergeCells count="5">
    <mergeCell ref="A5:C5"/>
    <mergeCell ref="C6:F6"/>
    <mergeCell ref="A1:L1"/>
    <mergeCell ref="A2:L2"/>
    <mergeCell ref="A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9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63.140625" style="0" customWidth="1"/>
    <col min="2" max="3" width="9.28125" style="104" customWidth="1"/>
    <col min="4" max="4" width="9.28125" style="104" hidden="1" customWidth="1"/>
    <col min="5" max="5" width="9.28125" style="0" hidden="1" customWidth="1"/>
    <col min="6" max="6" width="0.2890625" style="0" customWidth="1"/>
    <col min="7" max="12" width="9.140625" style="0" hidden="1" customWidth="1"/>
  </cols>
  <sheetData>
    <row r="2" spans="1:12" s="46" customFormat="1" ht="12.75">
      <c r="A2" s="313" t="s">
        <v>363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s="46" customFormat="1" ht="12.7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</row>
    <row r="4" spans="1:5" ht="24.75" customHeight="1">
      <c r="A4" s="310" t="s">
        <v>319</v>
      </c>
      <c r="B4" s="310"/>
      <c r="C4" s="315"/>
      <c r="D4" s="315"/>
      <c r="E4" s="315"/>
    </row>
    <row r="5" spans="1:5" ht="44.25" customHeight="1">
      <c r="A5" s="310" t="s">
        <v>287</v>
      </c>
      <c r="B5" s="310"/>
      <c r="C5" s="315"/>
      <c r="D5" s="315"/>
      <c r="E5" s="315"/>
    </row>
    <row r="6" spans="1:5" ht="12.75">
      <c r="A6" s="45"/>
      <c r="C6" s="105"/>
      <c r="D6" s="105"/>
      <c r="E6" s="105" t="s">
        <v>3</v>
      </c>
    </row>
    <row r="7" spans="1:7" ht="52.5" customHeight="1">
      <c r="A7" s="106" t="s">
        <v>132</v>
      </c>
      <c r="B7" s="15" t="s">
        <v>283</v>
      </c>
      <c r="C7" s="15" t="s">
        <v>285</v>
      </c>
      <c r="D7" s="15" t="s">
        <v>284</v>
      </c>
      <c r="E7" s="15" t="s">
        <v>8</v>
      </c>
      <c r="F7" s="107"/>
      <c r="G7" s="108"/>
    </row>
    <row r="8" spans="1:7" ht="16.5" customHeight="1">
      <c r="A8" s="50" t="s">
        <v>133</v>
      </c>
      <c r="B8" s="51">
        <v>17758</v>
      </c>
      <c r="C8" s="109">
        <v>8933</v>
      </c>
      <c r="D8" s="109">
        <v>8812</v>
      </c>
      <c r="E8" s="110">
        <f>D8/C8</f>
        <v>0.986454718459644</v>
      </c>
      <c r="F8" s="111"/>
      <c r="G8" s="112"/>
    </row>
    <row r="9" spans="1:7" ht="16.5" customHeight="1">
      <c r="A9" s="93" t="s">
        <v>134</v>
      </c>
      <c r="B9" s="113">
        <v>17758</v>
      </c>
      <c r="C9" s="114">
        <v>8933</v>
      </c>
      <c r="D9" s="114">
        <v>8812</v>
      </c>
      <c r="E9" s="110">
        <f>D9/C9</f>
        <v>0.986454718459644</v>
      </c>
      <c r="F9" s="115"/>
      <c r="G9" s="116"/>
    </row>
    <row r="10" spans="1:7" ht="13.5" customHeight="1">
      <c r="A10" s="85" t="s">
        <v>135</v>
      </c>
      <c r="B10" s="119">
        <v>0</v>
      </c>
      <c r="C10" s="120">
        <v>0</v>
      </c>
      <c r="D10" s="120">
        <v>0</v>
      </c>
      <c r="E10" s="110">
        <v>0</v>
      </c>
      <c r="F10" s="115"/>
      <c r="G10" s="116"/>
    </row>
    <row r="11" spans="1:7" ht="13.5" customHeight="1">
      <c r="A11" s="118" t="s">
        <v>136</v>
      </c>
      <c r="B11" s="119">
        <v>17758</v>
      </c>
      <c r="C11" s="120">
        <v>8933</v>
      </c>
      <c r="D11" s="120">
        <v>8812</v>
      </c>
      <c r="E11" s="110">
        <f>D11/C11</f>
        <v>0.986454718459644</v>
      </c>
      <c r="F11" s="115"/>
      <c r="G11" s="121"/>
    </row>
    <row r="12" spans="1:7" ht="16.5" customHeight="1">
      <c r="A12" s="122" t="s">
        <v>137</v>
      </c>
      <c r="B12" s="113">
        <f>SUM(B13:B17)</f>
        <v>0</v>
      </c>
      <c r="C12" s="113">
        <f>SUM(C13:C17)</f>
        <v>0</v>
      </c>
      <c r="D12" s="113">
        <f>SUM(D13:D17)</f>
        <v>0</v>
      </c>
      <c r="E12" s="110">
        <v>0</v>
      </c>
      <c r="F12" s="123"/>
      <c r="G12" s="116"/>
    </row>
    <row r="13" spans="1:7" ht="13.5" customHeight="1">
      <c r="A13" s="90" t="s">
        <v>138</v>
      </c>
      <c r="B13" s="113">
        <v>0</v>
      </c>
      <c r="C13" s="113">
        <v>0</v>
      </c>
      <c r="D13" s="113">
        <v>0</v>
      </c>
      <c r="E13" s="110">
        <v>0</v>
      </c>
      <c r="F13" s="124"/>
      <c r="G13" s="116"/>
    </row>
    <row r="14" spans="1:7" ht="13.5" customHeight="1">
      <c r="A14" s="90" t="s">
        <v>139</v>
      </c>
      <c r="B14" s="119">
        <v>0</v>
      </c>
      <c r="C14" s="119">
        <v>0</v>
      </c>
      <c r="D14" s="119">
        <v>0</v>
      </c>
      <c r="E14" s="110">
        <v>0</v>
      </c>
      <c r="F14" s="124"/>
      <c r="G14" s="121"/>
    </row>
    <row r="15" spans="1:7" ht="13.5" customHeight="1">
      <c r="A15" s="90" t="s">
        <v>140</v>
      </c>
      <c r="B15" s="119">
        <v>0</v>
      </c>
      <c r="C15" s="119">
        <v>0</v>
      </c>
      <c r="D15" s="119">
        <v>0</v>
      </c>
      <c r="E15" s="247">
        <v>0</v>
      </c>
      <c r="F15" s="124"/>
      <c r="G15" s="121"/>
    </row>
    <row r="16" spans="1:7" ht="13.5" customHeight="1">
      <c r="A16" s="90" t="s">
        <v>141</v>
      </c>
      <c r="B16" s="119">
        <v>0</v>
      </c>
      <c r="C16" s="119">
        <v>0</v>
      </c>
      <c r="D16" s="119">
        <v>0</v>
      </c>
      <c r="E16" s="247">
        <v>0</v>
      </c>
      <c r="F16" s="124"/>
      <c r="G16" s="121"/>
    </row>
    <row r="17" spans="1:7" ht="13.5" customHeight="1">
      <c r="A17" s="90" t="s">
        <v>142</v>
      </c>
      <c r="B17" s="119">
        <v>0</v>
      </c>
      <c r="C17" s="119">
        <v>0</v>
      </c>
      <c r="D17" s="119">
        <v>0</v>
      </c>
      <c r="E17" s="247">
        <v>0</v>
      </c>
      <c r="F17" s="124"/>
      <c r="G17" s="121"/>
    </row>
    <row r="18" spans="1:7" ht="16.5" customHeight="1">
      <c r="A18" s="122" t="s">
        <v>143</v>
      </c>
      <c r="B18" s="113">
        <v>0</v>
      </c>
      <c r="C18" s="113">
        <v>0</v>
      </c>
      <c r="D18" s="113">
        <v>0</v>
      </c>
      <c r="E18" s="247">
        <v>0</v>
      </c>
      <c r="F18" s="123"/>
      <c r="G18" s="116"/>
    </row>
    <row r="19" spans="1:7" ht="13.5" customHeight="1">
      <c r="A19" s="90" t="s">
        <v>144</v>
      </c>
      <c r="B19" s="119">
        <v>0</v>
      </c>
      <c r="C19" s="119">
        <v>0</v>
      </c>
      <c r="D19" s="119">
        <v>0</v>
      </c>
      <c r="E19" s="247">
        <v>0</v>
      </c>
      <c r="F19" s="124"/>
      <c r="G19" s="121"/>
    </row>
    <row r="20" spans="1:7" ht="13.5" customHeight="1">
      <c r="A20" s="90" t="s">
        <v>145</v>
      </c>
      <c r="B20" s="119">
        <v>0</v>
      </c>
      <c r="C20" s="119">
        <v>0</v>
      </c>
      <c r="D20" s="119">
        <v>0</v>
      </c>
      <c r="E20" s="247">
        <v>0</v>
      </c>
      <c r="F20" s="124"/>
      <c r="G20" s="121"/>
    </row>
    <row r="21" spans="1:7" ht="14.25" customHeight="1">
      <c r="A21" s="90" t="s">
        <v>146</v>
      </c>
      <c r="B21" s="119">
        <v>0</v>
      </c>
      <c r="C21" s="119">
        <v>0</v>
      </c>
      <c r="D21" s="119">
        <v>0</v>
      </c>
      <c r="E21" s="247">
        <v>0</v>
      </c>
      <c r="F21" s="124"/>
      <c r="G21" s="121"/>
    </row>
    <row r="22" spans="1:7" ht="16.5" customHeight="1">
      <c r="A22" s="92" t="s">
        <v>96</v>
      </c>
      <c r="B22" s="113">
        <v>0</v>
      </c>
      <c r="C22" s="113">
        <v>0</v>
      </c>
      <c r="D22" s="113">
        <v>0</v>
      </c>
      <c r="E22" s="110">
        <v>0</v>
      </c>
      <c r="F22" s="125"/>
      <c r="G22" s="116"/>
    </row>
    <row r="23" spans="1:7" ht="16.5" customHeight="1">
      <c r="A23" s="93" t="s">
        <v>97</v>
      </c>
      <c r="B23" s="113">
        <v>0</v>
      </c>
      <c r="C23" s="113">
        <v>0</v>
      </c>
      <c r="D23" s="113">
        <v>0</v>
      </c>
      <c r="E23" s="110">
        <v>0</v>
      </c>
      <c r="F23" s="115"/>
      <c r="G23" s="116"/>
    </row>
    <row r="24" spans="1:7" ht="16.5" customHeight="1">
      <c r="A24" s="85" t="s">
        <v>147</v>
      </c>
      <c r="B24" s="119">
        <v>0</v>
      </c>
      <c r="C24" s="119">
        <v>0</v>
      </c>
      <c r="D24" s="119">
        <v>0</v>
      </c>
      <c r="E24" s="247">
        <v>0</v>
      </c>
      <c r="F24" s="117"/>
      <c r="G24" s="116"/>
    </row>
    <row r="25" spans="1:7" ht="16.5" customHeight="1">
      <c r="A25" s="90" t="s">
        <v>148</v>
      </c>
      <c r="B25" s="113">
        <v>0</v>
      </c>
      <c r="C25" s="113">
        <v>0</v>
      </c>
      <c r="D25" s="113">
        <v>0</v>
      </c>
      <c r="E25" s="247">
        <v>0</v>
      </c>
      <c r="F25" s="124"/>
      <c r="G25" s="116"/>
    </row>
    <row r="26" spans="1:7" ht="16.5" customHeight="1">
      <c r="A26" s="93" t="s">
        <v>100</v>
      </c>
      <c r="B26" s="113">
        <v>0</v>
      </c>
      <c r="C26" s="113">
        <v>0</v>
      </c>
      <c r="D26" s="113">
        <v>0</v>
      </c>
      <c r="E26" s="110">
        <v>0</v>
      </c>
      <c r="F26" s="115"/>
      <c r="G26" s="116"/>
    </row>
    <row r="27" spans="1:7" ht="16.5" customHeight="1">
      <c r="A27" s="95" t="s">
        <v>149</v>
      </c>
      <c r="B27" s="113">
        <v>17758</v>
      </c>
      <c r="C27" s="114">
        <v>8933</v>
      </c>
      <c r="D27" s="114">
        <v>8812</v>
      </c>
      <c r="E27" s="110">
        <f>D27/C27</f>
        <v>0.986454718459644</v>
      </c>
      <c r="F27" s="126"/>
      <c r="G27" s="116"/>
    </row>
    <row r="28" spans="1:7" ht="16.5" customHeight="1">
      <c r="A28" s="50" t="s">
        <v>150</v>
      </c>
      <c r="B28" s="113"/>
      <c r="C28" s="114"/>
      <c r="D28" s="114"/>
      <c r="E28" s="110"/>
      <c r="F28" s="127"/>
      <c r="G28" s="116"/>
    </row>
    <row r="29" spans="1:7" ht="16.5" customHeight="1">
      <c r="A29" s="93" t="s">
        <v>151</v>
      </c>
      <c r="B29" s="113"/>
      <c r="C29" s="114"/>
      <c r="D29" s="114"/>
      <c r="E29" s="110"/>
      <c r="F29" s="115"/>
      <c r="G29" s="116"/>
    </row>
    <row r="30" spans="1:7" ht="16.5" customHeight="1">
      <c r="A30" s="128" t="s">
        <v>152</v>
      </c>
      <c r="B30" s="113">
        <v>8814</v>
      </c>
      <c r="C30" s="114">
        <v>8864</v>
      </c>
      <c r="D30" s="114">
        <v>671</v>
      </c>
      <c r="E30" s="110">
        <f>D30/C30</f>
        <v>0.0756994584837545</v>
      </c>
      <c r="F30" s="129"/>
      <c r="G30" s="116"/>
    </row>
    <row r="31" spans="1:7" ht="13.5" customHeight="1">
      <c r="A31" s="130" t="s">
        <v>153</v>
      </c>
      <c r="B31" s="113">
        <v>0</v>
      </c>
      <c r="C31" s="114">
        <v>0</v>
      </c>
      <c r="D31" s="114">
        <v>0</v>
      </c>
      <c r="E31" s="110">
        <v>0</v>
      </c>
      <c r="F31" s="131"/>
      <c r="G31" s="116"/>
    </row>
    <row r="32" spans="1:7" ht="13.5" customHeight="1">
      <c r="A32" s="132" t="s">
        <v>154</v>
      </c>
      <c r="B32" s="113">
        <v>0</v>
      </c>
      <c r="C32" s="114">
        <v>0</v>
      </c>
      <c r="D32" s="114">
        <v>0</v>
      </c>
      <c r="E32" s="110">
        <v>0</v>
      </c>
      <c r="F32" s="133"/>
      <c r="G32" s="116"/>
    </row>
    <row r="33" spans="1:10" ht="13.5" customHeight="1">
      <c r="A33" s="130" t="s">
        <v>155</v>
      </c>
      <c r="B33" s="113">
        <v>0</v>
      </c>
      <c r="C33" s="114">
        <v>0</v>
      </c>
      <c r="D33" s="114">
        <v>0</v>
      </c>
      <c r="E33" s="110">
        <v>0</v>
      </c>
      <c r="F33" s="131"/>
      <c r="G33" s="116"/>
      <c r="I33" s="2"/>
      <c r="J33" s="2"/>
    </row>
    <row r="34" spans="1:5" ht="13.5" customHeight="1">
      <c r="A34" s="128" t="s">
        <v>156</v>
      </c>
      <c r="B34" s="113">
        <v>0</v>
      </c>
      <c r="C34" s="114">
        <v>0</v>
      </c>
      <c r="D34" s="114">
        <v>0</v>
      </c>
      <c r="E34" s="110">
        <v>0</v>
      </c>
    </row>
    <row r="35" spans="1:5" ht="13.5" customHeight="1">
      <c r="A35" s="134" t="s">
        <v>157</v>
      </c>
      <c r="B35" s="119">
        <v>0</v>
      </c>
      <c r="C35" s="120">
        <v>0</v>
      </c>
      <c r="D35" s="120">
        <v>0</v>
      </c>
      <c r="E35" s="110">
        <v>0</v>
      </c>
    </row>
    <row r="36" spans="1:5" ht="13.5" customHeight="1">
      <c r="A36" s="134"/>
      <c r="B36" s="119"/>
      <c r="C36" s="120"/>
      <c r="D36" s="120"/>
      <c r="E36" s="110"/>
    </row>
    <row r="37" spans="1:5" ht="13.5" customHeight="1">
      <c r="A37" s="134"/>
      <c r="B37" s="119"/>
      <c r="C37" s="120"/>
      <c r="D37" s="120"/>
      <c r="E37" s="110"/>
    </row>
    <row r="38" spans="1:5" ht="13.5" customHeight="1">
      <c r="A38" s="93" t="s">
        <v>158</v>
      </c>
      <c r="B38" s="113">
        <v>11093</v>
      </c>
      <c r="C38" s="114">
        <v>14766</v>
      </c>
      <c r="D38" s="114">
        <v>4179</v>
      </c>
      <c r="E38" s="110">
        <f>D38/C38</f>
        <v>0.2830150345388054</v>
      </c>
    </row>
    <row r="39" spans="1:5" ht="13.5" customHeight="1">
      <c r="A39" s="128" t="s">
        <v>159</v>
      </c>
      <c r="B39" s="113">
        <v>0</v>
      </c>
      <c r="C39" s="113">
        <v>0</v>
      </c>
      <c r="D39" s="113">
        <v>0</v>
      </c>
      <c r="E39" s="110">
        <v>0</v>
      </c>
    </row>
    <row r="40" spans="1:5" s="260" customFormat="1" ht="13.5" customHeight="1">
      <c r="A40" s="93" t="s">
        <v>288</v>
      </c>
      <c r="B40" s="113">
        <v>0</v>
      </c>
      <c r="C40" s="113">
        <v>0</v>
      </c>
      <c r="D40" s="113">
        <v>0</v>
      </c>
      <c r="E40" s="110">
        <v>0</v>
      </c>
    </row>
    <row r="41" spans="1:5" s="260" customFormat="1" ht="13.5" customHeight="1">
      <c r="A41" s="93" t="s">
        <v>289</v>
      </c>
      <c r="B41" s="113">
        <v>0</v>
      </c>
      <c r="C41" s="113">
        <v>0</v>
      </c>
      <c r="D41" s="113">
        <v>0</v>
      </c>
      <c r="E41" s="110">
        <v>0</v>
      </c>
    </row>
    <row r="42" spans="1:5" s="260" customFormat="1" ht="13.5" customHeight="1">
      <c r="A42" s="93" t="s">
        <v>290</v>
      </c>
      <c r="B42" s="113">
        <v>0</v>
      </c>
      <c r="C42" s="113">
        <v>0</v>
      </c>
      <c r="D42" s="113">
        <v>0</v>
      </c>
      <c r="E42" s="110">
        <v>0</v>
      </c>
    </row>
    <row r="43" spans="1:5" ht="13.5" customHeight="1">
      <c r="A43" s="128" t="s">
        <v>160</v>
      </c>
      <c r="B43" s="135">
        <v>0</v>
      </c>
      <c r="C43" s="135">
        <v>0</v>
      </c>
      <c r="D43" s="135">
        <v>0</v>
      </c>
      <c r="E43" s="110">
        <v>0</v>
      </c>
    </row>
    <row r="44" spans="1:5" ht="13.5" customHeight="1">
      <c r="A44" s="93" t="s">
        <v>161</v>
      </c>
      <c r="B44" s="113">
        <f>SUM(B45+B46)</f>
        <v>0</v>
      </c>
      <c r="C44" s="113">
        <f>SUM(C45+C46)</f>
        <v>0</v>
      </c>
      <c r="D44" s="113">
        <f>SUM(D45+D46)</f>
        <v>0</v>
      </c>
      <c r="E44" s="110">
        <v>0</v>
      </c>
    </row>
    <row r="45" spans="1:5" ht="13.5" customHeight="1">
      <c r="A45" s="128" t="s">
        <v>162</v>
      </c>
      <c r="B45" s="119">
        <v>0</v>
      </c>
      <c r="C45" s="119">
        <v>0</v>
      </c>
      <c r="D45" s="119">
        <v>0</v>
      </c>
      <c r="E45" s="110">
        <v>0</v>
      </c>
    </row>
    <row r="46" spans="1:5" ht="13.5" customHeight="1">
      <c r="A46" s="128" t="s">
        <v>163</v>
      </c>
      <c r="B46" s="113">
        <f>SUM(B47:B47)</f>
        <v>0</v>
      </c>
      <c r="C46" s="113">
        <f>SUM(C47:C47)</f>
        <v>0</v>
      </c>
      <c r="D46" s="113">
        <f>SUM(D47:D47)</f>
        <v>0</v>
      </c>
      <c r="E46" s="110">
        <v>0</v>
      </c>
    </row>
    <row r="47" spans="1:5" ht="13.5" customHeight="1">
      <c r="A47" s="136"/>
      <c r="B47" s="119"/>
      <c r="C47" s="119"/>
      <c r="D47" s="119"/>
      <c r="E47" s="110" t="s">
        <v>328</v>
      </c>
    </row>
    <row r="48" spans="1:5" ht="13.5" customHeight="1">
      <c r="A48" s="92" t="s">
        <v>164</v>
      </c>
      <c r="B48" s="137">
        <v>0</v>
      </c>
      <c r="C48" s="137">
        <v>0</v>
      </c>
      <c r="D48" s="137">
        <v>0</v>
      </c>
      <c r="E48" s="110">
        <v>0</v>
      </c>
    </row>
    <row r="49" spans="1:5" ht="13.5" customHeight="1">
      <c r="A49" s="93" t="s">
        <v>127</v>
      </c>
      <c r="B49" s="138">
        <v>0</v>
      </c>
      <c r="C49" s="138">
        <v>0</v>
      </c>
      <c r="D49" s="138">
        <v>0</v>
      </c>
      <c r="E49" s="110">
        <v>0</v>
      </c>
    </row>
    <row r="50" spans="1:5" ht="13.5" customHeight="1">
      <c r="A50" s="99" t="s">
        <v>165</v>
      </c>
      <c r="B50" s="138">
        <v>0</v>
      </c>
      <c r="C50" s="138">
        <v>0</v>
      </c>
      <c r="D50" s="138">
        <v>0</v>
      </c>
      <c r="E50" s="110">
        <v>0</v>
      </c>
    </row>
    <row r="51" spans="1:5" ht="13.5" customHeight="1">
      <c r="A51" s="93" t="s">
        <v>129</v>
      </c>
      <c r="B51" s="138">
        <v>0</v>
      </c>
      <c r="C51" s="138">
        <v>0</v>
      </c>
      <c r="D51" s="138">
        <v>0</v>
      </c>
      <c r="E51" s="110">
        <v>0</v>
      </c>
    </row>
    <row r="52" spans="1:5" ht="13.5" customHeight="1">
      <c r="A52" s="95" t="s">
        <v>166</v>
      </c>
      <c r="B52" s="139">
        <f>B29+B38</f>
        <v>11093</v>
      </c>
      <c r="C52" s="139">
        <f>C29+C38</f>
        <v>14766</v>
      </c>
      <c r="D52" s="139">
        <f>SUM(D30+D38)</f>
        <v>4850</v>
      </c>
      <c r="E52" s="110">
        <f>D52/C52</f>
        <v>0.3284572666937559</v>
      </c>
    </row>
    <row r="53" spans="1:7" ht="13.5" customHeight="1">
      <c r="A53" s="140"/>
      <c r="B53" s="141"/>
      <c r="C53" s="140"/>
      <c r="D53" s="140"/>
      <c r="E53" s="142"/>
      <c r="F53" s="129"/>
      <c r="G53" s="116"/>
    </row>
    <row r="54" spans="1:7" ht="13.5" customHeight="1">
      <c r="A54" s="143"/>
      <c r="B54" s="144"/>
      <c r="C54" s="143"/>
      <c r="D54" s="143"/>
      <c r="E54" s="145"/>
      <c r="F54" s="146"/>
      <c r="G54" s="147"/>
    </row>
    <row r="55" spans="1:7" s="1" customFormat="1" ht="13.5" customHeight="1">
      <c r="A55" s="148"/>
      <c r="B55" s="144"/>
      <c r="C55" s="148"/>
      <c r="D55" s="148"/>
      <c r="E55" s="145"/>
      <c r="F55" s="149"/>
      <c r="G55" s="103"/>
    </row>
    <row r="56" spans="1:7" s="1" customFormat="1" ht="13.5" customHeight="1">
      <c r="A56" s="148"/>
      <c r="B56" s="144"/>
      <c r="C56" s="148"/>
      <c r="D56" s="148"/>
      <c r="E56" s="145"/>
      <c r="F56" s="149"/>
      <c r="G56" s="103"/>
    </row>
    <row r="57" spans="1:7" s="1" customFormat="1" ht="16.5" customHeight="1">
      <c r="A57" s="148"/>
      <c r="B57" s="144"/>
      <c r="C57" s="148"/>
      <c r="D57" s="148"/>
      <c r="E57" s="150"/>
      <c r="F57" s="151"/>
      <c r="G57" s="102"/>
    </row>
    <row r="58" spans="2:7" s="1" customFormat="1" ht="16.5" customHeight="1">
      <c r="B58" s="152"/>
      <c r="C58" s="152"/>
      <c r="D58" s="152"/>
      <c r="E58" s="153"/>
      <c r="F58" s="154"/>
      <c r="G58" s="102"/>
    </row>
    <row r="59" spans="1:7" s="157" customFormat="1" ht="13.5" customHeight="1">
      <c r="A59" s="1"/>
      <c r="B59" s="152"/>
      <c r="C59" s="152"/>
      <c r="D59" s="152"/>
      <c r="E59" s="155"/>
      <c r="F59" s="156"/>
      <c r="G59" s="103"/>
    </row>
    <row r="60" spans="1:10" s="160" customFormat="1" ht="13.5" customHeight="1">
      <c r="A60"/>
      <c r="B60" s="104"/>
      <c r="C60" s="104"/>
      <c r="D60" s="104"/>
      <c r="E60" s="155"/>
      <c r="F60" s="158"/>
      <c r="G60" s="159"/>
      <c r="J60" s="157"/>
    </row>
    <row r="61" spans="1:9" s="160" customFormat="1" ht="13.5" customHeight="1">
      <c r="A61"/>
      <c r="B61" s="104"/>
      <c r="C61" s="104"/>
      <c r="D61" s="104"/>
      <c r="E61" s="161"/>
      <c r="F61" s="162"/>
      <c r="G61" s="163"/>
      <c r="I61" s="157"/>
    </row>
    <row r="62" spans="1:9" s="160" customFormat="1" ht="13.5" customHeight="1">
      <c r="A62"/>
      <c r="B62" s="104"/>
      <c r="C62" s="104"/>
      <c r="D62" s="104"/>
      <c r="E62" s="161"/>
      <c r="F62" s="162"/>
      <c r="G62" s="163"/>
      <c r="I62" s="157"/>
    </row>
    <row r="63" spans="1:9" s="160" customFormat="1" ht="13.5" customHeight="1">
      <c r="A63"/>
      <c r="B63" s="104"/>
      <c r="C63" s="104"/>
      <c r="D63" s="104"/>
      <c r="E63" s="153"/>
      <c r="F63" s="129"/>
      <c r="G63" s="164"/>
      <c r="I63" s="157"/>
    </row>
    <row r="64" spans="1:7" s="160" customFormat="1" ht="13.5" customHeight="1">
      <c r="A64"/>
      <c r="B64" s="104"/>
      <c r="C64" s="104"/>
      <c r="D64" s="104"/>
      <c r="E64" s="150"/>
      <c r="F64" s="115"/>
      <c r="G64" s="116"/>
    </row>
    <row r="65" spans="1:7" s="160" customFormat="1" ht="13.5" customHeight="1">
      <c r="A65"/>
      <c r="B65" s="104"/>
      <c r="C65" s="104"/>
      <c r="D65" s="104"/>
      <c r="E65" s="153"/>
      <c r="F65" s="129"/>
      <c r="G65" s="121"/>
    </row>
    <row r="66" spans="1:7" s="160" customFormat="1" ht="13.5" customHeight="1">
      <c r="A66"/>
      <c r="B66" s="104"/>
      <c r="C66" s="104"/>
      <c r="D66" s="104"/>
      <c r="E66" s="153"/>
      <c r="F66" s="129"/>
      <c r="G66" s="116"/>
    </row>
    <row r="67" spans="5:7" ht="13.5" customHeight="1">
      <c r="E67" s="165"/>
      <c r="F67" s="166"/>
      <c r="G67" s="167"/>
    </row>
    <row r="68" spans="5:7" ht="13.5" customHeight="1">
      <c r="E68" s="165"/>
      <c r="F68" s="166"/>
      <c r="G68" s="167"/>
    </row>
    <row r="69" spans="5:7" ht="13.5" customHeight="1">
      <c r="E69" s="168"/>
      <c r="F69" s="169"/>
      <c r="G69" s="167"/>
    </row>
    <row r="70" spans="5:7" ht="16.5" customHeight="1">
      <c r="E70" s="150"/>
      <c r="F70" s="170"/>
      <c r="G70" s="171"/>
    </row>
    <row r="71" spans="5:7" ht="13.5" customHeight="1">
      <c r="E71" s="150"/>
      <c r="F71" s="115"/>
      <c r="G71" s="172"/>
    </row>
    <row r="72" spans="5:7" ht="13.5" customHeight="1">
      <c r="E72" s="173"/>
      <c r="F72" s="174"/>
      <c r="G72" s="172"/>
    </row>
    <row r="73" spans="5:7" ht="13.5" customHeight="1">
      <c r="E73" s="150"/>
      <c r="F73" s="115"/>
      <c r="G73" s="172"/>
    </row>
    <row r="74" spans="5:7" ht="18" customHeight="1">
      <c r="E74" s="175"/>
      <c r="F74" s="176"/>
      <c r="G74" s="177"/>
    </row>
    <row r="75" spans="5:7" ht="12.75">
      <c r="E75" s="25"/>
      <c r="F75" s="9"/>
      <c r="G75" s="178"/>
    </row>
    <row r="76" spans="5:7" ht="12.75">
      <c r="E76" s="143"/>
      <c r="F76" s="143"/>
      <c r="G76" s="179"/>
    </row>
    <row r="77" spans="5:7" ht="12.75">
      <c r="E77" s="148"/>
      <c r="F77" s="180"/>
      <c r="G77" s="179"/>
    </row>
    <row r="78" spans="5:7" ht="12.75">
      <c r="E78" s="148"/>
      <c r="F78" s="180"/>
      <c r="G78" s="179"/>
    </row>
    <row r="79" spans="5:7" ht="12.75">
      <c r="E79" s="148"/>
      <c r="F79" s="180"/>
      <c r="G79" s="179"/>
    </row>
  </sheetData>
  <sheetProtection/>
  <mergeCells count="4">
    <mergeCell ref="A2:L2"/>
    <mergeCell ref="A3:L3"/>
    <mergeCell ref="A4:E4"/>
    <mergeCell ref="A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8515625" style="16" customWidth="1"/>
    <col min="2" max="2" width="45.7109375" style="12" customWidth="1"/>
    <col min="3" max="4" width="11.8515625" style="14" customWidth="1"/>
    <col min="5" max="5" width="9.8515625" style="14" hidden="1" customWidth="1"/>
    <col min="6" max="6" width="0" style="4" hidden="1" customWidth="1"/>
    <col min="7" max="16384" width="9.140625" style="4" customWidth="1"/>
  </cols>
  <sheetData>
    <row r="1" spans="1:6" ht="12.75">
      <c r="A1" s="309" t="s">
        <v>364</v>
      </c>
      <c r="B1" s="309"/>
      <c r="C1" s="309"/>
      <c r="D1" s="309"/>
      <c r="E1" s="309"/>
      <c r="F1" s="9"/>
    </row>
    <row r="2" spans="1:6" ht="25.5" customHeight="1">
      <c r="A2" s="309"/>
      <c r="B2" s="309"/>
      <c r="C2" s="309"/>
      <c r="D2" s="309"/>
      <c r="E2" s="309"/>
      <c r="F2" s="9"/>
    </row>
    <row r="3" spans="1:6" ht="15.75">
      <c r="A3" s="318" t="s">
        <v>320</v>
      </c>
      <c r="B3" s="317"/>
      <c r="C3" s="317"/>
      <c r="D3" s="317"/>
      <c r="E3" s="317"/>
      <c r="F3" s="317"/>
    </row>
    <row r="4" spans="1:6" s="6" customFormat="1" ht="15.75">
      <c r="A4" s="310" t="s">
        <v>291</v>
      </c>
      <c r="B4" s="317"/>
      <c r="C4" s="317"/>
      <c r="D4" s="317"/>
      <c r="E4" s="317"/>
      <c r="F4" s="317"/>
    </row>
    <row r="5" spans="1:6" ht="12.75">
      <c r="A5" s="9"/>
      <c r="B5" s="197"/>
      <c r="C5" s="249"/>
      <c r="D5" s="9"/>
      <c r="E5" s="9"/>
      <c r="F5" s="9"/>
    </row>
    <row r="6" spans="1:6" ht="12.75">
      <c r="A6" s="316" t="s">
        <v>3</v>
      </c>
      <c r="B6" s="317"/>
      <c r="C6" s="317"/>
      <c r="D6" s="317"/>
      <c r="E6" s="317"/>
      <c r="F6" s="317"/>
    </row>
    <row r="7" spans="1:6" ht="51">
      <c r="A7" s="288"/>
      <c r="B7" s="284" t="s">
        <v>205</v>
      </c>
      <c r="C7" s="50" t="s">
        <v>283</v>
      </c>
      <c r="D7" s="261" t="s">
        <v>285</v>
      </c>
      <c r="E7" s="261" t="s">
        <v>284</v>
      </c>
      <c r="F7" s="261" t="s">
        <v>292</v>
      </c>
    </row>
    <row r="8" spans="1:6" ht="12.75">
      <c r="A8" s="97">
        <v>1</v>
      </c>
      <c r="B8" s="285" t="s">
        <v>332</v>
      </c>
      <c r="C8" s="250">
        <v>0</v>
      </c>
      <c r="D8" s="250">
        <v>0</v>
      </c>
      <c r="E8" s="250">
        <v>60</v>
      </c>
      <c r="F8" s="251">
        <v>1.6</v>
      </c>
    </row>
    <row r="9" spans="1:6" ht="12.75">
      <c r="A9" s="288">
        <v>2</v>
      </c>
      <c r="B9" s="286" t="s">
        <v>329</v>
      </c>
      <c r="C9" s="119">
        <v>3035</v>
      </c>
      <c r="D9" s="119">
        <v>3035</v>
      </c>
      <c r="E9" s="119">
        <v>1956</v>
      </c>
      <c r="F9" s="251">
        <f>E9/D9</f>
        <v>0.6444810543657331</v>
      </c>
    </row>
    <row r="10" spans="1:6" ht="12.75">
      <c r="A10" s="288">
        <v>3</v>
      </c>
      <c r="B10" s="286" t="s">
        <v>330</v>
      </c>
      <c r="C10" s="119">
        <v>3035</v>
      </c>
      <c r="D10" s="119">
        <v>3035</v>
      </c>
      <c r="E10" s="119">
        <v>3267</v>
      </c>
      <c r="F10" s="251">
        <f>E10/D10</f>
        <v>1.0764415156507414</v>
      </c>
    </row>
    <row r="11" spans="1:6" ht="12.75">
      <c r="A11" s="97">
        <v>4</v>
      </c>
      <c r="B11" s="286" t="s">
        <v>331</v>
      </c>
      <c r="C11" s="119">
        <v>0</v>
      </c>
      <c r="D11" s="252">
        <v>5824</v>
      </c>
      <c r="E11" s="224">
        <v>5824</v>
      </c>
      <c r="F11" s="289">
        <f>E11/D11</f>
        <v>1</v>
      </c>
    </row>
    <row r="12" spans="1:6" ht="12.75">
      <c r="A12" s="97">
        <v>5</v>
      </c>
      <c r="B12" s="286" t="s">
        <v>333</v>
      </c>
      <c r="C12" s="119"/>
      <c r="D12" s="119">
        <v>5904</v>
      </c>
      <c r="E12" s="230">
        <v>0</v>
      </c>
      <c r="F12" s="251">
        <v>0</v>
      </c>
    </row>
    <row r="13" spans="1:6" s="7" customFormat="1" ht="12.75">
      <c r="A13" s="288">
        <v>6</v>
      </c>
      <c r="B13" s="287" t="s">
        <v>206</v>
      </c>
      <c r="C13" s="253">
        <f>SUM(C9:C11)</f>
        <v>6070</v>
      </c>
      <c r="D13" s="253">
        <f>SUM(D9:D11)</f>
        <v>11894</v>
      </c>
      <c r="E13" s="253">
        <f>SUM(E8:F12)</f>
        <v>11111.320922570016</v>
      </c>
      <c r="F13" s="254">
        <f>E13/D13</f>
        <v>0.934195470200943</v>
      </c>
    </row>
    <row r="14" spans="3:5" ht="11.25">
      <c r="C14" s="13"/>
      <c r="D14" s="13"/>
      <c r="E14" s="13"/>
    </row>
    <row r="15" spans="3:5" ht="11.25">
      <c r="C15" s="13"/>
      <c r="D15" s="13"/>
      <c r="E15" s="13"/>
    </row>
    <row r="16" spans="3:5" ht="11.25">
      <c r="C16" s="13"/>
      <c r="D16" s="13"/>
      <c r="E16" s="13"/>
    </row>
    <row r="17" spans="3:5" ht="11.25">
      <c r="C17" s="13"/>
      <c r="D17" s="13"/>
      <c r="E17" s="13"/>
    </row>
    <row r="18" spans="3:5" ht="11.25">
      <c r="C18" s="13"/>
      <c r="D18" s="13"/>
      <c r="E18" s="13"/>
    </row>
    <row r="19" spans="3:5" ht="11.25">
      <c r="C19" s="13"/>
      <c r="D19" s="13"/>
      <c r="E19" s="13"/>
    </row>
    <row r="20" spans="3:5" ht="11.25">
      <c r="C20" s="13"/>
      <c r="D20" s="13"/>
      <c r="E20" s="13"/>
    </row>
  </sheetData>
  <sheetProtection/>
  <mergeCells count="5">
    <mergeCell ref="A6:F6"/>
    <mergeCell ref="A1:E1"/>
    <mergeCell ref="A2:E2"/>
    <mergeCell ref="A4:F4"/>
    <mergeCell ref="A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.57421875" style="104" customWidth="1"/>
    <col min="2" max="2" width="6.00390625" style="104" customWidth="1"/>
    <col min="3" max="3" width="13.7109375" style="104" customWidth="1"/>
    <col min="4" max="4" width="8.28125" style="104" customWidth="1"/>
    <col min="5" max="5" width="9.421875" style="104" customWidth="1"/>
    <col min="6" max="6" width="9.421875" style="104" hidden="1" customWidth="1"/>
    <col min="7" max="7" width="7.28125" style="256" hidden="1" customWidth="1"/>
    <col min="8" max="8" width="8.140625" style="104" customWidth="1"/>
    <col min="9" max="9" width="9.28125" style="104" customWidth="1"/>
    <col min="10" max="10" width="9.28125" style="104" hidden="1" customWidth="1"/>
    <col min="11" max="11" width="10.421875" style="104" hidden="1" customWidth="1"/>
    <col min="12" max="12" width="7.57421875" style="104" customWidth="1"/>
    <col min="13" max="13" width="9.00390625" style="104" customWidth="1"/>
    <col min="14" max="14" width="9.00390625" style="104" hidden="1" customWidth="1"/>
    <col min="15" max="15" width="9.140625" style="104" hidden="1" customWidth="1"/>
    <col min="16" max="16" width="7.8515625" style="104" customWidth="1"/>
    <col min="17" max="17" width="9.28125" style="104" customWidth="1"/>
    <col min="18" max="18" width="9.28125" style="104" hidden="1" customWidth="1"/>
    <col min="19" max="19" width="10.140625" style="104" hidden="1" customWidth="1"/>
    <col min="20" max="20" width="7.00390625" style="104" customWidth="1"/>
    <col min="21" max="22" width="7.140625" style="104" customWidth="1"/>
    <col min="23" max="23" width="8.140625" style="104" customWidth="1"/>
    <col min="24" max="25" width="8.00390625" style="104" customWidth="1"/>
    <col min="26" max="26" width="6.421875" style="104" hidden="1" customWidth="1"/>
    <col min="27" max="27" width="7.28125" style="104" hidden="1" customWidth="1"/>
    <col min="28" max="28" width="6.28125" style="104" customWidth="1"/>
    <col min="29" max="30" width="6.7109375" style="104" customWidth="1"/>
    <col min="31" max="31" width="9.8515625" style="104" customWidth="1"/>
    <col min="32" max="16384" width="9.140625" style="104" customWidth="1"/>
  </cols>
  <sheetData>
    <row r="1" spans="1:12" ht="12" customHeight="1">
      <c r="A1" s="313" t="s">
        <v>365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1.2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29" ht="11.25">
      <c r="A3" s="321" t="s">
        <v>321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AC3" s="104" t="s">
        <v>3</v>
      </c>
    </row>
    <row r="4" spans="1:23" ht="12" thickBot="1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</row>
    <row r="5" spans="1:31" ht="13.5" thickBot="1">
      <c r="A5" s="324" t="s">
        <v>207</v>
      </c>
      <c r="B5" s="206"/>
      <c r="C5" s="206"/>
      <c r="D5" s="319"/>
      <c r="E5" s="320"/>
      <c r="F5" s="320"/>
      <c r="G5" s="320"/>
      <c r="H5" s="319" t="s">
        <v>208</v>
      </c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</row>
    <row r="6" spans="1:31" ht="24" customHeight="1" thickBot="1">
      <c r="A6" s="324"/>
      <c r="B6" s="206" t="s">
        <v>209</v>
      </c>
      <c r="C6" s="206" t="s">
        <v>210</v>
      </c>
      <c r="D6" s="319" t="s">
        <v>211</v>
      </c>
      <c r="E6" s="320"/>
      <c r="F6" s="320"/>
      <c r="G6" s="320"/>
      <c r="H6" s="319" t="s">
        <v>15</v>
      </c>
      <c r="I6" s="320"/>
      <c r="J6" s="320"/>
      <c r="K6" s="320"/>
      <c r="L6" s="319" t="s">
        <v>212</v>
      </c>
      <c r="M6" s="320"/>
      <c r="N6" s="320"/>
      <c r="O6" s="320"/>
      <c r="P6" s="319" t="s">
        <v>213</v>
      </c>
      <c r="Q6" s="320"/>
      <c r="R6" s="320"/>
      <c r="S6" s="320"/>
      <c r="T6" s="319" t="s">
        <v>214</v>
      </c>
      <c r="U6" s="319"/>
      <c r="V6" s="319"/>
      <c r="W6" s="319"/>
      <c r="X6" s="319" t="s">
        <v>215</v>
      </c>
      <c r="Y6" s="319"/>
      <c r="Z6" s="320"/>
      <c r="AA6" s="320"/>
      <c r="AB6" s="319" t="s">
        <v>216</v>
      </c>
      <c r="AC6" s="320"/>
      <c r="AD6" s="320"/>
      <c r="AE6" s="320"/>
    </row>
    <row r="7" spans="1:31" ht="74.25" customHeight="1" thickBot="1">
      <c r="A7" s="324"/>
      <c r="B7" s="206" t="s">
        <v>217</v>
      </c>
      <c r="C7" s="207"/>
      <c r="D7" s="206" t="s">
        <v>294</v>
      </c>
      <c r="E7" s="206" t="s">
        <v>295</v>
      </c>
      <c r="F7" s="206" t="s">
        <v>284</v>
      </c>
      <c r="G7" s="235" t="s">
        <v>267</v>
      </c>
      <c r="H7" s="206" t="s">
        <v>294</v>
      </c>
      <c r="I7" s="206" t="s">
        <v>295</v>
      </c>
      <c r="J7" s="206" t="s">
        <v>284</v>
      </c>
      <c r="K7" s="235" t="s">
        <v>267</v>
      </c>
      <c r="L7" s="206" t="s">
        <v>294</v>
      </c>
      <c r="M7" s="206" t="s">
        <v>295</v>
      </c>
      <c r="N7" s="206" t="s">
        <v>284</v>
      </c>
      <c r="O7" s="235" t="s">
        <v>267</v>
      </c>
      <c r="P7" s="206" t="s">
        <v>294</v>
      </c>
      <c r="Q7" s="206" t="s">
        <v>295</v>
      </c>
      <c r="R7" s="206" t="s">
        <v>284</v>
      </c>
      <c r="S7" s="235" t="s">
        <v>267</v>
      </c>
      <c r="T7" s="206" t="s">
        <v>294</v>
      </c>
      <c r="U7" s="206" t="s">
        <v>295</v>
      </c>
      <c r="V7" s="206" t="s">
        <v>284</v>
      </c>
      <c r="W7" s="235" t="s">
        <v>267</v>
      </c>
      <c r="X7" s="206" t="s">
        <v>294</v>
      </c>
      <c r="Y7" s="206" t="s">
        <v>295</v>
      </c>
      <c r="Z7" s="206" t="s">
        <v>284</v>
      </c>
      <c r="AA7" s="235" t="s">
        <v>267</v>
      </c>
      <c r="AB7" s="206" t="s">
        <v>294</v>
      </c>
      <c r="AC7" s="206" t="s">
        <v>295</v>
      </c>
      <c r="AD7" s="206" t="s">
        <v>284</v>
      </c>
      <c r="AE7" s="235" t="s">
        <v>267</v>
      </c>
    </row>
    <row r="8" spans="1:31" ht="12" customHeight="1" hidden="1">
      <c r="A8" s="324"/>
      <c r="B8" s="207"/>
      <c r="C8" s="207"/>
      <c r="D8" s="207"/>
      <c r="E8" s="207"/>
      <c r="F8" s="207"/>
      <c r="G8" s="255"/>
      <c r="H8" s="319" t="s">
        <v>218</v>
      </c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</row>
    <row r="9" spans="1:31" ht="24" customHeight="1" thickBot="1">
      <c r="A9" s="198" t="s">
        <v>219</v>
      </c>
      <c r="B9" s="198">
        <v>11130</v>
      </c>
      <c r="C9" s="198" t="s">
        <v>16</v>
      </c>
      <c r="D9" s="200"/>
      <c r="E9" s="200">
        <f aca="true" t="shared" si="0" ref="E9:E34">SUM(I9+M9+Q9+U9+Y9+AC9)</f>
        <v>22929</v>
      </c>
      <c r="F9" s="200">
        <f aca="true" t="shared" si="1" ref="F9:F34">SUM(J9+N9+R9+V9+Z9+AD9)</f>
        <v>12724</v>
      </c>
      <c r="G9" s="238">
        <f>F9/E9</f>
        <v>0.5549304374373065</v>
      </c>
      <c r="H9" s="203"/>
      <c r="I9" s="203">
        <v>4324</v>
      </c>
      <c r="J9" s="203">
        <v>4324</v>
      </c>
      <c r="K9" s="201">
        <f>J9/I9</f>
        <v>1</v>
      </c>
      <c r="L9" s="203"/>
      <c r="M9" s="203">
        <v>762</v>
      </c>
      <c r="N9" s="203">
        <v>762</v>
      </c>
      <c r="O9" s="201">
        <f>N9/M9</f>
        <v>1</v>
      </c>
      <c r="P9" s="236"/>
      <c r="Q9" s="236">
        <v>1818</v>
      </c>
      <c r="R9" s="236">
        <v>1818</v>
      </c>
      <c r="S9" s="201">
        <f>R9/Q9</f>
        <v>1</v>
      </c>
      <c r="T9" s="203"/>
      <c r="U9" s="203"/>
      <c r="V9" s="203"/>
      <c r="W9" s="203"/>
      <c r="X9" s="203"/>
      <c r="Y9" s="203">
        <v>16025</v>
      </c>
      <c r="Z9" s="203">
        <v>5820</v>
      </c>
      <c r="AA9" s="201">
        <v>1</v>
      </c>
      <c r="AB9" s="203"/>
      <c r="AC9" s="203"/>
      <c r="AD9" s="203"/>
      <c r="AE9" s="201"/>
    </row>
    <row r="10" spans="1:31" ht="24" customHeight="1" thickBot="1">
      <c r="A10" s="198" t="s">
        <v>220</v>
      </c>
      <c r="B10" s="198">
        <v>13320</v>
      </c>
      <c r="C10" s="198" t="s">
        <v>221</v>
      </c>
      <c r="D10" s="200"/>
      <c r="E10" s="200">
        <f t="shared" si="0"/>
        <v>93</v>
      </c>
      <c r="F10" s="200">
        <f t="shared" si="1"/>
        <v>93</v>
      </c>
      <c r="G10" s="238">
        <f aca="true" t="shared" si="2" ref="G10:G35">F10/E10</f>
        <v>1</v>
      </c>
      <c r="H10" s="202"/>
      <c r="I10" s="203"/>
      <c r="J10" s="203"/>
      <c r="K10" s="201"/>
      <c r="L10" s="203"/>
      <c r="M10" s="203"/>
      <c r="N10" s="203"/>
      <c r="O10" s="201"/>
      <c r="P10" s="203"/>
      <c r="Q10" s="203">
        <v>93</v>
      </c>
      <c r="R10" s="203">
        <v>93</v>
      </c>
      <c r="S10" s="201">
        <f>R10/Q10</f>
        <v>1</v>
      </c>
      <c r="T10" s="203"/>
      <c r="U10" s="203"/>
      <c r="V10" s="203"/>
      <c r="W10" s="203"/>
      <c r="X10" s="203"/>
      <c r="Y10" s="203"/>
      <c r="Z10" s="203"/>
      <c r="AA10" s="201"/>
      <c r="AB10" s="203"/>
      <c r="AC10" s="203"/>
      <c r="AD10" s="203"/>
      <c r="AE10" s="203"/>
    </row>
    <row r="11" spans="1:31" ht="24" customHeight="1" thickBot="1">
      <c r="A11" s="198" t="s">
        <v>222</v>
      </c>
      <c r="B11" s="198">
        <v>11350</v>
      </c>
      <c r="C11" s="198" t="s">
        <v>223</v>
      </c>
      <c r="D11" s="200"/>
      <c r="E11" s="200">
        <f t="shared" si="0"/>
        <v>223</v>
      </c>
      <c r="F11" s="200">
        <f t="shared" si="1"/>
        <v>223</v>
      </c>
      <c r="G11" s="238">
        <f t="shared" si="2"/>
        <v>1</v>
      </c>
      <c r="H11" s="202"/>
      <c r="I11" s="203"/>
      <c r="J11" s="203"/>
      <c r="K11" s="201"/>
      <c r="L11" s="203"/>
      <c r="M11" s="203"/>
      <c r="N11" s="203"/>
      <c r="O11" s="201"/>
      <c r="P11" s="203"/>
      <c r="Q11" s="203">
        <v>223</v>
      </c>
      <c r="R11" s="203">
        <v>223</v>
      </c>
      <c r="S11" s="201">
        <f>R11/Q11</f>
        <v>1</v>
      </c>
      <c r="T11" s="203"/>
      <c r="U11" s="203"/>
      <c r="V11" s="203"/>
      <c r="W11" s="203"/>
      <c r="X11" s="203"/>
      <c r="Y11" s="203"/>
      <c r="Z11" s="203"/>
      <c r="AA11" s="201"/>
      <c r="AB11" s="203"/>
      <c r="AC11" s="203"/>
      <c r="AD11" s="203"/>
      <c r="AE11" s="203"/>
    </row>
    <row r="12" spans="1:31" ht="24" customHeight="1" thickBot="1">
      <c r="A12" s="198" t="s">
        <v>224</v>
      </c>
      <c r="B12" s="198">
        <v>32020</v>
      </c>
      <c r="C12" s="198" t="s">
        <v>225</v>
      </c>
      <c r="D12" s="200"/>
      <c r="E12" s="200">
        <f t="shared" si="0"/>
        <v>40</v>
      </c>
      <c r="F12" s="200">
        <f t="shared" si="1"/>
        <v>40</v>
      </c>
      <c r="G12" s="238">
        <f t="shared" si="2"/>
        <v>1</v>
      </c>
      <c r="H12" s="202"/>
      <c r="I12" s="203"/>
      <c r="J12" s="203"/>
      <c r="K12" s="201"/>
      <c r="L12" s="203"/>
      <c r="M12" s="203"/>
      <c r="N12" s="203"/>
      <c r="O12" s="201"/>
      <c r="P12" s="203"/>
      <c r="Q12" s="203">
        <v>40</v>
      </c>
      <c r="R12" s="203">
        <v>40</v>
      </c>
      <c r="S12" s="201">
        <f>R12/Q12</f>
        <v>1</v>
      </c>
      <c r="T12" s="203"/>
      <c r="U12" s="203"/>
      <c r="V12" s="203"/>
      <c r="W12" s="203"/>
      <c r="X12" s="203"/>
      <c r="Y12" s="203"/>
      <c r="Z12" s="203"/>
      <c r="AA12" s="201"/>
      <c r="AB12" s="203"/>
      <c r="AC12" s="203"/>
      <c r="AD12" s="203"/>
      <c r="AE12" s="203"/>
    </row>
    <row r="13" spans="1:31" ht="24" customHeight="1" thickBot="1">
      <c r="A13" s="198" t="s">
        <v>226</v>
      </c>
      <c r="B13" s="198">
        <v>41231</v>
      </c>
      <c r="C13" s="198" t="s">
        <v>17</v>
      </c>
      <c r="D13" s="200"/>
      <c r="E13" s="200">
        <f t="shared" si="0"/>
        <v>34978</v>
      </c>
      <c r="F13" s="200">
        <f t="shared" si="1"/>
        <v>13942</v>
      </c>
      <c r="G13" s="238">
        <f t="shared" si="2"/>
        <v>0.3985934015666991</v>
      </c>
      <c r="H13" s="202"/>
      <c r="I13" s="203">
        <v>12680</v>
      </c>
      <c r="J13" s="203">
        <v>11707</v>
      </c>
      <c r="K13" s="201">
        <f>J13/I13</f>
        <v>0.9232649842271293</v>
      </c>
      <c r="L13" s="203"/>
      <c r="M13" s="203">
        <v>1324</v>
      </c>
      <c r="N13" s="203">
        <v>1136</v>
      </c>
      <c r="O13" s="201">
        <f>N13/M13</f>
        <v>0.8580060422960725</v>
      </c>
      <c r="P13" s="236"/>
      <c r="Q13" s="236">
        <v>20974</v>
      </c>
      <c r="R13" s="236">
        <v>1099</v>
      </c>
      <c r="S13" s="201">
        <f>R13/Q13</f>
        <v>0.05239820730428149</v>
      </c>
      <c r="T13" s="203"/>
      <c r="U13" s="203"/>
      <c r="V13" s="203"/>
      <c r="W13" s="203"/>
      <c r="X13" s="203"/>
      <c r="Y13" s="203"/>
      <c r="Z13" s="203"/>
      <c r="AA13" s="201"/>
      <c r="AB13" s="203"/>
      <c r="AC13" s="203"/>
      <c r="AD13" s="203"/>
      <c r="AE13" s="203"/>
    </row>
    <row r="14" spans="1:31" ht="24" customHeight="1" thickBot="1">
      <c r="A14" s="198" t="s">
        <v>227</v>
      </c>
      <c r="B14" s="198">
        <v>45160</v>
      </c>
      <c r="C14" s="198" t="s">
        <v>18</v>
      </c>
      <c r="D14" s="200"/>
      <c r="E14" s="200">
        <f t="shared" si="0"/>
        <v>0</v>
      </c>
      <c r="F14" s="200">
        <f t="shared" si="1"/>
        <v>0</v>
      </c>
      <c r="G14" s="238">
        <v>0</v>
      </c>
      <c r="H14" s="202"/>
      <c r="I14" s="203"/>
      <c r="J14" s="203"/>
      <c r="K14" s="201"/>
      <c r="L14" s="203"/>
      <c r="M14" s="203"/>
      <c r="N14" s="203"/>
      <c r="O14" s="201"/>
      <c r="P14" s="203"/>
      <c r="Q14" s="203"/>
      <c r="R14" s="203"/>
      <c r="S14" s="201"/>
      <c r="T14" s="203"/>
      <c r="U14" s="203"/>
      <c r="V14" s="203"/>
      <c r="W14" s="203"/>
      <c r="X14" s="203"/>
      <c r="Y14" s="203"/>
      <c r="Z14" s="203"/>
      <c r="AA14" s="201"/>
      <c r="AB14" s="203"/>
      <c r="AC14" s="203"/>
      <c r="AD14" s="203"/>
      <c r="AE14" s="203"/>
    </row>
    <row r="15" spans="1:31" ht="24" customHeight="1" thickBot="1">
      <c r="A15" s="198" t="s">
        <v>228</v>
      </c>
      <c r="B15" s="198">
        <v>52020</v>
      </c>
      <c r="C15" s="198" t="s">
        <v>19</v>
      </c>
      <c r="D15" s="200"/>
      <c r="E15" s="200">
        <f t="shared" si="0"/>
        <v>0</v>
      </c>
      <c r="F15" s="200">
        <f t="shared" si="1"/>
        <v>0</v>
      </c>
      <c r="G15" s="238">
        <v>0</v>
      </c>
      <c r="H15" s="202"/>
      <c r="I15" s="203"/>
      <c r="J15" s="203"/>
      <c r="K15" s="201"/>
      <c r="L15" s="203"/>
      <c r="M15" s="203"/>
      <c r="N15" s="203"/>
      <c r="O15" s="201"/>
      <c r="P15" s="203"/>
      <c r="Q15" s="203"/>
      <c r="R15" s="203"/>
      <c r="S15" s="201"/>
      <c r="T15" s="203"/>
      <c r="U15" s="203"/>
      <c r="V15" s="203"/>
      <c r="W15" s="203"/>
      <c r="X15" s="203"/>
      <c r="Y15" s="203"/>
      <c r="Z15" s="203"/>
      <c r="AA15" s="201"/>
      <c r="AB15" s="203"/>
      <c r="AC15" s="203"/>
      <c r="AD15" s="203"/>
      <c r="AE15" s="203"/>
    </row>
    <row r="16" spans="1:31" ht="24" customHeight="1" thickBot="1">
      <c r="A16" s="198" t="s">
        <v>230</v>
      </c>
      <c r="B16" s="198">
        <v>63020</v>
      </c>
      <c r="C16" s="198" t="s">
        <v>20</v>
      </c>
      <c r="D16" s="200"/>
      <c r="E16" s="200">
        <f t="shared" si="0"/>
        <v>5824</v>
      </c>
      <c r="F16" s="200">
        <f t="shared" si="1"/>
        <v>5824</v>
      </c>
      <c r="G16" s="238">
        <f t="shared" si="2"/>
        <v>1</v>
      </c>
      <c r="H16" s="202"/>
      <c r="I16" s="203"/>
      <c r="J16" s="203"/>
      <c r="K16" s="201"/>
      <c r="L16" s="203"/>
      <c r="M16" s="203"/>
      <c r="N16" s="203"/>
      <c r="O16" s="201"/>
      <c r="P16" s="203"/>
      <c r="Q16" s="203"/>
      <c r="R16" s="203"/>
      <c r="S16" s="201"/>
      <c r="T16" s="203"/>
      <c r="U16" s="203"/>
      <c r="V16" s="203"/>
      <c r="W16" s="203"/>
      <c r="X16" s="203"/>
      <c r="Y16" s="203">
        <v>5824</v>
      </c>
      <c r="Z16" s="203">
        <v>5824</v>
      </c>
      <c r="AA16" s="201">
        <v>1</v>
      </c>
      <c r="AB16" s="203"/>
      <c r="AC16" s="203"/>
      <c r="AD16" s="203"/>
      <c r="AE16" s="203"/>
    </row>
    <row r="17" spans="1:31" ht="24" customHeight="1" thickBot="1">
      <c r="A17" s="198" t="s">
        <v>231</v>
      </c>
      <c r="B17" s="198">
        <v>64010</v>
      </c>
      <c r="C17" s="198" t="s">
        <v>21</v>
      </c>
      <c r="D17" s="200"/>
      <c r="E17" s="200">
        <f t="shared" si="0"/>
        <v>1248</v>
      </c>
      <c r="F17" s="200">
        <f t="shared" si="1"/>
        <v>1248</v>
      </c>
      <c r="G17" s="238">
        <f t="shared" si="2"/>
        <v>1</v>
      </c>
      <c r="H17" s="202"/>
      <c r="I17" s="203"/>
      <c r="J17" s="203"/>
      <c r="K17" s="201"/>
      <c r="L17" s="203"/>
      <c r="M17" s="203"/>
      <c r="N17" s="203"/>
      <c r="O17" s="201"/>
      <c r="P17" s="203"/>
      <c r="Q17" s="203">
        <v>1248</v>
      </c>
      <c r="R17" s="203">
        <v>1248</v>
      </c>
      <c r="S17" s="201">
        <f>R17/Q17</f>
        <v>1</v>
      </c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</row>
    <row r="18" spans="1:31" ht="24" customHeight="1" thickBot="1">
      <c r="A18" s="198" t="s">
        <v>232</v>
      </c>
      <c r="B18" s="198">
        <v>66010</v>
      </c>
      <c r="C18" s="198" t="s">
        <v>22</v>
      </c>
      <c r="D18" s="200"/>
      <c r="E18" s="200">
        <f t="shared" si="0"/>
        <v>1194</v>
      </c>
      <c r="F18" s="200">
        <f t="shared" si="1"/>
        <v>1194</v>
      </c>
      <c r="G18" s="238">
        <f t="shared" si="2"/>
        <v>1</v>
      </c>
      <c r="H18" s="202"/>
      <c r="I18" s="203"/>
      <c r="J18" s="203"/>
      <c r="K18" s="201"/>
      <c r="L18" s="203"/>
      <c r="M18" s="203"/>
      <c r="N18" s="203"/>
      <c r="O18" s="201"/>
      <c r="P18" s="203"/>
      <c r="Q18" s="203">
        <v>1194</v>
      </c>
      <c r="R18" s="203">
        <v>1194</v>
      </c>
      <c r="S18" s="201">
        <f>R18/Q18</f>
        <v>1</v>
      </c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</row>
    <row r="19" spans="1:31" ht="41.25" customHeight="1" thickBot="1">
      <c r="A19" s="198" t="s">
        <v>233</v>
      </c>
      <c r="B19" s="198">
        <v>66020</v>
      </c>
      <c r="C19" s="198" t="s">
        <v>235</v>
      </c>
      <c r="D19" s="200"/>
      <c r="E19" s="200">
        <f t="shared" si="0"/>
        <v>1256</v>
      </c>
      <c r="F19" s="200">
        <f t="shared" si="1"/>
        <v>1256</v>
      </c>
      <c r="G19" s="238">
        <f t="shared" si="2"/>
        <v>1</v>
      </c>
      <c r="H19" s="202"/>
      <c r="I19" s="203"/>
      <c r="J19" s="203"/>
      <c r="K19" s="201"/>
      <c r="L19" s="203"/>
      <c r="M19" s="203"/>
      <c r="N19" s="203"/>
      <c r="O19" s="201"/>
      <c r="P19" s="203"/>
      <c r="Q19" s="203">
        <v>1256</v>
      </c>
      <c r="R19" s="203">
        <v>1256</v>
      </c>
      <c r="S19" s="201">
        <f>R19/Q19</f>
        <v>1</v>
      </c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</row>
    <row r="20" spans="1:31" ht="24" customHeight="1" thickBot="1">
      <c r="A20" s="198" t="s">
        <v>234</v>
      </c>
      <c r="B20" s="198">
        <v>72111</v>
      </c>
      <c r="C20" s="198" t="s">
        <v>24</v>
      </c>
      <c r="D20" s="200"/>
      <c r="E20" s="200">
        <f t="shared" si="0"/>
        <v>71</v>
      </c>
      <c r="F20" s="200">
        <f t="shared" si="1"/>
        <v>71</v>
      </c>
      <c r="G20" s="238">
        <f t="shared" si="2"/>
        <v>1</v>
      </c>
      <c r="H20" s="202"/>
      <c r="I20" s="203"/>
      <c r="J20" s="203"/>
      <c r="K20" s="201"/>
      <c r="L20" s="203"/>
      <c r="M20" s="203"/>
      <c r="N20" s="203"/>
      <c r="O20" s="201"/>
      <c r="P20" s="203"/>
      <c r="Q20" s="203">
        <v>71</v>
      </c>
      <c r="R20" s="203">
        <v>71</v>
      </c>
      <c r="S20" s="201">
        <f>R20/Q20</f>
        <v>1</v>
      </c>
      <c r="T20" s="203"/>
      <c r="U20" s="203"/>
      <c r="V20" s="203"/>
      <c r="W20" s="203"/>
      <c r="X20" s="203"/>
      <c r="Y20" s="203"/>
      <c r="Z20" s="203"/>
      <c r="AA20" s="201"/>
      <c r="AB20" s="203"/>
      <c r="AC20" s="203"/>
      <c r="AD20" s="203"/>
      <c r="AE20" s="203"/>
    </row>
    <row r="21" spans="1:31" ht="24" customHeight="1" thickBot="1">
      <c r="A21" s="198" t="s">
        <v>236</v>
      </c>
      <c r="B21" s="198">
        <v>72311</v>
      </c>
      <c r="C21" s="198" t="s">
        <v>25</v>
      </c>
      <c r="D21" s="200"/>
      <c r="E21" s="200">
        <f t="shared" si="0"/>
        <v>0</v>
      </c>
      <c r="F21" s="200">
        <f t="shared" si="1"/>
        <v>0</v>
      </c>
      <c r="G21" s="238">
        <v>0</v>
      </c>
      <c r="H21" s="202"/>
      <c r="I21" s="203"/>
      <c r="J21" s="203"/>
      <c r="K21" s="201"/>
      <c r="L21" s="203"/>
      <c r="M21" s="203"/>
      <c r="N21" s="203"/>
      <c r="O21" s="201"/>
      <c r="P21" s="203"/>
      <c r="Q21" s="203"/>
      <c r="R21" s="203"/>
      <c r="S21" s="201"/>
      <c r="T21" s="203"/>
      <c r="U21" s="203"/>
      <c r="V21" s="203"/>
      <c r="W21" s="203"/>
      <c r="X21" s="203"/>
      <c r="Y21" s="203"/>
      <c r="Z21" s="203"/>
      <c r="AA21" s="201"/>
      <c r="AB21" s="203"/>
      <c r="AC21" s="203"/>
      <c r="AD21" s="203"/>
      <c r="AE21" s="203"/>
    </row>
    <row r="22" spans="1:31" ht="24" customHeight="1" thickBot="1">
      <c r="A22" s="198" t="s">
        <v>259</v>
      </c>
      <c r="B22" s="198">
        <v>74031</v>
      </c>
      <c r="C22" s="198" t="s">
        <v>26</v>
      </c>
      <c r="D22" s="200"/>
      <c r="E22" s="200">
        <f t="shared" si="0"/>
        <v>0</v>
      </c>
      <c r="F22" s="200">
        <f t="shared" si="1"/>
        <v>0</v>
      </c>
      <c r="G22" s="238">
        <v>0</v>
      </c>
      <c r="H22" s="202"/>
      <c r="I22" s="203"/>
      <c r="J22" s="203"/>
      <c r="K22" s="201"/>
      <c r="L22" s="203"/>
      <c r="M22" s="203"/>
      <c r="N22" s="203"/>
      <c r="O22" s="201"/>
      <c r="P22" s="203"/>
      <c r="Q22" s="203"/>
      <c r="R22" s="203"/>
      <c r="S22" s="201"/>
      <c r="T22" s="203"/>
      <c r="U22" s="203"/>
      <c r="V22" s="203"/>
      <c r="W22" s="203"/>
      <c r="X22" s="203"/>
      <c r="Y22" s="203"/>
      <c r="Z22" s="203"/>
      <c r="AA22" s="201"/>
      <c r="AB22" s="203"/>
      <c r="AC22" s="203"/>
      <c r="AD22" s="203"/>
      <c r="AE22" s="203"/>
    </row>
    <row r="23" spans="1:31" ht="24" customHeight="1" thickBot="1">
      <c r="A23" s="198" t="s">
        <v>237</v>
      </c>
      <c r="B23" s="198">
        <v>76062</v>
      </c>
      <c r="C23" s="198" t="s">
        <v>27</v>
      </c>
      <c r="D23" s="200"/>
      <c r="E23" s="200">
        <f t="shared" si="0"/>
        <v>0</v>
      </c>
      <c r="F23" s="200">
        <f t="shared" si="1"/>
        <v>0</v>
      </c>
      <c r="G23" s="238">
        <v>0</v>
      </c>
      <c r="H23" s="202"/>
      <c r="I23" s="203"/>
      <c r="J23" s="203"/>
      <c r="K23" s="201"/>
      <c r="L23" s="203"/>
      <c r="M23" s="203"/>
      <c r="N23" s="203"/>
      <c r="O23" s="201"/>
      <c r="P23" s="203"/>
      <c r="Q23" s="203"/>
      <c r="R23" s="203"/>
      <c r="S23" s="201"/>
      <c r="T23" s="203"/>
      <c r="U23" s="203"/>
      <c r="V23" s="203"/>
      <c r="W23" s="203"/>
      <c r="X23" s="203"/>
      <c r="Y23" s="203"/>
      <c r="Z23" s="203"/>
      <c r="AA23" s="201"/>
      <c r="AB23" s="203"/>
      <c r="AC23" s="203"/>
      <c r="AD23" s="203"/>
      <c r="AE23" s="203"/>
    </row>
    <row r="24" spans="1:31" ht="24" customHeight="1" thickBot="1">
      <c r="A24" s="198" t="s">
        <v>238</v>
      </c>
      <c r="B24" s="198">
        <v>81030</v>
      </c>
      <c r="C24" s="198" t="s">
        <v>240</v>
      </c>
      <c r="D24" s="200"/>
      <c r="E24" s="200">
        <f t="shared" si="0"/>
        <v>0</v>
      </c>
      <c r="F24" s="200">
        <f t="shared" si="1"/>
        <v>0</v>
      </c>
      <c r="G24" s="238">
        <v>0</v>
      </c>
      <c r="H24" s="202"/>
      <c r="I24" s="203"/>
      <c r="J24" s="203"/>
      <c r="K24" s="201"/>
      <c r="L24" s="203"/>
      <c r="M24" s="203"/>
      <c r="N24" s="203"/>
      <c r="O24" s="201"/>
      <c r="P24" s="203"/>
      <c r="Q24" s="203"/>
      <c r="R24" s="203"/>
      <c r="S24" s="201"/>
      <c r="T24" s="203"/>
      <c r="U24" s="203"/>
      <c r="V24" s="203"/>
      <c r="W24" s="203"/>
      <c r="X24" s="203"/>
      <c r="Y24" s="203"/>
      <c r="Z24" s="203"/>
      <c r="AA24" s="201"/>
      <c r="AB24" s="203"/>
      <c r="AC24" s="203"/>
      <c r="AD24" s="203"/>
      <c r="AE24" s="203"/>
    </row>
    <row r="25" spans="1:31" ht="24" customHeight="1" thickBot="1">
      <c r="A25" s="198" t="s">
        <v>239</v>
      </c>
      <c r="B25" s="198">
        <v>82042</v>
      </c>
      <c r="C25" s="198" t="s">
        <v>28</v>
      </c>
      <c r="D25" s="200"/>
      <c r="E25" s="200">
        <f t="shared" si="0"/>
        <v>1070</v>
      </c>
      <c r="F25" s="200">
        <f t="shared" si="1"/>
        <v>1070</v>
      </c>
      <c r="G25" s="238">
        <f t="shared" si="2"/>
        <v>1</v>
      </c>
      <c r="H25" s="203"/>
      <c r="I25" s="205">
        <v>406</v>
      </c>
      <c r="J25" s="205">
        <v>406</v>
      </c>
      <c r="K25" s="201">
        <v>1</v>
      </c>
      <c r="L25" s="203"/>
      <c r="M25" s="203">
        <v>72</v>
      </c>
      <c r="N25" s="203">
        <v>72</v>
      </c>
      <c r="O25" s="201">
        <f>N25/M25</f>
        <v>1</v>
      </c>
      <c r="P25" s="203"/>
      <c r="Q25" s="203">
        <v>592</v>
      </c>
      <c r="R25" s="203">
        <v>592</v>
      </c>
      <c r="S25" s="201">
        <f>R25/Q25</f>
        <v>1</v>
      </c>
      <c r="T25" s="203"/>
      <c r="U25" s="203"/>
      <c r="V25" s="203"/>
      <c r="W25" s="203"/>
      <c r="X25" s="203"/>
      <c r="Y25" s="203"/>
      <c r="Z25" s="203"/>
      <c r="AA25" s="201"/>
      <c r="AB25" s="203"/>
      <c r="AC25" s="203"/>
      <c r="AD25" s="203"/>
      <c r="AE25" s="203"/>
    </row>
    <row r="26" spans="1:31" ht="21.75" customHeight="1" thickBot="1">
      <c r="A26" s="198" t="s">
        <v>241</v>
      </c>
      <c r="B26" s="198">
        <v>82092</v>
      </c>
      <c r="C26" s="198" t="s">
        <v>29</v>
      </c>
      <c r="D26" s="200"/>
      <c r="E26" s="200">
        <f t="shared" si="0"/>
        <v>692</v>
      </c>
      <c r="F26" s="200">
        <f t="shared" si="1"/>
        <v>692</v>
      </c>
      <c r="G26" s="238">
        <f t="shared" si="2"/>
        <v>1</v>
      </c>
      <c r="H26" s="203"/>
      <c r="I26" s="205">
        <v>71</v>
      </c>
      <c r="J26" s="205">
        <v>71</v>
      </c>
      <c r="K26" s="201">
        <v>1</v>
      </c>
      <c r="L26" s="203"/>
      <c r="M26" s="203"/>
      <c r="N26" s="203"/>
      <c r="O26" s="201"/>
      <c r="P26" s="203"/>
      <c r="Q26" s="203">
        <v>621</v>
      </c>
      <c r="R26" s="203">
        <v>621</v>
      </c>
      <c r="S26" s="201">
        <f>R26/Q26</f>
        <v>1</v>
      </c>
      <c r="T26" s="203"/>
      <c r="U26" s="203"/>
      <c r="V26" s="203"/>
      <c r="W26" s="203"/>
      <c r="X26" s="203"/>
      <c r="Y26" s="203"/>
      <c r="Z26" s="203"/>
      <c r="AA26" s="201"/>
      <c r="AB26" s="203"/>
      <c r="AC26" s="203"/>
      <c r="AD26" s="203"/>
      <c r="AE26" s="203"/>
    </row>
    <row r="27" spans="1:31" ht="21.75" customHeight="1" thickBot="1">
      <c r="A27" s="198" t="s">
        <v>242</v>
      </c>
      <c r="B27" s="198">
        <v>91110</v>
      </c>
      <c r="C27" s="198" t="s">
        <v>268</v>
      </c>
      <c r="D27" s="200"/>
      <c r="E27" s="200">
        <f t="shared" si="0"/>
        <v>0</v>
      </c>
      <c r="F27" s="200">
        <f t="shared" si="1"/>
        <v>0</v>
      </c>
      <c r="G27" s="238">
        <v>0</v>
      </c>
      <c r="H27" s="203"/>
      <c r="I27" s="205"/>
      <c r="J27" s="205"/>
      <c r="K27" s="201"/>
      <c r="L27" s="203"/>
      <c r="M27" s="203"/>
      <c r="N27" s="203"/>
      <c r="O27" s="201"/>
      <c r="P27" s="203"/>
      <c r="Q27" s="203"/>
      <c r="R27" s="203"/>
      <c r="S27" s="201"/>
      <c r="T27" s="203"/>
      <c r="U27" s="203"/>
      <c r="V27" s="203"/>
      <c r="W27" s="203"/>
      <c r="X27" s="203"/>
      <c r="Y27" s="203"/>
      <c r="Z27" s="203"/>
      <c r="AA27" s="201"/>
      <c r="AB27" s="203"/>
      <c r="AC27" s="203"/>
      <c r="AD27" s="203"/>
      <c r="AE27" s="203"/>
    </row>
    <row r="28" spans="1:31" ht="24" customHeight="1" thickBot="1">
      <c r="A28" s="198" t="s">
        <v>243</v>
      </c>
      <c r="B28" s="198">
        <v>96015</v>
      </c>
      <c r="C28" s="198" t="s">
        <v>244</v>
      </c>
      <c r="D28" s="200"/>
      <c r="E28" s="200">
        <f t="shared" si="0"/>
        <v>0</v>
      </c>
      <c r="F28" s="200">
        <f t="shared" si="1"/>
        <v>0</v>
      </c>
      <c r="G28" s="238">
        <v>0</v>
      </c>
      <c r="H28" s="202"/>
      <c r="I28" s="203"/>
      <c r="J28" s="203"/>
      <c r="K28" s="201"/>
      <c r="L28" s="203"/>
      <c r="M28" s="203"/>
      <c r="N28" s="203"/>
      <c r="O28" s="201"/>
      <c r="P28" s="203"/>
      <c r="Q28" s="203"/>
      <c r="R28" s="203"/>
      <c r="S28" s="201"/>
      <c r="T28" s="203"/>
      <c r="U28" s="203"/>
      <c r="V28" s="203"/>
      <c r="W28" s="203"/>
      <c r="X28" s="203"/>
      <c r="Y28" s="203"/>
      <c r="Z28" s="203"/>
      <c r="AA28" s="201"/>
      <c r="AB28" s="203"/>
      <c r="AC28" s="203"/>
      <c r="AD28" s="203"/>
      <c r="AE28" s="203"/>
    </row>
    <row r="29" spans="1:31" ht="24" customHeight="1" thickBot="1">
      <c r="A29" s="198" t="s">
        <v>245</v>
      </c>
      <c r="B29" s="198">
        <v>107055</v>
      </c>
      <c r="C29" s="198" t="s">
        <v>336</v>
      </c>
      <c r="D29" s="200"/>
      <c r="E29" s="200">
        <f t="shared" si="0"/>
        <v>4350</v>
      </c>
      <c r="F29" s="200">
        <f t="shared" si="1"/>
        <v>4349</v>
      </c>
      <c r="G29" s="238">
        <f t="shared" si="2"/>
        <v>0.9997701149425288</v>
      </c>
      <c r="H29" s="202"/>
      <c r="I29" s="203">
        <v>2281</v>
      </c>
      <c r="J29" s="203">
        <v>2281</v>
      </c>
      <c r="K29" s="201">
        <v>1</v>
      </c>
      <c r="L29" s="203"/>
      <c r="M29" s="203">
        <v>448</v>
      </c>
      <c r="N29" s="203">
        <v>447</v>
      </c>
      <c r="O29" s="201">
        <v>1</v>
      </c>
      <c r="P29" s="203"/>
      <c r="Q29" s="203">
        <v>1621</v>
      </c>
      <c r="R29" s="203">
        <v>1621</v>
      </c>
      <c r="S29" s="201">
        <v>1</v>
      </c>
      <c r="T29" s="203"/>
      <c r="U29" s="203"/>
      <c r="V29" s="203"/>
      <c r="W29" s="203"/>
      <c r="X29" s="203"/>
      <c r="Y29" s="203"/>
      <c r="Z29" s="203"/>
      <c r="AA29" s="201"/>
      <c r="AB29" s="203"/>
      <c r="AC29" s="203"/>
      <c r="AD29" s="203"/>
      <c r="AE29" s="203"/>
    </row>
    <row r="30" spans="1:31" ht="24" customHeight="1" thickBot="1">
      <c r="A30" s="198" t="s">
        <v>247</v>
      </c>
      <c r="B30" s="198">
        <v>104037</v>
      </c>
      <c r="C30" s="198" t="s">
        <v>335</v>
      </c>
      <c r="D30" s="200"/>
      <c r="E30" s="200">
        <f t="shared" si="0"/>
        <v>187</v>
      </c>
      <c r="F30" s="200">
        <f t="shared" si="1"/>
        <v>187</v>
      </c>
      <c r="G30" s="238">
        <f t="shared" si="2"/>
        <v>1</v>
      </c>
      <c r="H30" s="202"/>
      <c r="I30" s="203"/>
      <c r="J30" s="203"/>
      <c r="K30" s="201"/>
      <c r="L30" s="203"/>
      <c r="M30" s="203"/>
      <c r="N30" s="203"/>
      <c r="O30" s="201"/>
      <c r="P30" s="203"/>
      <c r="Q30" s="203">
        <v>187</v>
      </c>
      <c r="R30" s="203">
        <v>187</v>
      </c>
      <c r="S30" s="201">
        <v>1</v>
      </c>
      <c r="T30" s="203"/>
      <c r="U30" s="203"/>
      <c r="V30" s="203"/>
      <c r="W30" s="203"/>
      <c r="X30" s="203"/>
      <c r="Y30" s="203"/>
      <c r="Z30" s="203"/>
      <c r="AA30" s="201"/>
      <c r="AB30" s="203"/>
      <c r="AC30" s="203"/>
      <c r="AD30" s="203"/>
      <c r="AE30" s="203"/>
    </row>
    <row r="31" spans="1:31" ht="24" customHeight="1" thickBot="1">
      <c r="A31" s="198" t="s">
        <v>249</v>
      </c>
      <c r="B31" s="198">
        <v>104051</v>
      </c>
      <c r="C31" s="198" t="s">
        <v>250</v>
      </c>
      <c r="D31" s="200"/>
      <c r="E31" s="200">
        <f t="shared" si="0"/>
        <v>0</v>
      </c>
      <c r="F31" s="200">
        <f t="shared" si="1"/>
        <v>0</v>
      </c>
      <c r="G31" s="238">
        <v>0</v>
      </c>
      <c r="H31" s="202"/>
      <c r="I31" s="203"/>
      <c r="J31" s="203"/>
      <c r="K31" s="201"/>
      <c r="L31" s="203"/>
      <c r="M31" s="203"/>
      <c r="N31" s="203"/>
      <c r="O31" s="201"/>
      <c r="P31" s="203"/>
      <c r="Q31" s="203"/>
      <c r="R31" s="203"/>
      <c r="S31" s="201">
        <v>0</v>
      </c>
      <c r="T31" s="203"/>
      <c r="U31" s="203"/>
      <c r="V31" s="203"/>
      <c r="W31" s="203"/>
      <c r="X31" s="203"/>
      <c r="Y31" s="203"/>
      <c r="Z31" s="203"/>
      <c r="AA31" s="201"/>
      <c r="AB31" s="203"/>
      <c r="AC31" s="203"/>
      <c r="AD31" s="203"/>
      <c r="AE31" s="203"/>
    </row>
    <row r="32" spans="1:31" ht="24" customHeight="1" thickBot="1">
      <c r="A32" s="198" t="s">
        <v>251</v>
      </c>
      <c r="B32" s="198">
        <v>107060</v>
      </c>
      <c r="C32" s="198" t="s">
        <v>252</v>
      </c>
      <c r="D32" s="200"/>
      <c r="E32" s="200">
        <f t="shared" si="0"/>
        <v>6752</v>
      </c>
      <c r="F32" s="200">
        <f t="shared" si="1"/>
        <v>6691</v>
      </c>
      <c r="G32" s="238">
        <f t="shared" si="2"/>
        <v>0.9909656398104265</v>
      </c>
      <c r="H32" s="203"/>
      <c r="I32" s="203"/>
      <c r="J32" s="203"/>
      <c r="K32" s="201"/>
      <c r="L32" s="203"/>
      <c r="M32" s="203"/>
      <c r="N32" s="203"/>
      <c r="O32" s="201"/>
      <c r="P32" s="203"/>
      <c r="Q32" s="203"/>
      <c r="R32" s="203"/>
      <c r="S32" s="201"/>
      <c r="T32" s="203"/>
      <c r="U32" s="203">
        <v>6752</v>
      </c>
      <c r="V32" s="203">
        <v>6691</v>
      </c>
      <c r="W32" s="201">
        <v>1</v>
      </c>
      <c r="X32" s="203"/>
      <c r="Y32" s="203"/>
      <c r="Z32" s="203"/>
      <c r="AA32" s="201"/>
      <c r="AB32" s="203"/>
      <c r="AC32" s="203"/>
      <c r="AD32" s="203"/>
      <c r="AE32" s="203"/>
    </row>
    <row r="33" spans="1:31" ht="24" customHeight="1" thickBot="1">
      <c r="A33" s="198" t="s">
        <v>253</v>
      </c>
      <c r="B33" s="198">
        <v>96025</v>
      </c>
      <c r="C33" s="198" t="s">
        <v>334</v>
      </c>
      <c r="D33" s="200"/>
      <c r="E33" s="200">
        <f t="shared" si="0"/>
        <v>168</v>
      </c>
      <c r="F33" s="200">
        <f t="shared" si="1"/>
        <v>168</v>
      </c>
      <c r="G33" s="238">
        <v>0</v>
      </c>
      <c r="H33" s="203"/>
      <c r="I33" s="203"/>
      <c r="J33" s="203"/>
      <c r="K33" s="201"/>
      <c r="L33" s="203"/>
      <c r="M33" s="203"/>
      <c r="N33" s="203"/>
      <c r="O33" s="201"/>
      <c r="P33" s="203"/>
      <c r="Q33" s="203">
        <v>168</v>
      </c>
      <c r="R33" s="203">
        <v>168</v>
      </c>
      <c r="S33" s="201">
        <f>R33/Q33</f>
        <v>1</v>
      </c>
      <c r="T33" s="203"/>
      <c r="U33" s="203"/>
      <c r="V33" s="203"/>
      <c r="W33" s="201"/>
      <c r="X33" s="203"/>
      <c r="Y33" s="203"/>
      <c r="Z33" s="203"/>
      <c r="AA33" s="201"/>
      <c r="AB33" s="203"/>
      <c r="AC33" s="203"/>
      <c r="AD33" s="203"/>
      <c r="AE33" s="203"/>
    </row>
    <row r="34" spans="1:31" ht="24" customHeight="1" thickBot="1">
      <c r="A34" s="198" t="s">
        <v>314</v>
      </c>
      <c r="B34" s="198">
        <v>96015</v>
      </c>
      <c r="C34" s="198" t="s">
        <v>276</v>
      </c>
      <c r="D34" s="200"/>
      <c r="E34" s="200">
        <f t="shared" si="0"/>
        <v>1166</v>
      </c>
      <c r="F34" s="200">
        <f t="shared" si="1"/>
        <v>1166</v>
      </c>
      <c r="G34" s="238">
        <v>0</v>
      </c>
      <c r="H34" s="203"/>
      <c r="I34" s="203"/>
      <c r="J34" s="203"/>
      <c r="K34" s="201"/>
      <c r="L34" s="203"/>
      <c r="M34" s="203"/>
      <c r="N34" s="203"/>
      <c r="O34" s="201"/>
      <c r="P34" s="203"/>
      <c r="Q34" s="203">
        <v>1166</v>
      </c>
      <c r="R34" s="203">
        <v>1166</v>
      </c>
      <c r="S34" s="201">
        <v>1</v>
      </c>
      <c r="T34" s="203"/>
      <c r="U34" s="203"/>
      <c r="V34" s="203"/>
      <c r="W34" s="201"/>
      <c r="X34" s="203"/>
      <c r="Y34" s="203"/>
      <c r="Z34" s="203"/>
      <c r="AA34" s="201"/>
      <c r="AB34" s="203"/>
      <c r="AC34" s="203"/>
      <c r="AD34" s="203"/>
      <c r="AE34" s="203"/>
    </row>
    <row r="35" spans="1:31" ht="24" customHeight="1" thickBot="1">
      <c r="A35" s="198">
        <v>27</v>
      </c>
      <c r="B35" s="237"/>
      <c r="C35" s="237" t="s">
        <v>254</v>
      </c>
      <c r="D35" s="200"/>
      <c r="E35" s="200">
        <f>SUM(I35+M35+Q35+U35+Y35)</f>
        <v>80907</v>
      </c>
      <c r="F35" s="200">
        <f>SUM(J35+N35+R35+V35+Z35+AD35)</f>
        <v>50938</v>
      </c>
      <c r="G35" s="238">
        <f t="shared" si="2"/>
        <v>0.629587056744163</v>
      </c>
      <c r="H35" s="199"/>
      <c r="I35" s="199">
        <f aca="true" t="shared" si="3" ref="I35:Q35">SUM(I9:I32)</f>
        <v>19762</v>
      </c>
      <c r="J35" s="199">
        <f t="shared" si="3"/>
        <v>18789</v>
      </c>
      <c r="K35" s="238">
        <f>J35/I35</f>
        <v>0.9507640927031676</v>
      </c>
      <c r="L35" s="199"/>
      <c r="M35" s="199">
        <f t="shared" si="3"/>
        <v>2606</v>
      </c>
      <c r="N35" s="199">
        <f t="shared" si="3"/>
        <v>2417</v>
      </c>
      <c r="O35" s="238">
        <f>N35/M35</f>
        <v>0.9274750575594781</v>
      </c>
      <c r="P35" s="199"/>
      <c r="Q35" s="199">
        <f t="shared" si="3"/>
        <v>29938</v>
      </c>
      <c r="R35" s="200">
        <f>SUM(R9:R34)</f>
        <v>11397</v>
      </c>
      <c r="S35" s="238">
        <f>R35/Q35</f>
        <v>0.3806867526220856</v>
      </c>
      <c r="T35" s="199"/>
      <c r="U35" s="199">
        <f>SUM(U32:U34)</f>
        <v>6752</v>
      </c>
      <c r="V35" s="199">
        <f>SUM(V32:V34)</f>
        <v>6691</v>
      </c>
      <c r="W35" s="238">
        <f>V35/U35</f>
        <v>0.9909656398104265</v>
      </c>
      <c r="X35" s="199">
        <f>SUM(X32:X34)</f>
        <v>0</v>
      </c>
      <c r="Y35" s="199">
        <v>21849</v>
      </c>
      <c r="Z35" s="199">
        <v>11644</v>
      </c>
      <c r="AA35" s="238">
        <f>Z35/Y35</f>
        <v>0.5329305689047553</v>
      </c>
      <c r="AB35" s="199"/>
      <c r="AC35" s="199"/>
      <c r="AD35" s="199"/>
      <c r="AE35" s="238"/>
    </row>
    <row r="36" spans="1:15" ht="12" thickBot="1">
      <c r="A36" s="19"/>
      <c r="O36" s="204"/>
    </row>
    <row r="37" spans="1:31" ht="12" thickBot="1">
      <c r="A37" s="319" t="s">
        <v>207</v>
      </c>
      <c r="B37" s="206"/>
      <c r="C37" s="206"/>
      <c r="D37" s="319" t="s">
        <v>211</v>
      </c>
      <c r="E37" s="320"/>
      <c r="F37" s="320"/>
      <c r="G37" s="320"/>
      <c r="H37" s="319" t="s">
        <v>208</v>
      </c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</row>
    <row r="38" spans="1:31" ht="21.75" thickBot="1">
      <c r="A38" s="319"/>
      <c r="B38" s="206" t="s">
        <v>255</v>
      </c>
      <c r="C38" s="206" t="s">
        <v>256</v>
      </c>
      <c r="D38" s="320"/>
      <c r="E38" s="320"/>
      <c r="F38" s="320"/>
      <c r="G38" s="320"/>
      <c r="H38" s="319" t="s">
        <v>12</v>
      </c>
      <c r="I38" s="320"/>
      <c r="J38" s="320"/>
      <c r="K38" s="320"/>
      <c r="L38" s="319" t="s">
        <v>0</v>
      </c>
      <c r="M38" s="320"/>
      <c r="N38" s="320"/>
      <c r="O38" s="320"/>
      <c r="P38" s="319" t="s">
        <v>30</v>
      </c>
      <c r="Q38" s="320"/>
      <c r="R38" s="320"/>
      <c r="S38" s="320"/>
      <c r="T38" s="319" t="s">
        <v>31</v>
      </c>
      <c r="U38" s="320"/>
      <c r="V38" s="320"/>
      <c r="W38" s="320"/>
      <c r="X38" s="319" t="s">
        <v>257</v>
      </c>
      <c r="Y38" s="320"/>
      <c r="Z38" s="320"/>
      <c r="AA38" s="320"/>
      <c r="AB38" s="206"/>
      <c r="AC38" s="206"/>
      <c r="AD38" s="206"/>
      <c r="AE38" s="206"/>
    </row>
    <row r="39" spans="1:31" ht="74.25" thickBot="1">
      <c r="A39" s="319"/>
      <c r="B39" s="207"/>
      <c r="C39" s="207"/>
      <c r="D39" s="206" t="s">
        <v>294</v>
      </c>
      <c r="E39" s="206" t="s">
        <v>295</v>
      </c>
      <c r="F39" s="206" t="s">
        <v>284</v>
      </c>
      <c r="G39" s="235" t="s">
        <v>267</v>
      </c>
      <c r="H39" s="206" t="s">
        <v>294</v>
      </c>
      <c r="I39" s="206" t="s">
        <v>295</v>
      </c>
      <c r="J39" s="206" t="s">
        <v>284</v>
      </c>
      <c r="K39" s="235" t="s">
        <v>267</v>
      </c>
      <c r="L39" s="206" t="s">
        <v>294</v>
      </c>
      <c r="M39" s="206" t="s">
        <v>295</v>
      </c>
      <c r="N39" s="206" t="s">
        <v>284</v>
      </c>
      <c r="O39" s="235" t="s">
        <v>267</v>
      </c>
      <c r="P39" s="206" t="s">
        <v>294</v>
      </c>
      <c r="Q39" s="206" t="s">
        <v>295</v>
      </c>
      <c r="R39" s="206" t="s">
        <v>284</v>
      </c>
      <c r="S39" s="235" t="s">
        <v>267</v>
      </c>
      <c r="T39" s="206" t="s">
        <v>294</v>
      </c>
      <c r="U39" s="206" t="s">
        <v>295</v>
      </c>
      <c r="V39" s="206" t="s">
        <v>284</v>
      </c>
      <c r="W39" s="235" t="s">
        <v>267</v>
      </c>
      <c r="X39" s="206" t="s">
        <v>294</v>
      </c>
      <c r="Y39" s="206" t="s">
        <v>295</v>
      </c>
      <c r="Z39" s="206" t="s">
        <v>284</v>
      </c>
      <c r="AA39" s="235" t="s">
        <v>267</v>
      </c>
      <c r="AB39" s="206"/>
      <c r="AC39" s="206"/>
      <c r="AD39" s="206"/>
      <c r="AE39" s="205"/>
    </row>
    <row r="40" spans="1:31" ht="12" thickBot="1">
      <c r="A40" s="319"/>
      <c r="B40" s="207"/>
      <c r="C40" s="207"/>
      <c r="D40" s="207"/>
      <c r="E40" s="207"/>
      <c r="F40" s="207"/>
      <c r="G40" s="255"/>
      <c r="H40" s="319" t="s">
        <v>218</v>
      </c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</row>
    <row r="41" spans="1:31" ht="27.75" customHeight="1" thickBot="1">
      <c r="A41" s="198" t="s">
        <v>219</v>
      </c>
      <c r="B41" s="198">
        <v>11130</v>
      </c>
      <c r="C41" s="198" t="s">
        <v>16</v>
      </c>
      <c r="D41" s="199"/>
      <c r="E41" s="199">
        <f>SUM(I41+M41)</f>
        <v>19</v>
      </c>
      <c r="F41" s="199">
        <v>19</v>
      </c>
      <c r="G41" s="238">
        <v>1</v>
      </c>
      <c r="H41" s="203"/>
      <c r="I41" s="203">
        <v>19</v>
      </c>
      <c r="J41" s="203">
        <v>19</v>
      </c>
      <c r="K41" s="201">
        <v>1</v>
      </c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</row>
    <row r="42" spans="1:31" ht="21" customHeight="1" thickBot="1">
      <c r="A42" s="198" t="s">
        <v>220</v>
      </c>
      <c r="B42" s="198">
        <v>13320</v>
      </c>
      <c r="C42" s="198" t="s">
        <v>221</v>
      </c>
      <c r="D42" s="199"/>
      <c r="E42" s="199">
        <f>SUM(I42+M42)</f>
        <v>0</v>
      </c>
      <c r="F42" s="199">
        <f aca="true" t="shared" si="4" ref="F42:F65">SUM(J42+N42)</f>
        <v>0</v>
      </c>
      <c r="G42" s="238">
        <v>0</v>
      </c>
      <c r="H42" s="203"/>
      <c r="I42" s="203"/>
      <c r="J42" s="203"/>
      <c r="K42" s="201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</row>
    <row r="43" spans="1:31" ht="21" customHeight="1" thickBot="1">
      <c r="A43" s="198" t="s">
        <v>222</v>
      </c>
      <c r="B43" s="198">
        <v>11350</v>
      </c>
      <c r="C43" s="198" t="s">
        <v>223</v>
      </c>
      <c r="D43" s="199"/>
      <c r="E43" s="199">
        <v>932</v>
      </c>
      <c r="F43" s="199">
        <f t="shared" si="4"/>
        <v>932</v>
      </c>
      <c r="G43" s="238">
        <v>1</v>
      </c>
      <c r="H43" s="203"/>
      <c r="I43" s="203"/>
      <c r="J43" s="203"/>
      <c r="K43" s="201"/>
      <c r="L43" s="203"/>
      <c r="M43" s="203">
        <v>932</v>
      </c>
      <c r="N43" s="203">
        <v>932</v>
      </c>
      <c r="O43" s="201">
        <v>1</v>
      </c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</row>
    <row r="44" spans="1:31" ht="21" customHeight="1" thickBot="1">
      <c r="A44" s="198" t="s">
        <v>224</v>
      </c>
      <c r="B44" s="198">
        <v>32020</v>
      </c>
      <c r="C44" s="198" t="s">
        <v>225</v>
      </c>
      <c r="D44" s="199"/>
      <c r="E44" s="199">
        <f>SUM(I44+M44)</f>
        <v>0</v>
      </c>
      <c r="F44" s="199">
        <f t="shared" si="4"/>
        <v>0</v>
      </c>
      <c r="G44" s="238">
        <v>0</v>
      </c>
      <c r="H44" s="203"/>
      <c r="I44" s="203"/>
      <c r="J44" s="203"/>
      <c r="K44" s="201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</row>
    <row r="45" spans="1:31" ht="21" customHeight="1" thickBot="1">
      <c r="A45" s="198" t="s">
        <v>226</v>
      </c>
      <c r="B45" s="198">
        <v>413231</v>
      </c>
      <c r="C45" s="198" t="s">
        <v>17</v>
      </c>
      <c r="D45" s="199"/>
      <c r="E45" s="199">
        <v>1207</v>
      </c>
      <c r="F45" s="199">
        <f t="shared" si="4"/>
        <v>1207</v>
      </c>
      <c r="G45" s="238">
        <f>F45/E45</f>
        <v>1</v>
      </c>
      <c r="H45" s="203"/>
      <c r="I45" s="203"/>
      <c r="J45" s="203"/>
      <c r="K45" s="201"/>
      <c r="L45" s="203"/>
      <c r="M45" s="203">
        <v>1207</v>
      </c>
      <c r="N45" s="203">
        <v>1207</v>
      </c>
      <c r="O45" s="201">
        <v>1</v>
      </c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</row>
    <row r="46" spans="1:31" ht="21" customHeight="1" thickBot="1">
      <c r="A46" s="198" t="s">
        <v>227</v>
      </c>
      <c r="B46" s="198">
        <v>45160</v>
      </c>
      <c r="C46" s="198" t="s">
        <v>18</v>
      </c>
      <c r="D46" s="199"/>
      <c r="E46" s="199">
        <f>SUM(I46+M46)</f>
        <v>0</v>
      </c>
      <c r="F46" s="199">
        <f t="shared" si="4"/>
        <v>0</v>
      </c>
      <c r="G46" s="238">
        <v>0</v>
      </c>
      <c r="H46" s="203"/>
      <c r="I46" s="203"/>
      <c r="J46" s="203"/>
      <c r="K46" s="201"/>
      <c r="L46" s="203"/>
      <c r="M46" s="203"/>
      <c r="N46" s="203"/>
      <c r="O46" s="201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</row>
    <row r="47" spans="1:31" ht="21" customHeight="1" thickBot="1">
      <c r="A47" s="198" t="s">
        <v>228</v>
      </c>
      <c r="B47" s="198">
        <v>51040</v>
      </c>
      <c r="C47" s="198" t="s">
        <v>229</v>
      </c>
      <c r="D47" s="199"/>
      <c r="E47" s="199">
        <f>SUM(I47+M47)</f>
        <v>0</v>
      </c>
      <c r="F47" s="199">
        <f t="shared" si="4"/>
        <v>0</v>
      </c>
      <c r="G47" s="238">
        <v>0</v>
      </c>
      <c r="H47" s="203"/>
      <c r="I47" s="203"/>
      <c r="J47" s="203"/>
      <c r="K47" s="201"/>
      <c r="L47" s="203"/>
      <c r="M47" s="203"/>
      <c r="N47" s="203"/>
      <c r="O47" s="201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</row>
    <row r="48" spans="1:31" ht="21" customHeight="1" thickBot="1">
      <c r="A48" s="198" t="s">
        <v>230</v>
      </c>
      <c r="B48" s="198">
        <v>52020</v>
      </c>
      <c r="C48" s="198" t="s">
        <v>19</v>
      </c>
      <c r="D48" s="199"/>
      <c r="E48" s="199">
        <v>0</v>
      </c>
      <c r="F48" s="199">
        <f t="shared" si="4"/>
        <v>0</v>
      </c>
      <c r="G48" s="238">
        <v>0.1078</v>
      </c>
      <c r="H48" s="203"/>
      <c r="I48" s="203"/>
      <c r="J48" s="203"/>
      <c r="K48" s="201"/>
      <c r="L48" s="203"/>
      <c r="M48" s="203"/>
      <c r="N48" s="203"/>
      <c r="O48" s="201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</row>
    <row r="49" spans="1:31" ht="21" customHeight="1" thickBot="1">
      <c r="A49" s="198" t="s">
        <v>231</v>
      </c>
      <c r="B49" s="198">
        <v>63020</v>
      </c>
      <c r="C49" s="198" t="s">
        <v>20</v>
      </c>
      <c r="D49" s="199"/>
      <c r="E49" s="199">
        <f>SUM(I49+M49)</f>
        <v>0</v>
      </c>
      <c r="F49" s="199">
        <f t="shared" si="4"/>
        <v>0</v>
      </c>
      <c r="G49" s="238">
        <v>0</v>
      </c>
      <c r="H49" s="203"/>
      <c r="I49" s="203"/>
      <c r="J49" s="203"/>
      <c r="K49" s="201"/>
      <c r="L49" s="203"/>
      <c r="M49" s="203"/>
      <c r="N49" s="203"/>
      <c r="O49" s="201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</row>
    <row r="50" spans="1:31" ht="21" customHeight="1" thickBot="1">
      <c r="A50" s="198" t="s">
        <v>232</v>
      </c>
      <c r="B50" s="198">
        <v>64010</v>
      </c>
      <c r="C50" s="198" t="s">
        <v>21</v>
      </c>
      <c r="D50" s="199"/>
      <c r="E50" s="199">
        <f>SUM(I50+M50)</f>
        <v>0</v>
      </c>
      <c r="F50" s="199">
        <f t="shared" si="4"/>
        <v>0</v>
      </c>
      <c r="G50" s="238">
        <v>0</v>
      </c>
      <c r="H50" s="203"/>
      <c r="I50" s="203"/>
      <c r="J50" s="203"/>
      <c r="K50" s="201"/>
      <c r="L50" s="203"/>
      <c r="M50" s="203"/>
      <c r="N50" s="203"/>
      <c r="O50" s="201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</row>
    <row r="51" spans="1:31" ht="21" customHeight="1" thickBot="1">
      <c r="A51" s="198" t="s">
        <v>233</v>
      </c>
      <c r="B51" s="198">
        <v>66010</v>
      </c>
      <c r="C51" s="198" t="s">
        <v>22</v>
      </c>
      <c r="D51" s="199"/>
      <c r="E51" s="199">
        <f>SUM(I51+M51)</f>
        <v>0</v>
      </c>
      <c r="F51" s="199">
        <f t="shared" si="4"/>
        <v>0</v>
      </c>
      <c r="G51" s="238">
        <v>0</v>
      </c>
      <c r="H51" s="203"/>
      <c r="I51" s="203"/>
      <c r="J51" s="203"/>
      <c r="K51" s="201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</row>
    <row r="52" spans="1:31" ht="21" customHeight="1" thickBot="1">
      <c r="A52" s="198" t="s">
        <v>234</v>
      </c>
      <c r="B52" s="198">
        <v>66020</v>
      </c>
      <c r="C52" s="198" t="s">
        <v>258</v>
      </c>
      <c r="D52" s="199"/>
      <c r="E52" s="199">
        <v>21471</v>
      </c>
      <c r="F52" s="199">
        <f t="shared" si="4"/>
        <v>2692</v>
      </c>
      <c r="G52" s="238">
        <f>F52/E52</f>
        <v>0.12537841740021424</v>
      </c>
      <c r="H52" s="203"/>
      <c r="I52" s="203">
        <v>8844</v>
      </c>
      <c r="J52" s="203">
        <v>652</v>
      </c>
      <c r="K52" s="201">
        <v>1</v>
      </c>
      <c r="L52" s="203"/>
      <c r="M52" s="203">
        <v>12627</v>
      </c>
      <c r="N52" s="203">
        <v>2040</v>
      </c>
      <c r="O52" s="201">
        <v>1</v>
      </c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</row>
    <row r="53" spans="1:31" ht="21" customHeight="1" thickBot="1">
      <c r="A53" s="198" t="s">
        <v>236</v>
      </c>
      <c r="B53" s="198">
        <v>72111</v>
      </c>
      <c r="C53" s="198" t="s">
        <v>24</v>
      </c>
      <c r="D53" s="199"/>
      <c r="E53" s="199">
        <f aca="true" t="shared" si="5" ref="E53:E64">SUM(I53+M53)</f>
        <v>0</v>
      </c>
      <c r="F53" s="199">
        <f t="shared" si="4"/>
        <v>0</v>
      </c>
      <c r="G53" s="238"/>
      <c r="H53" s="203"/>
      <c r="I53" s="203"/>
      <c r="J53" s="203"/>
      <c r="K53" s="201"/>
      <c r="L53" s="203"/>
      <c r="M53" s="203"/>
      <c r="N53" s="203"/>
      <c r="O53" s="201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</row>
    <row r="54" spans="1:31" ht="21" customHeight="1" thickBot="1">
      <c r="A54" s="198" t="s">
        <v>259</v>
      </c>
      <c r="B54" s="198">
        <v>72311</v>
      </c>
      <c r="C54" s="198" t="s">
        <v>25</v>
      </c>
      <c r="D54" s="199"/>
      <c r="E54" s="199">
        <f t="shared" si="5"/>
        <v>0</v>
      </c>
      <c r="F54" s="199">
        <f t="shared" si="4"/>
        <v>0</v>
      </c>
      <c r="G54" s="238"/>
      <c r="H54" s="203"/>
      <c r="I54" s="203"/>
      <c r="J54" s="203"/>
      <c r="K54" s="201"/>
      <c r="L54" s="203"/>
      <c r="M54" s="203"/>
      <c r="N54" s="203"/>
      <c r="O54" s="201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</row>
    <row r="55" spans="1:31" ht="21" customHeight="1" thickBot="1">
      <c r="A55" s="198" t="s">
        <v>237</v>
      </c>
      <c r="B55" s="198">
        <v>74031</v>
      </c>
      <c r="C55" s="198" t="s">
        <v>26</v>
      </c>
      <c r="D55" s="199"/>
      <c r="E55" s="199">
        <f t="shared" si="5"/>
        <v>0</v>
      </c>
      <c r="F55" s="199">
        <f t="shared" si="4"/>
        <v>0</v>
      </c>
      <c r="G55" s="238"/>
      <c r="H55" s="203"/>
      <c r="I55" s="203"/>
      <c r="J55" s="203"/>
      <c r="K55" s="201"/>
      <c r="L55" s="203"/>
      <c r="M55" s="203"/>
      <c r="N55" s="203"/>
      <c r="O55" s="201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</row>
    <row r="56" spans="1:31" ht="21" customHeight="1" thickBot="1">
      <c r="A56" s="198" t="s">
        <v>238</v>
      </c>
      <c r="B56" s="198">
        <v>76062</v>
      </c>
      <c r="C56" s="198" t="s">
        <v>27</v>
      </c>
      <c r="D56" s="199"/>
      <c r="E56" s="199">
        <f t="shared" si="5"/>
        <v>0</v>
      </c>
      <c r="F56" s="199">
        <f t="shared" si="4"/>
        <v>0</v>
      </c>
      <c r="G56" s="238"/>
      <c r="H56" s="203"/>
      <c r="I56" s="203"/>
      <c r="J56" s="203"/>
      <c r="K56" s="201"/>
      <c r="L56" s="203"/>
      <c r="M56" s="203"/>
      <c r="N56" s="203"/>
      <c r="O56" s="201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</row>
    <row r="57" spans="1:31" ht="21" customHeight="1" thickBot="1">
      <c r="A57" s="198" t="s">
        <v>239</v>
      </c>
      <c r="B57" s="198">
        <v>81030</v>
      </c>
      <c r="C57" s="198" t="s">
        <v>240</v>
      </c>
      <c r="D57" s="199"/>
      <c r="E57" s="199">
        <f t="shared" si="5"/>
        <v>0</v>
      </c>
      <c r="F57" s="199">
        <f t="shared" si="4"/>
        <v>0</v>
      </c>
      <c r="G57" s="238"/>
      <c r="H57" s="203"/>
      <c r="I57" s="203"/>
      <c r="J57" s="203"/>
      <c r="K57" s="201"/>
      <c r="L57" s="203"/>
      <c r="M57" s="203"/>
      <c r="N57" s="203"/>
      <c r="O57" s="201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</row>
    <row r="58" spans="1:31" ht="21" customHeight="1" thickBot="1">
      <c r="A58" s="198" t="s">
        <v>241</v>
      </c>
      <c r="B58" s="198">
        <v>82042</v>
      </c>
      <c r="C58" s="198" t="s">
        <v>28</v>
      </c>
      <c r="D58" s="199"/>
      <c r="E58" s="199">
        <f t="shared" si="5"/>
        <v>0</v>
      </c>
      <c r="F58" s="199">
        <f t="shared" si="4"/>
        <v>0</v>
      </c>
      <c r="G58" s="238">
        <v>0</v>
      </c>
      <c r="H58" s="203"/>
      <c r="I58" s="203"/>
      <c r="J58" s="203"/>
      <c r="K58" s="201"/>
      <c r="L58" s="199"/>
      <c r="M58" s="199"/>
      <c r="N58" s="199"/>
      <c r="O58" s="201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</row>
    <row r="59" spans="1:31" ht="21" customHeight="1" thickBot="1">
      <c r="A59" s="198" t="s">
        <v>242</v>
      </c>
      <c r="B59" s="198">
        <v>82092</v>
      </c>
      <c r="C59" s="198" t="s">
        <v>29</v>
      </c>
      <c r="D59" s="199"/>
      <c r="E59" s="199">
        <f t="shared" si="5"/>
        <v>0</v>
      </c>
      <c r="F59" s="199">
        <f t="shared" si="4"/>
        <v>0</v>
      </c>
      <c r="G59" s="238"/>
      <c r="H59" s="199"/>
      <c r="I59" s="203"/>
      <c r="J59" s="203"/>
      <c r="K59" s="201"/>
      <c r="L59" s="199"/>
      <c r="M59" s="199"/>
      <c r="N59" s="199"/>
      <c r="O59" s="201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</row>
    <row r="60" spans="1:31" ht="21" customHeight="1" thickBot="1">
      <c r="A60" s="198" t="s">
        <v>243</v>
      </c>
      <c r="B60" s="198">
        <v>96015</v>
      </c>
      <c r="C60" s="198" t="s">
        <v>260</v>
      </c>
      <c r="D60" s="199"/>
      <c r="E60" s="199">
        <f t="shared" si="5"/>
        <v>0</v>
      </c>
      <c r="F60" s="199">
        <f t="shared" si="4"/>
        <v>0</v>
      </c>
      <c r="G60" s="238"/>
      <c r="H60" s="199"/>
      <c r="I60" s="199"/>
      <c r="J60" s="199"/>
      <c r="K60" s="201"/>
      <c r="L60" s="199"/>
      <c r="M60" s="199"/>
      <c r="N60" s="199"/>
      <c r="O60" s="201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</row>
    <row r="61" spans="1:31" ht="21" customHeight="1" thickBot="1">
      <c r="A61" s="198" t="s">
        <v>245</v>
      </c>
      <c r="B61" s="198">
        <v>102030</v>
      </c>
      <c r="C61" s="198" t="s">
        <v>246</v>
      </c>
      <c r="D61" s="199"/>
      <c r="E61" s="199">
        <f t="shared" si="5"/>
        <v>0</v>
      </c>
      <c r="F61" s="199">
        <f t="shared" si="4"/>
        <v>0</v>
      </c>
      <c r="G61" s="238"/>
      <c r="H61" s="199"/>
      <c r="I61" s="199"/>
      <c r="J61" s="199"/>
      <c r="K61" s="201"/>
      <c r="L61" s="199"/>
      <c r="M61" s="199"/>
      <c r="N61" s="199"/>
      <c r="O61" s="201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</row>
    <row r="62" spans="1:31" ht="21" customHeight="1" thickBot="1">
      <c r="A62" s="198" t="s">
        <v>247</v>
      </c>
      <c r="B62" s="198">
        <v>104042</v>
      </c>
      <c r="C62" s="198" t="s">
        <v>248</v>
      </c>
      <c r="D62" s="199"/>
      <c r="E62" s="199">
        <f t="shared" si="5"/>
        <v>0</v>
      </c>
      <c r="F62" s="199">
        <f t="shared" si="4"/>
        <v>0</v>
      </c>
      <c r="G62" s="238"/>
      <c r="H62" s="199"/>
      <c r="I62" s="199"/>
      <c r="J62" s="199"/>
      <c r="K62" s="201"/>
      <c r="L62" s="203"/>
      <c r="M62" s="203"/>
      <c r="N62" s="203"/>
      <c r="O62" s="201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</row>
    <row r="63" spans="1:31" ht="21" customHeight="1" thickBot="1">
      <c r="A63" s="198" t="s">
        <v>249</v>
      </c>
      <c r="B63" s="198">
        <v>104051</v>
      </c>
      <c r="C63" s="198" t="s">
        <v>250</v>
      </c>
      <c r="D63" s="199"/>
      <c r="E63" s="199">
        <f t="shared" si="5"/>
        <v>0</v>
      </c>
      <c r="F63" s="199">
        <f t="shared" si="4"/>
        <v>0</v>
      </c>
      <c r="G63" s="238"/>
      <c r="H63" s="199"/>
      <c r="I63" s="199"/>
      <c r="J63" s="199"/>
      <c r="K63" s="201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</row>
    <row r="64" spans="1:31" ht="21" customHeight="1" thickBot="1">
      <c r="A64" s="198" t="s">
        <v>251</v>
      </c>
      <c r="B64" s="198">
        <v>107060</v>
      </c>
      <c r="C64" s="198" t="s">
        <v>252</v>
      </c>
      <c r="D64" s="199"/>
      <c r="E64" s="199">
        <f t="shared" si="5"/>
        <v>0</v>
      </c>
      <c r="F64" s="199">
        <f t="shared" si="4"/>
        <v>0</v>
      </c>
      <c r="G64" s="238"/>
      <c r="H64" s="199"/>
      <c r="I64" s="199"/>
      <c r="J64" s="199"/>
      <c r="K64" s="201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</row>
    <row r="65" spans="1:31" ht="21" customHeight="1" thickBot="1">
      <c r="A65" s="237" t="s">
        <v>253</v>
      </c>
      <c r="B65" s="198"/>
      <c r="C65" s="237" t="s">
        <v>261</v>
      </c>
      <c r="D65" s="199"/>
      <c r="E65" s="199">
        <f>SUM(E41:E64)</f>
        <v>23629</v>
      </c>
      <c r="F65" s="199">
        <f t="shared" si="4"/>
        <v>4850</v>
      </c>
      <c r="G65" s="238">
        <f>F65/E65</f>
        <v>0.2052562529095603</v>
      </c>
      <c r="H65" s="199"/>
      <c r="I65" s="199">
        <f>SUM(I41:I64)</f>
        <v>8863</v>
      </c>
      <c r="J65" s="199">
        <f>SUM(J41:J64)</f>
        <v>671</v>
      </c>
      <c r="K65" s="238">
        <f>J65/I65</f>
        <v>0.07570799954868555</v>
      </c>
      <c r="L65" s="199"/>
      <c r="M65" s="199">
        <f>SUM(M41:M64)</f>
        <v>14766</v>
      </c>
      <c r="N65" s="199">
        <f>SUM(N41:N64)</f>
        <v>4179</v>
      </c>
      <c r="O65" s="238">
        <f>N65/M65</f>
        <v>0.2830150345388054</v>
      </c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</row>
    <row r="66" ht="11.25">
      <c r="A66" s="19"/>
    </row>
  </sheetData>
  <sheetProtection/>
  <mergeCells count="23">
    <mergeCell ref="A37:A40"/>
    <mergeCell ref="D37:G38"/>
    <mergeCell ref="H37:AE37"/>
    <mergeCell ref="H38:K38"/>
    <mergeCell ref="L38:O38"/>
    <mergeCell ref="P38:S38"/>
    <mergeCell ref="A1:L1"/>
    <mergeCell ref="A2:L2"/>
    <mergeCell ref="A3:W4"/>
    <mergeCell ref="A5:A8"/>
    <mergeCell ref="D5:G5"/>
    <mergeCell ref="H5:AE5"/>
    <mergeCell ref="D6:G6"/>
    <mergeCell ref="T6:W6"/>
    <mergeCell ref="X6:AA6"/>
    <mergeCell ref="AB6:AE6"/>
    <mergeCell ref="H6:K6"/>
    <mergeCell ref="L6:O6"/>
    <mergeCell ref="P6:S6"/>
    <mergeCell ref="T38:W38"/>
    <mergeCell ref="X38:AA38"/>
    <mergeCell ref="H40:AE40"/>
    <mergeCell ref="H8:A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.8515625" style="20" customWidth="1"/>
    <col min="2" max="2" width="29.7109375" style="0" customWidth="1"/>
    <col min="3" max="3" width="8.421875" style="0" customWidth="1"/>
    <col min="4" max="4" width="9.140625" style="0" customWidth="1"/>
    <col min="5" max="11" width="9.140625" style="0" hidden="1" customWidth="1"/>
    <col min="12" max="12" width="0" style="0" hidden="1" customWidth="1"/>
    <col min="13" max="13" width="13.8515625" style="0" hidden="1" customWidth="1"/>
  </cols>
  <sheetData>
    <row r="1" spans="1:13" ht="12.75">
      <c r="A1" s="313" t="s">
        <v>366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3" ht="15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9"/>
      <c r="M2" s="9"/>
    </row>
    <row r="3" spans="1:13" ht="12.75">
      <c r="A3" s="325" t="s">
        <v>319</v>
      </c>
      <c r="B3" s="326"/>
      <c r="C3" s="326"/>
      <c r="D3" s="326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12.75">
      <c r="A4" s="218"/>
      <c r="B4" s="8"/>
      <c r="C4" s="8"/>
      <c r="D4" s="8"/>
      <c r="E4" s="8"/>
      <c r="F4" s="8"/>
      <c r="G4" s="8"/>
      <c r="H4" s="8"/>
      <c r="I4" s="9"/>
      <c r="J4" s="9"/>
      <c r="K4" s="9"/>
      <c r="L4" s="9"/>
      <c r="M4" s="9"/>
    </row>
    <row r="5" spans="1:13" ht="12.75">
      <c r="A5" s="325" t="s">
        <v>298</v>
      </c>
      <c r="B5" s="326"/>
      <c r="C5" s="326"/>
      <c r="D5" s="326"/>
      <c r="E5" s="317"/>
      <c r="F5" s="317"/>
      <c r="G5" s="317"/>
      <c r="H5" s="317"/>
      <c r="I5" s="317"/>
      <c r="J5" s="317"/>
      <c r="K5" s="317"/>
      <c r="L5" s="317"/>
      <c r="M5" s="317"/>
    </row>
    <row r="6" spans="1:13" ht="31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 t="s">
        <v>3</v>
      </c>
    </row>
    <row r="7" spans="1:13" ht="42">
      <c r="A7" s="35" t="s">
        <v>207</v>
      </c>
      <c r="B7" s="11" t="s">
        <v>262</v>
      </c>
      <c r="C7" s="11" t="s">
        <v>294</v>
      </c>
      <c r="D7" s="211" t="s">
        <v>285</v>
      </c>
      <c r="E7" s="211" t="s">
        <v>33</v>
      </c>
      <c r="F7" s="211" t="s">
        <v>39</v>
      </c>
      <c r="G7" s="211" t="s">
        <v>34</v>
      </c>
      <c r="H7" s="211" t="s">
        <v>32</v>
      </c>
      <c r="I7" s="211" t="s">
        <v>33</v>
      </c>
      <c r="J7" s="211" t="s">
        <v>39</v>
      </c>
      <c r="K7" s="211" t="s">
        <v>34</v>
      </c>
      <c r="L7" s="211" t="s">
        <v>284</v>
      </c>
      <c r="M7" s="211" t="s">
        <v>266</v>
      </c>
    </row>
    <row r="8" spans="1:13" s="213" customFormat="1" ht="22.5" customHeight="1">
      <c r="A8" s="44">
        <v>1</v>
      </c>
      <c r="B8" s="24" t="s">
        <v>338</v>
      </c>
      <c r="C8" s="263">
        <v>0</v>
      </c>
      <c r="D8" s="21">
        <v>50</v>
      </c>
      <c r="E8" s="22"/>
      <c r="F8" s="22"/>
      <c r="G8" s="22"/>
      <c r="H8" s="22"/>
      <c r="I8" s="22"/>
      <c r="J8" s="263">
        <v>3176</v>
      </c>
      <c r="K8" s="27">
        <f>SUM(K9:K9)</f>
        <v>0</v>
      </c>
      <c r="L8" s="21">
        <v>15</v>
      </c>
      <c r="M8" s="248">
        <f>L8/D8</f>
        <v>0.3</v>
      </c>
    </row>
    <row r="9" spans="1:13" ht="25.5" customHeight="1">
      <c r="A9" s="44">
        <v>2</v>
      </c>
      <c r="B9" s="24" t="s">
        <v>337</v>
      </c>
      <c r="C9" s="264">
        <v>8814</v>
      </c>
      <c r="D9" s="21">
        <v>8814</v>
      </c>
      <c r="E9" s="21"/>
      <c r="F9" s="21"/>
      <c r="G9" s="21"/>
      <c r="H9" s="21"/>
      <c r="I9" s="21"/>
      <c r="J9" s="264">
        <v>3176</v>
      </c>
      <c r="K9" s="44"/>
      <c r="L9" s="21">
        <v>656</v>
      </c>
      <c r="M9" s="248">
        <f>L9/D9</f>
        <v>0.07442704787837531</v>
      </c>
    </row>
    <row r="10" spans="1:13" ht="12.75">
      <c r="A10" s="44">
        <v>3</v>
      </c>
      <c r="B10" s="22" t="s">
        <v>263</v>
      </c>
      <c r="C10" s="263">
        <f>SUM(C8:C9)</f>
        <v>8814</v>
      </c>
      <c r="D10" s="263">
        <f>SUM(D8:D9)</f>
        <v>8864</v>
      </c>
      <c r="E10" s="263">
        <f aca="true" t="shared" si="0" ref="E10:L10">SUM(E8:E9)</f>
        <v>0</v>
      </c>
      <c r="F10" s="263">
        <f t="shared" si="0"/>
        <v>0</v>
      </c>
      <c r="G10" s="263">
        <f t="shared" si="0"/>
        <v>0</v>
      </c>
      <c r="H10" s="263">
        <f t="shared" si="0"/>
        <v>0</v>
      </c>
      <c r="I10" s="263">
        <f t="shared" si="0"/>
        <v>0</v>
      </c>
      <c r="J10" s="263">
        <f t="shared" si="0"/>
        <v>6352</v>
      </c>
      <c r="K10" s="263">
        <f t="shared" si="0"/>
        <v>0</v>
      </c>
      <c r="L10" s="263">
        <f t="shared" si="0"/>
        <v>671</v>
      </c>
      <c r="M10" s="17">
        <f>L10/D10</f>
        <v>0.0756994584837545</v>
      </c>
    </row>
    <row r="11" ht="12.75">
      <c r="M11" s="215"/>
    </row>
  </sheetData>
  <sheetProtection/>
  <mergeCells count="4">
    <mergeCell ref="A1:M1"/>
    <mergeCell ref="A2:K2"/>
    <mergeCell ref="A3:M3"/>
    <mergeCell ref="A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.7109375" style="4" customWidth="1"/>
    <col min="2" max="2" width="49.140625" style="4" customWidth="1"/>
    <col min="3" max="3" width="11.140625" style="4" customWidth="1"/>
    <col min="4" max="4" width="10.57421875" style="4" customWidth="1"/>
    <col min="5" max="5" width="10.57421875" style="4" hidden="1" customWidth="1"/>
    <col min="6" max="6" width="10.8515625" style="4" hidden="1" customWidth="1"/>
    <col min="7" max="7" width="0.13671875" style="4" hidden="1" customWidth="1"/>
    <col min="8" max="11" width="9.140625" style="4" hidden="1" customWidth="1"/>
    <col min="12" max="16384" width="9.140625" style="4" customWidth="1"/>
  </cols>
  <sheetData>
    <row r="1" spans="1:13" s="239" customFormat="1" ht="21" customHeight="1">
      <c r="A1" s="309" t="s">
        <v>367</v>
      </c>
      <c r="B1" s="309"/>
      <c r="C1" s="309"/>
      <c r="D1" s="309"/>
      <c r="E1" s="309"/>
      <c r="F1" s="309"/>
      <c r="G1" s="262"/>
      <c r="H1" s="262"/>
      <c r="I1" s="262"/>
      <c r="J1" s="262"/>
      <c r="K1" s="262"/>
      <c r="L1" s="262"/>
      <c r="M1" s="262"/>
    </row>
    <row r="2" spans="1:13" s="239" customFormat="1" ht="18.75" customHeight="1">
      <c r="A2" s="309"/>
      <c r="B2" s="309"/>
      <c r="C2" s="309"/>
      <c r="D2" s="309"/>
      <c r="E2" s="309"/>
      <c r="F2" s="309"/>
      <c r="G2" s="262"/>
      <c r="H2" s="262"/>
      <c r="I2" s="262"/>
      <c r="J2" s="262"/>
      <c r="K2" s="262"/>
      <c r="L2" s="262"/>
      <c r="M2" s="262"/>
    </row>
    <row r="3" spans="1:6" ht="11.25">
      <c r="A3" s="327" t="s">
        <v>319</v>
      </c>
      <c r="B3" s="327"/>
      <c r="C3" s="327"/>
      <c r="D3" s="327"/>
      <c r="E3" s="327"/>
      <c r="F3" s="327"/>
    </row>
    <row r="4" spans="1:6" ht="11.25">
      <c r="A4" s="327"/>
      <c r="B4" s="327"/>
      <c r="C4" s="327"/>
      <c r="D4" s="327"/>
      <c r="E4" s="327"/>
      <c r="F4" s="327"/>
    </row>
    <row r="5" spans="1:6" ht="19.5" customHeight="1">
      <c r="A5" s="327" t="s">
        <v>300</v>
      </c>
      <c r="B5" s="327"/>
      <c r="C5" s="327"/>
      <c r="D5" s="327"/>
      <c r="E5" s="327"/>
      <c r="F5" s="327"/>
    </row>
    <row r="6" ht="34.5" customHeight="1">
      <c r="F6" s="265" t="s">
        <v>264</v>
      </c>
    </row>
    <row r="7" spans="1:9" ht="54" customHeight="1">
      <c r="A7" s="3" t="s">
        <v>207</v>
      </c>
      <c r="B7" s="11" t="s">
        <v>275</v>
      </c>
      <c r="C7" s="231" t="s">
        <v>283</v>
      </c>
      <c r="D7" s="208" t="s">
        <v>301</v>
      </c>
      <c r="E7" s="208" t="s">
        <v>296</v>
      </c>
      <c r="F7" s="266" t="s">
        <v>8</v>
      </c>
      <c r="G7" s="231" t="s">
        <v>32</v>
      </c>
      <c r="H7" s="231" t="s">
        <v>33</v>
      </c>
      <c r="I7" s="231" t="s">
        <v>39</v>
      </c>
    </row>
    <row r="8" spans="1:9" ht="23.25" customHeight="1">
      <c r="A8" s="21" t="s">
        <v>219</v>
      </c>
      <c r="B8" s="21" t="s">
        <v>339</v>
      </c>
      <c r="C8" s="21">
        <v>0</v>
      </c>
      <c r="D8" s="21">
        <v>3619</v>
      </c>
      <c r="E8" s="21">
        <v>4179</v>
      </c>
      <c r="F8" s="21"/>
      <c r="G8" s="21"/>
      <c r="H8" s="21"/>
      <c r="I8" s="21"/>
    </row>
    <row r="9" spans="1:9" ht="23.25" customHeight="1">
      <c r="A9" s="21" t="s">
        <v>220</v>
      </c>
      <c r="B9" s="21" t="s">
        <v>299</v>
      </c>
      <c r="C9" s="21">
        <v>11093</v>
      </c>
      <c r="D9" s="21">
        <v>11147</v>
      </c>
      <c r="E9" s="21">
        <v>0</v>
      </c>
      <c r="F9" s="21"/>
      <c r="G9" s="21"/>
      <c r="H9" s="21"/>
      <c r="I9" s="21"/>
    </row>
    <row r="10" spans="1:9" s="6" customFormat="1" ht="23.25" customHeight="1">
      <c r="A10" s="21" t="s">
        <v>222</v>
      </c>
      <c r="B10" s="268" t="s">
        <v>263</v>
      </c>
      <c r="C10" s="269">
        <f>SUM(C8:C9)</f>
        <v>11093</v>
      </c>
      <c r="D10" s="269">
        <f>SUM(D8:D9)</f>
        <v>14766</v>
      </c>
      <c r="E10" s="269">
        <f>SUM(E8:E9)</f>
        <v>4179</v>
      </c>
      <c r="F10" s="273">
        <f>E10/D10</f>
        <v>0.2830150345388054</v>
      </c>
      <c r="G10" s="270"/>
      <c r="H10" s="22"/>
      <c r="I10" s="22"/>
    </row>
    <row r="11" spans="1:9" ht="23.25" customHeight="1">
      <c r="A11" s="271"/>
      <c r="B11" s="271"/>
      <c r="C11" s="271"/>
      <c r="D11" s="271"/>
      <c r="E11" s="271"/>
      <c r="F11" s="272"/>
      <c r="G11" s="267"/>
      <c r="H11" s="21"/>
      <c r="I11" s="21"/>
    </row>
  </sheetData>
  <sheetProtection/>
  <mergeCells count="4">
    <mergeCell ref="A1:F1"/>
    <mergeCell ref="A2:F2"/>
    <mergeCell ref="A3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37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4.00390625" style="9" customWidth="1"/>
    <col min="2" max="2" width="58.28125" style="9" customWidth="1"/>
    <col min="3" max="3" width="17.57421875" style="9" customWidth="1"/>
    <col min="4" max="4" width="1.28515625" style="9" customWidth="1"/>
    <col min="5" max="6" width="3.28125" style="9" hidden="1" customWidth="1"/>
    <col min="7" max="7" width="3.8515625" style="9" hidden="1" customWidth="1"/>
    <col min="8" max="11" width="3.28125" style="9" hidden="1" customWidth="1"/>
    <col min="12" max="12" width="3.8515625" style="9" hidden="1" customWidth="1"/>
    <col min="13" max="39" width="3.28125" style="9" hidden="1" customWidth="1"/>
    <col min="40" max="47" width="3.28125" style="9" customWidth="1"/>
    <col min="48" max="16384" width="9.00390625" style="9" customWidth="1"/>
  </cols>
  <sheetData>
    <row r="1" spans="1:28" ht="36" customHeight="1">
      <c r="A1" s="329" t="s">
        <v>322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</row>
    <row r="2" spans="1:12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14" ht="12.75">
      <c r="A3" s="325" t="s">
        <v>319</v>
      </c>
      <c r="B3" s="326"/>
      <c r="C3" s="326"/>
      <c r="D3" s="326"/>
      <c r="E3" s="326"/>
      <c r="F3" s="317"/>
      <c r="G3" s="317"/>
      <c r="H3" s="317"/>
      <c r="I3" s="317"/>
      <c r="J3" s="317"/>
      <c r="K3" s="317"/>
      <c r="L3" s="317"/>
      <c r="M3" s="317"/>
      <c r="N3" s="317"/>
    </row>
    <row r="4" spans="1:9" ht="12.75">
      <c r="A4" s="8"/>
      <c r="B4" s="8"/>
      <c r="C4" s="8"/>
      <c r="D4" s="8"/>
      <c r="E4" s="8"/>
      <c r="F4" s="8"/>
      <c r="G4" s="8"/>
      <c r="H4" s="8"/>
      <c r="I4" s="8"/>
    </row>
    <row r="5" spans="1:14" ht="12.75" customHeight="1">
      <c r="A5" s="325" t="s">
        <v>311</v>
      </c>
      <c r="B5" s="326"/>
      <c r="C5" s="326"/>
      <c r="D5" s="326"/>
      <c r="E5" s="326"/>
      <c r="F5" s="317"/>
      <c r="G5" s="317"/>
      <c r="H5" s="317"/>
      <c r="I5" s="317"/>
      <c r="J5" s="317"/>
      <c r="K5" s="317"/>
      <c r="L5" s="317"/>
      <c r="M5" s="317"/>
      <c r="N5" s="317"/>
    </row>
    <row r="6" spans="1:48" ht="18" customHeight="1">
      <c r="A6" s="328" t="s">
        <v>280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P6" s="274"/>
      <c r="AR6" s="274"/>
      <c r="AS6" s="274"/>
      <c r="AT6" s="274"/>
      <c r="AU6" s="274"/>
      <c r="AV6" s="275"/>
    </row>
    <row r="7" spans="1:44" ht="12.75" hidden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</row>
    <row r="8" spans="1:44" ht="12.75" hidden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spans="1:3" ht="23.25" customHeight="1">
      <c r="A27" s="44"/>
      <c r="B27" s="44"/>
      <c r="C27" s="44"/>
    </row>
    <row r="28" spans="1:3" s="276" customFormat="1" ht="15.75">
      <c r="A28" s="277" t="s">
        <v>207</v>
      </c>
      <c r="B28" s="277" t="s">
        <v>4</v>
      </c>
      <c r="C28" s="277" t="s">
        <v>277</v>
      </c>
    </row>
    <row r="29" spans="1:3" ht="29.25" customHeight="1">
      <c r="A29" s="44">
        <v>1</v>
      </c>
      <c r="B29" s="278" t="s">
        <v>302</v>
      </c>
      <c r="C29" s="290">
        <v>70773705</v>
      </c>
    </row>
    <row r="30" spans="1:3" ht="29.25" customHeight="1">
      <c r="A30" s="44">
        <v>2</v>
      </c>
      <c r="B30" s="278" t="s">
        <v>303</v>
      </c>
      <c r="C30" s="290">
        <v>55788628</v>
      </c>
    </row>
    <row r="31" spans="1:3" ht="29.25" customHeight="1">
      <c r="A31" s="44">
        <v>3</v>
      </c>
      <c r="B31" s="279" t="s">
        <v>304</v>
      </c>
      <c r="C31" s="291">
        <v>14985077</v>
      </c>
    </row>
    <row r="32" spans="1:3" ht="29.25" customHeight="1">
      <c r="A32" s="44">
        <v>4</v>
      </c>
      <c r="B32" s="278" t="s">
        <v>305</v>
      </c>
      <c r="C32" s="290">
        <v>28255452</v>
      </c>
    </row>
    <row r="33" spans="1:3" ht="29.25" customHeight="1">
      <c r="A33" s="44">
        <v>5</v>
      </c>
      <c r="B33" s="278" t="s">
        <v>306</v>
      </c>
      <c r="C33" s="290">
        <v>1248867</v>
      </c>
    </row>
    <row r="34" spans="1:3" ht="29.25" customHeight="1">
      <c r="A34" s="44">
        <v>6</v>
      </c>
      <c r="B34" s="279" t="s">
        <v>307</v>
      </c>
      <c r="C34" s="291">
        <v>27006585</v>
      </c>
    </row>
    <row r="35" spans="1:3" ht="29.25" customHeight="1">
      <c r="A35" s="44">
        <v>7</v>
      </c>
      <c r="B35" s="279" t="s">
        <v>308</v>
      </c>
      <c r="C35" s="291">
        <v>41991662</v>
      </c>
    </row>
    <row r="36" spans="1:3" ht="29.25" customHeight="1">
      <c r="A36" s="44">
        <v>8</v>
      </c>
      <c r="B36" s="279" t="s">
        <v>309</v>
      </c>
      <c r="C36" s="291">
        <v>41991662</v>
      </c>
    </row>
    <row r="37" spans="1:3" ht="29.25" customHeight="1">
      <c r="A37" s="44">
        <v>9</v>
      </c>
      <c r="B37" s="279" t="s">
        <v>310</v>
      </c>
      <c r="C37" s="291">
        <v>41991662</v>
      </c>
    </row>
    <row r="38" ht="29.25" customHeight="1"/>
  </sheetData>
  <sheetProtection/>
  <mergeCells count="6">
    <mergeCell ref="A6:AM6"/>
    <mergeCell ref="A1:N1"/>
    <mergeCell ref="A2:L2"/>
    <mergeCell ref="A3:N3"/>
    <mergeCell ref="A5:N5"/>
    <mergeCell ref="O1:A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komuves.monika</dc:creator>
  <cp:keywords/>
  <dc:description/>
  <cp:lastModifiedBy>Dell</cp:lastModifiedBy>
  <cp:lastPrinted>2019-05-23T11:25:56Z</cp:lastPrinted>
  <dcterms:created xsi:type="dcterms:W3CDTF">2010-01-27T15:10:55Z</dcterms:created>
  <dcterms:modified xsi:type="dcterms:W3CDTF">2019-06-05T10:26:14Z</dcterms:modified>
  <cp:category/>
  <cp:version/>
  <cp:contentType/>
  <cp:contentStatus/>
</cp:coreProperties>
</file>