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5480" windowHeight="9135" activeTab="0"/>
  </bookViews>
  <sheets>
    <sheet name="1.M.Konszolídált mérleg" sheetId="1" r:id="rId1"/>
    <sheet name="2.M.Konsz. eredmény kimut." sheetId="2" r:id="rId2"/>
    <sheet name="3. Vagyonkimutatás" sheetId="3" r:id="rId3"/>
    <sheet name="4.M.Önkorm. mérleg" sheetId="4" r:id="rId4"/>
    <sheet name="5.M.Önkorm.maradványkimutatás" sheetId="5" r:id="rId5"/>
    <sheet name="6.M.Önkorm.eredmény kimutatás" sheetId="6" r:id="rId6"/>
    <sheet name="7.Önkorm.pénzeszköz változás " sheetId="7" r:id="rId7"/>
    <sheet name="8. Önk.bevételek-kiad.alakulása" sheetId="8" r:id="rId8"/>
    <sheet name="9. Önkorm.bevételek" sheetId="9" r:id="rId9"/>
    <sheet name="10. Önkorm.kiadások" sheetId="10" r:id="rId10"/>
    <sheet name="11. Önkorm.kiadások részl." sheetId="11" r:id="rId11"/>
    <sheet name="12. Önkorm.tartalék" sheetId="12" r:id="rId12"/>
    <sheet name="13. Önkorm.felhalm.kiad." sheetId="13" r:id="rId13"/>
    <sheet name="14. Közv.támog" sheetId="14" r:id="rId14"/>
    <sheet name="15. Hivatal kv-i mérleg" sheetId="15" r:id="rId15"/>
    <sheet name="16. Hivatal kiadások teleph." sheetId="16" r:id="rId16"/>
    <sheet name="17. Hivatal Mérleg" sheetId="17" r:id="rId17"/>
    <sheet name="18. Hivatal maradvány" sheetId="18" r:id="rId18"/>
    <sheet name="19. Hivatal eredménykimutatás" sheetId="19" r:id="rId19"/>
    <sheet name="20. Óvoda kv-i mérleg" sheetId="20" r:id="rId20"/>
    <sheet name="21. Óvoda kiad-cofog" sheetId="21" r:id="rId21"/>
    <sheet name="22. Óvoda mérleg" sheetId="22" r:id="rId22"/>
    <sheet name="23. Óvoda maradvány" sheetId="23" r:id="rId23"/>
    <sheet name="24. Óvoda eredmény" sheetId="24" r:id="rId24"/>
  </sheets>
  <definedNames>
    <definedName name="_xlnm.Print_Titles" localSheetId="8">'9. Önkorm.bevételek'!$1:$4</definedName>
    <definedName name="_xlnm.Print_Area" localSheetId="10">'11. Önkorm.kiadások részl.'!$A$1:$I$624</definedName>
    <definedName name="_xlnm.Print_Area" localSheetId="8">'9. Önkorm.bevételek'!$A$1:$L$90</definedName>
  </definedNames>
  <calcPr fullCalcOnLoad="1"/>
</workbook>
</file>

<file path=xl/sharedStrings.xml><?xml version="1.0" encoding="utf-8"?>
<sst xmlns="http://schemas.openxmlformats.org/spreadsheetml/2006/main" count="2889" uniqueCount="1287">
  <si>
    <t>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</si>
  <si>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</si>
  <si>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</si>
  <si>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</si>
  <si>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</si>
  <si>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</si>
  <si>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</si>
  <si>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</si>
  <si>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</si>
  <si>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</si>
  <si>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</si>
  <si>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K 5
Egyéb működési célú kiadások
</t>
  </si>
  <si>
    <t>Egyéb szárazföldi személyszállítás (iskolabusz)</t>
  </si>
  <si>
    <t>Közművelődési intézmények, köz.szinterek működtetése</t>
  </si>
  <si>
    <t>Önkormányzatok és önkormányzati hivatalok jogalk. és ált.ig.tev.</t>
  </si>
  <si>
    <t>Önkormányzati vagyonnal való gazdálkodással kapcs. fa.</t>
  </si>
  <si>
    <t>Támogatás célú finanszírozási műveletek</t>
  </si>
  <si>
    <t>Start- munkaprogram, Téli közfoglalkoztatás</t>
  </si>
  <si>
    <t>Hosszabb időtartamú közfoglalkoztatás</t>
  </si>
  <si>
    <t>Közutak, hidak, alagutak üzemeltetése</t>
  </si>
  <si>
    <t>Város -, községgazdálkodás egyéb feladatai</t>
  </si>
  <si>
    <t>Háziorvosi ügyeleti ellátás</t>
  </si>
  <si>
    <t>Fogorvosi ügyeleti ellátás</t>
  </si>
  <si>
    <t>Család- és nővédelmi egészségügyi gondozás</t>
  </si>
  <si>
    <t>Könyvtári szolgáltatás</t>
  </si>
  <si>
    <t>Civil szervezetek működési támogatása</t>
  </si>
  <si>
    <t>Hallgatói és oktatói ösztöndíjak, egyéb juttatások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</si>
  <si>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</si>
  <si>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</si>
  <si>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</si>
  <si>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</si>
  <si>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</si>
  <si>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</si>
  <si>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</si>
  <si>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</si>
  <si>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Kormányzati funkció (szakfeladat) száma: 045150/493908</t>
  </si>
  <si>
    <t>megnevezése:  Egyéb szárazföldi személyszállítás (iskolabusz)</t>
  </si>
  <si>
    <t>Rovatszám</t>
  </si>
  <si>
    <t>hajtó és kenőanyag beszerzés</t>
  </si>
  <si>
    <t>tisztítószer</t>
  </si>
  <si>
    <t>karbantartás, kisjavítás</t>
  </si>
  <si>
    <t>szakmai szolgáltatás (sofőr szolgálat)</t>
  </si>
  <si>
    <t>Biztosítás   kötelező, utas, casco</t>
  </si>
  <si>
    <t>egyéb üzemeltetés (mosatás)</t>
  </si>
  <si>
    <t>Műk.célú előzetesen felszámított ÁFA</t>
  </si>
  <si>
    <t>Különféle befizetések és egyéb dologi kiadások</t>
  </si>
  <si>
    <t>Dologi kiadások</t>
  </si>
  <si>
    <t>Kormányzati funkció (szakfeladat) összesen</t>
  </si>
  <si>
    <t>Kormányzati funkció (szakfeladat) száma:   045160</t>
  </si>
  <si>
    <t>megnevezése: Közutak, hidak, alagutak üzemeltetése</t>
  </si>
  <si>
    <t xml:space="preserve">részmunkaidős egyéb bérr.hat. alá tartózó </t>
  </si>
  <si>
    <t>egyéb költségtérítés</t>
  </si>
  <si>
    <t>Foglalkoztatottak személyi juttatásai</t>
  </si>
  <si>
    <t>megbízási díj</t>
  </si>
  <si>
    <t>Szociális hozzájárulási adói adó</t>
  </si>
  <si>
    <t>Munkaadói szja  1,19*0,16</t>
  </si>
  <si>
    <t>Munkaadókat terhelő járulékok és szociális hozzájárulási adó</t>
  </si>
  <si>
    <t>szakmai anyag beszerzés</t>
  </si>
  <si>
    <t>irodaszer</t>
  </si>
  <si>
    <t>munkaruha</t>
  </si>
  <si>
    <t>tisztitószer beszerzése</t>
  </si>
  <si>
    <t>vllamosenergia szolgáltatás</t>
  </si>
  <si>
    <t>víz- és csatornadíj</t>
  </si>
  <si>
    <t>karbantartási, kisjavítási Szolgáltatási kiadások -festés</t>
  </si>
  <si>
    <t>foglalkozás eü.</t>
  </si>
  <si>
    <t>részmunkaidős egyéb bérr.hat. alá tartózó étk.hozzájár.</t>
  </si>
  <si>
    <t>Étkezési jegy 1,19*0,14</t>
  </si>
  <si>
    <t xml:space="preserve">élelmiszer </t>
  </si>
  <si>
    <t>vásárolt élelmezés</t>
  </si>
  <si>
    <t>egyéb üzemeltetés-rovarírtás</t>
  </si>
  <si>
    <t>Kormányzati funkció (szakfeladat) száma:  066010/813000</t>
  </si>
  <si>
    <t>megnevezése:Zöldterület-kezelés</t>
  </si>
  <si>
    <t>munkáltatói szja</t>
  </si>
  <si>
    <t>munkaruha, védőruha</t>
  </si>
  <si>
    <t>egyéb (karbantartási) anyag beszerzése</t>
  </si>
  <si>
    <t>bíztosítási díjak (géptörés, kötelező)</t>
  </si>
  <si>
    <t>Kormányzati funkció (szakfeladat) száma:  011130</t>
  </si>
  <si>
    <t>megnevezése: Önkormányzatok és önkormányzati hivatalok jogalkotó
                        és általános igazgatási tevékenysége</t>
  </si>
  <si>
    <t xml:space="preserve">könyv beszerzés </t>
  </si>
  <si>
    <t>bankköltség</t>
  </si>
  <si>
    <t>Tagdíjak</t>
  </si>
  <si>
    <t>Reklám-, propaganda kiad.</t>
  </si>
  <si>
    <t>Kormányzati funkció (szakfeladat) száma:   064010</t>
  </si>
  <si>
    <t>megnevezése: Közvilágítás</t>
  </si>
  <si>
    <t>Kormányzati funkció (szakfeladat) száma:  013350</t>
  </si>
  <si>
    <t>megnevezése: Önkormányzati vagyonnal való gazdálkodással kapcsolatos feladatok</t>
  </si>
  <si>
    <t>karbantartási, kisjavítási Szolgáltatási kiadások</t>
  </si>
  <si>
    <t>Kormányzati funkció (szakfeladat) száma:  066020</t>
  </si>
  <si>
    <t>megnevezése: Város -, községgazdálkodás egyéb feladatai</t>
  </si>
  <si>
    <t>gázenergia szolgáltatás  (Tájház nyári ktg.)</t>
  </si>
  <si>
    <t>vllamosenergia szolgáltatás  (Tájház nyári ktg.)</t>
  </si>
  <si>
    <t>víz- és csatornadíj  (Tájház nyári ktg.)</t>
  </si>
  <si>
    <t>szállítási szolgáltatás</t>
  </si>
  <si>
    <t>szemétszállítás</t>
  </si>
  <si>
    <t>kéményseprés része</t>
  </si>
  <si>
    <t>tűzvédelmi szolgáltatás</t>
  </si>
  <si>
    <t xml:space="preserve">egyéb díjak- biztosítások   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</si>
  <si>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</si>
  <si>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</si>
  <si>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</si>
  <si>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közalk.étk.   12 hó*5.000</t>
  </si>
  <si>
    <t>közalkalmazott t munkábajárás ktg.tér 12*3</t>
  </si>
  <si>
    <t xml:space="preserve">közalkalmazott t bankktg.tér </t>
  </si>
  <si>
    <t>eü.hozzájár. 1,19*0,14</t>
  </si>
  <si>
    <t>munkáltatói szja   1,19*0,16</t>
  </si>
  <si>
    <t>gyógyszer beszerzés</t>
  </si>
  <si>
    <t>irodaszer, nyomtatvány</t>
  </si>
  <si>
    <t>nem adatátviteli díj</t>
  </si>
  <si>
    <t>adatátviteli díj</t>
  </si>
  <si>
    <t>egyéb díjak- biztosítás</t>
  </si>
  <si>
    <t>belföldi kiküldetés</t>
  </si>
  <si>
    <t>Kormányzati funkció (szakfeladat) száma: 018030</t>
  </si>
  <si>
    <t>megnevezése: Támogatás célú finanszírozási műveletek</t>
  </si>
  <si>
    <t>Óvoda működési támogatása</t>
  </si>
  <si>
    <t>Hivatal működési támogatása Kislőd</t>
  </si>
  <si>
    <t>Finanszírozási kiadások</t>
  </si>
  <si>
    <t>Kormányzati funkció (szakfeladat) száma: 072112</t>
  </si>
  <si>
    <t>megnevezése: Háziorvosi ügyeleti ellátás</t>
  </si>
  <si>
    <t>Egyéb működési célú kiadások</t>
  </si>
  <si>
    <t>Kormányzati funkció (szakfeladat) száma: 072312</t>
  </si>
  <si>
    <t>megnevezése: Fogorvosi ügyeleti ellátás</t>
  </si>
  <si>
    <t>Kormányzati funkció (szakfeladat) száma: 104042</t>
  </si>
  <si>
    <t>megnevezése: Gyermekjóléti szolgálat</t>
  </si>
  <si>
    <t>műk.célú pénzeszköz átadás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</si>
  <si>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</si>
  <si>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</si>
  <si>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</si>
  <si>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</si>
  <si>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</si>
  <si>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Ápolási díj</t>
  </si>
  <si>
    <t>Ellátottak pénzbeli juttatásai</t>
  </si>
  <si>
    <t>Kormányzati funkció (szakfeladat) száma:   104051</t>
  </si>
  <si>
    <t>megnevezése: Gyermekvédelmi pénzbeni és természetbeni ellátások</t>
  </si>
  <si>
    <t>kiegészítő gyermekvédelmi támogatás</t>
  </si>
  <si>
    <t>Kormányzati funkció (szakfeladat) száma:   105010</t>
  </si>
  <si>
    <t>megnevezése: Munkanélküli aktív korúak ellátásai</t>
  </si>
  <si>
    <t xml:space="preserve">foglalkoztatást helyettesítő támogatás  </t>
  </si>
  <si>
    <t>rend.szoc.segély</t>
  </si>
  <si>
    <t>Kormányzati funkció (szakfeladat) száma:   107060</t>
  </si>
  <si>
    <t>megnevezése: Egyéb szociális pénzbeli és természetbeni ellátások, támogatások</t>
  </si>
  <si>
    <t>Átmeneti segély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</si>
  <si>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</si>
  <si>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</si>
  <si>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</si>
  <si>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 094260</t>
  </si>
  <si>
    <t>megnevezése: Hallgatói és oktatói ösztöndíjak, egyéb juttatások</t>
  </si>
  <si>
    <t>Bursa H.támogatás</t>
  </si>
  <si>
    <t>Kormányzati funkció (szakfeladat) száma:   084031</t>
  </si>
  <si>
    <t>Kormányzati funkció (szakfeladat) száma:   041232</t>
  </si>
  <si>
    <t>megnevezése: Start- munkaprogram, Téli közfoglalkoztatás</t>
  </si>
  <si>
    <t>egyéb bérrendszer hatálya alá tartozók munkabére</t>
  </si>
  <si>
    <t>Kormányzati funkció (szakfeladat) száma:  041233</t>
  </si>
  <si>
    <t>megnevezése: Hosszabb időtartamú közfoglalkoztatás</t>
  </si>
  <si>
    <t>Kormányzati funkció (szakfeladat) száma:   082044</t>
  </si>
  <si>
    <t>megnevezése: Könyvtári szolgáltatás</t>
  </si>
  <si>
    <t>állományba nem tartozók megbízási díja</t>
  </si>
  <si>
    <t>Kormányzati funkció (szakfeladat) száma:  082092/910502</t>
  </si>
  <si>
    <t>megnevezése: Közművelődési intézmények, köz.szinterek működtetése</t>
  </si>
  <si>
    <t>kultúrház, ifi.klub</t>
  </si>
  <si>
    <t>gázenergia szolgáltatás</t>
  </si>
  <si>
    <t>Kormányzati funkció (szakfeladat) száma:   013320</t>
  </si>
  <si>
    <t>megnevezése: Köztemető fenntartartása</t>
  </si>
  <si>
    <t>hajtó- és kenőanyag beszerzés</t>
  </si>
  <si>
    <t>011130</t>
  </si>
  <si>
    <t>013320</t>
  </si>
  <si>
    <t>013350</t>
  </si>
  <si>
    <t>018030</t>
  </si>
  <si>
    <t>041232</t>
  </si>
  <si>
    <t>041233</t>
  </si>
  <si>
    <t>045150</t>
  </si>
  <si>
    <t>045160</t>
  </si>
  <si>
    <t>064010</t>
  </si>
  <si>
    <t>066020</t>
  </si>
  <si>
    <t>072112</t>
  </si>
  <si>
    <t>072312</t>
  </si>
  <si>
    <t>074031</t>
  </si>
  <si>
    <t>082044</t>
  </si>
  <si>
    <t>082092</t>
  </si>
  <si>
    <t>084031</t>
  </si>
  <si>
    <t>094260</t>
  </si>
  <si>
    <t>Fejezeti és általános tartalék elszámolása</t>
  </si>
  <si>
    <t>Köztemető fenntartása</t>
  </si>
  <si>
    <t>Kormányzati funkció (szakfeladat) száma:   900070</t>
  </si>
  <si>
    <t>megnevezése: Fejezeti és általános tartalék elszámolása</t>
  </si>
  <si>
    <t>Tartalék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</si>
  <si>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</si>
  <si>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</si>
  <si>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</si>
  <si>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</si>
  <si>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</si>
  <si>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</si>
  <si>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</si>
  <si>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</si>
  <si>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</si>
  <si>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</si>
  <si>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</si>
  <si>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</si>
  <si>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</si>
  <si>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</si>
  <si>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</si>
  <si>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</si>
  <si>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</si>
  <si>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</si>
  <si>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</si>
  <si>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</si>
  <si>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</si>
  <si>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</si>
  <si>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</si>
  <si>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</si>
  <si>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</si>
  <si>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</si>
  <si>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</si>
  <si>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</si>
  <si>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</si>
  <si>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</si>
  <si>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</si>
  <si>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</si>
  <si>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</si>
  <si>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</si>
  <si>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</si>
  <si>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</si>
  <si>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</si>
  <si>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</si>
  <si>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</si>
  <si>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</si>
  <si>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</si>
  <si>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</si>
  <si>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</si>
  <si>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</si>
  <si>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</si>
  <si>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</si>
  <si>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</si>
  <si>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</si>
  <si>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</si>
  <si>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</si>
  <si>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</si>
  <si>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</si>
  <si>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</si>
  <si>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</si>
  <si>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</si>
  <si>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</si>
  <si>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</si>
  <si>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</si>
  <si>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</si>
  <si>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</si>
  <si>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</si>
  <si>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</si>
  <si>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</si>
  <si>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Tulajdonosi bevételek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</si>
  <si>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</si>
  <si>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</si>
  <si>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</si>
  <si>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</si>
  <si>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</si>
  <si>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</si>
  <si>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</si>
  <si>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</si>
  <si>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</si>
  <si>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</si>
  <si>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</si>
  <si>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</si>
  <si>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</si>
  <si>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</si>
  <si>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</si>
  <si>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</si>
  <si>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</si>
  <si>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</si>
  <si>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</si>
  <si>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</si>
  <si>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</si>
  <si>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</si>
  <si>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</si>
  <si>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</si>
  <si>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</si>
  <si>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</si>
  <si>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</si>
  <si>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</si>
  <si>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</si>
  <si>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</si>
  <si>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</si>
  <si>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</si>
  <si>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</si>
  <si>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</si>
  <si>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</si>
  <si>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</si>
  <si>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</si>
  <si>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</si>
  <si>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</si>
  <si>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</si>
  <si>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</si>
  <si>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Sor-
szám</t>
  </si>
  <si>
    <t>Rovat
száma</t>
  </si>
  <si>
    <t>Eredeti
előirányzat</t>
  </si>
  <si>
    <t>Jövedelemadók (=20+21)</t>
  </si>
  <si>
    <t>I.</t>
  </si>
  <si>
    <t>II.</t>
  </si>
  <si>
    <t>III.</t>
  </si>
  <si>
    <t>IV.</t>
  </si>
  <si>
    <t>V.</t>
  </si>
  <si>
    <t>VI.</t>
  </si>
  <si>
    <t>telekadó</t>
  </si>
  <si>
    <t>magánszemélyek kommunális adója</t>
  </si>
  <si>
    <t>fejezet kezelési előirányzatok</t>
  </si>
  <si>
    <t>társadalombiztosítás pénzügyi alapjai</t>
  </si>
  <si>
    <t>elkülönített állami pénzalapok</t>
  </si>
  <si>
    <t>társulások és költségvetési szerveik</t>
  </si>
  <si>
    <t>nemzetiségi önkormányzatok és költségvetési szerveik</t>
  </si>
  <si>
    <t>állandó jelleggel végzett iparűzési tevékenység után fizetett helyi iparűzési adó</t>
  </si>
  <si>
    <t>ideiglenes jelleggel végzett iparűzési tevékenység után fizetett helyi iparűzési adó</t>
  </si>
  <si>
    <t>belföldi gépjárművek adójának a helyi önkormányzatot megillető része</t>
  </si>
  <si>
    <t>tartózkodás után fizetett idegenforgalmi adó</t>
  </si>
  <si>
    <t>talajterhelési díj</t>
  </si>
  <si>
    <t>42.</t>
  </si>
  <si>
    <t>43.</t>
  </si>
  <si>
    <t>47.</t>
  </si>
  <si>
    <t>50.</t>
  </si>
  <si>
    <t>63.</t>
  </si>
  <si>
    <t>64.</t>
  </si>
  <si>
    <t>év</t>
  </si>
  <si>
    <t>K1</t>
  </si>
  <si>
    <t>K2</t>
  </si>
  <si>
    <t>K3</t>
  </si>
  <si>
    <t>K4</t>
  </si>
  <si>
    <t>K5</t>
  </si>
  <si>
    <t>K6</t>
  </si>
  <si>
    <t>K7</t>
  </si>
  <si>
    <t>K9</t>
  </si>
  <si>
    <t>Előző év költségvetési maradványának igénybevétele</t>
  </si>
  <si>
    <t>B8131</t>
  </si>
  <si>
    <t>B8</t>
  </si>
  <si>
    <t>Összesen</t>
  </si>
  <si>
    <t>Közvilágítás</t>
  </si>
  <si>
    <t>helyi önkormányzatok és költségvetési szerveik</t>
  </si>
  <si>
    <t>társadalombiztosítás pénzügyi alapjai  VÉDŐNŐI FINANSZÍROZÁS</t>
  </si>
  <si>
    <t>karbantartási, kisjavítási szolgáltatási kiadások Tájház</t>
  </si>
  <si>
    <t>K</t>
  </si>
  <si>
    <t>Költségvetési bevételek</t>
  </si>
  <si>
    <t>Finanszírozási bevételek</t>
  </si>
  <si>
    <t>Bevételek összesen</t>
  </si>
  <si>
    <t xml:space="preserve">B </t>
  </si>
  <si>
    <t xml:space="preserve">Önkormányzatok működési támogatásai </t>
  </si>
  <si>
    <t xml:space="preserve">Működési célú támogatások államháztartáson belülről </t>
  </si>
  <si>
    <t>Felhalmozási célú támogatások államháztartáson belülről</t>
  </si>
  <si>
    <t xml:space="preserve">Működési bevételek </t>
  </si>
  <si>
    <t xml:space="preserve">Közhatalmi bevételek </t>
  </si>
  <si>
    <t>Működési célú átvett pénzeszközök</t>
  </si>
  <si>
    <t xml:space="preserve">Felhalmozási bevételek </t>
  </si>
  <si>
    <t>Felhalmozási célú átvett pénzeszközök</t>
  </si>
  <si>
    <t>BEVÉTELEK</t>
  </si>
  <si>
    <t>KIADÁSOK</t>
  </si>
  <si>
    <t>Személyi juttatások</t>
  </si>
  <si>
    <t xml:space="preserve"> Dologi kiadások</t>
  </si>
  <si>
    <t>KIADÁSOK ÖSSZESEN</t>
  </si>
  <si>
    <t xml:space="preserve">Termékek és szolgáltatások adói </t>
  </si>
  <si>
    <t>Működési bevételek</t>
  </si>
  <si>
    <t>Beruházások</t>
  </si>
  <si>
    <t>Felújítások</t>
  </si>
  <si>
    <t xml:space="preserve"> Munkaad.terh.járulékok és szoc.hoz.jár.adó</t>
  </si>
  <si>
    <t>BEVÉTELEK ÖSSZSEN</t>
  </si>
  <si>
    <t>Egyéb általános tartalék</t>
  </si>
  <si>
    <t>Egyéb céltartalék</t>
  </si>
  <si>
    <t xml:space="preserve">Új Otthon a károsultatkért </t>
  </si>
  <si>
    <t>L</t>
  </si>
  <si>
    <t>M</t>
  </si>
  <si>
    <t>megnevezés</t>
  </si>
  <si>
    <t>összeg</t>
  </si>
  <si>
    <t>Helyi adóbevételek</t>
  </si>
  <si>
    <t>Pénzmaradvány felhasználás</t>
  </si>
  <si>
    <t>Felhalmozási bevételek összesen</t>
  </si>
  <si>
    <t>A támogatás kedvezményezettje</t>
  </si>
  <si>
    <t>Adóelengedés</t>
  </si>
  <si>
    <t>Adókedvezmény</t>
  </si>
  <si>
    <t>Térítési díj</t>
  </si>
  <si>
    <t>mértéke%</t>
  </si>
  <si>
    <t>összege (e Ft)</t>
  </si>
  <si>
    <t>fő</t>
  </si>
  <si>
    <t>Műemlék épületek lakói</t>
  </si>
  <si>
    <t>komm.adó</t>
  </si>
  <si>
    <t>65 év feletti komm.adó</t>
  </si>
  <si>
    <t>Mozgáskorlátozott személyek, 
költségvetési szerv,
társadalmi szerv</t>
  </si>
  <si>
    <t>gépj.adó</t>
  </si>
  <si>
    <t>Iskolai étkeztetés kétszeri (napközi)</t>
  </si>
  <si>
    <t>Iskolai étkeztetés egyszeri (napközi)</t>
  </si>
  <si>
    <t>Óvodai étkeztetés</t>
  </si>
  <si>
    <t>Bölcsődei étkeztetés</t>
  </si>
  <si>
    <t>Adókedvezmény részletezése:</t>
  </si>
  <si>
    <t>Műemlék épület 54db x 9000,- Ft/év = 486000,- Ft</t>
  </si>
  <si>
    <t>Gépjárműadó</t>
  </si>
  <si>
    <t>költségvetési szervezet tulajdonában lévő: 1 db = 28.014,- Ft</t>
  </si>
  <si>
    <t>korm.funkció</t>
  </si>
  <si>
    <t>K 2
Munkaad.
terh.
járulékok és szoc.hoz.jár.adó</t>
  </si>
  <si>
    <t>teljesítés</t>
  </si>
  <si>
    <t>Módosított előirányzat</t>
  </si>
  <si>
    <t>Teljesítés</t>
  </si>
  <si>
    <t>Teljesítés százaléka</t>
  </si>
  <si>
    <t>egyéb szakmai anyag beszerzése</t>
  </si>
  <si>
    <t>Karbantartási, kisjavítási sz.</t>
  </si>
  <si>
    <t>Karbantartási, kisjavítási szo</t>
  </si>
  <si>
    <t>Egy szakmai szolg</t>
  </si>
  <si>
    <t>Szállítási szolgi díjak</t>
  </si>
  <si>
    <t>Egészségügyi hozzájárulás</t>
  </si>
  <si>
    <t>egyéb üzemeltetés, fenntartás---- hótolás, sikosság ment.</t>
  </si>
  <si>
    <t>kiegészítő gyermekvédelmi támogat</t>
  </si>
  <si>
    <t>ÁHB megelőlegezés (2015.évi normatíva előleg)</t>
  </si>
  <si>
    <t>B814</t>
  </si>
  <si>
    <t>Megnevezés</t>
  </si>
  <si>
    <t>Vásárolt élelmezés</t>
  </si>
  <si>
    <t>ezer forint</t>
  </si>
  <si>
    <t xml:space="preserve">E </t>
  </si>
  <si>
    <t>Sorszám</t>
  </si>
  <si>
    <t>Eszközök</t>
  </si>
  <si>
    <t>Előző év (nyitó)</t>
  </si>
  <si>
    <t>Tárgyév</t>
  </si>
  <si>
    <t>Változás %-a</t>
  </si>
  <si>
    <t>I. Immateriális javak</t>
  </si>
  <si>
    <t xml:space="preserve">   a, Korl.forgalomképes szellemi termékek</t>
  </si>
  <si>
    <t xml:space="preserve">   b, Korl.forgalomképes szellemi termékek(intézmény)</t>
  </si>
  <si>
    <t xml:space="preserve">II. Tárgyi eszközök </t>
  </si>
  <si>
    <t xml:space="preserve"> II/1.Törzsvagyon</t>
  </si>
  <si>
    <t xml:space="preserve">   a,Forgalomképtelen Ingatlanok </t>
  </si>
  <si>
    <t xml:space="preserve">       1.Jubileumi park</t>
  </si>
  <si>
    <t xml:space="preserve">       2.Belterületi úthálózat</t>
  </si>
  <si>
    <t xml:space="preserve">       3.Derítő</t>
  </si>
  <si>
    <t xml:space="preserve">       4.Áteresz</t>
  </si>
  <si>
    <t xml:space="preserve">       5.Kábel TV rendszer</t>
  </si>
  <si>
    <t xml:space="preserve">       6.Iskolai támfal</t>
  </si>
  <si>
    <t xml:space="preserve">       7.Iskola kerítés</t>
  </si>
  <si>
    <t xml:space="preserve">       8.Játszótér</t>
  </si>
  <si>
    <t xml:space="preserve">       9.Egyéb belterületek </t>
  </si>
  <si>
    <t xml:space="preserve">      10.Folyamatban lévő ingatlan beruházás, felújítás</t>
  </si>
  <si>
    <t xml:space="preserve">      11.Forgalomképtelen földterületek</t>
  </si>
  <si>
    <t xml:space="preserve">   b,Korlátozottan forgalomképes ingatlanok </t>
  </si>
  <si>
    <t xml:space="preserve">       1.Telek</t>
  </si>
  <si>
    <t xml:space="preserve">       2.Iskola épület</t>
  </si>
  <si>
    <t xml:space="preserve">       3.Iskola épület</t>
  </si>
  <si>
    <t xml:space="preserve">       4.Óvoda , ifjúsági klub</t>
  </si>
  <si>
    <t xml:space="preserve">       5.Kultúrotton</t>
  </si>
  <si>
    <t xml:space="preserve">       6.Orvosi rendelő és védőnői helyiség</t>
  </si>
  <si>
    <t xml:space="preserve">       7.Sportöltöző</t>
  </si>
  <si>
    <t xml:space="preserve">       8.Hivatal épülete</t>
  </si>
  <si>
    <t xml:space="preserve">       9.Posta </t>
  </si>
  <si>
    <t xml:space="preserve">       10.Nyilvános illemhely</t>
  </si>
  <si>
    <t xml:space="preserve">       11.Tűzoltó szertár</t>
  </si>
  <si>
    <t xml:space="preserve">       12.Garázs </t>
  </si>
  <si>
    <t xml:space="preserve"> II/2. Forgalomképes ingatlanok</t>
  </si>
  <si>
    <t xml:space="preserve">       1.Telek, zártkerti- és külterületi földterületek</t>
  </si>
  <si>
    <t xml:space="preserve">       2.Épületek</t>
  </si>
  <si>
    <t xml:space="preserve"> II/3.Egyéb tárgyi eszközök</t>
  </si>
  <si>
    <t xml:space="preserve">       1.Gépek, berendezések, felszerelések</t>
  </si>
  <si>
    <t xml:space="preserve">       2.Gépek, berendezések, felszerelések(intézmény)</t>
  </si>
  <si>
    <t xml:space="preserve">       3.Járművek- Suzuki Vitara</t>
  </si>
  <si>
    <t>III.Befektetett pénzügyi eszközök</t>
  </si>
  <si>
    <t xml:space="preserve">       1.Tartós részesedések</t>
  </si>
  <si>
    <t xml:space="preserve">       2.Tartósan adott kölcsdönök</t>
  </si>
  <si>
    <t>IV.Üzemeltetésre, kezelésre átadott, átvett eszk.</t>
  </si>
  <si>
    <t xml:space="preserve">       1.Szennyvízcsatorna hálózat</t>
  </si>
  <si>
    <t xml:space="preserve">       2.Ivóvíz távvezeték</t>
  </si>
  <si>
    <t xml:space="preserve">       3.Ivóvízellátó vízközmű</t>
  </si>
  <si>
    <t xml:space="preserve">       4.Iskola épület</t>
  </si>
  <si>
    <t xml:space="preserve">       5.Iskola épület</t>
  </si>
  <si>
    <t xml:space="preserve">       6.Iskolai berendezések, eszközök</t>
  </si>
  <si>
    <t xml:space="preserve">       7.Tájház</t>
  </si>
  <si>
    <t xml:space="preserve">A, BEFEKTETETT ESZKÖZÖK ÖSSZESEN </t>
  </si>
  <si>
    <t>I. Készletek</t>
  </si>
  <si>
    <t>II. Követelések összesen</t>
  </si>
  <si>
    <t xml:space="preserve">       1.Követelések áruszállításból, szolgáltatásból (vevők)</t>
  </si>
  <si>
    <t xml:space="preserve">       2.Adósok </t>
  </si>
  <si>
    <t xml:space="preserve">         Ebből:   - Helyi adóhátralék</t>
  </si>
  <si>
    <t>III.Értékpapírok</t>
  </si>
  <si>
    <t>IV.Pénzeszközök</t>
  </si>
  <si>
    <t>V.Egyéb aktív pénzügyi elszámolások (intézmény)</t>
  </si>
  <si>
    <t>B,FORGÓESZKÖZÖK ÖSSZESEN</t>
  </si>
  <si>
    <t xml:space="preserve">ESZKÖZÖK ÖSSZESEN </t>
  </si>
  <si>
    <t xml:space="preserve">Kormányzati funkció 
</t>
  </si>
  <si>
    <t>Cofog
összesen</t>
  </si>
  <si>
    <t>eredeti előírányzat</t>
  </si>
  <si>
    <t>módosított előírányzat</t>
  </si>
  <si>
    <t>%</t>
  </si>
  <si>
    <t>091140</t>
  </si>
  <si>
    <t xml:space="preserve"> módosított előírányzat</t>
  </si>
  <si>
    <t xml:space="preserve"> teljesítés</t>
  </si>
  <si>
    <t xml:space="preserve">K 
</t>
  </si>
  <si>
    <t>Teljesítés 
%</t>
  </si>
  <si>
    <t>Helyi önkormányzatokkiegészítő  támogatásai</t>
  </si>
  <si>
    <t>Egyéb közhatalmi bevételek</t>
  </si>
  <si>
    <t>Teljesítés 
 %</t>
  </si>
  <si>
    <t>Eredeti 
Előirányzat</t>
  </si>
  <si>
    <t>Módosított
 előirányzat</t>
  </si>
  <si>
    <t>Módosított 
íelőirányzat</t>
  </si>
  <si>
    <t>Cofogkód
megnevezése</t>
  </si>
  <si>
    <t xml:space="preserve">Összes
 kiadás
</t>
  </si>
  <si>
    <t xml:space="preserve">K 1
Személyi 
juttatások
</t>
  </si>
  <si>
    <t xml:space="preserve">K 3
Dologi
kiadások
</t>
  </si>
  <si>
    <t xml:space="preserve">K 4
Ellátottak pénzbeli juttatásai
</t>
  </si>
  <si>
    <t xml:space="preserve">K 6
Beruházások
</t>
  </si>
  <si>
    <t xml:space="preserve">K 7
Felújítások
</t>
  </si>
  <si>
    <t xml:space="preserve">K 8
Egyéb felhalmozási célú kiadások
</t>
  </si>
  <si>
    <t xml:space="preserve">
K 9
Finanszírozási kiadások
</t>
  </si>
  <si>
    <t>Előző időszak</t>
  </si>
  <si>
    <t>Módosítások</t>
  </si>
  <si>
    <t>Tárgyi időszak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</si>
  <si>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</si>
  <si>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</si>
  <si>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</si>
  <si>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</si>
  <si>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</si>
  <si>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</si>
  <si>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</si>
  <si>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</si>
  <si>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</si>
  <si>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</si>
  <si>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</si>
  <si>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</si>
  <si>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</si>
  <si>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</si>
  <si>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</si>
  <si>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</si>
  <si>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</si>
  <si>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</si>
  <si>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</si>
  <si>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</si>
  <si>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</si>
  <si>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</si>
  <si>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</si>
  <si>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</si>
  <si>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</si>
  <si>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</si>
  <si>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</si>
  <si>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</si>
  <si>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</si>
  <si>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</si>
  <si>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</si>
  <si>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</si>
  <si>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</si>
  <si>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</si>
  <si>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</si>
  <si>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</si>
  <si>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</si>
  <si>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</si>
  <si>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</si>
  <si>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</si>
  <si>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</si>
  <si>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</si>
  <si>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</si>
  <si>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</si>
  <si>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</si>
  <si>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</si>
  <si>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</si>
  <si>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</si>
  <si>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</si>
  <si>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</si>
  <si>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</si>
  <si>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</si>
  <si>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</si>
  <si>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</si>
  <si>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</si>
  <si>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</si>
  <si>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</si>
  <si>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</si>
  <si>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</si>
  <si>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</si>
  <si>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</si>
  <si>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</si>
  <si>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</si>
  <si>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</si>
  <si>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</si>
  <si>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</si>
  <si>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</si>
  <si>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</si>
  <si>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</si>
  <si>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</si>
  <si>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</si>
  <si>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</si>
  <si>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</si>
  <si>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</si>
  <si>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</si>
  <si>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</si>
  <si>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</si>
  <si>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</si>
  <si>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</si>
  <si>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</si>
  <si>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</si>
  <si>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</si>
  <si>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</si>
  <si>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</si>
  <si>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</si>
  <si>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</si>
  <si>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</si>
  <si>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</si>
  <si>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</si>
  <si>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</si>
  <si>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</si>
  <si>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</si>
  <si>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</si>
  <si>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</si>
  <si>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</si>
  <si>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</si>
  <si>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</si>
  <si>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</si>
  <si>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</si>
  <si>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</si>
  <si>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</si>
  <si>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</si>
  <si>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</si>
  <si>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</si>
  <si>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</si>
  <si>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</si>
  <si>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</si>
  <si>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</si>
  <si>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</si>
  <si>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</si>
  <si>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</si>
  <si>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</si>
  <si>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</si>
  <si>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</si>
  <si>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</si>
  <si>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</si>
  <si>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</si>
  <si>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</si>
  <si>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</si>
  <si>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</si>
  <si>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</si>
  <si>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</si>
  <si>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</si>
  <si>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</si>
  <si>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</si>
  <si>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</si>
  <si>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</si>
  <si>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</si>
  <si>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</si>
  <si>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</si>
  <si>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</si>
  <si>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</si>
  <si>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</si>
  <si>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</si>
  <si>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</si>
  <si>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</si>
  <si>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</si>
  <si>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</si>
  <si>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</si>
  <si>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</si>
  <si>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</si>
  <si>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</si>
  <si>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</si>
  <si>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</si>
  <si>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</si>
  <si>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</si>
  <si>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</si>
  <si>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</si>
  <si>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</si>
  <si>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</si>
  <si>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</si>
  <si>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</si>
  <si>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</si>
  <si>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77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</si>
  <si>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</si>
  <si>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</si>
  <si>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</si>
  <si>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</si>
  <si>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</si>
  <si>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</si>
  <si>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</si>
  <si>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</si>
  <si>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</si>
  <si>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</si>
  <si>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</si>
  <si>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</si>
  <si>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</si>
  <si>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</si>
  <si>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</si>
  <si>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</si>
  <si>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</si>
  <si>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</si>
  <si>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</si>
  <si>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</si>
  <si>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</si>
  <si>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</si>
  <si>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</si>
  <si>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</si>
  <si>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</si>
  <si>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</si>
  <si>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</si>
  <si>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</si>
  <si>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</si>
  <si>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</si>
  <si>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</si>
  <si>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</si>
  <si>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</si>
  <si>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</si>
  <si>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</si>
  <si>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</si>
  <si>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</si>
  <si>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</si>
  <si>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</si>
  <si>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</si>
  <si>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</si>
  <si>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</si>
  <si>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</si>
  <si>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</si>
  <si>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</si>
  <si>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</si>
  <si>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</si>
  <si>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</si>
  <si>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</si>
  <si>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</si>
  <si>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</si>
  <si>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</si>
  <si>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</si>
  <si>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</si>
  <si>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</si>
  <si>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</si>
  <si>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</si>
  <si>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</si>
  <si>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</si>
  <si>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</si>
  <si>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</si>
  <si>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</si>
  <si>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</si>
  <si>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</si>
  <si>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</si>
  <si>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</si>
  <si>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</si>
  <si>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</si>
  <si>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</si>
  <si>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</si>
  <si>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</si>
  <si>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</si>
  <si>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</si>
  <si>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</si>
  <si>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</si>
  <si>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</si>
  <si>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</si>
  <si>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</si>
  <si>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</si>
  <si>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</si>
  <si>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</si>
  <si>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</si>
  <si>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</si>
  <si>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</si>
  <si>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</si>
  <si>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</si>
  <si>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</si>
  <si>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</si>
  <si>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</si>
  <si>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</si>
  <si>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</si>
  <si>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</si>
  <si>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</si>
  <si>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</si>
  <si>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</si>
  <si>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</si>
  <si>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</si>
  <si>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</si>
  <si>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</si>
  <si>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</si>
  <si>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</si>
  <si>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</si>
  <si>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</si>
  <si>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</si>
  <si>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</si>
  <si>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</si>
  <si>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</si>
  <si>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</si>
  <si>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</si>
  <si>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</si>
  <si>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</si>
  <si>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</si>
  <si>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</si>
  <si>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</si>
  <si>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</si>
  <si>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</si>
  <si>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</si>
  <si>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</si>
  <si>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</si>
  <si>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</si>
  <si>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</si>
  <si>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</si>
  <si>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</si>
  <si>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</si>
  <si>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</si>
  <si>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</si>
  <si>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</si>
  <si>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</si>
  <si>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</si>
  <si>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</si>
  <si>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</si>
  <si>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</si>
  <si>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</si>
  <si>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</si>
  <si>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</si>
  <si>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</si>
  <si>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</si>
  <si>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</si>
  <si>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</si>
  <si>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</si>
  <si>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</si>
  <si>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</si>
  <si>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</si>
  <si>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</si>
  <si>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</si>
  <si>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</si>
  <si>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</si>
  <si>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</si>
  <si>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</si>
  <si>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</si>
  <si>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</si>
  <si>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</si>
  <si>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</si>
  <si>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</si>
  <si>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</si>
  <si>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</si>
  <si>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</si>
  <si>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</si>
  <si>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</si>
  <si>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</si>
  <si>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</si>
  <si>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</si>
  <si>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</si>
  <si>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</si>
  <si>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</si>
  <si>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</si>
  <si>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</si>
  <si>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</si>
  <si>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</si>
  <si>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</si>
  <si>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</si>
  <si>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</si>
  <si>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</si>
  <si>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</si>
  <si>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</si>
  <si>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</si>
  <si>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</si>
  <si>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</si>
  <si>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</si>
  <si>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</si>
  <si>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</si>
  <si>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</si>
  <si>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</si>
  <si>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</si>
  <si>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</si>
  <si>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</si>
  <si>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</si>
  <si>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</si>
  <si>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</si>
  <si>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</si>
  <si>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</si>
  <si>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</si>
  <si>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</si>
  <si>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</si>
  <si>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</si>
  <si>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</si>
  <si>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</si>
  <si>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</si>
  <si>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</si>
  <si>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</si>
  <si>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</si>
  <si>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</si>
  <si>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</si>
  <si>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</si>
  <si>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</si>
  <si>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</si>
  <si>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</si>
  <si>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</si>
  <si>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</si>
  <si>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</si>
  <si>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</si>
  <si>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</si>
  <si>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</si>
  <si>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</si>
  <si>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</si>
  <si>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</si>
  <si>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Konszolidálás előtti összeg</t>
  </si>
  <si>
    <t>Konszolidálás</t>
  </si>
  <si>
    <t>Konszolidált összeg</t>
  </si>
  <si>
    <t>A/I Immateriális javak  (=A/I/1+A/I/2+A/I/3)</t>
  </si>
  <si>
    <t>A/II Tárgyi eszközök  (=A/II/1+...+A/II/5)</t>
  </si>
  <si>
    <t>A/III Befektetett pénzügyi eszközök (=A/III/1+A/III/2+A/III/3)</t>
  </si>
  <si>
    <t>A/IV Koncesszióba, vagyonkezelésbe adott eszközök  (=A/IV/1+A/IV/2)</t>
  </si>
  <si>
    <t>A) NEMZETI VAGYONBA TARTOZÓ BEFEKTETETT ESZKÖZÖK (=A/I+A/II+A/III+A/IV)</t>
  </si>
  <si>
    <t>B/I Készletek (=B/I/1+…+B/I/5)</t>
  </si>
  <si>
    <t>B/II Értékpapírok (=B/II/1+B/II/2)</t>
  </si>
  <si>
    <t>B) NEMZETI VAGYONBA TARTOZÓ FORGÓESZKÖZÖK (= B/I+B/II)</t>
  </si>
  <si>
    <t>C/I Hosszú lejáratú betétek</t>
  </si>
  <si>
    <t>C/II Pénztárak, csekkek, betétkönyvek</t>
  </si>
  <si>
    <t>Forintszámlák, devizaszámlák</t>
  </si>
  <si>
    <t>C/V Idegen pénzeszközök</t>
  </si>
  <si>
    <t>C) PÉNZESZKÖZÖK (=C/I+…+C/V)</t>
  </si>
  <si>
    <t>D/I Költségvetési évben esedékes követelések (=D/I/1+…+D/I/8)</t>
  </si>
  <si>
    <t>D/II Költségvetési évet követően esedékes követelések (=D/II/1+…+D/II/8)</t>
  </si>
  <si>
    <t>D/III Követelés jellegű sajátos elszámolások (=D/III/1+…+D/III/7)</t>
  </si>
  <si>
    <t>D) KÖVETELÉSEK  (=D/I+D/II+D/III)</t>
  </si>
  <si>
    <t>E) EGYÉB SAJÁTOS ESZKÖZOLDALI  ELSZÁMOLÁSOK</t>
  </si>
  <si>
    <t>F) AKTÍV IDŐBELI  ELHATÁROLÁSOK  (=F/1+F/2+F/3)</t>
  </si>
  <si>
    <t>ESZKÖZÖK ÖSSZESEN (=A+B+C+D+E+F)</t>
  </si>
  <si>
    <t>Nemzeti vagyon és egyéb eszközök induláskori értéke és változásai</t>
  </si>
  <si>
    <t>G/IV Felhalmozott eredmény</t>
  </si>
  <si>
    <t>G/V Eszközök értékhelyesbítésének forrása</t>
  </si>
  <si>
    <t>G/VI Mérleg szerinti eredmény</t>
  </si>
  <si>
    <t>G) SAJÁT TŐKE (=G/I+…+G/VI)</t>
  </si>
  <si>
    <t>H/I Költségvetési évben esedékes kötelezettségek (=H/I/1+…+H/I/9)</t>
  </si>
  <si>
    <t>H/II Költségvetési évet követően esedékes kötelezettségek (=H/II/1+…+H/II/9)</t>
  </si>
  <si>
    <t>H/III Kötelezettség jellegű sajátos elszámolások (=H)/III/1+…+H)/III/7)</t>
  </si>
  <si>
    <t>H) KÖTELEZETTSÉGEK (=H/I+H/II+H/III)</t>
  </si>
  <si>
    <t>I) EGYÉB SAJÁTOS FORRÁSOLDALI ELSZÁMOLÁSOK</t>
  </si>
  <si>
    <t>J) KINCSTÁRI SZÁMLAVEZETÉSSEL KAPCSOLATOS ELSZÁMOLÁSOK</t>
  </si>
  <si>
    <t>K) PASSZÍV IDŐBELI ELHATÁROLÁSOK (=K/1+K/2+K/3)</t>
  </si>
  <si>
    <t>FORRÁSOK ÖSSZESEN (=G+H+I+J+K)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</si>
  <si>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</si>
  <si>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</si>
  <si>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</si>
  <si>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</si>
  <si>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</si>
  <si>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</si>
  <si>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</si>
  <si>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</si>
  <si>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</si>
  <si>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</si>
  <si>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 Egyéb eredményszemléletű bevételek (=06+07+08)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</si>
  <si>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</si>
  <si>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</si>
  <si>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</si>
  <si>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</si>
  <si>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 Anyagjellegű ráfordítások (=09+10+11+12)</t>
  </si>
  <si>
    <t>13 Bérköltség</t>
  </si>
  <si>
    <t>14 Személyi jellegű egyéb kifizetések</t>
  </si>
  <si>
    <t>15 Bérjárulékok</t>
  </si>
  <si>
    <t>V Személyi jellegű ráfordítások (=13+14+15)</t>
  </si>
  <si>
    <t>VI Értékcsökkenési leírás</t>
  </si>
  <si>
    <t>VII Egyéb ráfordítások</t>
  </si>
  <si>
    <t>A)  TEVÉKENYSÉGEK EREDMÉNYE (=I±II+III-IV-V-VI-VII)</t>
  </si>
  <si>
    <t>16 Kapott (járó) osztalék és részesedés</t>
  </si>
  <si>
    <t>17 Kapott (járó) kamatok és kamatjellegű eredményszemléletű bevételek</t>
  </si>
  <si>
    <t>18 Pénzügyi műveletek egyéb eredményszemléletű bevételei (&gt;=18a)</t>
  </si>
  <si>
    <t>18a - ebből: árfolyamnyereség</t>
  </si>
  <si>
    <t>VIII Pénzügyi műveletek eredményszemléletű bevételei (=16+17+18)</t>
  </si>
  <si>
    <t>19 Fizetendő kamatok és kamatjellegű ráfordítások</t>
  </si>
  <si>
    <t>20 Részesedések, értékpapírok, pénzeszközök értékvesztése</t>
  </si>
  <si>
    <t>21 Pénzügyi műveletek egyéb ráfordításai (&gt;=21a)</t>
  </si>
  <si>
    <t>21a - ebből: árfolyamveszteség</t>
  </si>
  <si>
    <t>IX Pénzügyi műveletek ráfordításai (=19+20+21)</t>
  </si>
  <si>
    <t>B)  PÉNZÜGYI MŰVELETEK EREDMÉNYE (=VIII-IX)</t>
  </si>
  <si>
    <t>C)  SZOKÁSOS EREDMÉNY (=±A±B)</t>
  </si>
  <si>
    <t>22 Felhalmozási célú támogatások eredményszemléletű bevételei</t>
  </si>
  <si>
    <t>23 Különféle rendkívüli eredményszemléletű bevételek</t>
  </si>
  <si>
    <t>X Rendkívüli eredményszemléletű bevételek (=22+23)</t>
  </si>
  <si>
    <t>XI Rendkívüli ráfordítások</t>
  </si>
  <si>
    <t>D)  RENDKÍVÜLI EREDMÉNY(=X-XI)</t>
  </si>
  <si>
    <t>E)  MÉRLEG SZERINTI EREDMÉNY (=±C±D)</t>
  </si>
  <si>
    <t xml:space="preserve"> PÉNZESZKÖZ  VÁLTOZÁS BEMUTÁSA</t>
  </si>
  <si>
    <t>Pénzkészlet tárgyidő.elején-Ft költsv. bankszámlák egyenlege (Előirányzat-felhasználási keretszámlák egyenlege)</t>
  </si>
  <si>
    <t>Pénzkészlet tárgyidő.elején-Devizabetét számlák egyenlege</t>
  </si>
  <si>
    <t>Pénzkészlet tárgyidő.elején-Forintpénztár, betétk. egyenlege</t>
  </si>
  <si>
    <t>Pénzkészlet tárgyidő.elején-Valutapénztárak egyenlege</t>
  </si>
  <si>
    <t>Pénzkészlet tárgyidő.elején- ÖSSZESEN (01+02+03+04)</t>
  </si>
  <si>
    <t>Pénzkészlet tárgyidő.végén-Ft. költsv. bankszámlák egyenlege (Előirányzat-felhasználási keretszámlák egyenlege)</t>
  </si>
  <si>
    <t>Pénzkészlet tárgyidő.végén-Devizabetét számlák egyenlege</t>
  </si>
  <si>
    <t>Pénzkészlet tárgyidő.végén-Forintpénztár, betétk. egyenlege</t>
  </si>
  <si>
    <t>Pénzkészlet tárgyidő.végén-Valutapénztárak egyenlege</t>
  </si>
  <si>
    <t>Pénzkészlet tárgyidő.végén- ÖSSZESEN(08+...+11=05+06-07)</t>
  </si>
  <si>
    <t>K512</t>
  </si>
  <si>
    <t>Módosított
előirányzat</t>
  </si>
  <si>
    <t xml:space="preserve">A </t>
  </si>
  <si>
    <t xml:space="preserve">elkülönített állami pénzalapok KÖZFOGLALKOZTATÁS </t>
  </si>
  <si>
    <t>Új Atlantisz Társulás vagyon felosztás</t>
  </si>
  <si>
    <t>Felhalmozási célú támogatások ÁHB - könyvtár pélyázat</t>
  </si>
  <si>
    <t>ebből önkormányzati vagyon vagyonkezelésbe adásából származó bevétel</t>
  </si>
  <si>
    <t>Ellátási díjak - iskolai étkezés</t>
  </si>
  <si>
    <t>096015</t>
  </si>
  <si>
    <t>Intézményi gyermekétkeztetés</t>
  </si>
  <si>
    <t>066010</t>
  </si>
  <si>
    <t>Zöldterület kezeés</t>
  </si>
  <si>
    <t>Óvodaii nevelés ellátás működési feladatai</t>
  </si>
  <si>
    <t>Fogxyatékossággal kapcsolatos pénzbeli ellátások, támogatások</t>
  </si>
  <si>
    <t>ezerFt</t>
  </si>
  <si>
    <t>sorszám</t>
  </si>
  <si>
    <t>2015. évi ei</t>
  </si>
  <si>
    <t>Végleges</t>
  </si>
  <si>
    <t>Polgármester tiszteletdíja   12*149.600</t>
  </si>
  <si>
    <t>Polgármester költségtérítés 12*22.440</t>
  </si>
  <si>
    <t>Alpolgármester költségtérítése 12*20.196</t>
  </si>
  <si>
    <t>reprezentáció</t>
  </si>
  <si>
    <t>Külső személyi juttatások (=1+2+3)</t>
  </si>
  <si>
    <t>Szociális hozzájárulási adó 27%</t>
  </si>
  <si>
    <t>Munkaadókat terhelő járulékok és szociális hozzájárulási adó (=5)</t>
  </si>
  <si>
    <t>egyéb üzemfenntartási anyagok</t>
  </si>
  <si>
    <t>Készletbeszerzések (=7+8+9)</t>
  </si>
  <si>
    <t>Adatátviteli szolgáltqatás - domain név</t>
  </si>
  <si>
    <t>Szakmai szolgáltatások</t>
  </si>
  <si>
    <t>egyéb üzemeltetés, fenntartás</t>
  </si>
  <si>
    <t>Szállítás szolgáltatás</t>
  </si>
  <si>
    <t>Szolgáltatási kiadások (=11+12+13)</t>
  </si>
  <si>
    <t>Kiküldetések</t>
  </si>
  <si>
    <t>Kiküldetések, reklám és propagandakiadások (=15+16)</t>
  </si>
  <si>
    <t>befektetési jegy vásárláskori hozam tartalma</t>
  </si>
  <si>
    <t>Díjak egyéb befizetések</t>
  </si>
  <si>
    <t>Különféle befizetések és egyéb dologi kiadások (=18)</t>
  </si>
  <si>
    <t>Dologi kiadások (=10+14+17+19)</t>
  </si>
  <si>
    <t>Mc támogatás Noszlopi társulás 2014. évi elsz.</t>
  </si>
  <si>
    <t>Egyéb működési célú kiadások (=21)</t>
  </si>
  <si>
    <t>Informatikai eszközök (iskola interaktív tábla</t>
  </si>
  <si>
    <t>beruházűsi ÁFA</t>
  </si>
  <si>
    <t>ÁHB megelőlegezés visszafizetése</t>
  </si>
  <si>
    <t>forgatási célú ép. Vásárlás</t>
  </si>
  <si>
    <t>Prémium bef. Jegy vásárlás névérték</t>
  </si>
  <si>
    <t xml:space="preserve"> 2015. évi ei </t>
  </si>
  <si>
    <t>Készletbeszerzés (=1+2)</t>
  </si>
  <si>
    <t>Szolgáltatási kiadások (=4+5+6+7)</t>
  </si>
  <si>
    <t>Temető kataszter</t>
  </si>
  <si>
    <t>Beruházás áfa</t>
  </si>
  <si>
    <t>Beruházási kiadások</t>
  </si>
  <si>
    <t>Ingatlan vásárlás   (külterületi)</t>
  </si>
  <si>
    <t>Ingatlan-, vagyonkataszter (földhivatali adatszolgáltatás)</t>
  </si>
  <si>
    <t>Épület felújítás</t>
  </si>
  <si>
    <t>felújítás áfa</t>
  </si>
  <si>
    <t>Hivatal működési támogatása Magyarpolány</t>
  </si>
  <si>
    <t>Finanszírozási kiadások (=1+2+3)</t>
  </si>
  <si>
    <t>Egyéb sajátos jutattás  (betegszabi)</t>
  </si>
  <si>
    <t>Szociális hozzájárulási adó 13,5%</t>
  </si>
  <si>
    <t>Munkaadókat terhelő járulékok és szociális hozzájárulási adó (=3)</t>
  </si>
  <si>
    <t>Kormányzati funkció (szakfeladat) összesen (=2+4)</t>
  </si>
  <si>
    <t>táppénz- hozzájárulás</t>
  </si>
  <si>
    <t>áhb megelőlegezések visszafizetése</t>
  </si>
  <si>
    <t>állományba nem tart. Megbízási díj</t>
  </si>
  <si>
    <t>szocho</t>
  </si>
  <si>
    <t>egyéb karb.anyag   nyári-téli gumi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</si>
  <si>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</si>
  <si>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</si>
  <si>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</si>
  <si>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</si>
  <si>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</si>
  <si>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egyéb üzemeltetés, fenntartás---- kátyúzás</t>
  </si>
  <si>
    <t>Szolgáltatási kiadások (=1+2+3)</t>
  </si>
  <si>
    <t>Műk.célú előzetesen felszámított ÁFA (=4x27%)</t>
  </si>
  <si>
    <t>Különféle befizetések és egyéb dologi kiadások (=5)</t>
  </si>
  <si>
    <t>Dologi kiadások (=4+6)</t>
  </si>
  <si>
    <t>Járda terv módosítása</t>
  </si>
  <si>
    <t>Köztér-híd restaurálása</t>
  </si>
  <si>
    <t>Köztér felújítás</t>
  </si>
  <si>
    <t>Szőlőhegyi utak   50 %-os önrész</t>
  </si>
  <si>
    <t>Felújyítási ÁFA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</si>
  <si>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</si>
  <si>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</si>
  <si>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</si>
  <si>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</si>
  <si>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</si>
  <si>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</si>
  <si>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alapilletmények</t>
  </si>
  <si>
    <t>szochó</t>
  </si>
  <si>
    <t>hajtó-, kenő  anyag</t>
  </si>
  <si>
    <t>karbantartási, kisjavítási szolgáltatási kiadások -egyéb önkormányzati vagyon</t>
  </si>
  <si>
    <t>karbantartási, kisjavítási szolgáltatási kiadások Pap-híd</t>
  </si>
  <si>
    <t>egyéb díjak (gyepmester)</t>
  </si>
  <si>
    <t>Szolgáltatási kiadások (=3+ …+ 14)</t>
  </si>
  <si>
    <t>Különféle befizetések és egyéb dologi kiadások (=16)</t>
  </si>
  <si>
    <t>Dologi kiadások (=2+15+17)</t>
  </si>
  <si>
    <t>beruházás-szellemi term. Vás.</t>
  </si>
  <si>
    <t>beruházási áfa</t>
  </si>
  <si>
    <t>Beruházások összesen</t>
  </si>
  <si>
    <t>Egyéb működési célú kiadások (=1)</t>
  </si>
  <si>
    <t>Kormányzati funkció (szakfeladat) összesen (=2)</t>
  </si>
  <si>
    <t>Támogatás célú pénzeszk. Átadás (=1)</t>
  </si>
  <si>
    <t xml:space="preserve">közalkalmazott alapilletménye  12*149.100  </t>
  </si>
  <si>
    <t xml:space="preserve">közalkalmazott területi pótlék   </t>
  </si>
  <si>
    <t>munkáltatói döntése alapján 12*36.200</t>
  </si>
  <si>
    <t>egyéb személyi juttatás</t>
  </si>
  <si>
    <t>Foglalkoztatottak személyi juttatásai (=3+…+8)</t>
  </si>
  <si>
    <t>Munkaadókat terhelő járulékok és szociális hozzájárulási adó (=10+11+12)</t>
  </si>
  <si>
    <t>egyéb  anyag beszerzése  egészséghetek  baba- mama klub</t>
  </si>
  <si>
    <t>Készletbeszerzések (=14+15+16)</t>
  </si>
  <si>
    <t>adatátviteli célú távközlési díj</t>
  </si>
  <si>
    <t>Szolgáltatási kiadások (=18+19)</t>
  </si>
  <si>
    <t>egyéb szakmai szolgáltatás   egészséghétek, baba- mama klub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</si>
  <si>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</si>
  <si>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</si>
  <si>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</si>
  <si>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</si>
  <si>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kisértékű tárgyieszköz - vizsgáló asztal,szék, lámpa, paraván, hűtő</t>
  </si>
  <si>
    <t>áfa (=30*27%)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</si>
  <si>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</si>
  <si>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</si>
  <si>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</si>
  <si>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</si>
  <si>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</si>
  <si>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</si>
  <si>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</si>
  <si>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(=2+4+11)</t>
  </si>
  <si>
    <t>Reprezentáció</t>
  </si>
  <si>
    <t>Foglalkoztatottak személyi juttatásai (=1)</t>
  </si>
  <si>
    <t>Külső személyi juttatások (=3)</t>
  </si>
  <si>
    <t>Szociális hozzájárulási adó 27% ((2+4)x27%)</t>
  </si>
  <si>
    <t xml:space="preserve">rendezvények anyag ktg., </t>
  </si>
  <si>
    <t>Egy szakmai anyagbesz</t>
  </si>
  <si>
    <t>irodaszer beszerzés</t>
  </si>
  <si>
    <t>Egyéb üzemfenntartási anyagok</t>
  </si>
  <si>
    <t>Készletbeszerzések (=7+8)</t>
  </si>
  <si>
    <t>Bérlet és lízing</t>
  </si>
  <si>
    <t>karbantartás kisjavítás - műv.ház</t>
  </si>
  <si>
    <t>vásárolt közszolgáltatások</t>
  </si>
  <si>
    <t>Egyéb üzemfenntartási szolgáltatás</t>
  </si>
  <si>
    <t>Szolgáltatási kiadások (=10+ …+ 16)</t>
  </si>
  <si>
    <t>Kiküldetések, reklám és propagandakiadások (=18)</t>
  </si>
  <si>
    <t>Dijak, egyéb befizetések</t>
  </si>
  <si>
    <t>Különféle befizetések és egyéb dologi kiadások (=20)</t>
  </si>
  <si>
    <t>Dologi kiadások (=9+17+19+21)</t>
  </si>
  <si>
    <t>Szellemi termékek - jegyrendelő program</t>
  </si>
  <si>
    <t>egyéb építmény - mobil sziínpad</t>
  </si>
  <si>
    <t>Egyéb felszerelések - passió jelmezek</t>
  </si>
  <si>
    <t>egyéb berendezések - ifjusági klub bútor</t>
  </si>
  <si>
    <t>Beruházáso ÁFA</t>
  </si>
  <si>
    <t>Beruházás összesen</t>
  </si>
  <si>
    <t>Kormányzati funkció (szakfeladat) összesen (=2+4+6+22)</t>
  </si>
  <si>
    <t>megnevezése: civil szervezetek működési támogatása</t>
  </si>
  <si>
    <t xml:space="preserve">Egyéb működési célú támogatás </t>
  </si>
  <si>
    <t>Egyéb működési célú kiadások (=1+…+10)</t>
  </si>
  <si>
    <t>Kormányzati funkció (szakfeladat) összesen (=11)</t>
  </si>
  <si>
    <t>Kormányzati funkció (szakfeladat) száma:   091140</t>
  </si>
  <si>
    <t>Megnevewzése: Óvodai nvelés működtetési feladati</t>
  </si>
  <si>
    <t>Bicikli pálya Anyagköltség</t>
  </si>
  <si>
    <t>Bicikli pálya kivitelezés</t>
  </si>
  <si>
    <t>Működési le nem vonható ÁFA</t>
  </si>
  <si>
    <t>Ellátottak pénzbeli juttatásai (=1)</t>
  </si>
  <si>
    <t>Kormányzati funkció (szakfeladat) száma:  096015/562913</t>
  </si>
  <si>
    <t xml:space="preserve">megnevezése: Gyermekétkeztetés </t>
  </si>
  <si>
    <t>Foglalkoztatottak személyi juttatásai (=1+2+3)</t>
  </si>
  <si>
    <t>Külső személyi juttatások (=5)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</si>
  <si>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</si>
  <si>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</si>
  <si>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</si>
  <si>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</si>
  <si>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</si>
  <si>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egyéb juttatás</t>
  </si>
  <si>
    <t>Munkaadókat terhelő járulékok és szociális hozzájárulási adó (=5+6+7)</t>
  </si>
  <si>
    <t>Készletbeszerzések (=9+10+11)</t>
  </si>
  <si>
    <t>karbantartási, kisjavítási szolgáltatási kiadások -traktor javítás. egyéb</t>
  </si>
  <si>
    <t>Egyéb üzemfenntartái zolgáltatások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</si>
  <si>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</si>
  <si>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</si>
  <si>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</si>
  <si>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</si>
  <si>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</si>
  <si>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 xml:space="preserve">megnevezése: szociális étkeztetés </t>
  </si>
  <si>
    <t>Önk-i rendeletben megh. ellátás</t>
  </si>
  <si>
    <t>Ellátottak pénzbeli juttatásai (=1+3)</t>
  </si>
  <si>
    <t>egyéb civil vagy más nonprofit szerv. Tám</t>
  </si>
  <si>
    <t>mc, tartalék</t>
  </si>
  <si>
    <t>Teljesítéds %-a</t>
  </si>
  <si>
    <t>Települési rendezési ter</t>
  </si>
  <si>
    <t>Mobil színpad</t>
  </si>
  <si>
    <t>Passió jelmezek</t>
  </si>
  <si>
    <t>Jegyrendelő program</t>
  </si>
  <si>
    <t>járdaterv módosíás</t>
  </si>
  <si>
    <t>temető nyilvántartás</t>
  </si>
  <si>
    <t>Beruházási ÁFA</t>
  </si>
  <si>
    <t>Felújítási ÁFA</t>
  </si>
  <si>
    <t>útfelújítás ( szőlőhegyi út)</t>
  </si>
  <si>
    <t>Felhalmozási célú támogatások</t>
  </si>
  <si>
    <t>D/III/1e        - ebből:foglalkoztatottaknak adott előlegek</t>
  </si>
  <si>
    <t>D/III/1d        - ebből: szolgáltatásokra adott előlegek</t>
  </si>
  <si>
    <t>Egyéb pénzeszköz átvétel - háztartási kölcsön törlesztés</t>
  </si>
  <si>
    <t>Egyéb pénzeszköz átvétel - szüklői befizetések</t>
  </si>
  <si>
    <t>Bevételek - pénzforgalmi                                    (+)</t>
  </si>
  <si>
    <t>Kiadások - pénzforgalmi                                      (-)</t>
  </si>
  <si>
    <t>Bútor ifjúsági klub</t>
  </si>
  <si>
    <t>Interaktív tábla szülői és MNNÖ támogatásból</t>
  </si>
  <si>
    <t>65 év feletti egedül élő személyek: 59 fő x 9000,- Ft/év = 522.000,- Ft</t>
  </si>
  <si>
    <t>mozg.korlát.személyek tulajdon.lévő : 5db = 42495,- Ft</t>
  </si>
  <si>
    <t>társadalmi szervezet tulajdonában lévő: 2 db =  56.925,- Ft</t>
  </si>
  <si>
    <t xml:space="preserve">14. </t>
  </si>
  <si>
    <t>10. melléklet</t>
  </si>
  <si>
    <t>8. melléklet</t>
  </si>
  <si>
    <t xml:space="preserve">Könyvtárpályázat </t>
  </si>
  <si>
    <t>Eredeti</t>
  </si>
  <si>
    <t>2015. végl.</t>
  </si>
  <si>
    <t>Teljesítés %</t>
  </si>
  <si>
    <t>2015. évi Önkormányzati hivatal működésének támogatása
 ( 8,32 fő )</t>
  </si>
  <si>
    <t xml:space="preserve">2014.évi költségvetési normatívábó l--  Kislőd </t>
  </si>
  <si>
    <t xml:space="preserve"> Munkaad.terh.
Járulékok és szoc.hoz.jár.adó</t>
  </si>
  <si>
    <t>2014.évi költségvetést terhelő kiadás --- Kislőd</t>
  </si>
  <si>
    <t>pénzeszköz átvétel</t>
  </si>
  <si>
    <t>2014. évi maradvány igénybevétele</t>
  </si>
  <si>
    <t>Beuházási kiadások</t>
  </si>
  <si>
    <t>Bérkompenzáció</t>
  </si>
  <si>
    <t>egyéb közhtalmi bevétel</t>
  </si>
  <si>
    <t>kamatbevétel ÁH kívülről</t>
  </si>
  <si>
    <t>IRÁNYÍTÓ SZERVI TÁMOGATÁS</t>
  </si>
  <si>
    <t>ezer forintban</t>
  </si>
  <si>
    <t>Kormányzati funkció 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</si>
  <si>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</si>
  <si>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</si>
  <si>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</si>
  <si>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</si>
  <si>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6
Beruházások
</t>
  </si>
  <si>
    <t>Önkormányzatok és önkormányzati hivatalok jogalk. és ált.ig.tev.
Magyarpolányi hivatal</t>
  </si>
  <si>
    <t>Eredeti előirányzat</t>
  </si>
  <si>
    <t>Önkormányzatok és önkormányzati hivatalok jogalk. és ált.ig.tev.
Kislődi hivatal</t>
  </si>
  <si>
    <t>016010.</t>
  </si>
  <si>
    <t>Önkormányzati és EU parlamenti 
választások</t>
  </si>
  <si>
    <t>Kiadások összesen</t>
  </si>
  <si>
    <t>Eredeti előirányzat összesen</t>
  </si>
  <si>
    <t>Módosított előirányzat összesen</t>
  </si>
  <si>
    <t>Teljesítés összesen</t>
  </si>
  <si>
    <t>Sor-szám</t>
  </si>
  <si>
    <t>A/I        Immateriális javak</t>
  </si>
  <si>
    <t xml:space="preserve">A/II        Tárgyi eszközök </t>
  </si>
  <si>
    <t xml:space="preserve">A/III        Befektetett pénzügyi eszközök </t>
  </si>
  <si>
    <t xml:space="preserve">A/IV        Koncesszióba, vagyonkezelésbe adott eszközök </t>
  </si>
  <si>
    <t>A)        NEMZETI VAGYONBA TARTOZÓ BEFEKTETETT ESZKÖZÖK</t>
  </si>
  <si>
    <t>B/I        Készletek</t>
  </si>
  <si>
    <t>B/II        Értékpapírok</t>
  </si>
  <si>
    <t xml:space="preserve">B)        NEMZETI VAGYONBA TARTOZÓ FORGÓESZKÖZÖK </t>
  </si>
  <si>
    <t>C)        PÉNZESZKÖZÖK</t>
  </si>
  <si>
    <t>D/I        Költségvetési évben esedékes követelések</t>
  </si>
  <si>
    <t xml:space="preserve">D/II        Költségvetési évet követően esedékes követelések </t>
  </si>
  <si>
    <t xml:space="preserve">D/III/1        Adott előlegek </t>
  </si>
  <si>
    <t>D/III/1d        - ebből: szolgáltatásokra</t>
  </si>
  <si>
    <t>D/III/1d        - ebből: foglalkoztatottaknak adott előlegek</t>
  </si>
  <si>
    <t xml:space="preserve">D/III        Követelés jellegű sajátos elszámolások </t>
  </si>
  <si>
    <t xml:space="preserve">D)        KÖVETELÉSEK </t>
  </si>
  <si>
    <t xml:space="preserve">F)        AKTÍV IDŐBELI ELHATÁROLÁSOK </t>
  </si>
  <si>
    <t>G)        SAJÁT TŐKE</t>
  </si>
  <si>
    <t xml:space="preserve">H/I        Költségvetési évben esedékes kötelezettségek </t>
  </si>
  <si>
    <t>H/II        Költségvetési évet követően esedékes kötelezettségek</t>
  </si>
  <si>
    <t>H/III        Kötelezettség jellegű sajátos elszámolások</t>
  </si>
  <si>
    <t xml:space="preserve">H)        KÖTELEZETTSÉGEK </t>
  </si>
  <si>
    <t>K)        PASSZÍV IDŐBELI ELHATÁROLÁSOK</t>
  </si>
  <si>
    <t xml:space="preserve">FORRÁSOK ÖSSZESEN </t>
  </si>
  <si>
    <t xml:space="preserve">A)        Alaptevékenység maradványa </t>
  </si>
  <si>
    <t>Rovat
szám</t>
  </si>
  <si>
    <t>2015. évben 8 hónapra óvodaped.elismert létszáma (4,8 fő)</t>
  </si>
  <si>
    <t>B816</t>
  </si>
  <si>
    <t>2015. évben 8 hónapra óv.ped.nevelő munkáját közvetlenül segítők száma (3,0 fő)</t>
  </si>
  <si>
    <t>B817</t>
  </si>
  <si>
    <t>2015. évben 4 hónapra óvodaped.elismert létszáma (4,8 fő)</t>
  </si>
  <si>
    <t>B818</t>
  </si>
  <si>
    <t>2015. évben 4 hónapra óvodaped.elismert létszáma (4,8 fő) pótlólagos összeg</t>
  </si>
  <si>
    <t>B819</t>
  </si>
  <si>
    <t>2015. évben 4 hónapra óv.ped.nevelő munkáját közvetlenül segítők száma (3,0 fő)</t>
  </si>
  <si>
    <t>B820</t>
  </si>
  <si>
    <t>Óvodapedagógusok, és az óv.ped.nevelő munkáját közvetlenül segítők bértámogatása</t>
  </si>
  <si>
    <t>B821</t>
  </si>
  <si>
    <t>2015. évben 8 hónapra 1 gyermeknevelése a napi 8 órát nem éri el</t>
  </si>
  <si>
    <t>B822</t>
  </si>
  <si>
    <t>2015. évben 8 hónapra 1 gyermeknevelése a napi 8 órát eléri vagy meghaladja (46 fő)</t>
  </si>
  <si>
    <t>B823</t>
  </si>
  <si>
    <t>2015. évben 4 hónapra 1 gyermeknevelése a napi 8 órát eléri vagy meghaladja (46 fő)</t>
  </si>
  <si>
    <t>Óvodaműködtetési támogatás</t>
  </si>
  <si>
    <t>B824</t>
  </si>
  <si>
    <t>B825</t>
  </si>
  <si>
    <t>Óvodai gyermekétkeztetés normatív támogatása</t>
  </si>
  <si>
    <t>B81</t>
  </si>
  <si>
    <t>Térítési díjbevétel</t>
  </si>
  <si>
    <t>ÓVODAI GYERMEKÉTKEZTETÉS
(14-16.sor)</t>
  </si>
  <si>
    <t>IRÁNYÍTÓSZERVI TÁMOGATÁS
(13+14+18.sor)</t>
  </si>
  <si>
    <t>Egyéb működési célú támogatás Nemz. Önk-tól</t>
  </si>
  <si>
    <t>Saját bevétel--- tér.díjak   (15.sor)</t>
  </si>
  <si>
    <t>BEVÉTELEK ÖSSZESEN
(19+20.sor)</t>
  </si>
  <si>
    <t>Kormányzati funkció
megnevezése</t>
  </si>
  <si>
    <t xml:space="preserve">Összes
 kiadás
</t>
  </si>
  <si>
    <t xml:space="preserve">K 2
Munkaad.
terh.
Járulékok
</t>
  </si>
  <si>
    <t>K6 Beruházás</t>
  </si>
  <si>
    <t>091110</t>
  </si>
  <si>
    <t>Óvodai nevelés, ellátás szakmai feladatai</t>
  </si>
  <si>
    <t>Óvodai nevelés, ellátás működtetési feladatai</t>
  </si>
  <si>
    <t>091130</t>
  </si>
  <si>
    <t>Nemzetiségi óvodai nevelés, 
ellátás szakmai feladatai</t>
  </si>
  <si>
    <t>Gyermekétkeztetés</t>
  </si>
  <si>
    <t xml:space="preserve">A/I        Immateriális javak </t>
  </si>
  <si>
    <t>A/III        Befektetett pénzügyi eszközök</t>
  </si>
  <si>
    <t>A/IV        Koncesszióba, vagyonkezelésbe adott eszközök</t>
  </si>
  <si>
    <t>D)        KÖVETELÉSEK</t>
  </si>
  <si>
    <t xml:space="preserve">G)        SAJÁT TŐKE </t>
  </si>
  <si>
    <t>H)        KÖTELEZETTSÉGEK</t>
  </si>
  <si>
    <t>FORRÁSOK ÖSSZESEN</t>
  </si>
  <si>
    <t xml:space="preserve">A  </t>
  </si>
  <si>
    <t>018010</t>
  </si>
  <si>
    <t>az önkormányzatok elszámolása a központi költségvetéssel</t>
  </si>
  <si>
    <t>44.</t>
  </si>
  <si>
    <t>45.</t>
  </si>
  <si>
    <t>46.</t>
  </si>
  <si>
    <t>51.</t>
  </si>
  <si>
    <t>55.</t>
  </si>
  <si>
    <t>57.</t>
  </si>
  <si>
    <t>60.</t>
  </si>
  <si>
    <t>61.</t>
  </si>
  <si>
    <t>62.</t>
  </si>
  <si>
    <t xml:space="preserve">                                                                                                                                                                                                                             ezer Ft</t>
  </si>
  <si>
    <t xml:space="preserve">                                                                                                                                                                                                                  ezer Ft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</si>
</sst>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#,##0.0\ _F_t;[Red]\-#,##0.0\ _F_t"/>
    <numFmt numFmtId="183" formatCode="\ ##########"/>
    <numFmt numFmtId="184" formatCode="#,##0.0"/>
    <numFmt numFmtId="185" formatCode="_-* #,##0\ _F_t_-;\-* #,##0\ _F_t_-;_-* &quot;-&quot;??\ _F_t_-;_-@_-"/>
    <numFmt numFmtId="186" formatCode="_-* #,##0.0\ _F_t_-;\-* #,##0.0\ _F_t_-;_-* &quot;-&quot;??\ _F_t_-;_-@_-"/>
    <numFmt numFmtId="187" formatCode="_-* #,##0.000\ _F_t_-;\-* #,##0.000\ _F_t_-;_-* &quot;-&quot;??\ _F_t_-;_-@_-"/>
    <numFmt numFmtId="188" formatCode="#,##0.0&quot; Ft&quot;;[Red]\-#,##0.0&quot; Ft&quot;"/>
    <numFmt numFmtId="189" formatCode="[$¥€-2]\ #\ ##,000_);[Red]\([$€-2]\ #\ ##,000\)"/>
    <numFmt numFmtId="190" formatCode="0.0%"/>
  </numFmts>
  <fonts count="8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name val="Arial CE"/>
      <family val="2"/>
    </font>
    <font>
      <sz val="14"/>
      <color indexed="8"/>
      <name val="Calibri"/>
      <family val="2"/>
    </font>
    <font>
      <sz val="14"/>
      <name val="Arial CE"/>
      <family val="0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2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38" fontId="4" fillId="0" borderId="0" xfId="4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5" fontId="0" fillId="33" borderId="10" xfId="42" applyNumberFormat="1" applyFont="1" applyFill="1" applyBorder="1" applyAlignment="1">
      <alignment/>
    </xf>
    <xf numFmtId="185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5" fontId="0" fillId="0" borderId="10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185" fontId="0" fillId="0" borderId="10" xfId="42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85" fontId="1" fillId="33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85" fontId="0" fillId="0" borderId="0" xfId="42" applyNumberFormat="1" applyFont="1" applyAlignment="1">
      <alignment horizontal="right"/>
    </xf>
    <xf numFmtId="185" fontId="1" fillId="0" borderId="0" xfId="42" applyNumberFormat="1" applyFont="1" applyAlignment="1">
      <alignment horizontal="left"/>
    </xf>
    <xf numFmtId="18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185" fontId="1" fillId="0" borderId="10" xfId="42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/>
    </xf>
    <xf numFmtId="185" fontId="11" fillId="0" borderId="10" xfId="42" applyNumberFormat="1" applyFont="1" applyBorder="1" applyAlignment="1">
      <alignment horizontal="right" vertical="center"/>
    </xf>
    <xf numFmtId="185" fontId="11" fillId="0" borderId="10" xfId="43" applyNumberFormat="1" applyFont="1" applyBorder="1" applyAlignment="1">
      <alignment vertical="center"/>
    </xf>
    <xf numFmtId="185" fontId="12" fillId="33" borderId="10" xfId="42" applyNumberFormat="1" applyFont="1" applyFill="1" applyBorder="1" applyAlignment="1">
      <alignment horizontal="right" vertical="center"/>
    </xf>
    <xf numFmtId="185" fontId="11" fillId="0" borderId="10" xfId="42" applyNumberFormat="1" applyFont="1" applyFill="1" applyBorder="1" applyAlignment="1">
      <alignment horizontal="right" vertical="center"/>
    </xf>
    <xf numFmtId="185" fontId="12" fillId="33" borderId="10" xfId="43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85" fontId="11" fillId="0" borderId="10" xfId="43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33" borderId="11" xfId="0" applyFont="1" applyFill="1" applyBorder="1" applyAlignment="1">
      <alignment horizontal="left"/>
    </xf>
    <xf numFmtId="185" fontId="1" fillId="33" borderId="11" xfId="42" applyNumberFormat="1" applyFont="1" applyFill="1" applyBorder="1" applyAlignment="1">
      <alignment/>
    </xf>
    <xf numFmtId="185" fontId="1" fillId="33" borderId="10" xfId="42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85" fontId="1" fillId="0" borderId="0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185" fontId="0" fillId="0" borderId="10" xfId="42" applyNumberFormat="1" applyFont="1" applyBorder="1" applyAlignment="1">
      <alignment horizontal="center"/>
    </xf>
    <xf numFmtId="185" fontId="1" fillId="33" borderId="10" xfId="4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 horizontal="center"/>
    </xf>
    <xf numFmtId="185" fontId="1" fillId="0" borderId="0" xfId="42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185" fontId="13" fillId="0" borderId="0" xfId="42" applyNumberFormat="1" applyFont="1" applyFill="1" applyBorder="1" applyAlignment="1">
      <alignment horizontal="left"/>
    </xf>
    <xf numFmtId="185" fontId="14" fillId="0" borderId="0" xfId="42" applyNumberFormat="1" applyFont="1" applyAlignment="1">
      <alignment horizontal="left"/>
    </xf>
    <xf numFmtId="185" fontId="13" fillId="0" borderId="10" xfId="42" applyNumberFormat="1" applyFont="1" applyBorder="1" applyAlignment="1">
      <alignment/>
    </xf>
    <xf numFmtId="185" fontId="14" fillId="33" borderId="10" xfId="42" applyNumberFormat="1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185" fontId="0" fillId="33" borderId="12" xfId="42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185" fontId="1" fillId="0" borderId="10" xfId="42" applyNumberFormat="1" applyFont="1" applyFill="1" applyBorder="1" applyAlignment="1">
      <alignment/>
    </xf>
    <xf numFmtId="0" fontId="15" fillId="0" borderId="0" xfId="60" applyFont="1">
      <alignment/>
      <protection/>
    </xf>
    <xf numFmtId="0" fontId="16" fillId="0" borderId="0" xfId="60" applyFont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5" fillId="0" borderId="0" xfId="60" applyFont="1" applyFill="1">
      <alignment/>
      <protection/>
    </xf>
    <xf numFmtId="0" fontId="13" fillId="0" borderId="0" xfId="0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15" fillId="0" borderId="0" xfId="60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4" xfId="0" applyBorder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0" xfId="62">
      <alignment/>
      <protection/>
    </xf>
    <xf numFmtId="185" fontId="8" fillId="0" borderId="0" xfId="42" applyNumberFormat="1" applyFont="1" applyAlignment="1">
      <alignment horizontal="right"/>
    </xf>
    <xf numFmtId="0" fontId="8" fillId="0" borderId="10" xfId="62" applyBorder="1" applyAlignment="1">
      <alignment horizontal="center"/>
      <protection/>
    </xf>
    <xf numFmtId="185" fontId="8" fillId="0" borderId="10" xfId="42" applyNumberFormat="1" applyFont="1" applyBorder="1" applyAlignment="1">
      <alignment horizontal="center"/>
    </xf>
    <xf numFmtId="0" fontId="17" fillId="0" borderId="10" xfId="62" applyFont="1" applyBorder="1">
      <alignment/>
      <protection/>
    </xf>
    <xf numFmtId="185" fontId="17" fillId="0" borderId="10" xfId="42" applyNumberFormat="1" applyFont="1" applyBorder="1" applyAlignment="1">
      <alignment/>
    </xf>
    <xf numFmtId="0" fontId="0" fillId="0" borderId="15" xfId="0" applyFont="1" applyFill="1" applyBorder="1" applyAlignment="1">
      <alignment horizontal="right"/>
    </xf>
    <xf numFmtId="185" fontId="8" fillId="0" borderId="10" xfId="42" applyNumberFormat="1" applyFont="1" applyBorder="1" applyAlignment="1">
      <alignment/>
    </xf>
    <xf numFmtId="0" fontId="17" fillId="0" borderId="0" xfId="62" applyFont="1">
      <alignment/>
      <protection/>
    </xf>
    <xf numFmtId="185" fontId="8" fillId="0" borderId="0" xfId="42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85" fontId="19" fillId="0" borderId="10" xfId="42" applyNumberFormat="1" applyFont="1" applyBorder="1" applyAlignment="1">
      <alignment horizontal="center"/>
    </xf>
    <xf numFmtId="0" fontId="10" fillId="0" borderId="0" xfId="0" applyFont="1" applyAlignment="1">
      <alignment/>
    </xf>
    <xf numFmtId="185" fontId="10" fillId="0" borderId="10" xfId="42" applyNumberFormat="1" applyFont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8" fillId="0" borderId="0" xfId="62" applyAlignment="1">
      <alignment horizontal="left"/>
      <protection/>
    </xf>
    <xf numFmtId="0" fontId="8" fillId="0" borderId="0" xfId="62" applyFill="1">
      <alignment/>
      <protection/>
    </xf>
    <xf numFmtId="0" fontId="8" fillId="0" borderId="10" xfId="62" applyFill="1" applyBorder="1">
      <alignment/>
      <protection/>
    </xf>
    <xf numFmtId="0" fontId="8" fillId="0" borderId="10" xfId="62" applyFont="1" applyFill="1" applyBorder="1">
      <alignment/>
      <protection/>
    </xf>
    <xf numFmtId="0" fontId="8" fillId="0" borderId="10" xfId="62" applyFill="1" applyBorder="1" applyAlignment="1">
      <alignment horizontal="left"/>
      <protection/>
    </xf>
    <xf numFmtId="0" fontId="8" fillId="0" borderId="10" xfId="62" applyFill="1" applyBorder="1" applyAlignment="1">
      <alignment horizontal="right"/>
      <protection/>
    </xf>
    <xf numFmtId="0" fontId="17" fillId="0" borderId="0" xfId="62" applyFont="1" applyFill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right"/>
    </xf>
    <xf numFmtId="0" fontId="0" fillId="33" borderId="17" xfId="0" applyFill="1" applyBorder="1" applyAlignment="1">
      <alignment horizontal="center"/>
    </xf>
    <xf numFmtId="185" fontId="13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185" fontId="0" fillId="0" borderId="12" xfId="42" applyNumberFormat="1" applyFont="1" applyBorder="1" applyAlignment="1">
      <alignment/>
    </xf>
    <xf numFmtId="185" fontId="0" fillId="0" borderId="10" xfId="42" applyNumberFormat="1" applyFont="1" applyFill="1" applyBorder="1" applyAlignment="1">
      <alignment horizontal="center"/>
    </xf>
    <xf numFmtId="185" fontId="0" fillId="0" borderId="10" xfId="42" applyNumberFormat="1" applyFont="1" applyFill="1" applyBorder="1" applyAlignment="1">
      <alignment horizontal="center"/>
    </xf>
    <xf numFmtId="185" fontId="0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17" xfId="0" applyFill="1" applyBorder="1" applyAlignment="1">
      <alignment horizontal="center"/>
    </xf>
    <xf numFmtId="0" fontId="1" fillId="34" borderId="18" xfId="0" applyFont="1" applyFill="1" applyBorder="1" applyAlignment="1">
      <alignment horizontal="left"/>
    </xf>
    <xf numFmtId="185" fontId="1" fillId="34" borderId="10" xfId="42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185" fontId="1" fillId="34" borderId="12" xfId="42" applyNumberFormat="1" applyFont="1" applyFill="1" applyBorder="1" applyAlignment="1">
      <alignment/>
    </xf>
    <xf numFmtId="38" fontId="20" fillId="0" borderId="13" xfId="40" applyNumberFormat="1" applyFont="1" applyFill="1" applyBorder="1" applyAlignment="1">
      <alignment horizontal="right" vertical="center"/>
    </xf>
    <xf numFmtId="38" fontId="21" fillId="0" borderId="13" xfId="4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/>
    </xf>
    <xf numFmtId="38" fontId="21" fillId="0" borderId="13" xfId="40" applyNumberFormat="1" applyFont="1" applyFill="1" applyBorder="1" applyAlignment="1">
      <alignment horizontal="right" vertical="center"/>
    </xf>
    <xf numFmtId="38" fontId="21" fillId="0" borderId="13" xfId="40" applyNumberFormat="1" applyFont="1" applyFill="1" applyBorder="1" applyAlignment="1">
      <alignment vertical="center"/>
    </xf>
    <xf numFmtId="4" fontId="0" fillId="0" borderId="0" xfId="0" applyNumberFormat="1" applyAlignment="1">
      <alignment horizontal="right"/>
    </xf>
    <xf numFmtId="185" fontId="0" fillId="0" borderId="10" xfId="42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185" fontId="1" fillId="0" borderId="10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9" fontId="20" fillId="0" borderId="10" xfId="70" applyFont="1" applyFill="1" applyBorder="1" applyAlignment="1">
      <alignment/>
    </xf>
    <xf numFmtId="38" fontId="21" fillId="0" borderId="13" xfId="40" applyNumberFormat="1" applyFont="1" applyFill="1" applyBorder="1" applyAlignment="1">
      <alignment vertical="center"/>
    </xf>
    <xf numFmtId="38" fontId="26" fillId="0" borderId="10" xfId="40" applyNumberFormat="1" applyFont="1" applyFill="1" applyBorder="1" applyAlignment="1">
      <alignment vertical="center" wrapText="1"/>
    </xf>
    <xf numFmtId="38" fontId="26" fillId="0" borderId="10" xfId="40" applyNumberFormat="1" applyFont="1" applyFill="1" applyBorder="1" applyAlignment="1">
      <alignment vertical="center"/>
    </xf>
    <xf numFmtId="38" fontId="26" fillId="0" borderId="10" xfId="40" applyNumberFormat="1" applyFont="1" applyFill="1" applyBorder="1" applyAlignment="1">
      <alignment horizontal="center" vertical="center"/>
    </xf>
    <xf numFmtId="38" fontId="26" fillId="0" borderId="10" xfId="40" applyNumberFormat="1" applyFont="1" applyFill="1" applyBorder="1" applyAlignment="1">
      <alignment horizontal="left" vertical="center" wrapText="1"/>
    </xf>
    <xf numFmtId="38" fontId="26" fillId="0" borderId="10" xfId="40" applyNumberFormat="1" applyFont="1" applyFill="1" applyBorder="1" applyAlignment="1">
      <alignment horizontal="right" vertical="center"/>
    </xf>
    <xf numFmtId="38" fontId="26" fillId="0" borderId="10" xfId="40" applyNumberFormat="1" applyFont="1" applyFill="1" applyBorder="1" applyAlignment="1">
      <alignment vertical="center"/>
    </xf>
    <xf numFmtId="38" fontId="26" fillId="0" borderId="10" xfId="40" applyNumberFormat="1" applyFont="1" applyFill="1" applyBorder="1" applyAlignment="1">
      <alignment horizontal="right" vertical="center" wrapText="1"/>
    </xf>
    <xf numFmtId="38" fontId="27" fillId="0" borderId="10" xfId="40" applyNumberFormat="1" applyFont="1" applyFill="1" applyBorder="1" applyAlignment="1">
      <alignment horizontal="center" vertical="center"/>
    </xf>
    <xf numFmtId="38" fontId="23" fillId="0" borderId="0" xfId="40" applyNumberFormat="1" applyFont="1" applyFill="1" applyAlignment="1">
      <alignment/>
    </xf>
    <xf numFmtId="38" fontId="23" fillId="0" borderId="0" xfId="40" applyNumberFormat="1" applyFont="1" applyFill="1" applyAlignment="1">
      <alignment horizontal="center"/>
    </xf>
    <xf numFmtId="38" fontId="23" fillId="0" borderId="0" xfId="40" applyNumberFormat="1" applyFont="1" applyFill="1" applyAlignment="1">
      <alignment horizontal="right"/>
    </xf>
    <xf numFmtId="38" fontId="24" fillId="0" borderId="0" xfId="40" applyNumberFormat="1" applyFont="1" applyFill="1" applyAlignment="1">
      <alignment horizontal="center"/>
    </xf>
    <xf numFmtId="38" fontId="24" fillId="0" borderId="0" xfId="40" applyNumberFormat="1" applyFont="1" applyFill="1" applyAlignment="1">
      <alignment/>
    </xf>
    <xf numFmtId="38" fontId="25" fillId="0" borderId="10" xfId="40" applyNumberFormat="1" applyFont="1" applyFill="1" applyBorder="1" applyAlignment="1">
      <alignment horizontal="center"/>
    </xf>
    <xf numFmtId="38" fontId="25" fillId="0" borderId="10" xfId="40" applyNumberFormat="1" applyFont="1" applyFill="1" applyBorder="1" applyAlignment="1">
      <alignment horizontal="center" vertical="center" wrapText="1"/>
    </xf>
    <xf numFmtId="38" fontId="23" fillId="0" borderId="10" xfId="40" applyNumberFormat="1" applyFont="1" applyFill="1" applyBorder="1" applyAlignment="1">
      <alignment/>
    </xf>
    <xf numFmtId="38" fontId="23" fillId="0" borderId="10" xfId="40" applyNumberFormat="1" applyFont="1" applyFill="1" applyBorder="1" applyAlignment="1">
      <alignment horizontal="center"/>
    </xf>
    <xf numFmtId="38" fontId="27" fillId="0" borderId="10" xfId="40" applyNumberFormat="1" applyFont="1" applyFill="1" applyBorder="1" applyAlignment="1">
      <alignment vertical="center"/>
    </xf>
    <xf numFmtId="38" fontId="27" fillId="0" borderId="10" xfId="40" applyNumberFormat="1" applyFont="1" applyFill="1" applyBorder="1" applyAlignment="1">
      <alignment horizontal="right" vertical="center"/>
    </xf>
    <xf numFmtId="9" fontId="23" fillId="0" borderId="0" xfId="70" applyFont="1" applyFill="1" applyAlignment="1">
      <alignment horizontal="right"/>
    </xf>
    <xf numFmtId="9" fontId="25" fillId="0" borderId="10" xfId="70" applyFont="1" applyFill="1" applyBorder="1" applyAlignment="1">
      <alignment horizontal="center"/>
    </xf>
    <xf numFmtId="9" fontId="25" fillId="0" borderId="10" xfId="70" applyFont="1" applyFill="1" applyBorder="1" applyAlignment="1">
      <alignment horizontal="center" vertical="center" wrapText="1"/>
    </xf>
    <xf numFmtId="9" fontId="26" fillId="0" borderId="10" xfId="70" applyFont="1" applyFill="1" applyBorder="1" applyAlignment="1">
      <alignment vertical="center"/>
    </xf>
    <xf numFmtId="9" fontId="24" fillId="0" borderId="0" xfId="70" applyFont="1" applyFill="1" applyAlignment="1">
      <alignment/>
    </xf>
    <xf numFmtId="38" fontId="24" fillId="0" borderId="10" xfId="40" applyNumberFormat="1" applyFont="1" applyFill="1" applyBorder="1" applyAlignment="1">
      <alignment/>
    </xf>
    <xf numFmtId="9" fontId="24" fillId="0" borderId="10" xfId="7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 horizontal="right"/>
    </xf>
    <xf numFmtId="0" fontId="2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185" fontId="24" fillId="0" borderId="10" xfId="42" applyNumberFormat="1" applyFont="1" applyFill="1" applyBorder="1" applyAlignment="1">
      <alignment/>
    </xf>
    <xf numFmtId="185" fontId="24" fillId="0" borderId="10" xfId="42" applyNumberFormat="1" applyFont="1" applyBorder="1" applyAlignment="1">
      <alignment/>
    </xf>
    <xf numFmtId="0" fontId="28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9" fontId="24" fillId="0" borderId="10" xfId="70" applyFont="1" applyFill="1" applyBorder="1" applyAlignment="1">
      <alignment/>
    </xf>
    <xf numFmtId="9" fontId="24" fillId="0" borderId="10" xfId="70" applyFont="1" applyBorder="1" applyAlignment="1">
      <alignment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 horizontal="left"/>
    </xf>
    <xf numFmtId="185" fontId="28" fillId="0" borderId="10" xfId="0" applyNumberFormat="1" applyFont="1" applyFill="1" applyBorder="1" applyAlignment="1">
      <alignment horizontal="center" vertical="center"/>
    </xf>
    <xf numFmtId="185" fontId="24" fillId="0" borderId="0" xfId="0" applyNumberFormat="1" applyFont="1" applyAlignment="1">
      <alignment/>
    </xf>
    <xf numFmtId="185" fontId="28" fillId="0" borderId="0" xfId="0" applyNumberFormat="1" applyFont="1" applyAlignment="1">
      <alignment/>
    </xf>
    <xf numFmtId="9" fontId="28" fillId="0" borderId="10" xfId="7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9" fillId="0" borderId="0" xfId="61" applyFill="1">
      <alignment/>
      <protection/>
    </xf>
    <xf numFmtId="0" fontId="29" fillId="0" borderId="10" xfId="61" applyFill="1" applyBorder="1">
      <alignment/>
      <protection/>
    </xf>
    <xf numFmtId="0" fontId="30" fillId="0" borderId="10" xfId="61" applyFont="1" applyFill="1" applyBorder="1" applyAlignment="1">
      <alignment horizontal="center" vertical="top" wrapText="1"/>
      <protection/>
    </xf>
    <xf numFmtId="0" fontId="7" fillId="0" borderId="10" xfId="61" applyFont="1" applyFill="1" applyBorder="1" applyAlignment="1">
      <alignment horizontal="center" vertical="top" wrapText="1"/>
      <protection/>
    </xf>
    <xf numFmtId="0" fontId="7" fillId="0" borderId="10" xfId="61" applyFont="1" applyFill="1" applyBorder="1" applyAlignment="1">
      <alignment horizontal="left" vertical="top" wrapText="1"/>
      <protection/>
    </xf>
    <xf numFmtId="0" fontId="6" fillId="0" borderId="10" xfId="61" applyFont="1" applyFill="1" applyBorder="1" applyAlignment="1">
      <alignment horizontal="center" vertical="top" wrapText="1"/>
      <protection/>
    </xf>
    <xf numFmtId="0" fontId="6" fillId="0" borderId="10" xfId="61" applyFont="1" applyFill="1" applyBorder="1" applyAlignment="1">
      <alignment horizontal="left" vertical="top" wrapText="1"/>
      <protection/>
    </xf>
    <xf numFmtId="3" fontId="6" fillId="0" borderId="10" xfId="61" applyNumberFormat="1" applyFont="1" applyFill="1" applyBorder="1" applyAlignment="1">
      <alignment horizontal="right" vertical="top" wrapText="1"/>
      <protection/>
    </xf>
    <xf numFmtId="3" fontId="7" fillId="0" borderId="10" xfId="61" applyNumberFormat="1" applyFont="1" applyFill="1" applyBorder="1" applyAlignment="1">
      <alignment horizontal="right" vertical="top" wrapText="1"/>
      <protection/>
    </xf>
    <xf numFmtId="0" fontId="29" fillId="0" borderId="0" xfId="61" applyFill="1" applyBorder="1">
      <alignment/>
      <protection/>
    </xf>
    <xf numFmtId="0" fontId="3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185" fontId="8" fillId="0" borderId="10" xfId="42" applyNumberFormat="1" applyFont="1" applyBorder="1" applyAlignment="1">
      <alignment horizontal="center" wrapText="1"/>
    </xf>
    <xf numFmtId="0" fontId="8" fillId="0" borderId="0" xfId="62" applyFont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0" fillId="0" borderId="10" xfId="61" applyFont="1" applyFill="1" applyBorder="1" applyAlignment="1">
      <alignment horizontal="center" vertical="center" wrapText="1"/>
      <protection/>
    </xf>
    <xf numFmtId="0" fontId="29" fillId="0" borderId="10" xfId="61" applyFill="1" applyBorder="1" applyAlignment="1">
      <alignment horizontal="center" vertical="center"/>
      <protection/>
    </xf>
    <xf numFmtId="0" fontId="29" fillId="0" borderId="0" xfId="61" applyFill="1" applyAlignment="1">
      <alignment horizontal="center" vertical="center"/>
      <protection/>
    </xf>
    <xf numFmtId="0" fontId="30" fillId="0" borderId="10" xfId="61" applyFont="1" applyFill="1" applyBorder="1" applyAlignment="1">
      <alignment horizontal="center" wrapText="1"/>
      <protection/>
    </xf>
    <xf numFmtId="38" fontId="20" fillId="0" borderId="15" xfId="40" applyNumberFormat="1" applyFont="1" applyFill="1" applyBorder="1" applyAlignment="1">
      <alignment horizontal="right" vertical="center"/>
    </xf>
    <xf numFmtId="38" fontId="20" fillId="0" borderId="14" xfId="4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quotePrefix="1">
      <alignment vertical="center"/>
    </xf>
    <xf numFmtId="0" fontId="5" fillId="0" borderId="13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quotePrefix="1">
      <alignment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left" vertical="center"/>
    </xf>
    <xf numFmtId="38" fontId="6" fillId="0" borderId="13" xfId="40" applyNumberFormat="1" applyFont="1" applyFill="1" applyBorder="1" applyAlignment="1">
      <alignment horizontal="center" vertical="center" wrapText="1"/>
    </xf>
    <xf numFmtId="38" fontId="20" fillId="0" borderId="13" xfId="4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72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72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5" fontId="1" fillId="0" borderId="10" xfId="42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5" fontId="0" fillId="0" borderId="11" xfId="42" applyNumberFormat="1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185" fontId="1" fillId="34" borderId="11" xfId="42" applyNumberFormat="1" applyFont="1" applyFill="1" applyBorder="1" applyAlignment="1">
      <alignment/>
    </xf>
    <xf numFmtId="3" fontId="72" fillId="34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/>
    </xf>
    <xf numFmtId="185" fontId="1" fillId="34" borderId="10" xfId="42" applyNumberFormat="1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3" fontId="53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185" fontId="1" fillId="35" borderId="10" xfId="42" applyNumberFormat="1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185" fontId="1" fillId="35" borderId="12" xfId="42" applyNumberFormat="1" applyFont="1" applyFill="1" applyBorder="1" applyAlignment="1">
      <alignment/>
    </xf>
    <xf numFmtId="3" fontId="72" fillId="35" borderId="10" xfId="0" applyNumberFormat="1" applyFont="1" applyFill="1" applyBorder="1" applyAlignment="1">
      <alignment horizontal="center"/>
    </xf>
    <xf numFmtId="185" fontId="1" fillId="33" borderId="12" xfId="42" applyNumberFormat="1" applyFont="1" applyFill="1" applyBorder="1" applyAlignment="1">
      <alignment/>
    </xf>
    <xf numFmtId="0" fontId="0" fillId="34" borderId="18" xfId="0" applyFont="1" applyFill="1" applyBorder="1" applyAlignment="1">
      <alignment horizontal="left"/>
    </xf>
    <xf numFmtId="185" fontId="1" fillId="34" borderId="12" xfId="42" applyNumberFormat="1" applyFont="1" applyFill="1" applyBorder="1" applyAlignment="1">
      <alignment horizontal="center"/>
    </xf>
    <xf numFmtId="3" fontId="52" fillId="34" borderId="12" xfId="42" applyNumberFormat="1" applyFont="1" applyFill="1" applyBorder="1" applyAlignment="1">
      <alignment horizontal="center"/>
    </xf>
    <xf numFmtId="3" fontId="72" fillId="0" borderId="0" xfId="0" applyNumberFormat="1" applyFont="1" applyAlignment="1">
      <alignment horizontal="center"/>
    </xf>
    <xf numFmtId="3" fontId="17" fillId="0" borderId="0" xfId="60" applyNumberFormat="1" applyFont="1" applyAlignment="1">
      <alignment horizontal="center"/>
      <protection/>
    </xf>
    <xf numFmtId="3" fontId="52" fillId="34" borderId="10" xfId="0" applyNumberFormat="1" applyFont="1" applyFill="1" applyBorder="1" applyAlignment="1">
      <alignment horizontal="center"/>
    </xf>
    <xf numFmtId="3" fontId="52" fillId="33" borderId="10" xfId="42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3" fontId="17" fillId="0" borderId="0" xfId="60" applyNumberFormat="1" applyFont="1" applyFill="1" applyAlignment="1">
      <alignment horizontal="center"/>
      <protection/>
    </xf>
    <xf numFmtId="3" fontId="17" fillId="0" borderId="10" xfId="60" applyNumberFormat="1" applyFont="1" applyFill="1" applyBorder="1" applyAlignment="1">
      <alignment horizontal="center"/>
      <protection/>
    </xf>
    <xf numFmtId="185" fontId="0" fillId="0" borderId="12" xfId="42" applyNumberFormat="1" applyFont="1" applyFill="1" applyBorder="1" applyAlignment="1">
      <alignment/>
    </xf>
    <xf numFmtId="3" fontId="72" fillId="0" borderId="0" xfId="0" applyNumberFormat="1" applyFont="1" applyBorder="1" applyAlignment="1">
      <alignment horizontal="center"/>
    </xf>
    <xf numFmtId="3" fontId="5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185" fontId="0" fillId="0" borderId="11" xfId="42" applyNumberFormat="1" applyFont="1" applyBorder="1" applyAlignment="1">
      <alignment/>
    </xf>
    <xf numFmtId="3" fontId="17" fillId="34" borderId="10" xfId="60" applyNumberFormat="1" applyFont="1" applyFill="1" applyBorder="1" applyAlignment="1">
      <alignment horizontal="center"/>
      <protection/>
    </xf>
    <xf numFmtId="3" fontId="52" fillId="0" borderId="0" xfId="0" applyNumberFormat="1" applyFont="1" applyFill="1" applyAlignment="1">
      <alignment horizontal="center"/>
    </xf>
    <xf numFmtId="0" fontId="0" fillId="35" borderId="17" xfId="0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185" fontId="1" fillId="35" borderId="10" xfId="42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85" fontId="1" fillId="34" borderId="10" xfId="42" applyNumberFormat="1" applyFont="1" applyFill="1" applyBorder="1" applyAlignment="1">
      <alignment horizontal="center"/>
    </xf>
    <xf numFmtId="3" fontId="72" fillId="0" borderId="10" xfId="0" applyNumberFormat="1" applyFont="1" applyFill="1" applyBorder="1" applyAlignment="1">
      <alignment horizontal="center"/>
    </xf>
    <xf numFmtId="3" fontId="1" fillId="33" borderId="10" xfId="42" applyNumberFormat="1" applyFont="1" applyFill="1" applyBorder="1" applyAlignment="1">
      <alignment horizontal="center"/>
    </xf>
    <xf numFmtId="185" fontId="1" fillId="35" borderId="12" xfId="42" applyNumberFormat="1" applyFont="1" applyFill="1" applyBorder="1" applyAlignment="1">
      <alignment/>
    </xf>
    <xf numFmtId="0" fontId="0" fillId="0" borderId="14" xfId="0" applyFill="1" applyBorder="1" applyAlignment="1">
      <alignment horizontal="right"/>
    </xf>
    <xf numFmtId="185" fontId="0" fillId="0" borderId="10" xfId="42" applyNumberFormat="1" applyFont="1" applyBorder="1" applyAlignment="1">
      <alignment horizontal="center"/>
    </xf>
    <xf numFmtId="185" fontId="1" fillId="33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185" fontId="1" fillId="34" borderId="12" xfId="42" applyNumberFormat="1" applyFont="1" applyFill="1" applyBorder="1" applyAlignment="1">
      <alignment/>
    </xf>
    <xf numFmtId="3" fontId="72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3" fontId="72" fillId="0" borderId="12" xfId="0" applyNumberFormat="1" applyFont="1" applyBorder="1" applyAlignment="1">
      <alignment horizontal="center" vertical="center"/>
    </xf>
    <xf numFmtId="3" fontId="72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1" fillId="35" borderId="0" xfId="0" applyFont="1" applyFill="1" applyBorder="1" applyAlignment="1">
      <alignment horizontal="center" vertical="center"/>
    </xf>
    <xf numFmtId="185" fontId="1" fillId="35" borderId="0" xfId="42" applyNumberFormat="1" applyFont="1" applyFill="1" applyBorder="1" applyAlignment="1">
      <alignment horizontal="right" vertical="center"/>
    </xf>
    <xf numFmtId="3" fontId="72" fillId="35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185" fontId="1" fillId="0" borderId="12" xfId="42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185" fontId="0" fillId="34" borderId="12" xfId="42" applyNumberFormat="1" applyFont="1" applyFill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5" fillId="0" borderId="10" xfId="60" applyFont="1" applyBorder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54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center"/>
    </xf>
    <xf numFmtId="10" fontId="15" fillId="0" borderId="0" xfId="60" applyNumberFormat="1" applyFont="1">
      <alignment/>
      <protection/>
    </xf>
    <xf numFmtId="10" fontId="13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42" applyNumberFormat="1" applyFont="1" applyAlignment="1">
      <alignment/>
    </xf>
    <xf numFmtId="0" fontId="0" fillId="34" borderId="10" xfId="0" applyFill="1" applyBorder="1" applyAlignment="1">
      <alignment/>
    </xf>
    <xf numFmtId="10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34" borderId="0" xfId="0" applyFill="1" applyAlignment="1">
      <alignment vertical="center"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10" fontId="1" fillId="34" borderId="10" xfId="0" applyNumberFormat="1" applyFont="1" applyFill="1" applyBorder="1" applyAlignment="1">
      <alignment/>
    </xf>
    <xf numFmtId="1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3" fontId="0" fillId="34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85" fontId="0" fillId="34" borderId="0" xfId="42" applyNumberFormat="1" applyFont="1" applyFill="1" applyAlignment="1">
      <alignment/>
    </xf>
    <xf numFmtId="185" fontId="1" fillId="34" borderId="0" xfId="42" applyNumberFormat="1" applyFont="1" applyFill="1" applyAlignment="1">
      <alignment vertical="center"/>
    </xf>
    <xf numFmtId="0" fontId="10" fillId="0" borderId="10" xfId="0" applyFont="1" applyBorder="1" applyAlignment="1">
      <alignment vertical="top" wrapText="1"/>
    </xf>
    <xf numFmtId="49" fontId="10" fillId="0" borderId="10" xfId="42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49" fontId="10" fillId="0" borderId="12" xfId="42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1" fontId="10" fillId="0" borderId="12" xfId="0" applyNumberFormat="1" applyFont="1" applyBorder="1" applyAlignment="1">
      <alignment horizontal="right" vertical="top" wrapText="1"/>
    </xf>
    <xf numFmtId="49" fontId="10" fillId="0" borderId="12" xfId="42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10" fillId="0" borderId="11" xfId="42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20" xfId="42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185" fontId="19" fillId="0" borderId="20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85" fontId="19" fillId="0" borderId="25" xfId="42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185" fontId="10" fillId="0" borderId="10" xfId="42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185" fontId="10" fillId="0" borderId="10" xfId="42" applyNumberFormat="1" applyFont="1" applyBorder="1" applyAlignment="1">
      <alignment vertical="center"/>
    </xf>
    <xf numFmtId="185" fontId="19" fillId="0" borderId="10" xfId="42" applyNumberFormat="1" applyFont="1" applyBorder="1" applyAlignment="1">
      <alignment vertical="center"/>
    </xf>
    <xf numFmtId="185" fontId="19" fillId="0" borderId="12" xfId="42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38" fontId="21" fillId="0" borderId="15" xfId="40" applyNumberFormat="1" applyFont="1" applyFill="1" applyBorder="1" applyAlignment="1">
      <alignment horizontal="right" vertical="center"/>
    </xf>
    <xf numFmtId="38" fontId="21" fillId="0" borderId="14" xfId="40" applyNumberFormat="1" applyFont="1" applyFill="1" applyBorder="1" applyAlignment="1">
      <alignment horizontal="right" vertical="center"/>
    </xf>
    <xf numFmtId="3" fontId="52" fillId="34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vertical="center"/>
    </xf>
    <xf numFmtId="9" fontId="21" fillId="0" borderId="10" xfId="70" applyFont="1" applyFill="1" applyBorder="1" applyAlignment="1">
      <alignment/>
    </xf>
    <xf numFmtId="3" fontId="19" fillId="0" borderId="2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54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15" fillId="0" borderId="0" xfId="60" applyNumberFormat="1" applyFont="1">
      <alignment/>
      <protection/>
    </xf>
    <xf numFmtId="3" fontId="0" fillId="0" borderId="10" xfId="0" applyNumberFormat="1" applyBorder="1" applyAlignment="1">
      <alignment vertical="center"/>
    </xf>
    <xf numFmtId="3" fontId="13" fillId="0" borderId="0" xfId="0" applyNumberFormat="1" applyFont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1" fillId="34" borderId="10" xfId="42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3" fontId="0" fillId="0" borderId="10" xfId="42" applyNumberFormat="1" applyFont="1" applyBorder="1" applyAlignment="1">
      <alignment/>
    </xf>
    <xf numFmtId="3" fontId="0" fillId="33" borderId="12" xfId="42" applyNumberFormat="1" applyFont="1" applyFill="1" applyBorder="1" applyAlignment="1">
      <alignment/>
    </xf>
    <xf numFmtId="3" fontId="0" fillId="0" borderId="0" xfId="42" applyNumberFormat="1" applyFont="1" applyAlignment="1">
      <alignment/>
    </xf>
    <xf numFmtId="3" fontId="0" fillId="0" borderId="10" xfId="42" applyNumberFormat="1" applyFont="1" applyBorder="1" applyAlignment="1">
      <alignment/>
    </xf>
    <xf numFmtId="3" fontId="0" fillId="34" borderId="10" xfId="42" applyNumberFormat="1" applyFont="1" applyFill="1" applyBorder="1" applyAlignment="1">
      <alignment/>
    </xf>
    <xf numFmtId="0" fontId="18" fillId="0" borderId="3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62" applyFont="1" applyAlignment="1">
      <alignment horizontal="left"/>
      <protection/>
    </xf>
    <xf numFmtId="38" fontId="23" fillId="0" borderId="0" xfId="40" applyNumberFormat="1" applyFont="1" applyFill="1" applyAlignment="1">
      <alignment horizontal="left"/>
    </xf>
    <xf numFmtId="0" fontId="29" fillId="0" borderId="0" xfId="61" applyFill="1" applyAlignment="1">
      <alignment horizontal="right"/>
      <protection/>
    </xf>
    <xf numFmtId="0" fontId="29" fillId="0" borderId="0" xfId="61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85" fontId="26" fillId="0" borderId="0" xfId="44" applyNumberFormat="1" applyFont="1" applyFill="1" applyAlignment="1">
      <alignment/>
    </xf>
    <xf numFmtId="185" fontId="26" fillId="0" borderId="0" xfId="44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185" fontId="26" fillId="0" borderId="0" xfId="44" applyNumberFormat="1" applyFont="1" applyFill="1" applyAlignment="1">
      <alignment horizontal="right"/>
    </xf>
    <xf numFmtId="0" fontId="76" fillId="0" borderId="10" xfId="0" applyFont="1" applyBorder="1" applyAlignment="1">
      <alignment horizontal="center"/>
    </xf>
    <xf numFmtId="3" fontId="76" fillId="0" borderId="10" xfId="0" applyNumberFormat="1" applyFont="1" applyBorder="1" applyAlignment="1">
      <alignment horizontal="center"/>
    </xf>
    <xf numFmtId="185" fontId="26" fillId="0" borderId="10" xfId="44" applyNumberFormat="1" applyFont="1" applyFill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3" fontId="78" fillId="0" borderId="10" xfId="0" applyNumberFormat="1" applyFont="1" applyBorder="1" applyAlignment="1">
      <alignment horizontal="center" vertical="center"/>
    </xf>
    <xf numFmtId="3" fontId="78" fillId="0" borderId="10" xfId="0" applyNumberFormat="1" applyFont="1" applyBorder="1" applyAlignment="1">
      <alignment horizontal="center" vertical="center" wrapText="1"/>
    </xf>
    <xf numFmtId="185" fontId="27" fillId="0" borderId="10" xfId="44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left" vertical="center" wrapText="1"/>
    </xf>
    <xf numFmtId="3" fontId="79" fillId="0" borderId="10" xfId="0" applyNumberFormat="1" applyFont="1" applyBorder="1" applyAlignment="1">
      <alignment horizontal="right" vertical="center"/>
    </xf>
    <xf numFmtId="0" fontId="79" fillId="0" borderId="10" xfId="0" applyFont="1" applyBorder="1" applyAlignment="1">
      <alignment horizontal="center" vertical="center"/>
    </xf>
    <xf numFmtId="3" fontId="79" fillId="0" borderId="10" xfId="0" applyNumberFormat="1" applyFont="1" applyBorder="1" applyAlignment="1">
      <alignment vertical="center"/>
    </xf>
    <xf numFmtId="38" fontId="26" fillId="0" borderId="10" xfId="42" applyNumberFormat="1" applyFont="1" applyFill="1" applyBorder="1" applyAlignment="1">
      <alignment vertical="center"/>
    </xf>
    <xf numFmtId="10" fontId="26" fillId="0" borderId="10" xfId="70" applyNumberFormat="1" applyFont="1" applyFill="1" applyBorder="1" applyAlignment="1">
      <alignment horizontal="center" vertical="center"/>
    </xf>
    <xf numFmtId="0" fontId="79" fillId="0" borderId="10" xfId="0" applyFont="1" applyBorder="1" applyAlignment="1">
      <alignment horizontal="left" vertical="center"/>
    </xf>
    <xf numFmtId="3" fontId="79" fillId="0" borderId="10" xfId="0" applyNumberFormat="1" applyFont="1" applyBorder="1" applyAlignment="1">
      <alignment/>
    </xf>
    <xf numFmtId="38" fontId="27" fillId="0" borderId="10" xfId="42" applyNumberFormat="1" applyFont="1" applyFill="1" applyBorder="1" applyAlignment="1">
      <alignment vertical="center"/>
    </xf>
    <xf numFmtId="10" fontId="27" fillId="0" borderId="10" xfId="7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3" fontId="80" fillId="0" borderId="10" xfId="0" applyNumberFormat="1" applyFont="1" applyBorder="1" applyAlignment="1">
      <alignment horizontal="right"/>
    </xf>
    <xf numFmtId="10" fontId="80" fillId="0" borderId="10" xfId="0" applyNumberFormat="1" applyFont="1" applyBorder="1" applyAlignment="1">
      <alignment horizontal="right"/>
    </xf>
    <xf numFmtId="3" fontId="80" fillId="0" borderId="10" xfId="0" applyNumberFormat="1" applyFont="1" applyBorder="1" applyAlignment="1">
      <alignment/>
    </xf>
    <xf numFmtId="0" fontId="33" fillId="0" borderId="0" xfId="0" applyFont="1" applyFill="1" applyAlignment="1">
      <alignment horizontal="center"/>
    </xf>
    <xf numFmtId="185" fontId="21" fillId="0" borderId="10" xfId="44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185" fontId="34" fillId="0" borderId="10" xfId="42" applyNumberFormat="1" applyFont="1" applyFill="1" applyBorder="1" applyAlignment="1">
      <alignment/>
    </xf>
    <xf numFmtId="185" fontId="33" fillId="0" borderId="10" xfId="42" applyNumberFormat="1" applyFont="1" applyFill="1" applyBorder="1" applyAlignment="1">
      <alignment/>
    </xf>
    <xf numFmtId="190" fontId="34" fillId="0" borderId="10" xfId="70" applyNumberFormat="1" applyFont="1" applyFill="1" applyBorder="1" applyAlignment="1">
      <alignment/>
    </xf>
    <xf numFmtId="190" fontId="33" fillId="0" borderId="10" xfId="70" applyNumberFormat="1" applyFont="1" applyFill="1" applyBorder="1" applyAlignment="1">
      <alignment/>
    </xf>
    <xf numFmtId="10" fontId="34" fillId="0" borderId="10" xfId="70" applyNumberFormat="1" applyFont="1" applyFill="1" applyBorder="1" applyAlignment="1">
      <alignment/>
    </xf>
    <xf numFmtId="10" fontId="33" fillId="0" borderId="10" xfId="70" applyNumberFormat="1" applyFont="1" applyFill="1" applyBorder="1" applyAlignment="1">
      <alignment/>
    </xf>
    <xf numFmtId="0" fontId="34" fillId="0" borderId="13" xfId="0" applyFont="1" applyFill="1" applyBorder="1" applyAlignment="1">
      <alignment horizontal="left"/>
    </xf>
    <xf numFmtId="0" fontId="34" fillId="0" borderId="10" xfId="0" applyFont="1" applyFill="1" applyBorder="1" applyAlignment="1">
      <alignment/>
    </xf>
    <xf numFmtId="0" fontId="35" fillId="0" borderId="0" xfId="60" applyFont="1" applyFill="1">
      <alignment/>
      <protection/>
    </xf>
    <xf numFmtId="0" fontId="35" fillId="0" borderId="0" xfId="60" applyFont="1" applyFill="1" applyAlignment="1">
      <alignment horizontal="right"/>
      <protection/>
    </xf>
    <xf numFmtId="0" fontId="33" fillId="0" borderId="10" xfId="60" applyFont="1" applyFill="1" applyBorder="1" applyAlignment="1">
      <alignment horizontal="center" vertical="top" wrapText="1"/>
      <protection/>
    </xf>
    <xf numFmtId="0" fontId="33" fillId="0" borderId="12" xfId="60" applyFont="1" applyFill="1" applyBorder="1" applyAlignment="1">
      <alignment vertical="top" wrapText="1"/>
      <protection/>
    </xf>
    <xf numFmtId="0" fontId="34" fillId="0" borderId="10" xfId="60" applyFont="1" applyFill="1" applyBorder="1" applyAlignment="1">
      <alignment horizontal="center" vertical="top" wrapText="1"/>
      <protection/>
    </xf>
    <xf numFmtId="0" fontId="35" fillId="0" borderId="10" xfId="60" applyFont="1" applyFill="1" applyBorder="1">
      <alignment/>
      <protection/>
    </xf>
    <xf numFmtId="0" fontId="34" fillId="0" borderId="10" xfId="60" applyFont="1" applyFill="1" applyBorder="1" applyAlignment="1">
      <alignment horizontal="left" vertical="top" wrapText="1"/>
      <protection/>
    </xf>
    <xf numFmtId="3" fontId="34" fillId="0" borderId="10" xfId="60" applyNumberFormat="1" applyFont="1" applyFill="1" applyBorder="1" applyAlignment="1">
      <alignment horizontal="right" vertical="top" wrapText="1"/>
      <protection/>
    </xf>
    <xf numFmtId="0" fontId="33" fillId="0" borderId="10" xfId="60" applyFont="1" applyFill="1" applyBorder="1" applyAlignment="1">
      <alignment horizontal="left" vertical="top" wrapText="1"/>
      <protection/>
    </xf>
    <xf numFmtId="3" fontId="33" fillId="0" borderId="10" xfId="60" applyNumberFormat="1" applyFont="1" applyFill="1" applyBorder="1" applyAlignment="1">
      <alignment horizontal="right" vertical="top" wrapText="1"/>
      <protection/>
    </xf>
    <xf numFmtId="0" fontId="33" fillId="0" borderId="10" xfId="60" applyFont="1" applyFill="1" applyBorder="1" applyAlignment="1">
      <alignment vertical="top" wrapText="1"/>
      <protection/>
    </xf>
    <xf numFmtId="0" fontId="35" fillId="0" borderId="10" xfId="60" applyFont="1" applyFill="1" applyBorder="1" applyAlignment="1">
      <alignment horizontal="center"/>
      <protection/>
    </xf>
    <xf numFmtId="0" fontId="26" fillId="0" borderId="0" xfId="62" applyFont="1" applyFill="1">
      <alignment/>
      <protection/>
    </xf>
    <xf numFmtId="0" fontId="26" fillId="0" borderId="10" xfId="62" applyFont="1" applyFill="1" applyBorder="1" applyAlignment="1">
      <alignment horizontal="center"/>
      <protection/>
    </xf>
    <xf numFmtId="185" fontId="27" fillId="0" borderId="10" xfId="44" applyNumberFormat="1" applyFont="1" applyFill="1" applyBorder="1" applyAlignment="1">
      <alignment horizontal="center" wrapText="1"/>
    </xf>
    <xf numFmtId="185" fontId="26" fillId="0" borderId="10" xfId="44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10" fontId="26" fillId="0" borderId="10" xfId="7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62" applyFont="1" applyFill="1" applyBorder="1">
      <alignment/>
      <protection/>
    </xf>
    <xf numFmtId="0" fontId="27" fillId="0" borderId="10" xfId="0" applyFont="1" applyFill="1" applyBorder="1" applyAlignment="1">
      <alignment vertical="center" wrapText="1"/>
    </xf>
    <xf numFmtId="0" fontId="27" fillId="0" borderId="10" xfId="62" applyFont="1" applyFill="1" applyBorder="1">
      <alignment/>
      <protection/>
    </xf>
    <xf numFmtId="10" fontId="27" fillId="0" borderId="10" xfId="70" applyNumberFormat="1" applyFont="1" applyFill="1" applyBorder="1" applyAlignment="1">
      <alignment vertical="center"/>
    </xf>
    <xf numFmtId="0" fontId="20" fillId="0" borderId="10" xfId="59" applyFont="1" applyFill="1" applyBorder="1" applyAlignment="1">
      <alignment vertical="center" wrapText="1"/>
      <protection/>
    </xf>
    <xf numFmtId="0" fontId="27" fillId="0" borderId="10" xfId="59" applyFont="1" applyFill="1" applyBorder="1" applyAlignment="1">
      <alignment horizontal="left" vertical="center" wrapText="1"/>
      <protection/>
    </xf>
    <xf numFmtId="185" fontId="27" fillId="0" borderId="10" xfId="44" applyNumberFormat="1" applyFont="1" applyFill="1" applyBorder="1" applyAlignment="1">
      <alignment/>
    </xf>
    <xf numFmtId="0" fontId="27" fillId="0" borderId="31" xfId="59" applyFont="1" applyFill="1" applyBorder="1" applyAlignment="1">
      <alignment horizontal="left" vertical="center" wrapText="1"/>
      <protection/>
    </xf>
    <xf numFmtId="0" fontId="27" fillId="0" borderId="11" xfId="59" applyFont="1" applyFill="1" applyBorder="1" applyAlignment="1">
      <alignment horizontal="left" vertical="center" wrapText="1"/>
      <protection/>
    </xf>
    <xf numFmtId="185" fontId="27" fillId="0" borderId="10" xfId="44" applyNumberFormat="1" applyFont="1" applyFill="1" applyBorder="1" applyAlignment="1">
      <alignment horizontal="center" vertical="center"/>
    </xf>
    <xf numFmtId="185" fontId="26" fillId="0" borderId="10" xfId="44" applyNumberFormat="1" applyFont="1" applyFill="1" applyBorder="1" applyAlignment="1">
      <alignment horizontal="center" vertical="center"/>
    </xf>
    <xf numFmtId="185" fontId="27" fillId="0" borderId="10" xfId="4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/>
    </xf>
    <xf numFmtId="0" fontId="33" fillId="0" borderId="10" xfId="61" applyFont="1" applyFill="1" applyBorder="1" applyAlignment="1">
      <alignment horizontal="center" vertical="top" wrapText="1"/>
      <protection/>
    </xf>
    <xf numFmtId="0" fontId="35" fillId="0" borderId="10" xfId="61" applyFont="1" applyFill="1" applyBorder="1" applyAlignment="1">
      <alignment horizontal="center"/>
      <protection/>
    </xf>
    <xf numFmtId="0" fontId="34" fillId="0" borderId="10" xfId="61" applyFont="1" applyFill="1" applyBorder="1" applyAlignment="1">
      <alignment horizontal="center" vertical="top" wrapText="1"/>
      <protection/>
    </xf>
    <xf numFmtId="0" fontId="35" fillId="0" borderId="10" xfId="61" applyFont="1" applyFill="1" applyBorder="1">
      <alignment/>
      <protection/>
    </xf>
    <xf numFmtId="0" fontId="34" fillId="0" borderId="10" xfId="61" applyFont="1" applyFill="1" applyBorder="1" applyAlignment="1">
      <alignment horizontal="left" vertical="top" wrapText="1"/>
      <protection/>
    </xf>
    <xf numFmtId="3" fontId="34" fillId="0" borderId="10" xfId="61" applyNumberFormat="1" applyFont="1" applyFill="1" applyBorder="1" applyAlignment="1">
      <alignment horizontal="right" vertical="top" wrapText="1"/>
      <protection/>
    </xf>
    <xf numFmtId="0" fontId="33" fillId="0" borderId="10" xfId="61" applyFont="1" applyFill="1" applyBorder="1" applyAlignment="1">
      <alignment horizontal="left" vertical="top" wrapText="1"/>
      <protection/>
    </xf>
    <xf numFmtId="3" fontId="33" fillId="0" borderId="10" xfId="61" applyNumberFormat="1" applyFont="1" applyFill="1" applyBorder="1" applyAlignment="1">
      <alignment horizontal="right" vertical="top" wrapText="1"/>
      <protection/>
    </xf>
    <xf numFmtId="0" fontId="29" fillId="0" borderId="10" xfId="61" applyFill="1" applyBorder="1" applyAlignment="1">
      <alignment horizontal="center"/>
      <protection/>
    </xf>
    <xf numFmtId="10" fontId="26" fillId="0" borderId="10" xfId="7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0" xfId="61" applyFont="1" applyFill="1" applyAlignment="1">
      <alignment horizontal="center" vertical="top" wrapText="1"/>
      <protection/>
    </xf>
    <xf numFmtId="0" fontId="29" fillId="0" borderId="0" xfId="61" applyFill="1">
      <alignment/>
      <protection/>
    </xf>
    <xf numFmtId="0" fontId="3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38" fontId="25" fillId="0" borderId="13" xfId="40" applyNumberFormat="1" applyFont="1" applyFill="1" applyBorder="1" applyAlignment="1">
      <alignment horizontal="center"/>
    </xf>
    <xf numFmtId="38" fontId="25" fillId="0" borderId="15" xfId="40" applyNumberFormat="1" applyFont="1" applyFill="1" applyBorder="1" applyAlignment="1">
      <alignment horizontal="center"/>
    </xf>
    <xf numFmtId="38" fontId="25" fillId="0" borderId="14" xfId="40" applyNumberFormat="1" applyFont="1" applyFill="1" applyBorder="1" applyAlignment="1">
      <alignment horizontal="center"/>
    </xf>
    <xf numFmtId="38" fontId="25" fillId="0" borderId="12" xfId="40" applyNumberFormat="1" applyFont="1" applyFill="1" applyBorder="1" applyAlignment="1">
      <alignment horizontal="center"/>
    </xf>
    <xf numFmtId="38" fontId="25" fillId="0" borderId="32" xfId="40" applyNumberFormat="1" applyFont="1" applyFill="1" applyBorder="1" applyAlignment="1">
      <alignment horizontal="center"/>
    </xf>
    <xf numFmtId="38" fontId="25" fillId="0" borderId="11" xfId="40" applyNumberFormat="1" applyFont="1" applyFill="1" applyBorder="1" applyAlignment="1">
      <alignment horizontal="center"/>
    </xf>
    <xf numFmtId="38" fontId="27" fillId="0" borderId="13" xfId="40" applyNumberFormat="1" applyFont="1" applyFill="1" applyBorder="1" applyAlignment="1">
      <alignment horizontal="center" vertical="center" wrapText="1"/>
    </xf>
    <xf numFmtId="38" fontId="27" fillId="0" borderId="14" xfId="4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38" fontId="20" fillId="0" borderId="13" xfId="40" applyNumberFormat="1" applyFont="1" applyFill="1" applyBorder="1" applyAlignment="1">
      <alignment horizontal="right" vertical="center"/>
    </xf>
    <xf numFmtId="38" fontId="20" fillId="0" borderId="15" xfId="40" applyNumberFormat="1" applyFont="1" applyFill="1" applyBorder="1" applyAlignment="1">
      <alignment horizontal="right" vertical="center"/>
    </xf>
    <xf numFmtId="38" fontId="20" fillId="0" borderId="14" xfId="4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6" fillId="0" borderId="13" xfId="40" applyNumberFormat="1" applyFont="1" applyFill="1" applyBorder="1" applyAlignment="1">
      <alignment horizontal="center" vertical="center" wrapText="1"/>
    </xf>
    <xf numFmtId="38" fontId="6" fillId="0" borderId="15" xfId="40" applyNumberFormat="1" applyFont="1" applyFill="1" applyBorder="1" applyAlignment="1">
      <alignment horizontal="center" vertical="center"/>
    </xf>
    <xf numFmtId="38" fontId="6" fillId="0" borderId="14" xfId="40" applyNumberFormat="1" applyFont="1" applyFill="1" applyBorder="1" applyAlignment="1">
      <alignment horizontal="center" vertical="center"/>
    </xf>
    <xf numFmtId="38" fontId="21" fillId="0" borderId="13" xfId="40" applyNumberFormat="1" applyFont="1" applyFill="1" applyBorder="1" applyAlignment="1">
      <alignment horizontal="right" vertical="center"/>
    </xf>
    <xf numFmtId="38" fontId="21" fillId="0" borderId="15" xfId="40" applyNumberFormat="1" applyFont="1" applyFill="1" applyBorder="1" applyAlignment="1">
      <alignment horizontal="right" vertical="center"/>
    </xf>
    <xf numFmtId="38" fontId="21" fillId="0" borderId="14" xfId="4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21" fillId="0" borderId="13" xfId="40" applyNumberFormat="1" applyFont="1" applyFill="1" applyBorder="1" applyAlignment="1">
      <alignment horizontal="right" vertical="center"/>
    </xf>
    <xf numFmtId="38" fontId="21" fillId="0" borderId="15" xfId="40" applyNumberFormat="1" applyFont="1" applyFill="1" applyBorder="1" applyAlignment="1">
      <alignment horizontal="right" vertical="center"/>
    </xf>
    <xf numFmtId="38" fontId="21" fillId="0" borderId="14" xfId="4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left" vertical="center"/>
    </xf>
    <xf numFmtId="0" fontId="5" fillId="0" borderId="14" xfId="0" applyFont="1" applyFill="1" applyBorder="1" applyAlignment="1" quotePrefix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3" fontId="17" fillId="34" borderId="12" xfId="60" applyNumberFormat="1" applyFont="1" applyFill="1" applyBorder="1" applyAlignment="1">
      <alignment horizontal="center" vertical="center"/>
      <protection/>
    </xf>
    <xf numFmtId="3" fontId="17" fillId="34" borderId="11" xfId="60" applyNumberFormat="1" applyFont="1" applyFill="1" applyBorder="1" applyAlignment="1">
      <alignment horizontal="center" vertical="center"/>
      <protection/>
    </xf>
    <xf numFmtId="10" fontId="1" fillId="34" borderId="12" xfId="0" applyNumberFormat="1" applyFont="1" applyFill="1" applyBorder="1" applyAlignment="1">
      <alignment horizontal="center" vertical="center"/>
    </xf>
    <xf numFmtId="10" fontId="1" fillId="34" borderId="11" xfId="0" applyNumberFormat="1" applyFont="1" applyFill="1" applyBorder="1" applyAlignment="1">
      <alignment horizontal="center" vertical="center"/>
    </xf>
    <xf numFmtId="3" fontId="52" fillId="33" borderId="12" xfId="42" applyNumberFormat="1" applyFont="1" applyFill="1" applyBorder="1" applyAlignment="1">
      <alignment horizontal="center" vertical="center"/>
    </xf>
    <xf numFmtId="3" fontId="52" fillId="33" borderId="11" xfId="42" applyNumberFormat="1" applyFont="1" applyFill="1" applyBorder="1" applyAlignment="1">
      <alignment horizontal="center" vertical="center"/>
    </xf>
    <xf numFmtId="3" fontId="32" fillId="34" borderId="12" xfId="60" applyNumberFormat="1" applyFont="1" applyFill="1" applyBorder="1" applyAlignment="1">
      <alignment horizontal="center" vertical="center"/>
      <protection/>
    </xf>
    <xf numFmtId="3" fontId="32" fillId="34" borderId="11" xfId="60" applyNumberFormat="1" applyFont="1" applyFill="1" applyBorder="1" applyAlignment="1">
      <alignment horizontal="center" vertical="center"/>
      <protection/>
    </xf>
    <xf numFmtId="10" fontId="0" fillId="34" borderId="12" xfId="0" applyNumberFormat="1" applyFill="1" applyBorder="1" applyAlignment="1">
      <alignment horizontal="center" vertical="center"/>
    </xf>
    <xf numFmtId="10" fontId="0" fillId="34" borderId="11" xfId="0" applyNumberFormat="1" applyFill="1" applyBorder="1" applyAlignment="1">
      <alignment horizontal="center" vertical="center"/>
    </xf>
    <xf numFmtId="10" fontId="1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vertical="center"/>
    </xf>
    <xf numFmtId="3" fontId="72" fillId="34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185" fontId="1" fillId="33" borderId="10" xfId="42" applyNumberFormat="1" applyFont="1" applyFill="1" applyBorder="1" applyAlignment="1">
      <alignment horizontal="right" vertical="center"/>
    </xf>
    <xf numFmtId="3" fontId="72" fillId="34" borderId="12" xfId="0" applyNumberFormat="1" applyFont="1" applyFill="1" applyBorder="1" applyAlignment="1">
      <alignment horizontal="center" vertical="center"/>
    </xf>
    <xf numFmtId="3" fontId="72" fillId="34" borderId="11" xfId="0" applyNumberFormat="1" applyFont="1" applyFill="1" applyBorder="1" applyAlignment="1">
      <alignment horizontal="center" vertical="center"/>
    </xf>
    <xf numFmtId="185" fontId="1" fillId="33" borderId="12" xfId="42" applyNumberFormat="1" applyFont="1" applyFill="1" applyBorder="1" applyAlignment="1">
      <alignment horizontal="right" vertical="center"/>
    </xf>
    <xf numFmtId="185" fontId="1" fillId="33" borderId="11" xfId="42" applyNumberFormat="1" applyFont="1" applyFill="1" applyBorder="1" applyAlignment="1">
      <alignment horizontal="right" vertical="center"/>
    </xf>
    <xf numFmtId="10" fontId="0" fillId="34" borderId="12" xfId="0" applyNumberFormat="1" applyFill="1" applyBorder="1" applyAlignment="1">
      <alignment horizontal="center"/>
    </xf>
    <xf numFmtId="10" fontId="0" fillId="34" borderId="11" xfId="0" applyNumberFormat="1" applyFill="1" applyBorder="1" applyAlignment="1">
      <alignment horizontal="center"/>
    </xf>
    <xf numFmtId="3" fontId="0" fillId="34" borderId="12" xfId="0" applyNumberFormat="1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185" fontId="12" fillId="33" borderId="10" xfId="42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185" fontId="12" fillId="33" borderId="16" xfId="43" applyNumberFormat="1" applyFont="1" applyFill="1" applyBorder="1" applyAlignment="1">
      <alignment horizontal="center" vertical="center"/>
    </xf>
    <xf numFmtId="185" fontId="12" fillId="33" borderId="17" xfId="43" applyNumberFormat="1" applyFont="1" applyFill="1" applyBorder="1" applyAlignment="1">
      <alignment horizontal="center" vertical="center"/>
    </xf>
    <xf numFmtId="185" fontId="12" fillId="33" borderId="18" xfId="43" applyNumberFormat="1" applyFont="1" applyFill="1" applyBorder="1" applyAlignment="1">
      <alignment horizontal="center" vertical="center"/>
    </xf>
    <xf numFmtId="185" fontId="12" fillId="33" borderId="34" xfId="43" applyNumberFormat="1" applyFont="1" applyFill="1" applyBorder="1" applyAlignment="1">
      <alignment horizontal="center" vertical="center"/>
    </xf>
    <xf numFmtId="185" fontId="12" fillId="33" borderId="33" xfId="43" applyNumberFormat="1" applyFont="1" applyFill="1" applyBorder="1" applyAlignment="1">
      <alignment horizontal="center" vertical="center"/>
    </xf>
    <xf numFmtId="185" fontId="12" fillId="33" borderId="35" xfId="43" applyNumberFormat="1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32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3" fontId="1" fillId="33" borderId="12" xfId="42" applyNumberFormat="1" applyFont="1" applyFill="1" applyBorder="1" applyAlignment="1">
      <alignment horizontal="right" vertical="center"/>
    </xf>
    <xf numFmtId="3" fontId="1" fillId="33" borderId="11" xfId="42" applyNumberFormat="1" applyFont="1" applyFill="1" applyBorder="1" applyAlignment="1">
      <alignment horizontal="right" vertical="center"/>
    </xf>
    <xf numFmtId="10" fontId="1" fillId="34" borderId="12" xfId="0" applyNumberFormat="1" applyFont="1" applyFill="1" applyBorder="1" applyAlignment="1">
      <alignment vertical="center"/>
    </xf>
    <xf numFmtId="10" fontId="1" fillId="34" borderId="11" xfId="0" applyNumberFormat="1" applyFont="1" applyFill="1" applyBorder="1" applyAlignment="1">
      <alignment vertical="center"/>
    </xf>
    <xf numFmtId="3" fontId="1" fillId="33" borderId="12" xfId="42" applyNumberFormat="1" applyFont="1" applyFill="1" applyBorder="1" applyAlignment="1">
      <alignment horizontal="center" vertical="center"/>
    </xf>
    <xf numFmtId="3" fontId="1" fillId="33" borderId="11" xfId="42" applyNumberFormat="1" applyFont="1" applyFill="1" applyBorder="1" applyAlignment="1">
      <alignment horizontal="center" vertical="center"/>
    </xf>
    <xf numFmtId="3" fontId="1" fillId="33" borderId="10" xfId="42" applyNumberFormat="1" applyFont="1" applyFill="1" applyBorder="1" applyAlignment="1">
      <alignment horizontal="center" vertical="center"/>
    </xf>
    <xf numFmtId="185" fontId="1" fillId="34" borderId="10" xfId="42" applyNumberFormat="1" applyFont="1" applyFill="1" applyBorder="1" applyAlignment="1">
      <alignment horizontal="right" vertical="center"/>
    </xf>
    <xf numFmtId="185" fontId="1" fillId="33" borderId="10" xfId="42" applyNumberFormat="1" applyFont="1" applyFill="1" applyBorder="1" applyAlignment="1">
      <alignment horizontal="center" vertical="center"/>
    </xf>
    <xf numFmtId="10" fontId="0" fillId="34" borderId="12" xfId="0" applyNumberFormat="1" applyFill="1" applyBorder="1" applyAlignment="1">
      <alignment vertical="center"/>
    </xf>
    <xf numFmtId="10" fontId="0" fillId="34" borderId="11" xfId="0" applyNumberForma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3" fontId="1" fillId="34" borderId="16" xfId="42" applyNumberFormat="1" applyFont="1" applyFill="1" applyBorder="1" applyAlignment="1">
      <alignment horizontal="center" vertical="center"/>
    </xf>
    <xf numFmtId="3" fontId="1" fillId="34" borderId="36" xfId="42" applyNumberFormat="1" applyFont="1" applyFill="1" applyBorder="1" applyAlignment="1">
      <alignment horizontal="center" vertical="center"/>
    </xf>
    <xf numFmtId="3" fontId="1" fillId="34" borderId="10" xfId="42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52" fillId="33" borderId="10" xfId="42" applyNumberFormat="1" applyFont="1" applyFill="1" applyBorder="1" applyAlignment="1">
      <alignment horizontal="center" vertical="center"/>
    </xf>
    <xf numFmtId="185" fontId="1" fillId="34" borderId="12" xfId="42" applyNumberFormat="1" applyFont="1" applyFill="1" applyBorder="1" applyAlignment="1">
      <alignment horizontal="center" vertical="center"/>
    </xf>
    <xf numFmtId="185" fontId="1" fillId="34" borderId="11" xfId="4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5" xfId="62" applyFont="1" applyFill="1" applyBorder="1" applyAlignment="1">
      <alignment horizontal="center"/>
      <protection/>
    </xf>
    <xf numFmtId="0" fontId="8" fillId="0" borderId="14" xfId="62" applyFill="1" applyBorder="1" applyAlignment="1">
      <alignment horizontal="center"/>
      <protection/>
    </xf>
    <xf numFmtId="0" fontId="8" fillId="0" borderId="13" xfId="62" applyFill="1" applyBorder="1" applyAlignment="1">
      <alignment horizontal="center"/>
      <protection/>
    </xf>
    <xf numFmtId="0" fontId="8" fillId="0" borderId="15" xfId="62" applyFill="1" applyBorder="1" applyAlignment="1">
      <alignment horizontal="center"/>
      <protection/>
    </xf>
    <xf numFmtId="0" fontId="8" fillId="0" borderId="13" xfId="62" applyFill="1" applyBorder="1" applyAlignment="1">
      <alignment horizontal="left" wrapText="1"/>
      <protection/>
    </xf>
    <xf numFmtId="0" fontId="8" fillId="0" borderId="15" xfId="62" applyFill="1" applyBorder="1" applyAlignment="1">
      <alignment horizontal="left" wrapText="1"/>
      <protection/>
    </xf>
    <xf numFmtId="0" fontId="8" fillId="0" borderId="14" xfId="62" applyFill="1" applyBorder="1" applyAlignment="1">
      <alignment horizontal="left" wrapText="1"/>
      <protection/>
    </xf>
    <xf numFmtId="0" fontId="8" fillId="0" borderId="16" xfId="62" applyFont="1" applyFill="1" applyBorder="1" applyAlignment="1">
      <alignment horizontal="left" vertical="center" wrapText="1"/>
      <protection/>
    </xf>
    <xf numFmtId="0" fontId="8" fillId="0" borderId="17" xfId="62" applyFont="1" applyFill="1" applyBorder="1" applyAlignment="1">
      <alignment horizontal="left" vertical="center" wrapText="1"/>
      <protection/>
    </xf>
    <xf numFmtId="0" fontId="8" fillId="0" borderId="18" xfId="62" applyFont="1" applyFill="1" applyBorder="1" applyAlignment="1">
      <alignment horizontal="left" vertical="center" wrapText="1"/>
      <protection/>
    </xf>
    <xf numFmtId="0" fontId="8" fillId="0" borderId="34" xfId="62" applyFont="1" applyFill="1" applyBorder="1" applyAlignment="1">
      <alignment horizontal="left" vertical="center" wrapText="1"/>
      <protection/>
    </xf>
    <xf numFmtId="0" fontId="8" fillId="0" borderId="33" xfId="62" applyFont="1" applyFill="1" applyBorder="1" applyAlignment="1">
      <alignment horizontal="left" vertical="center" wrapText="1"/>
      <protection/>
    </xf>
    <xf numFmtId="0" fontId="8" fillId="0" borderId="35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0" borderId="12" xfId="62" applyFill="1" applyBorder="1" applyAlignment="1">
      <alignment horizontal="center"/>
      <protection/>
    </xf>
    <xf numFmtId="0" fontId="8" fillId="0" borderId="11" xfId="62" applyFill="1" applyBorder="1" applyAlignment="1">
      <alignment horizontal="center"/>
      <protection/>
    </xf>
    <xf numFmtId="3" fontId="79" fillId="0" borderId="12" xfId="0" applyNumberFormat="1" applyFont="1" applyBorder="1" applyAlignment="1">
      <alignment horizontal="center" vertical="center"/>
    </xf>
    <xf numFmtId="3" fontId="79" fillId="0" borderId="32" xfId="0" applyNumberFormat="1" applyFont="1" applyBorder="1" applyAlignment="1">
      <alignment horizontal="center" vertical="center"/>
    </xf>
    <xf numFmtId="3" fontId="79" fillId="0" borderId="11" xfId="0" applyNumberFormat="1" applyFont="1" applyBorder="1" applyAlignment="1">
      <alignment horizontal="center" vertical="center"/>
    </xf>
    <xf numFmtId="10" fontId="79" fillId="0" borderId="12" xfId="0" applyNumberFormat="1" applyFont="1" applyBorder="1" applyAlignment="1">
      <alignment horizontal="center" vertical="center"/>
    </xf>
    <xf numFmtId="10" fontId="79" fillId="0" borderId="32" xfId="0" applyNumberFormat="1" applyFont="1" applyBorder="1" applyAlignment="1">
      <alignment horizontal="center" vertical="center"/>
    </xf>
    <xf numFmtId="10" fontId="79" fillId="0" borderId="11" xfId="0" applyNumberFormat="1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38" fontId="27" fillId="0" borderId="12" xfId="42" applyNumberFormat="1" applyFont="1" applyFill="1" applyBorder="1" applyAlignment="1">
      <alignment horizontal="center" vertical="center"/>
    </xf>
    <xf numFmtId="38" fontId="27" fillId="0" borderId="32" xfId="42" applyNumberFormat="1" applyFont="1" applyFill="1" applyBorder="1" applyAlignment="1">
      <alignment horizontal="center" vertical="center"/>
    </xf>
    <xf numFmtId="38" fontId="27" fillId="0" borderId="11" xfId="42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 4" xfId="61"/>
    <cellStyle name="Normál_2012.évi ktgvetés mellékleteti1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10.25390625" style="48" customWidth="1"/>
    <col min="2" max="2" width="82.00390625" style="48" customWidth="1"/>
    <col min="3" max="5" width="19.125" style="48" customWidth="1"/>
    <col min="6" max="16384" width="9.125" style="48" customWidth="1"/>
  </cols>
  <sheetData>
    <row r="1" ht="12.75">
      <c r="E1" s="427" t="s">
        <v>0</v>
      </c>
    </row>
    <row r="2" spans="1:5" s="228" customFormat="1" ht="32.25" customHeight="1">
      <c r="A2" s="227"/>
      <c r="B2" s="227" t="s">
        <v>1</v>
      </c>
      <c r="C2" s="227" t="s">
        <v>2</v>
      </c>
      <c r="D2" s="227" t="s">
        <v>3</v>
      </c>
      <c r="E2" s="227" t="s">
        <v>4</v>
      </c>
    </row>
    <row r="3" spans="1:5" ht="30">
      <c r="A3" s="211" t="s">
        <v>409</v>
      </c>
      <c r="B3" s="211" t="s">
        <v>405</v>
      </c>
      <c r="C3" s="211" t="s">
        <v>871</v>
      </c>
      <c r="D3" s="211" t="s">
        <v>872</v>
      </c>
      <c r="E3" s="211" t="s">
        <v>873</v>
      </c>
    </row>
    <row r="4" spans="1:5" ht="24" customHeight="1">
      <c r="A4" s="518" t="s">
        <v>503</v>
      </c>
      <c r="B4" s="222" t="s">
        <v>874</v>
      </c>
      <c r="C4" s="223">
        <v>2969</v>
      </c>
      <c r="D4" s="223">
        <v>0</v>
      </c>
      <c r="E4" s="223">
        <v>2969</v>
      </c>
    </row>
    <row r="5" spans="1:5" ht="24" customHeight="1">
      <c r="A5" s="221" t="s">
        <v>505</v>
      </c>
      <c r="B5" s="222" t="s">
        <v>875</v>
      </c>
      <c r="C5" s="223">
        <v>548442</v>
      </c>
      <c r="D5" s="223">
        <v>0</v>
      </c>
      <c r="E5" s="223">
        <v>548442</v>
      </c>
    </row>
    <row r="6" spans="1:5" ht="24" customHeight="1">
      <c r="A6" s="221" t="s">
        <v>507</v>
      </c>
      <c r="B6" s="222" t="s">
        <v>876</v>
      </c>
      <c r="C6" s="223">
        <v>2400</v>
      </c>
      <c r="D6" s="223">
        <v>0</v>
      </c>
      <c r="E6" s="223">
        <v>2400</v>
      </c>
    </row>
    <row r="7" spans="1:5" ht="24" customHeight="1">
      <c r="A7" s="221" t="s">
        <v>509</v>
      </c>
      <c r="B7" s="222" t="s">
        <v>877</v>
      </c>
      <c r="C7" s="223">
        <v>0</v>
      </c>
      <c r="D7" s="223">
        <v>0</v>
      </c>
      <c r="E7" s="223">
        <v>0</v>
      </c>
    </row>
    <row r="8" spans="1:5" ht="24" customHeight="1">
      <c r="A8" s="224" t="s">
        <v>511</v>
      </c>
      <c r="B8" s="225" t="s">
        <v>878</v>
      </c>
      <c r="C8" s="226">
        <f>SUM(C4:C7)</f>
        <v>553811</v>
      </c>
      <c r="D8" s="226">
        <v>0</v>
      </c>
      <c r="E8" s="226">
        <f>SUM(E4:E7)</f>
        <v>553811</v>
      </c>
    </row>
    <row r="9" spans="1:5" ht="24" customHeight="1">
      <c r="A9" s="221" t="s">
        <v>513</v>
      </c>
      <c r="B9" s="222" t="s">
        <v>879</v>
      </c>
      <c r="C9" s="223">
        <v>30</v>
      </c>
      <c r="D9" s="223">
        <v>0</v>
      </c>
      <c r="E9" s="223">
        <v>30</v>
      </c>
    </row>
    <row r="10" spans="1:5" ht="24" customHeight="1">
      <c r="A10" s="221" t="s">
        <v>515</v>
      </c>
      <c r="B10" s="222" t="s">
        <v>880</v>
      </c>
      <c r="C10" s="223">
        <v>69869</v>
      </c>
      <c r="D10" s="223">
        <v>0</v>
      </c>
      <c r="E10" s="223">
        <v>69869</v>
      </c>
    </row>
    <row r="11" spans="1:5" ht="24" customHeight="1">
      <c r="A11" s="224" t="s">
        <v>517</v>
      </c>
      <c r="B11" s="225" t="s">
        <v>881</v>
      </c>
      <c r="C11" s="226">
        <f>SUM(C9:C10)</f>
        <v>69899</v>
      </c>
      <c r="D11" s="226">
        <v>0</v>
      </c>
      <c r="E11" s="226">
        <f>SUM(E9:E10)</f>
        <v>69899</v>
      </c>
    </row>
    <row r="12" spans="1:5" ht="24" customHeight="1">
      <c r="A12" s="221" t="s">
        <v>519</v>
      </c>
      <c r="B12" s="222" t="s">
        <v>882</v>
      </c>
      <c r="C12" s="223">
        <v>0</v>
      </c>
      <c r="D12" s="223">
        <v>0</v>
      </c>
      <c r="E12" s="223">
        <v>0</v>
      </c>
    </row>
    <row r="13" spans="1:5" ht="24" customHeight="1">
      <c r="A13" s="221" t="s">
        <v>521</v>
      </c>
      <c r="B13" s="222" t="s">
        <v>883</v>
      </c>
      <c r="C13" s="223">
        <v>0</v>
      </c>
      <c r="D13" s="223">
        <v>0</v>
      </c>
      <c r="E13" s="223">
        <v>0</v>
      </c>
    </row>
    <row r="14" spans="1:5" ht="24" customHeight="1">
      <c r="A14" s="221" t="s">
        <v>523</v>
      </c>
      <c r="B14" s="222" t="s">
        <v>884</v>
      </c>
      <c r="C14" s="223">
        <v>34837</v>
      </c>
      <c r="D14" s="223">
        <v>0</v>
      </c>
      <c r="E14" s="223">
        <v>34837</v>
      </c>
    </row>
    <row r="15" spans="1:5" ht="24" customHeight="1">
      <c r="A15" s="221" t="s">
        <v>525</v>
      </c>
      <c r="B15" s="222" t="s">
        <v>885</v>
      </c>
      <c r="C15" s="223">
        <v>0</v>
      </c>
      <c r="D15" s="223">
        <v>0</v>
      </c>
      <c r="E15" s="223">
        <v>0</v>
      </c>
    </row>
    <row r="16" spans="1:5" ht="24" customHeight="1">
      <c r="A16" s="224" t="s">
        <v>527</v>
      </c>
      <c r="B16" s="225" t="s">
        <v>886</v>
      </c>
      <c r="C16" s="226">
        <f>SUM(C14:C15)</f>
        <v>34837</v>
      </c>
      <c r="D16" s="226">
        <v>0</v>
      </c>
      <c r="E16" s="226">
        <f>SUM(E14:E15)</f>
        <v>34837</v>
      </c>
    </row>
    <row r="17" spans="1:5" ht="24" customHeight="1">
      <c r="A17" s="221" t="s">
        <v>529</v>
      </c>
      <c r="B17" s="222" t="s">
        <v>887</v>
      </c>
      <c r="C17" s="223">
        <v>3573</v>
      </c>
      <c r="D17" s="223">
        <v>0</v>
      </c>
      <c r="E17" s="223">
        <v>3572</v>
      </c>
    </row>
    <row r="18" spans="1:5" ht="24" customHeight="1">
      <c r="A18" s="221" t="s">
        <v>531</v>
      </c>
      <c r="B18" s="222" t="s">
        <v>888</v>
      </c>
      <c r="C18" s="223"/>
      <c r="D18" s="223">
        <v>0</v>
      </c>
      <c r="E18" s="223"/>
    </row>
    <row r="19" spans="1:5" ht="24" customHeight="1">
      <c r="A19" s="221" t="s">
        <v>533</v>
      </c>
      <c r="B19" s="222" t="s">
        <v>889</v>
      </c>
      <c r="C19" s="223">
        <v>250</v>
      </c>
      <c r="D19" s="223">
        <v>0</v>
      </c>
      <c r="E19" s="223">
        <v>250</v>
      </c>
    </row>
    <row r="20" spans="1:5" ht="24" customHeight="1">
      <c r="A20" s="224" t="s">
        <v>535</v>
      </c>
      <c r="B20" s="225" t="s">
        <v>890</v>
      </c>
      <c r="C20" s="226">
        <f>SUM(C17:C19)</f>
        <v>3823</v>
      </c>
      <c r="D20" s="226">
        <v>0</v>
      </c>
      <c r="E20" s="226">
        <f>SUM(E17:E19)</f>
        <v>3822</v>
      </c>
    </row>
    <row r="21" spans="1:5" ht="24" customHeight="1">
      <c r="A21" s="224" t="s">
        <v>537</v>
      </c>
      <c r="B21" s="225" t="s">
        <v>891</v>
      </c>
      <c r="C21" s="226">
        <v>14</v>
      </c>
      <c r="D21" s="226">
        <v>0</v>
      </c>
      <c r="E21" s="226">
        <v>14</v>
      </c>
    </row>
    <row r="22" spans="1:5" ht="24" customHeight="1">
      <c r="A22" s="224" t="s">
        <v>539</v>
      </c>
      <c r="B22" s="225" t="s">
        <v>892</v>
      </c>
      <c r="C22" s="226">
        <v>0</v>
      </c>
      <c r="D22" s="226">
        <v>0</v>
      </c>
      <c r="E22" s="226">
        <v>0</v>
      </c>
    </row>
    <row r="23" spans="1:5" ht="24" customHeight="1">
      <c r="A23" s="224" t="s">
        <v>541</v>
      </c>
      <c r="B23" s="225" t="s">
        <v>893</v>
      </c>
      <c r="C23" s="226">
        <f>C8+C11+C16+C20+C21+C22</f>
        <v>662384</v>
      </c>
      <c r="D23" s="226">
        <v>0</v>
      </c>
      <c r="E23" s="226">
        <f>E8+E11+E16+E20+E21+E22</f>
        <v>662383</v>
      </c>
    </row>
    <row r="24" spans="1:5" ht="24" customHeight="1">
      <c r="A24" s="221" t="s">
        <v>543</v>
      </c>
      <c r="B24" s="222" t="s">
        <v>894</v>
      </c>
      <c r="C24" s="223">
        <v>776194</v>
      </c>
      <c r="D24" s="223">
        <v>0</v>
      </c>
      <c r="E24" s="223">
        <v>776194</v>
      </c>
    </row>
    <row r="25" spans="1:5" ht="24" customHeight="1">
      <c r="A25" s="221" t="s">
        <v>545</v>
      </c>
      <c r="B25" s="222" t="s">
        <v>895</v>
      </c>
      <c r="C25" s="223">
        <v>-137914</v>
      </c>
      <c r="D25" s="223">
        <v>0</v>
      </c>
      <c r="E25" s="223">
        <v>-137914</v>
      </c>
    </row>
    <row r="26" spans="1:5" ht="24" customHeight="1">
      <c r="A26" s="221" t="s">
        <v>547</v>
      </c>
      <c r="B26" s="222" t="s">
        <v>896</v>
      </c>
      <c r="C26" s="223">
        <v>0</v>
      </c>
      <c r="D26" s="223">
        <v>0</v>
      </c>
      <c r="E26" s="223">
        <v>0</v>
      </c>
    </row>
    <row r="27" spans="1:5" ht="24" customHeight="1">
      <c r="A27" s="221" t="s">
        <v>549</v>
      </c>
      <c r="B27" s="222" t="s">
        <v>897</v>
      </c>
      <c r="C27" s="223">
        <v>17163</v>
      </c>
      <c r="D27" s="223">
        <v>0</v>
      </c>
      <c r="E27" s="223">
        <v>17163</v>
      </c>
    </row>
    <row r="28" spans="1:5" ht="24" customHeight="1">
      <c r="A28" s="224" t="s">
        <v>551</v>
      </c>
      <c r="B28" s="225" t="s">
        <v>898</v>
      </c>
      <c r="C28" s="226">
        <f>SUM(C24:C27)</f>
        <v>655443</v>
      </c>
      <c r="D28" s="226">
        <v>0</v>
      </c>
      <c r="E28" s="226">
        <f>SUM(E24:E27)</f>
        <v>655443</v>
      </c>
    </row>
    <row r="29" spans="1:5" ht="24" customHeight="1">
      <c r="A29" s="221" t="s">
        <v>553</v>
      </c>
      <c r="B29" s="222" t="s">
        <v>899</v>
      </c>
      <c r="C29" s="223">
        <v>1013</v>
      </c>
      <c r="D29" s="223">
        <v>0</v>
      </c>
      <c r="E29" s="223">
        <v>1013</v>
      </c>
    </row>
    <row r="30" spans="1:5" ht="24" customHeight="1">
      <c r="A30" s="221" t="s">
        <v>555</v>
      </c>
      <c r="B30" s="222" t="s">
        <v>900</v>
      </c>
      <c r="C30" s="223">
        <v>4476</v>
      </c>
      <c r="D30" s="223">
        <v>0</v>
      </c>
      <c r="E30" s="223">
        <v>4476</v>
      </c>
    </row>
    <row r="31" spans="1:5" ht="24" customHeight="1">
      <c r="A31" s="221" t="s">
        <v>557</v>
      </c>
      <c r="B31" s="222" t="s">
        <v>901</v>
      </c>
      <c r="C31" s="223">
        <v>1452</v>
      </c>
      <c r="D31" s="223">
        <v>0</v>
      </c>
      <c r="E31" s="223">
        <v>1452</v>
      </c>
    </row>
    <row r="32" spans="1:5" ht="24" customHeight="1">
      <c r="A32" s="224" t="s">
        <v>559</v>
      </c>
      <c r="B32" s="225" t="s">
        <v>902</v>
      </c>
      <c r="C32" s="226">
        <f>SUM(C29:C31)</f>
        <v>6941</v>
      </c>
      <c r="D32" s="226">
        <v>0</v>
      </c>
      <c r="E32" s="226">
        <f>SUM(E29:E31)</f>
        <v>6941</v>
      </c>
    </row>
    <row r="33" spans="1:5" ht="24" customHeight="1">
      <c r="A33" s="224" t="s">
        <v>561</v>
      </c>
      <c r="B33" s="225" t="s">
        <v>903</v>
      </c>
      <c r="C33" s="226"/>
      <c r="D33" s="226">
        <v>0</v>
      </c>
      <c r="E33" s="226"/>
    </row>
    <row r="34" spans="1:5" ht="24" customHeight="1">
      <c r="A34" s="224" t="s">
        <v>563</v>
      </c>
      <c r="B34" s="225" t="s">
        <v>904</v>
      </c>
      <c r="C34" s="226">
        <v>0</v>
      </c>
      <c r="D34" s="226">
        <v>0</v>
      </c>
      <c r="E34" s="226">
        <v>0</v>
      </c>
    </row>
    <row r="35" spans="1:5" ht="24" customHeight="1">
      <c r="A35" s="224" t="s">
        <v>565</v>
      </c>
      <c r="B35" s="225" t="s">
        <v>905</v>
      </c>
      <c r="C35" s="226"/>
      <c r="D35" s="226">
        <v>0</v>
      </c>
      <c r="E35" s="226"/>
    </row>
    <row r="36" spans="1:5" ht="24" customHeight="1">
      <c r="A36" s="224" t="s">
        <v>567</v>
      </c>
      <c r="B36" s="225" t="s">
        <v>906</v>
      </c>
      <c r="C36" s="226">
        <f>C28+C32+C33+C34+C35</f>
        <v>662384</v>
      </c>
      <c r="D36" s="226">
        <v>0</v>
      </c>
      <c r="E36" s="226">
        <f>E28+E32+E33+E34+E35</f>
        <v>662384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  <headerFooter alignWithMargins="0">
    <oddHeader>&amp;LMAGYARPOLÁNY KÖZSÉG
ÖNKORMÁNYZATA&amp;C2015. ÉVI ZÁRSZÁMADÁS
KONSZOLLIDÁLT MÉRLEG&amp;R1. melléklet a 6/2016. (V. 31.) önkormányzati rendelethez</oddHeader>
    <oddFooter>&amp;LAdatellenőrző kód: e38-4f-43-16-7e-5737-5f57-3a-403b-c-35-2d5b72241&amp;C&amp;R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view="pageLayout" zoomScaleNormal="87" workbookViewId="0" topLeftCell="F1">
      <selection activeCell="M131" sqref="M131"/>
    </sheetView>
  </sheetViews>
  <sheetFormatPr defaultColWidth="9.00390625" defaultRowHeight="16.5" customHeight="1"/>
  <cols>
    <col min="1" max="1" width="4.375" style="173" bestFit="1" customWidth="1"/>
    <col min="2" max="2" width="18.625" style="174" customWidth="1"/>
    <col min="3" max="3" width="83.125" style="173" bestFit="1" customWidth="1"/>
    <col min="4" max="4" width="31.375" style="175" bestFit="1" customWidth="1"/>
    <col min="5" max="5" width="16.625" style="176" bestFit="1" customWidth="1"/>
    <col min="6" max="6" width="15.00390625" style="173" bestFit="1" customWidth="1"/>
    <col min="7" max="7" width="17.625" style="173" bestFit="1" customWidth="1"/>
    <col min="8" max="8" width="15.00390625" style="173" bestFit="1" customWidth="1"/>
    <col min="9" max="9" width="13.75390625" style="173" bestFit="1" customWidth="1"/>
    <col min="10" max="10" width="15.00390625" style="173" bestFit="1" customWidth="1"/>
    <col min="11" max="11" width="18.375" style="173" bestFit="1" customWidth="1"/>
    <col min="12" max="12" width="15.875" style="173" bestFit="1" customWidth="1"/>
    <col min="13" max="13" width="17.375" style="173" bestFit="1" customWidth="1"/>
    <col min="14" max="14" width="19.75390625" style="173" customWidth="1"/>
    <col min="15" max="15" width="16.375" style="173" bestFit="1" customWidth="1"/>
    <col min="16" max="16384" width="9.125" style="173" customWidth="1"/>
  </cols>
  <sheetData>
    <row r="1" spans="2:14" ht="16.5" customHeight="1">
      <c r="B1" s="175" t="s">
        <v>1168</v>
      </c>
      <c r="L1" s="177"/>
      <c r="M1" s="177"/>
      <c r="N1" s="177" t="s">
        <v>0</v>
      </c>
    </row>
    <row r="2" spans="1:14" s="181" customFormat="1" ht="36" customHeight="1">
      <c r="A2" s="178"/>
      <c r="B2" s="179" t="s">
        <v>1</v>
      </c>
      <c r="C2" s="179" t="s">
        <v>2</v>
      </c>
      <c r="D2" s="179" t="s">
        <v>3</v>
      </c>
      <c r="E2" s="180" t="s">
        <v>4</v>
      </c>
      <c r="F2" s="179" t="s">
        <v>5</v>
      </c>
      <c r="G2" s="179" t="s">
        <v>6</v>
      </c>
      <c r="H2" s="179" t="s">
        <v>7</v>
      </c>
      <c r="I2" s="179" t="s">
        <v>8</v>
      </c>
      <c r="J2" s="179" t="s">
        <v>9</v>
      </c>
      <c r="K2" s="179" t="s">
        <v>10</v>
      </c>
      <c r="L2" s="180" t="s">
        <v>481</v>
      </c>
      <c r="M2" s="179" t="s">
        <v>362</v>
      </c>
      <c r="N2" s="179" t="s">
        <v>363</v>
      </c>
    </row>
    <row r="3" spans="1:14" s="197" customFormat="1" ht="162">
      <c r="A3" s="180">
        <v>1</v>
      </c>
      <c r="B3" s="182" t="s">
        <v>473</v>
      </c>
      <c r="C3" s="182" t="s">
        <v>489</v>
      </c>
      <c r="D3" s="182"/>
      <c r="E3" s="183" t="s">
        <v>490</v>
      </c>
      <c r="F3" s="182" t="s">
        <v>491</v>
      </c>
      <c r="G3" s="182" t="s">
        <v>390</v>
      </c>
      <c r="H3" s="182" t="s">
        <v>492</v>
      </c>
      <c r="I3" s="182" t="s">
        <v>493</v>
      </c>
      <c r="J3" s="182" t="s">
        <v>11</v>
      </c>
      <c r="K3" s="182" t="s">
        <v>494</v>
      </c>
      <c r="L3" s="182" t="s">
        <v>495</v>
      </c>
      <c r="M3" s="182" t="s">
        <v>496</v>
      </c>
      <c r="N3" s="182" t="s">
        <v>497</v>
      </c>
    </row>
    <row r="4" spans="1:14" s="187" customFormat="1" ht="18">
      <c r="A4" s="565">
        <v>2</v>
      </c>
      <c r="B4" s="569" t="s">
        <v>163</v>
      </c>
      <c r="C4" s="570" t="s">
        <v>14</v>
      </c>
      <c r="D4" s="184" t="s">
        <v>475</v>
      </c>
      <c r="E4" s="185">
        <f>SUM(F4:N4)</f>
        <v>9207</v>
      </c>
      <c r="F4" s="186">
        <v>2307</v>
      </c>
      <c r="G4" s="186">
        <v>623</v>
      </c>
      <c r="H4" s="186">
        <v>2423</v>
      </c>
      <c r="I4" s="186"/>
      <c r="J4" s="186">
        <v>160</v>
      </c>
      <c r="K4" s="186"/>
      <c r="L4" s="186"/>
      <c r="M4" s="186"/>
      <c r="N4" s="186">
        <v>3694</v>
      </c>
    </row>
    <row r="5" spans="1:14" s="187" customFormat="1" ht="18">
      <c r="A5" s="565"/>
      <c r="B5" s="569"/>
      <c r="C5" s="570"/>
      <c r="D5" s="188" t="s">
        <v>479</v>
      </c>
      <c r="E5" s="185">
        <f>SUM(F5:N5)</f>
        <v>80176</v>
      </c>
      <c r="F5" s="186">
        <v>2317</v>
      </c>
      <c r="G5" s="186">
        <v>496</v>
      </c>
      <c r="H5" s="186">
        <v>1531</v>
      </c>
      <c r="I5" s="186"/>
      <c r="J5" s="186">
        <v>1635</v>
      </c>
      <c r="K5" s="186">
        <v>634</v>
      </c>
      <c r="L5" s="186"/>
      <c r="M5" s="186"/>
      <c r="N5" s="186">
        <v>73563</v>
      </c>
    </row>
    <row r="6" spans="1:14" s="187" customFormat="1" ht="18">
      <c r="A6" s="565"/>
      <c r="B6" s="569"/>
      <c r="C6" s="570"/>
      <c r="D6" s="188" t="s">
        <v>480</v>
      </c>
      <c r="E6" s="185">
        <f>SUM(F6:N6)</f>
        <v>6458</v>
      </c>
      <c r="F6" s="186">
        <v>2317</v>
      </c>
      <c r="G6" s="186">
        <v>496</v>
      </c>
      <c r="H6" s="186">
        <v>1527</v>
      </c>
      <c r="I6" s="186"/>
      <c r="J6" s="186">
        <v>1484</v>
      </c>
      <c r="K6" s="186">
        <v>634</v>
      </c>
      <c r="L6" s="186"/>
      <c r="M6" s="186"/>
      <c r="N6" s="186">
        <v>0</v>
      </c>
    </row>
    <row r="7" spans="1:14" s="187" customFormat="1" ht="18">
      <c r="A7" s="565"/>
      <c r="B7" s="569"/>
      <c r="C7" s="570"/>
      <c r="D7" s="188" t="s">
        <v>477</v>
      </c>
      <c r="E7" s="189">
        <f>SUM(E6/E5)</f>
        <v>0.08054779485132708</v>
      </c>
      <c r="F7" s="190">
        <f>F6/F5</f>
        <v>1</v>
      </c>
      <c r="G7" s="190">
        <f>G6/G5</f>
        <v>1</v>
      </c>
      <c r="H7" s="190">
        <f>SUM(H6/H5)</f>
        <v>0.9973873285434357</v>
      </c>
      <c r="I7" s="190"/>
      <c r="J7" s="190">
        <f>J6/J5</f>
        <v>0.9076452599388379</v>
      </c>
      <c r="K7" s="190">
        <f>K6/K5</f>
        <v>1</v>
      </c>
      <c r="L7" s="190"/>
      <c r="M7" s="190"/>
      <c r="N7" s="190">
        <f>N6/N5</f>
        <v>0</v>
      </c>
    </row>
    <row r="8" spans="1:14" s="187" customFormat="1" ht="18">
      <c r="A8" s="565">
        <v>3</v>
      </c>
      <c r="B8" s="569" t="s">
        <v>164</v>
      </c>
      <c r="C8" s="568" t="s">
        <v>181</v>
      </c>
      <c r="D8" s="188" t="s">
        <v>475</v>
      </c>
      <c r="E8" s="185">
        <f aca="true" t="shared" si="0" ref="E8:E126">SUM(F8:N8)</f>
        <v>1592</v>
      </c>
      <c r="F8" s="186">
        <v>0</v>
      </c>
      <c r="G8" s="186">
        <v>0</v>
      </c>
      <c r="H8" s="186">
        <v>1092</v>
      </c>
      <c r="I8" s="186"/>
      <c r="J8" s="186"/>
      <c r="K8" s="186">
        <v>500</v>
      </c>
      <c r="L8" s="186"/>
      <c r="M8" s="186"/>
      <c r="N8" s="186"/>
    </row>
    <row r="9" spans="1:14" s="187" customFormat="1" ht="18">
      <c r="A9" s="565"/>
      <c r="B9" s="569"/>
      <c r="C9" s="568"/>
      <c r="D9" s="188" t="s">
        <v>476</v>
      </c>
      <c r="E9" s="185">
        <f t="shared" si="0"/>
        <v>1088</v>
      </c>
      <c r="F9" s="186"/>
      <c r="G9" s="186"/>
      <c r="H9" s="186">
        <v>386</v>
      </c>
      <c r="I9" s="186"/>
      <c r="J9" s="186"/>
      <c r="K9" s="186">
        <v>702</v>
      </c>
      <c r="L9" s="186"/>
      <c r="M9" s="186"/>
      <c r="N9" s="186"/>
    </row>
    <row r="10" spans="1:14" s="187" customFormat="1" ht="18">
      <c r="A10" s="565"/>
      <c r="B10" s="569"/>
      <c r="C10" s="568"/>
      <c r="D10" s="188" t="s">
        <v>391</v>
      </c>
      <c r="E10" s="185">
        <f t="shared" si="0"/>
        <v>1085</v>
      </c>
      <c r="F10" s="186"/>
      <c r="G10" s="186"/>
      <c r="H10" s="186">
        <v>383</v>
      </c>
      <c r="I10" s="186"/>
      <c r="J10" s="186"/>
      <c r="K10" s="186">
        <v>702</v>
      </c>
      <c r="L10" s="186"/>
      <c r="M10" s="186"/>
      <c r="N10" s="186"/>
    </row>
    <row r="11" spans="1:14" s="187" customFormat="1" ht="18">
      <c r="A11" s="565"/>
      <c r="B11" s="569"/>
      <c r="C11" s="568"/>
      <c r="D11" s="188" t="s">
        <v>477</v>
      </c>
      <c r="E11" s="189">
        <f>SUM(E10/E9)</f>
        <v>0.9972426470588235</v>
      </c>
      <c r="F11" s="186"/>
      <c r="G11" s="186"/>
      <c r="H11" s="186"/>
      <c r="I11" s="186"/>
      <c r="J11" s="186"/>
      <c r="K11" s="186"/>
      <c r="L11" s="186"/>
      <c r="M11" s="186"/>
      <c r="N11" s="186"/>
    </row>
    <row r="12" spans="1:14" s="187" customFormat="1" ht="18">
      <c r="A12" s="565">
        <v>4</v>
      </c>
      <c r="B12" s="569" t="s">
        <v>165</v>
      </c>
      <c r="C12" s="568" t="s">
        <v>15</v>
      </c>
      <c r="D12" s="188" t="s">
        <v>475</v>
      </c>
      <c r="E12" s="185">
        <f>SUM(F12:N12)</f>
        <v>8770</v>
      </c>
      <c r="F12" s="185"/>
      <c r="G12" s="185"/>
      <c r="H12" s="185"/>
      <c r="I12" s="185"/>
      <c r="J12" s="185"/>
      <c r="K12" s="185">
        <v>7770</v>
      </c>
      <c r="L12" s="185">
        <v>1000</v>
      </c>
      <c r="M12" s="185"/>
      <c r="N12" s="185"/>
    </row>
    <row r="13" spans="1:14" s="187" customFormat="1" ht="18">
      <c r="A13" s="565"/>
      <c r="B13" s="569"/>
      <c r="C13" s="568"/>
      <c r="D13" s="188" t="s">
        <v>476</v>
      </c>
      <c r="E13" s="185">
        <f>SUM(F13:N13)</f>
        <v>0</v>
      </c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4" s="187" customFormat="1" ht="18">
      <c r="A14" s="565"/>
      <c r="B14" s="569"/>
      <c r="C14" s="568"/>
      <c r="D14" s="188" t="s">
        <v>391</v>
      </c>
      <c r="E14" s="185">
        <f>SUM(F14:N14)</f>
        <v>0</v>
      </c>
      <c r="F14" s="185"/>
      <c r="G14" s="185"/>
      <c r="H14" s="185"/>
      <c r="I14" s="185"/>
      <c r="J14" s="185"/>
      <c r="K14" s="185"/>
      <c r="L14" s="185"/>
      <c r="M14" s="185"/>
      <c r="N14" s="185"/>
    </row>
    <row r="15" spans="1:14" s="187" customFormat="1" ht="18">
      <c r="A15" s="565"/>
      <c r="B15" s="569"/>
      <c r="C15" s="568"/>
      <c r="D15" s="188" t="s">
        <v>477</v>
      </c>
      <c r="E15" s="189" t="e">
        <f>SUM(E14/E13)</f>
        <v>#DIV/0!</v>
      </c>
      <c r="F15" s="189"/>
      <c r="G15" s="189"/>
      <c r="H15" s="189" t="e">
        <f>H14/H13</f>
        <v>#DIV/0!</v>
      </c>
      <c r="I15" s="189"/>
      <c r="J15" s="189"/>
      <c r="K15" s="189" t="e">
        <f>K14/K13</f>
        <v>#DIV/0!</v>
      </c>
      <c r="L15" s="189" t="e">
        <f>L14/L13</f>
        <v>#DIV/0!</v>
      </c>
      <c r="M15" s="185"/>
      <c r="N15" s="185"/>
    </row>
    <row r="16" spans="1:14" s="187" customFormat="1" ht="18">
      <c r="A16" s="180"/>
      <c r="B16" s="571" t="s">
        <v>1274</v>
      </c>
      <c r="C16" s="574" t="s">
        <v>1275</v>
      </c>
      <c r="D16" s="184" t="s">
        <v>475</v>
      </c>
      <c r="E16" s="189"/>
      <c r="F16" s="189"/>
      <c r="G16" s="189"/>
      <c r="H16" s="189"/>
      <c r="I16" s="189"/>
      <c r="J16" s="189"/>
      <c r="K16" s="189"/>
      <c r="L16" s="189"/>
      <c r="M16" s="185"/>
      <c r="N16" s="185"/>
    </row>
    <row r="17" spans="1:14" s="187" customFormat="1" ht="18">
      <c r="A17" s="180"/>
      <c r="B17" s="572"/>
      <c r="C17" s="575"/>
      <c r="D17" s="188" t="s">
        <v>479</v>
      </c>
      <c r="E17" s="189"/>
      <c r="F17" s="189"/>
      <c r="G17" s="189"/>
      <c r="H17" s="189"/>
      <c r="I17" s="189"/>
      <c r="J17" s="189"/>
      <c r="K17" s="189"/>
      <c r="L17" s="189"/>
      <c r="M17" s="185"/>
      <c r="N17" s="185"/>
    </row>
    <row r="18" spans="1:14" s="187" customFormat="1" ht="18">
      <c r="A18" s="180"/>
      <c r="B18" s="572"/>
      <c r="C18" s="575"/>
      <c r="D18" s="188" t="s">
        <v>480</v>
      </c>
      <c r="E18" s="185">
        <f t="shared" si="0"/>
        <v>6015</v>
      </c>
      <c r="F18" s="189"/>
      <c r="G18" s="189"/>
      <c r="H18" s="189"/>
      <c r="I18" s="189"/>
      <c r="J18" s="189"/>
      <c r="K18" s="189"/>
      <c r="L18" s="189"/>
      <c r="M18" s="185"/>
      <c r="N18" s="185">
        <v>6015</v>
      </c>
    </row>
    <row r="19" spans="1:14" s="187" customFormat="1" ht="18">
      <c r="A19" s="180"/>
      <c r="B19" s="573"/>
      <c r="C19" s="576"/>
      <c r="D19" s="188" t="s">
        <v>477</v>
      </c>
      <c r="E19" s="189"/>
      <c r="F19" s="189"/>
      <c r="G19" s="189"/>
      <c r="H19" s="189"/>
      <c r="I19" s="189"/>
      <c r="J19" s="189"/>
      <c r="K19" s="189"/>
      <c r="L19" s="189"/>
      <c r="M19" s="185"/>
      <c r="N19" s="185"/>
    </row>
    <row r="20" spans="1:14" s="187" customFormat="1" ht="24" customHeight="1">
      <c r="A20" s="565">
        <v>6</v>
      </c>
      <c r="B20" s="569" t="s">
        <v>166</v>
      </c>
      <c r="C20" s="568" t="s">
        <v>16</v>
      </c>
      <c r="D20" s="188" t="s">
        <v>475</v>
      </c>
      <c r="E20" s="185">
        <f t="shared" si="0"/>
        <v>72879</v>
      </c>
      <c r="F20" s="186"/>
      <c r="G20" s="186"/>
      <c r="H20" s="186"/>
      <c r="I20" s="186"/>
      <c r="J20" s="186"/>
      <c r="K20" s="186"/>
      <c r="L20" s="186"/>
      <c r="M20" s="186"/>
      <c r="N20" s="186">
        <v>72879</v>
      </c>
    </row>
    <row r="21" spans="1:14" s="187" customFormat="1" ht="18">
      <c r="A21" s="565"/>
      <c r="B21" s="569"/>
      <c r="C21" s="568"/>
      <c r="D21" s="188" t="s">
        <v>476</v>
      </c>
      <c r="E21" s="185">
        <f t="shared" si="0"/>
        <v>79539</v>
      </c>
      <c r="F21" s="186"/>
      <c r="G21" s="186"/>
      <c r="H21" s="186"/>
      <c r="I21" s="186"/>
      <c r="J21" s="186"/>
      <c r="K21" s="186"/>
      <c r="L21" s="186"/>
      <c r="M21" s="186"/>
      <c r="N21" s="186">
        <v>79539</v>
      </c>
    </row>
    <row r="22" spans="1:14" s="187" customFormat="1" ht="18">
      <c r="A22" s="565"/>
      <c r="B22" s="569"/>
      <c r="C22" s="568"/>
      <c r="D22" s="188" t="s">
        <v>391</v>
      </c>
      <c r="E22" s="185">
        <f t="shared" si="0"/>
        <v>68921</v>
      </c>
      <c r="F22" s="186"/>
      <c r="G22" s="186"/>
      <c r="H22" s="186"/>
      <c r="I22" s="186"/>
      <c r="J22" s="186"/>
      <c r="K22" s="186"/>
      <c r="L22" s="186"/>
      <c r="M22" s="186"/>
      <c r="N22" s="186">
        <v>68921</v>
      </c>
    </row>
    <row r="23" spans="1:14" s="187" customFormat="1" ht="18">
      <c r="A23" s="565"/>
      <c r="B23" s="569"/>
      <c r="C23" s="568"/>
      <c r="D23" s="188" t="s">
        <v>477</v>
      </c>
      <c r="E23" s="189">
        <f>SUM(E22/E21)</f>
        <v>0.8665057393228479</v>
      </c>
      <c r="F23" s="189"/>
      <c r="G23" s="189"/>
      <c r="H23" s="189"/>
      <c r="I23" s="189"/>
      <c r="J23" s="189"/>
      <c r="K23" s="189"/>
      <c r="L23" s="189"/>
      <c r="M23" s="189"/>
      <c r="N23" s="189">
        <f>N22/N21</f>
        <v>0.8665057393228479</v>
      </c>
    </row>
    <row r="24" spans="1:14" s="187" customFormat="1" ht="18">
      <c r="A24" s="565">
        <v>7</v>
      </c>
      <c r="B24" s="569" t="s">
        <v>167</v>
      </c>
      <c r="C24" s="568" t="s">
        <v>17</v>
      </c>
      <c r="D24" s="188" t="s">
        <v>475</v>
      </c>
      <c r="E24" s="185">
        <f t="shared" si="0"/>
        <v>358</v>
      </c>
      <c r="F24" s="186">
        <v>315</v>
      </c>
      <c r="G24" s="186">
        <v>43</v>
      </c>
      <c r="H24" s="186"/>
      <c r="I24" s="186"/>
      <c r="J24" s="186"/>
      <c r="K24" s="186"/>
      <c r="L24" s="186"/>
      <c r="M24" s="186"/>
      <c r="N24" s="186"/>
    </row>
    <row r="25" spans="1:14" s="187" customFormat="1" ht="18">
      <c r="A25" s="565"/>
      <c r="B25" s="569"/>
      <c r="C25" s="568"/>
      <c r="D25" s="188" t="s">
        <v>476</v>
      </c>
      <c r="E25" s="185">
        <f t="shared" si="0"/>
        <v>293</v>
      </c>
      <c r="F25" s="186">
        <v>251</v>
      </c>
      <c r="G25" s="186">
        <v>42</v>
      </c>
      <c r="H25" s="186"/>
      <c r="I25" s="186"/>
      <c r="J25" s="186"/>
      <c r="K25" s="186"/>
      <c r="L25" s="186"/>
      <c r="M25" s="186"/>
      <c r="N25" s="186"/>
    </row>
    <row r="26" spans="1:14" s="187" customFormat="1" ht="18">
      <c r="A26" s="565"/>
      <c r="B26" s="569"/>
      <c r="C26" s="568"/>
      <c r="D26" s="188" t="s">
        <v>391</v>
      </c>
      <c r="E26" s="185">
        <f t="shared" si="0"/>
        <v>293</v>
      </c>
      <c r="F26" s="186">
        <v>251</v>
      </c>
      <c r="G26" s="186">
        <v>42</v>
      </c>
      <c r="H26" s="186"/>
      <c r="I26" s="186"/>
      <c r="J26" s="186"/>
      <c r="K26" s="186"/>
      <c r="L26" s="186"/>
      <c r="M26" s="186"/>
      <c r="N26" s="186"/>
    </row>
    <row r="27" spans="1:14" s="187" customFormat="1" ht="18">
      <c r="A27" s="565"/>
      <c r="B27" s="569"/>
      <c r="C27" s="568"/>
      <c r="D27" s="188" t="s">
        <v>477</v>
      </c>
      <c r="E27" s="189">
        <f>SUM(E26/E25)</f>
        <v>1</v>
      </c>
      <c r="F27" s="189">
        <f>SUM(F26/F25)</f>
        <v>1</v>
      </c>
      <c r="G27" s="189">
        <f>SUM(G26/G25)</f>
        <v>1</v>
      </c>
      <c r="H27" s="186"/>
      <c r="I27" s="186"/>
      <c r="J27" s="186"/>
      <c r="K27" s="186"/>
      <c r="L27" s="186"/>
      <c r="M27" s="186"/>
      <c r="N27" s="186"/>
    </row>
    <row r="28" spans="1:14" s="176" customFormat="1" ht="18">
      <c r="A28" s="565">
        <v>8</v>
      </c>
      <c r="B28" s="569" t="s">
        <v>168</v>
      </c>
      <c r="C28" s="568" t="s">
        <v>18</v>
      </c>
      <c r="D28" s="188" t="s">
        <v>475</v>
      </c>
      <c r="E28" s="185">
        <f t="shared" si="0"/>
        <v>1073</v>
      </c>
      <c r="F28" s="186">
        <v>945</v>
      </c>
      <c r="G28" s="186">
        <v>128</v>
      </c>
      <c r="H28" s="186"/>
      <c r="I28" s="186"/>
      <c r="J28" s="186"/>
      <c r="K28" s="186"/>
      <c r="L28" s="186"/>
      <c r="M28" s="186"/>
      <c r="N28" s="186"/>
    </row>
    <row r="29" spans="1:14" s="176" customFormat="1" ht="18">
      <c r="A29" s="565"/>
      <c r="B29" s="569"/>
      <c r="C29" s="568"/>
      <c r="D29" s="188" t="s">
        <v>476</v>
      </c>
      <c r="E29" s="185">
        <f t="shared" si="0"/>
        <v>9011</v>
      </c>
      <c r="F29" s="186">
        <v>5880</v>
      </c>
      <c r="G29" s="186">
        <v>810</v>
      </c>
      <c r="H29" s="186"/>
      <c r="I29" s="186"/>
      <c r="J29" s="186"/>
      <c r="K29" s="186"/>
      <c r="L29" s="186"/>
      <c r="M29" s="186"/>
      <c r="N29" s="186">
        <v>2321</v>
      </c>
    </row>
    <row r="30" spans="1:14" s="176" customFormat="1" ht="18">
      <c r="A30" s="565"/>
      <c r="B30" s="569"/>
      <c r="C30" s="568"/>
      <c r="D30" s="188" t="s">
        <v>391</v>
      </c>
      <c r="E30" s="185">
        <f t="shared" si="0"/>
        <v>6689</v>
      </c>
      <c r="F30" s="186">
        <v>5879</v>
      </c>
      <c r="G30" s="186">
        <v>810</v>
      </c>
      <c r="H30" s="186"/>
      <c r="I30" s="186"/>
      <c r="J30" s="186"/>
      <c r="K30" s="186"/>
      <c r="L30" s="186"/>
      <c r="M30" s="186"/>
      <c r="N30" s="186"/>
    </row>
    <row r="31" spans="1:14" s="176" customFormat="1" ht="18">
      <c r="A31" s="565"/>
      <c r="B31" s="569"/>
      <c r="C31" s="568"/>
      <c r="D31" s="188" t="s">
        <v>477</v>
      </c>
      <c r="E31" s="189">
        <f>SUM(E30/E29)</f>
        <v>0.7423149483964044</v>
      </c>
      <c r="F31" s="189">
        <f>SUM(F30/F29)</f>
        <v>0.9998299319727891</v>
      </c>
      <c r="G31" s="189">
        <f>SUM(G30/G29)</f>
        <v>1</v>
      </c>
      <c r="H31" s="186"/>
      <c r="I31" s="186"/>
      <c r="J31" s="186"/>
      <c r="K31" s="186"/>
      <c r="L31" s="186"/>
      <c r="M31" s="186"/>
      <c r="N31" s="189">
        <f>SUM(N30/N29)</f>
        <v>0</v>
      </c>
    </row>
    <row r="32" spans="1:14" s="176" customFormat="1" ht="18">
      <c r="A32" s="565">
        <v>9</v>
      </c>
      <c r="B32" s="569" t="s">
        <v>169</v>
      </c>
      <c r="C32" s="570" t="s">
        <v>12</v>
      </c>
      <c r="D32" s="188" t="s">
        <v>475</v>
      </c>
      <c r="E32" s="185">
        <f t="shared" si="0"/>
        <v>3979</v>
      </c>
      <c r="F32" s="186"/>
      <c r="G32" s="186"/>
      <c r="H32" s="186">
        <v>3979</v>
      </c>
      <c r="I32" s="182"/>
      <c r="J32" s="182"/>
      <c r="K32" s="182"/>
      <c r="L32" s="178"/>
      <c r="M32" s="178"/>
      <c r="N32" s="178"/>
    </row>
    <row r="33" spans="1:14" s="176" customFormat="1" ht="18">
      <c r="A33" s="565"/>
      <c r="B33" s="569"/>
      <c r="C33" s="570"/>
      <c r="D33" s="188" t="s">
        <v>476</v>
      </c>
      <c r="E33" s="185">
        <f t="shared" si="0"/>
        <v>3156</v>
      </c>
      <c r="F33" s="186">
        <v>5</v>
      </c>
      <c r="G33" s="186">
        <v>1</v>
      </c>
      <c r="H33" s="186">
        <v>3150</v>
      </c>
      <c r="I33" s="182"/>
      <c r="J33" s="182"/>
      <c r="K33" s="182"/>
      <c r="L33" s="178"/>
      <c r="M33" s="178"/>
      <c r="N33" s="178"/>
    </row>
    <row r="34" spans="1:14" s="176" customFormat="1" ht="18">
      <c r="A34" s="565"/>
      <c r="B34" s="569"/>
      <c r="C34" s="570"/>
      <c r="D34" s="188" t="s">
        <v>391</v>
      </c>
      <c r="E34" s="185">
        <f t="shared" si="0"/>
        <v>3122</v>
      </c>
      <c r="F34" s="186">
        <v>5</v>
      </c>
      <c r="G34" s="186">
        <v>1</v>
      </c>
      <c r="H34" s="186">
        <v>3116</v>
      </c>
      <c r="I34" s="182"/>
      <c r="J34" s="182"/>
      <c r="K34" s="182"/>
      <c r="L34" s="178"/>
      <c r="M34" s="178"/>
      <c r="N34" s="178"/>
    </row>
    <row r="35" spans="1:14" s="176" customFormat="1" ht="18">
      <c r="A35" s="565"/>
      <c r="B35" s="569"/>
      <c r="C35" s="570"/>
      <c r="D35" s="188" t="s">
        <v>477</v>
      </c>
      <c r="E35" s="189">
        <f>SUM(E34/E33)</f>
        <v>0.9892268694550064</v>
      </c>
      <c r="F35" s="189"/>
      <c r="G35" s="189"/>
      <c r="H35" s="189">
        <f>SUM(H34/H33)</f>
        <v>0.9892063492063492</v>
      </c>
      <c r="I35" s="182"/>
      <c r="J35" s="182"/>
      <c r="K35" s="182"/>
      <c r="L35" s="178"/>
      <c r="M35" s="178"/>
      <c r="N35" s="178"/>
    </row>
    <row r="36" spans="1:14" s="176" customFormat="1" ht="18">
      <c r="A36" s="565">
        <v>10</v>
      </c>
      <c r="B36" s="569" t="s">
        <v>170</v>
      </c>
      <c r="C36" s="565" t="s">
        <v>19</v>
      </c>
      <c r="D36" s="188" t="s">
        <v>475</v>
      </c>
      <c r="E36" s="185">
        <f t="shared" si="0"/>
        <v>23787</v>
      </c>
      <c r="F36" s="185"/>
      <c r="G36" s="185"/>
      <c r="H36" s="185">
        <v>5626</v>
      </c>
      <c r="I36" s="185"/>
      <c r="J36" s="185"/>
      <c r="K36" s="185"/>
      <c r="L36" s="185">
        <v>18161</v>
      </c>
      <c r="M36" s="185"/>
      <c r="N36" s="185"/>
    </row>
    <row r="37" spans="1:14" s="176" customFormat="1" ht="18">
      <c r="A37" s="565"/>
      <c r="B37" s="569"/>
      <c r="C37" s="565"/>
      <c r="D37" s="188" t="s">
        <v>476</v>
      </c>
      <c r="E37" s="185">
        <f t="shared" si="0"/>
        <v>6119</v>
      </c>
      <c r="F37" s="185"/>
      <c r="G37" s="185"/>
      <c r="H37" s="185">
        <v>2812</v>
      </c>
      <c r="I37" s="185"/>
      <c r="J37" s="185"/>
      <c r="K37" s="185">
        <v>1079</v>
      </c>
      <c r="L37" s="185">
        <v>2228</v>
      </c>
      <c r="M37" s="185"/>
      <c r="N37" s="185"/>
    </row>
    <row r="38" spans="1:14" s="176" customFormat="1" ht="18">
      <c r="A38" s="565"/>
      <c r="B38" s="569"/>
      <c r="C38" s="565"/>
      <c r="D38" s="188" t="s">
        <v>391</v>
      </c>
      <c r="E38" s="185">
        <f t="shared" si="0"/>
        <v>6118</v>
      </c>
      <c r="F38" s="185"/>
      <c r="G38" s="185"/>
      <c r="H38" s="185">
        <v>2811</v>
      </c>
      <c r="I38" s="185"/>
      <c r="J38" s="185"/>
      <c r="K38" s="185">
        <v>1079</v>
      </c>
      <c r="L38" s="185">
        <v>2228</v>
      </c>
      <c r="M38" s="185"/>
      <c r="N38" s="185"/>
    </row>
    <row r="39" spans="1:14" s="176" customFormat="1" ht="18">
      <c r="A39" s="565"/>
      <c r="B39" s="569"/>
      <c r="C39" s="565"/>
      <c r="D39" s="188" t="s">
        <v>477</v>
      </c>
      <c r="E39" s="189">
        <f>SUM(E38/E37)</f>
        <v>0.9998365746036935</v>
      </c>
      <c r="F39" s="189"/>
      <c r="G39" s="189"/>
      <c r="H39" s="189">
        <f>SUM(H38/H37)</f>
        <v>0.9996443812233285</v>
      </c>
      <c r="I39" s="185"/>
      <c r="J39" s="185"/>
      <c r="K39" s="189">
        <f>SUM(K38/K37)</f>
        <v>1</v>
      </c>
      <c r="L39" s="189">
        <f>SUM(L38/L37)</f>
        <v>1</v>
      </c>
      <c r="M39" s="185"/>
      <c r="N39" s="185"/>
    </row>
    <row r="40" spans="1:14" s="176" customFormat="1" ht="18">
      <c r="A40" s="565">
        <v>11</v>
      </c>
      <c r="B40" s="569" t="s">
        <v>171</v>
      </c>
      <c r="C40" s="568" t="s">
        <v>331</v>
      </c>
      <c r="D40" s="188" t="s">
        <v>475</v>
      </c>
      <c r="E40" s="185">
        <f t="shared" si="0"/>
        <v>2667</v>
      </c>
      <c r="F40" s="186"/>
      <c r="G40" s="186"/>
      <c r="H40" s="186">
        <v>2667</v>
      </c>
      <c r="I40" s="186"/>
      <c r="J40" s="186"/>
      <c r="K40" s="186"/>
      <c r="L40" s="186"/>
      <c r="M40" s="186"/>
      <c r="N40" s="186"/>
    </row>
    <row r="41" spans="1:14" s="176" customFormat="1" ht="18">
      <c r="A41" s="565"/>
      <c r="B41" s="569"/>
      <c r="C41" s="568"/>
      <c r="D41" s="188" t="s">
        <v>476</v>
      </c>
      <c r="E41" s="185">
        <f t="shared" si="0"/>
        <v>2206</v>
      </c>
      <c r="F41" s="186"/>
      <c r="G41" s="186"/>
      <c r="H41" s="186">
        <v>2206</v>
      </c>
      <c r="I41" s="186"/>
      <c r="J41" s="186"/>
      <c r="K41" s="186"/>
      <c r="L41" s="186"/>
      <c r="M41" s="186"/>
      <c r="N41" s="186"/>
    </row>
    <row r="42" spans="1:14" s="176" customFormat="1" ht="18">
      <c r="A42" s="565"/>
      <c r="B42" s="569"/>
      <c r="C42" s="568"/>
      <c r="D42" s="188" t="s">
        <v>391</v>
      </c>
      <c r="E42" s="185">
        <f t="shared" si="0"/>
        <v>2206</v>
      </c>
      <c r="F42" s="186"/>
      <c r="G42" s="186"/>
      <c r="H42" s="186">
        <v>2206</v>
      </c>
      <c r="I42" s="186"/>
      <c r="J42" s="186"/>
      <c r="K42" s="186"/>
      <c r="L42" s="186"/>
      <c r="M42" s="186"/>
      <c r="N42" s="186"/>
    </row>
    <row r="43" spans="1:14" s="176" customFormat="1" ht="18">
      <c r="A43" s="565"/>
      <c r="B43" s="569"/>
      <c r="C43" s="568"/>
      <c r="D43" s="188" t="s">
        <v>477</v>
      </c>
      <c r="E43" s="189">
        <f>SUM(E42/E41)</f>
        <v>1</v>
      </c>
      <c r="F43" s="189"/>
      <c r="G43" s="189"/>
      <c r="H43" s="189">
        <f>SUM(H42/H41)</f>
        <v>1</v>
      </c>
      <c r="I43" s="186"/>
      <c r="J43" s="186"/>
      <c r="K43" s="186"/>
      <c r="L43" s="186"/>
      <c r="M43" s="186"/>
      <c r="N43" s="186"/>
    </row>
    <row r="44" spans="1:14" s="176" customFormat="1" ht="18">
      <c r="A44" s="180"/>
      <c r="B44" s="569" t="s">
        <v>969</v>
      </c>
      <c r="C44" s="568" t="s">
        <v>970</v>
      </c>
      <c r="D44" s="188" t="s">
        <v>475</v>
      </c>
      <c r="E44" s="185">
        <f>SUM(F44:N44)</f>
        <v>2456</v>
      </c>
      <c r="F44" s="186">
        <v>858</v>
      </c>
      <c r="G44" s="186">
        <v>233</v>
      </c>
      <c r="H44" s="186">
        <v>1365</v>
      </c>
      <c r="I44" s="186"/>
      <c r="J44" s="186"/>
      <c r="K44" s="186"/>
      <c r="L44" s="186"/>
      <c r="M44" s="186"/>
      <c r="N44" s="186"/>
    </row>
    <row r="45" spans="1:14" s="176" customFormat="1" ht="18">
      <c r="A45" s="180"/>
      <c r="B45" s="569"/>
      <c r="C45" s="568"/>
      <c r="D45" s="188" t="s">
        <v>476</v>
      </c>
      <c r="E45" s="185">
        <f>SUM(F45:N45)</f>
        <v>2810</v>
      </c>
      <c r="F45" s="186">
        <v>929</v>
      </c>
      <c r="G45" s="186">
        <v>253</v>
      </c>
      <c r="H45" s="186">
        <v>1628</v>
      </c>
      <c r="I45" s="186"/>
      <c r="J45" s="186"/>
      <c r="K45" s="186"/>
      <c r="L45" s="186"/>
      <c r="M45" s="186"/>
      <c r="N45" s="186"/>
    </row>
    <row r="46" spans="1:14" s="176" customFormat="1" ht="18">
      <c r="A46" s="180"/>
      <c r="B46" s="569"/>
      <c r="C46" s="568"/>
      <c r="D46" s="188" t="s">
        <v>391</v>
      </c>
      <c r="E46" s="185">
        <f>SUM(F46:N46)</f>
        <v>2797</v>
      </c>
      <c r="F46" s="186">
        <v>929</v>
      </c>
      <c r="G46" s="186">
        <v>253</v>
      </c>
      <c r="H46" s="186">
        <v>1615</v>
      </c>
      <c r="I46" s="186"/>
      <c r="J46" s="186"/>
      <c r="K46" s="186"/>
      <c r="L46" s="186"/>
      <c r="M46" s="186"/>
      <c r="N46" s="186"/>
    </row>
    <row r="47" spans="1:14" s="176" customFormat="1" ht="18">
      <c r="A47" s="180"/>
      <c r="B47" s="569"/>
      <c r="C47" s="568"/>
      <c r="D47" s="188" t="s">
        <v>477</v>
      </c>
      <c r="E47" s="189">
        <f>SUM(E46/E45)</f>
        <v>0.995373665480427</v>
      </c>
      <c r="F47" s="189">
        <f>SUM(F46/F45)</f>
        <v>1</v>
      </c>
      <c r="G47" s="189">
        <f>SUM(G46/G45)</f>
        <v>1</v>
      </c>
      <c r="H47" s="189">
        <f>SUM(H46/H45)</f>
        <v>0.992014742014742</v>
      </c>
      <c r="I47" s="186"/>
      <c r="J47" s="186"/>
      <c r="K47" s="186"/>
      <c r="L47" s="186"/>
      <c r="M47" s="186"/>
      <c r="N47" s="186"/>
    </row>
    <row r="48" spans="1:14" s="176" customFormat="1" ht="18">
      <c r="A48" s="565">
        <v>12</v>
      </c>
      <c r="B48" s="569" t="s">
        <v>172</v>
      </c>
      <c r="C48" s="568" t="s">
        <v>20</v>
      </c>
      <c r="D48" s="188" t="s">
        <v>475</v>
      </c>
      <c r="E48" s="185">
        <f t="shared" si="0"/>
        <v>2922</v>
      </c>
      <c r="F48" s="186"/>
      <c r="G48" s="186"/>
      <c r="H48" s="186">
        <v>2922</v>
      </c>
      <c r="I48" s="186"/>
      <c r="J48" s="186"/>
      <c r="K48" s="186"/>
      <c r="L48" s="186"/>
      <c r="M48" s="186"/>
      <c r="N48" s="186"/>
    </row>
    <row r="49" spans="1:14" s="176" customFormat="1" ht="18">
      <c r="A49" s="565"/>
      <c r="B49" s="569"/>
      <c r="C49" s="568"/>
      <c r="D49" s="188" t="s">
        <v>476</v>
      </c>
      <c r="E49" s="185">
        <f t="shared" si="0"/>
        <v>4846</v>
      </c>
      <c r="F49" s="186">
        <v>393</v>
      </c>
      <c r="G49" s="186">
        <v>106</v>
      </c>
      <c r="H49" s="186">
        <v>1294</v>
      </c>
      <c r="I49" s="186"/>
      <c r="J49" s="186"/>
      <c r="K49" s="186">
        <v>3053</v>
      </c>
      <c r="L49" s="186"/>
      <c r="M49" s="186"/>
      <c r="N49" s="186"/>
    </row>
    <row r="50" spans="1:14" s="176" customFormat="1" ht="18">
      <c r="A50" s="565"/>
      <c r="B50" s="569"/>
      <c r="C50" s="568"/>
      <c r="D50" s="188" t="s">
        <v>391</v>
      </c>
      <c r="E50" s="185">
        <f t="shared" si="0"/>
        <v>4844</v>
      </c>
      <c r="F50" s="186">
        <v>394</v>
      </c>
      <c r="G50" s="186">
        <v>106</v>
      </c>
      <c r="H50" s="186">
        <v>1291</v>
      </c>
      <c r="I50" s="186"/>
      <c r="J50" s="186"/>
      <c r="K50" s="186">
        <v>3053</v>
      </c>
      <c r="L50" s="186"/>
      <c r="M50" s="186"/>
      <c r="N50" s="186"/>
    </row>
    <row r="51" spans="1:14" s="176" customFormat="1" ht="18">
      <c r="A51" s="565"/>
      <c r="B51" s="569"/>
      <c r="C51" s="568"/>
      <c r="D51" s="188" t="s">
        <v>477</v>
      </c>
      <c r="E51" s="189">
        <f>SUM(E50/E49)</f>
        <v>0.9995872884853487</v>
      </c>
      <c r="F51" s="189">
        <f>SUM(F50/F49)</f>
        <v>1.0025445292620865</v>
      </c>
      <c r="G51" s="189">
        <f>SUM(G50/G49)</f>
        <v>1</v>
      </c>
      <c r="H51" s="189">
        <f>SUM(H50/H49)</f>
        <v>0.9976816074188563</v>
      </c>
      <c r="I51" s="186"/>
      <c r="J51" s="186"/>
      <c r="K51" s="186"/>
      <c r="L51" s="186"/>
      <c r="M51" s="186"/>
      <c r="N51" s="186"/>
    </row>
    <row r="52" spans="1:14" ht="18">
      <c r="A52" s="565">
        <v>13</v>
      </c>
      <c r="B52" s="569" t="s">
        <v>173</v>
      </c>
      <c r="C52" s="568" t="s">
        <v>21</v>
      </c>
      <c r="D52" s="188" t="s">
        <v>475</v>
      </c>
      <c r="E52" s="185">
        <f t="shared" si="0"/>
        <v>318</v>
      </c>
      <c r="F52" s="186"/>
      <c r="G52" s="186"/>
      <c r="H52" s="186"/>
      <c r="I52" s="186"/>
      <c r="J52" s="186">
        <v>318</v>
      </c>
      <c r="K52" s="186"/>
      <c r="L52" s="186"/>
      <c r="M52" s="186"/>
      <c r="N52" s="186"/>
    </row>
    <row r="53" spans="1:14" ht="18">
      <c r="A53" s="565"/>
      <c r="B53" s="569"/>
      <c r="C53" s="568"/>
      <c r="D53" s="188" t="s">
        <v>476</v>
      </c>
      <c r="E53" s="185">
        <f t="shared" si="0"/>
        <v>319</v>
      </c>
      <c r="F53" s="186"/>
      <c r="G53" s="186"/>
      <c r="H53" s="186"/>
      <c r="I53" s="186"/>
      <c r="J53" s="186">
        <v>319</v>
      </c>
      <c r="K53" s="186"/>
      <c r="L53" s="186"/>
      <c r="M53" s="186"/>
      <c r="N53" s="186"/>
    </row>
    <row r="54" spans="1:14" ht="18">
      <c r="A54" s="565"/>
      <c r="B54" s="569"/>
      <c r="C54" s="568"/>
      <c r="D54" s="188" t="s">
        <v>391</v>
      </c>
      <c r="E54" s="185">
        <f t="shared" si="0"/>
        <v>319</v>
      </c>
      <c r="F54" s="186"/>
      <c r="G54" s="186"/>
      <c r="H54" s="186"/>
      <c r="I54" s="186"/>
      <c r="J54" s="186">
        <v>319</v>
      </c>
      <c r="K54" s="186"/>
      <c r="L54" s="186"/>
      <c r="M54" s="186"/>
      <c r="N54" s="186"/>
    </row>
    <row r="55" spans="1:14" ht="18">
      <c r="A55" s="565"/>
      <c r="B55" s="569"/>
      <c r="C55" s="568"/>
      <c r="D55" s="188" t="s">
        <v>477</v>
      </c>
      <c r="E55" s="189">
        <f>SUM(E54/E53)</f>
        <v>1</v>
      </c>
      <c r="F55" s="189"/>
      <c r="G55" s="189"/>
      <c r="H55" s="189"/>
      <c r="I55" s="189"/>
      <c r="J55" s="189">
        <f>SUM(J54/J53)</f>
        <v>1</v>
      </c>
      <c r="K55" s="186"/>
      <c r="L55" s="186"/>
      <c r="M55" s="186"/>
      <c r="N55" s="186"/>
    </row>
    <row r="56" spans="1:14" ht="18">
      <c r="A56" s="565">
        <v>14</v>
      </c>
      <c r="B56" s="569" t="s">
        <v>174</v>
      </c>
      <c r="C56" s="568" t="s">
        <v>22</v>
      </c>
      <c r="D56" s="188" t="s">
        <v>475</v>
      </c>
      <c r="E56" s="185">
        <f t="shared" si="0"/>
        <v>200</v>
      </c>
      <c r="F56" s="186"/>
      <c r="G56" s="186"/>
      <c r="H56" s="186"/>
      <c r="I56" s="186"/>
      <c r="J56" s="186">
        <v>200</v>
      </c>
      <c r="K56" s="186"/>
      <c r="L56" s="186"/>
      <c r="M56" s="186"/>
      <c r="N56" s="186"/>
    </row>
    <row r="57" spans="1:14" ht="18">
      <c r="A57" s="565"/>
      <c r="B57" s="569"/>
      <c r="C57" s="568"/>
      <c r="D57" s="188" t="s">
        <v>476</v>
      </c>
      <c r="E57" s="185">
        <f t="shared" si="0"/>
        <v>0</v>
      </c>
      <c r="F57" s="186"/>
      <c r="G57" s="186"/>
      <c r="H57" s="186"/>
      <c r="I57" s="186"/>
      <c r="J57" s="186">
        <v>0</v>
      </c>
      <c r="K57" s="186"/>
      <c r="L57" s="186"/>
      <c r="M57" s="186"/>
      <c r="N57" s="186"/>
    </row>
    <row r="58" spans="1:14" ht="18">
      <c r="A58" s="565"/>
      <c r="B58" s="569"/>
      <c r="C58" s="568"/>
      <c r="D58" s="188" t="s">
        <v>391</v>
      </c>
      <c r="E58" s="185">
        <f t="shared" si="0"/>
        <v>0</v>
      </c>
      <c r="F58" s="186"/>
      <c r="G58" s="186"/>
      <c r="H58" s="186"/>
      <c r="I58" s="186"/>
      <c r="J58" s="186"/>
      <c r="K58" s="186"/>
      <c r="L58" s="186"/>
      <c r="M58" s="186"/>
      <c r="N58" s="186"/>
    </row>
    <row r="59" spans="1:14" ht="18">
      <c r="A59" s="565"/>
      <c r="B59" s="569"/>
      <c r="C59" s="568"/>
      <c r="D59" s="188" t="s">
        <v>477</v>
      </c>
      <c r="E59" s="189"/>
      <c r="F59" s="189"/>
      <c r="G59" s="189"/>
      <c r="H59" s="189"/>
      <c r="I59" s="189"/>
      <c r="J59" s="189"/>
      <c r="K59" s="186"/>
      <c r="L59" s="186"/>
      <c r="M59" s="186"/>
      <c r="N59" s="186"/>
    </row>
    <row r="60" spans="1:14" ht="18">
      <c r="A60" s="565">
        <v>15</v>
      </c>
      <c r="B60" s="569" t="s">
        <v>175</v>
      </c>
      <c r="C60" s="568" t="s">
        <v>23</v>
      </c>
      <c r="D60" s="188" t="s">
        <v>475</v>
      </c>
      <c r="E60" s="185">
        <f t="shared" si="0"/>
        <v>4869</v>
      </c>
      <c r="F60" s="186">
        <v>2506</v>
      </c>
      <c r="G60" s="186">
        <v>670</v>
      </c>
      <c r="H60" s="186">
        <v>622</v>
      </c>
      <c r="I60" s="186"/>
      <c r="J60" s="186">
        <v>836</v>
      </c>
      <c r="K60" s="186">
        <v>235</v>
      </c>
      <c r="L60" s="186"/>
      <c r="M60" s="186"/>
      <c r="N60" s="186"/>
    </row>
    <row r="61" spans="1:14" ht="18">
      <c r="A61" s="565"/>
      <c r="B61" s="569"/>
      <c r="C61" s="568"/>
      <c r="D61" s="188" t="s">
        <v>476</v>
      </c>
      <c r="E61" s="185">
        <f t="shared" si="0"/>
        <v>4309</v>
      </c>
      <c r="F61" s="186">
        <v>2470</v>
      </c>
      <c r="G61" s="186">
        <v>664</v>
      </c>
      <c r="H61" s="186">
        <v>279</v>
      </c>
      <c r="I61" s="186"/>
      <c r="J61" s="186">
        <v>836</v>
      </c>
      <c r="K61" s="186">
        <v>60</v>
      </c>
      <c r="L61" s="186"/>
      <c r="M61" s="186"/>
      <c r="N61" s="186"/>
    </row>
    <row r="62" spans="1:14" ht="18">
      <c r="A62" s="565"/>
      <c r="B62" s="569"/>
      <c r="C62" s="568"/>
      <c r="D62" s="188" t="s">
        <v>391</v>
      </c>
      <c r="E62" s="185">
        <f t="shared" si="0"/>
        <v>4297</v>
      </c>
      <c r="F62" s="186">
        <v>2470</v>
      </c>
      <c r="G62" s="186">
        <v>664</v>
      </c>
      <c r="H62" s="186">
        <v>267</v>
      </c>
      <c r="I62" s="186"/>
      <c r="J62" s="186">
        <v>836</v>
      </c>
      <c r="K62" s="186">
        <v>60</v>
      </c>
      <c r="L62" s="186"/>
      <c r="M62" s="186"/>
      <c r="N62" s="186"/>
    </row>
    <row r="63" spans="1:14" ht="18">
      <c r="A63" s="565"/>
      <c r="B63" s="569"/>
      <c r="C63" s="568"/>
      <c r="D63" s="188" t="s">
        <v>477</v>
      </c>
      <c r="E63" s="189">
        <f>SUM(E62/E61)</f>
        <v>0.9972151311209098</v>
      </c>
      <c r="F63" s="189">
        <f>SUM(F62/F61)</f>
        <v>1</v>
      </c>
      <c r="G63" s="189">
        <f>SUM(G62/G61)</f>
        <v>1</v>
      </c>
      <c r="H63" s="189">
        <f>SUM(H62/H61)</f>
        <v>0.956989247311828</v>
      </c>
      <c r="I63" s="189"/>
      <c r="J63" s="189">
        <f>SUM(J62/J61)</f>
        <v>1</v>
      </c>
      <c r="K63" s="189">
        <f>SUM(K62/K61)</f>
        <v>1</v>
      </c>
      <c r="L63" s="189"/>
      <c r="M63" s="189"/>
      <c r="N63" s="189"/>
    </row>
    <row r="64" spans="1:14" ht="18">
      <c r="A64" s="565">
        <v>16</v>
      </c>
      <c r="B64" s="569" t="s">
        <v>176</v>
      </c>
      <c r="C64" s="568" t="s">
        <v>24</v>
      </c>
      <c r="D64" s="188" t="s">
        <v>475</v>
      </c>
      <c r="E64" s="185">
        <f t="shared" si="0"/>
        <v>575</v>
      </c>
      <c r="F64" s="186">
        <v>353</v>
      </c>
      <c r="G64" s="186">
        <v>95</v>
      </c>
      <c r="H64" s="186">
        <v>127</v>
      </c>
      <c r="I64" s="186">
        <v>0</v>
      </c>
      <c r="J64" s="186"/>
      <c r="K64" s="186">
        <v>0</v>
      </c>
      <c r="L64" s="186"/>
      <c r="M64" s="186"/>
      <c r="N64" s="186"/>
    </row>
    <row r="65" spans="1:14" ht="18">
      <c r="A65" s="565"/>
      <c r="B65" s="569"/>
      <c r="C65" s="568"/>
      <c r="D65" s="188" t="s">
        <v>476</v>
      </c>
      <c r="E65" s="185">
        <f>SUM(F65:N65)</f>
        <v>523</v>
      </c>
      <c r="F65" s="186">
        <v>354</v>
      </c>
      <c r="G65" s="186">
        <v>86</v>
      </c>
      <c r="H65" s="186">
        <v>83</v>
      </c>
      <c r="I65" s="186">
        <v>0</v>
      </c>
      <c r="J65" s="186"/>
      <c r="K65" s="186"/>
      <c r="L65" s="186"/>
      <c r="M65" s="186"/>
      <c r="N65" s="186"/>
    </row>
    <row r="66" spans="1:14" ht="18">
      <c r="A66" s="565"/>
      <c r="B66" s="569"/>
      <c r="C66" s="568"/>
      <c r="D66" s="188" t="s">
        <v>391</v>
      </c>
      <c r="E66" s="185">
        <f t="shared" si="0"/>
        <v>523</v>
      </c>
      <c r="F66" s="186">
        <v>354</v>
      </c>
      <c r="G66" s="186">
        <v>86</v>
      </c>
      <c r="H66" s="186">
        <v>83</v>
      </c>
      <c r="I66" s="186">
        <v>0</v>
      </c>
      <c r="J66" s="186"/>
      <c r="K66" s="186"/>
      <c r="L66" s="186"/>
      <c r="M66" s="186"/>
      <c r="N66" s="186"/>
    </row>
    <row r="67" spans="1:14" ht="18">
      <c r="A67" s="565"/>
      <c r="B67" s="569"/>
      <c r="C67" s="568"/>
      <c r="D67" s="188" t="s">
        <v>477</v>
      </c>
      <c r="E67" s="189">
        <f>SUM(E66/E65)</f>
        <v>1</v>
      </c>
      <c r="F67" s="189">
        <f>SUM(F66/F65)</f>
        <v>1</v>
      </c>
      <c r="G67" s="189">
        <f>SUM(G66/G65)</f>
        <v>1</v>
      </c>
      <c r="H67" s="189">
        <f>SUM(H66/H65)</f>
        <v>1</v>
      </c>
      <c r="I67" s="189"/>
      <c r="J67" s="189"/>
      <c r="K67" s="189"/>
      <c r="L67" s="186"/>
      <c r="M67" s="186"/>
      <c r="N67" s="186"/>
    </row>
    <row r="68" spans="1:14" ht="18">
      <c r="A68" s="565">
        <v>17</v>
      </c>
      <c r="B68" s="569" t="s">
        <v>177</v>
      </c>
      <c r="C68" s="568" t="s">
        <v>13</v>
      </c>
      <c r="D68" s="188" t="s">
        <v>475</v>
      </c>
      <c r="E68" s="185">
        <f t="shared" si="0"/>
        <v>6827</v>
      </c>
      <c r="F68" s="186">
        <v>452</v>
      </c>
      <c r="G68" s="186">
        <v>122</v>
      </c>
      <c r="H68" s="186">
        <v>6253</v>
      </c>
      <c r="I68" s="186"/>
      <c r="J68" s="186"/>
      <c r="K68" s="186">
        <v>0</v>
      </c>
      <c r="L68" s="186"/>
      <c r="M68" s="186"/>
      <c r="N68" s="186"/>
    </row>
    <row r="69" spans="1:14" ht="18">
      <c r="A69" s="565"/>
      <c r="B69" s="569"/>
      <c r="C69" s="568"/>
      <c r="D69" s="188" t="s">
        <v>476</v>
      </c>
      <c r="E69" s="185">
        <f t="shared" si="0"/>
        <v>9189</v>
      </c>
      <c r="F69" s="186">
        <v>339</v>
      </c>
      <c r="G69" s="186">
        <v>72</v>
      </c>
      <c r="H69" s="186">
        <v>5107</v>
      </c>
      <c r="I69" s="186"/>
      <c r="J69" s="186"/>
      <c r="K69" s="186">
        <v>3671</v>
      </c>
      <c r="L69" s="186"/>
      <c r="M69" s="186"/>
      <c r="N69" s="186"/>
    </row>
    <row r="70" spans="1:14" ht="18">
      <c r="A70" s="565"/>
      <c r="B70" s="569"/>
      <c r="C70" s="568"/>
      <c r="D70" s="188" t="s">
        <v>391</v>
      </c>
      <c r="E70" s="185">
        <f t="shared" si="0"/>
        <v>8979</v>
      </c>
      <c r="F70" s="186">
        <v>339</v>
      </c>
      <c r="G70" s="186">
        <v>72</v>
      </c>
      <c r="H70" s="186">
        <v>4896</v>
      </c>
      <c r="I70" s="186"/>
      <c r="J70" s="186"/>
      <c r="K70" s="186">
        <v>3672</v>
      </c>
      <c r="L70" s="186"/>
      <c r="M70" s="186"/>
      <c r="N70" s="186"/>
    </row>
    <row r="71" spans="1:14" ht="18">
      <c r="A71" s="565"/>
      <c r="B71" s="569"/>
      <c r="C71" s="568"/>
      <c r="D71" s="188" t="s">
        <v>477</v>
      </c>
      <c r="E71" s="189">
        <f>SUM(E70/E68)</f>
        <v>1.3152189834480739</v>
      </c>
      <c r="F71" s="189"/>
      <c r="G71" s="189"/>
      <c r="H71" s="189">
        <f>SUM(H70/H68)</f>
        <v>0.7829841675995522</v>
      </c>
      <c r="I71" s="189"/>
      <c r="J71" s="189"/>
      <c r="K71" s="189">
        <f>SUM(K70/K69)</f>
        <v>1.0002724053391447</v>
      </c>
      <c r="L71" s="186"/>
      <c r="M71" s="186"/>
      <c r="N71" s="186"/>
    </row>
    <row r="72" spans="1:14" ht="18">
      <c r="A72" s="565">
        <v>18</v>
      </c>
      <c r="B72" s="569" t="s">
        <v>178</v>
      </c>
      <c r="C72" s="568" t="s">
        <v>25</v>
      </c>
      <c r="D72" s="188" t="s">
        <v>475</v>
      </c>
      <c r="E72" s="185">
        <f t="shared" si="0"/>
        <v>2315</v>
      </c>
      <c r="F72" s="186"/>
      <c r="G72" s="186"/>
      <c r="H72" s="186"/>
      <c r="I72" s="186"/>
      <c r="J72" s="186">
        <v>2315</v>
      </c>
      <c r="K72" s="186"/>
      <c r="L72" s="186"/>
      <c r="M72" s="186"/>
      <c r="N72" s="186"/>
    </row>
    <row r="73" spans="1:14" ht="18">
      <c r="A73" s="565"/>
      <c r="B73" s="569"/>
      <c r="C73" s="568"/>
      <c r="D73" s="188" t="s">
        <v>476</v>
      </c>
      <c r="E73" s="185">
        <f t="shared" si="0"/>
        <v>4528</v>
      </c>
      <c r="F73" s="186"/>
      <c r="G73" s="186"/>
      <c r="H73" s="186"/>
      <c r="I73" s="186"/>
      <c r="J73" s="186">
        <v>4528</v>
      </c>
      <c r="K73" s="186"/>
      <c r="L73" s="186"/>
      <c r="M73" s="186"/>
      <c r="N73" s="186"/>
    </row>
    <row r="74" spans="1:14" ht="18">
      <c r="A74" s="565"/>
      <c r="B74" s="569"/>
      <c r="C74" s="568"/>
      <c r="D74" s="188" t="s">
        <v>391</v>
      </c>
      <c r="E74" s="185">
        <f t="shared" si="0"/>
        <v>4528</v>
      </c>
      <c r="F74" s="186"/>
      <c r="G74" s="186"/>
      <c r="H74" s="186"/>
      <c r="I74" s="186"/>
      <c r="J74" s="186">
        <v>4528</v>
      </c>
      <c r="K74" s="186"/>
      <c r="L74" s="186"/>
      <c r="M74" s="186"/>
      <c r="N74" s="186"/>
    </row>
    <row r="75" spans="1:14" ht="18">
      <c r="A75" s="565"/>
      <c r="B75" s="569"/>
      <c r="C75" s="568"/>
      <c r="D75" s="188" t="s">
        <v>477</v>
      </c>
      <c r="E75" s="189">
        <f>SUM(E74/E73)</f>
        <v>1</v>
      </c>
      <c r="F75" s="189"/>
      <c r="G75" s="189"/>
      <c r="H75" s="189"/>
      <c r="I75" s="189"/>
      <c r="J75" s="189">
        <f>SUM(J74/J73)</f>
        <v>1</v>
      </c>
      <c r="K75" s="186"/>
      <c r="L75" s="186"/>
      <c r="M75" s="186"/>
      <c r="N75" s="186"/>
    </row>
    <row r="76" spans="1:14" ht="18">
      <c r="A76" s="180"/>
      <c r="B76" s="569" t="s">
        <v>478</v>
      </c>
      <c r="C76" s="568" t="s">
        <v>971</v>
      </c>
      <c r="D76" s="188" t="s">
        <v>475</v>
      </c>
      <c r="E76" s="185">
        <f>SUM(F76:N76)</f>
        <v>0</v>
      </c>
      <c r="F76" s="186"/>
      <c r="G76" s="186"/>
      <c r="H76" s="186"/>
      <c r="I76" s="186"/>
      <c r="J76" s="186"/>
      <c r="K76" s="186"/>
      <c r="L76" s="186"/>
      <c r="M76" s="186"/>
      <c r="N76" s="186"/>
    </row>
    <row r="77" spans="1:14" ht="18">
      <c r="A77" s="180"/>
      <c r="B77" s="569"/>
      <c r="C77" s="568"/>
      <c r="D77" s="188" t="s">
        <v>476</v>
      </c>
      <c r="E77" s="185">
        <f>SUM(F77:N77)</f>
        <v>763</v>
      </c>
      <c r="F77" s="186"/>
      <c r="G77" s="186"/>
      <c r="H77" s="186">
        <v>763</v>
      </c>
      <c r="I77" s="186"/>
      <c r="J77" s="186"/>
      <c r="K77" s="186"/>
      <c r="L77" s="186"/>
      <c r="M77" s="186"/>
      <c r="N77" s="186"/>
    </row>
    <row r="78" spans="1:14" ht="18">
      <c r="A78" s="180"/>
      <c r="B78" s="569"/>
      <c r="C78" s="568"/>
      <c r="D78" s="188" t="s">
        <v>391</v>
      </c>
      <c r="E78" s="185">
        <f>SUM(F78:N78)</f>
        <v>763</v>
      </c>
      <c r="F78" s="186"/>
      <c r="G78" s="186"/>
      <c r="H78" s="186">
        <v>763</v>
      </c>
      <c r="I78" s="186"/>
      <c r="J78" s="186"/>
      <c r="K78" s="186"/>
      <c r="L78" s="186"/>
      <c r="M78" s="186"/>
      <c r="N78" s="186"/>
    </row>
    <row r="79" spans="1:14" ht="18">
      <c r="A79" s="180"/>
      <c r="B79" s="569"/>
      <c r="C79" s="568"/>
      <c r="D79" s="188" t="s">
        <v>477</v>
      </c>
      <c r="E79" s="189">
        <f>SUM(E78/E77)</f>
        <v>1</v>
      </c>
      <c r="F79" s="189"/>
      <c r="G79" s="189"/>
      <c r="H79" s="189">
        <f>SUM(H78/H77)</f>
        <v>1</v>
      </c>
      <c r="I79" s="189"/>
      <c r="J79" s="189"/>
      <c r="K79" s="186"/>
      <c r="L79" s="186"/>
      <c r="M79" s="186"/>
      <c r="N79" s="186"/>
    </row>
    <row r="80" spans="1:14" ht="18">
      <c r="A80" s="565">
        <v>19</v>
      </c>
      <c r="B80" s="569" t="s">
        <v>179</v>
      </c>
      <c r="C80" s="568" t="s">
        <v>26</v>
      </c>
      <c r="D80" s="188" t="s">
        <v>475</v>
      </c>
      <c r="E80" s="185">
        <f t="shared" si="0"/>
        <v>0</v>
      </c>
      <c r="F80" s="186"/>
      <c r="G80" s="186"/>
      <c r="H80" s="186"/>
      <c r="I80" s="186"/>
      <c r="J80" s="186"/>
      <c r="K80" s="186"/>
      <c r="L80" s="186"/>
      <c r="M80" s="186"/>
      <c r="N80" s="186"/>
    </row>
    <row r="81" spans="1:14" ht="18">
      <c r="A81" s="565"/>
      <c r="B81" s="569"/>
      <c r="C81" s="568"/>
      <c r="D81" s="188" t="s">
        <v>476</v>
      </c>
      <c r="E81" s="185"/>
      <c r="F81" s="186"/>
      <c r="G81" s="186"/>
      <c r="H81" s="186"/>
      <c r="I81" s="186">
        <v>150</v>
      </c>
      <c r="J81" s="186"/>
      <c r="K81" s="186"/>
      <c r="L81" s="186"/>
      <c r="M81" s="186"/>
      <c r="N81" s="186"/>
    </row>
    <row r="82" spans="1:14" ht="18">
      <c r="A82" s="565"/>
      <c r="B82" s="569"/>
      <c r="C82" s="568"/>
      <c r="D82" s="188" t="s">
        <v>391</v>
      </c>
      <c r="E82" s="185"/>
      <c r="F82" s="186"/>
      <c r="G82" s="186"/>
      <c r="H82" s="186"/>
      <c r="I82" s="186"/>
      <c r="J82" s="186"/>
      <c r="K82" s="186"/>
      <c r="L82" s="186"/>
      <c r="M82" s="186"/>
      <c r="N82" s="186"/>
    </row>
    <row r="83" spans="1:14" ht="18">
      <c r="A83" s="565"/>
      <c r="B83" s="569"/>
      <c r="C83" s="568"/>
      <c r="D83" s="188" t="s">
        <v>477</v>
      </c>
      <c r="E83" s="189"/>
      <c r="F83" s="189"/>
      <c r="G83" s="189"/>
      <c r="H83" s="189"/>
      <c r="I83" s="189">
        <f>SUM(I82/I81)</f>
        <v>0</v>
      </c>
      <c r="J83" s="186"/>
      <c r="K83" s="186"/>
      <c r="L83" s="186"/>
      <c r="M83" s="186"/>
      <c r="N83" s="186"/>
    </row>
    <row r="84" spans="1:14" ht="18">
      <c r="A84" s="565">
        <v>21</v>
      </c>
      <c r="B84" s="569" t="s">
        <v>967</v>
      </c>
      <c r="C84" s="565" t="s">
        <v>968</v>
      </c>
      <c r="D84" s="188" t="s">
        <v>475</v>
      </c>
      <c r="E84" s="185">
        <f t="shared" si="0"/>
        <v>13643</v>
      </c>
      <c r="F84" s="185">
        <v>1646</v>
      </c>
      <c r="G84" s="185">
        <v>446</v>
      </c>
      <c r="H84" s="185">
        <v>11551</v>
      </c>
      <c r="I84" s="185"/>
      <c r="J84" s="185"/>
      <c r="K84" s="185"/>
      <c r="L84" s="185"/>
      <c r="M84" s="185"/>
      <c r="N84" s="185"/>
    </row>
    <row r="85" spans="1:14" ht="18">
      <c r="A85" s="565"/>
      <c r="B85" s="569"/>
      <c r="C85" s="565"/>
      <c r="D85" s="188" t="s">
        <v>476</v>
      </c>
      <c r="E85" s="185">
        <f t="shared" si="0"/>
        <v>17826</v>
      </c>
      <c r="F85" s="185">
        <v>2150</v>
      </c>
      <c r="G85" s="185">
        <v>574</v>
      </c>
      <c r="H85" s="185">
        <v>15102</v>
      </c>
      <c r="I85" s="185"/>
      <c r="J85" s="185"/>
      <c r="K85" s="185"/>
      <c r="L85" s="185"/>
      <c r="M85" s="185"/>
      <c r="N85" s="185"/>
    </row>
    <row r="86" spans="1:14" ht="18">
      <c r="A86" s="565"/>
      <c r="B86" s="569"/>
      <c r="C86" s="565"/>
      <c r="D86" s="188" t="s">
        <v>391</v>
      </c>
      <c r="E86" s="185">
        <f t="shared" si="0"/>
        <v>17728</v>
      </c>
      <c r="F86" s="185">
        <v>2150</v>
      </c>
      <c r="G86" s="185">
        <v>574</v>
      </c>
      <c r="H86" s="185">
        <v>15004</v>
      </c>
      <c r="I86" s="185"/>
      <c r="J86" s="185"/>
      <c r="K86" s="185"/>
      <c r="L86" s="185"/>
      <c r="M86" s="185"/>
      <c r="N86" s="185"/>
    </row>
    <row r="87" spans="1:14" ht="18">
      <c r="A87" s="565"/>
      <c r="B87" s="569"/>
      <c r="C87" s="565"/>
      <c r="D87" s="188" t="s">
        <v>477</v>
      </c>
      <c r="E87" s="189">
        <f>SUM(E86/E85)</f>
        <v>0.9945024122068888</v>
      </c>
      <c r="F87" s="189">
        <f>SUM(F86/F85)</f>
        <v>1</v>
      </c>
      <c r="G87" s="189">
        <f>SUM(G86/G85)</f>
        <v>1</v>
      </c>
      <c r="H87" s="189">
        <f>SUM(H86/H85)</f>
        <v>0.9935107932724142</v>
      </c>
      <c r="I87" s="185"/>
      <c r="J87" s="185"/>
      <c r="K87" s="185"/>
      <c r="L87" s="185"/>
      <c r="M87" s="185"/>
      <c r="N87" s="185"/>
    </row>
    <row r="88" spans="1:14" ht="18">
      <c r="A88" s="565">
        <v>23</v>
      </c>
      <c r="B88" s="568">
        <v>101231</v>
      </c>
      <c r="C88" s="568" t="s">
        <v>972</v>
      </c>
      <c r="D88" s="188" t="s">
        <v>475</v>
      </c>
      <c r="E88" s="185">
        <f t="shared" si="0"/>
        <v>0</v>
      </c>
      <c r="F88" s="186"/>
      <c r="G88" s="186"/>
      <c r="H88" s="186"/>
      <c r="I88" s="186">
        <v>0</v>
      </c>
      <c r="J88" s="186"/>
      <c r="K88" s="186"/>
      <c r="L88" s="186"/>
      <c r="M88" s="186"/>
      <c r="N88" s="186"/>
    </row>
    <row r="89" spans="1:14" ht="18">
      <c r="A89" s="565"/>
      <c r="B89" s="568"/>
      <c r="C89" s="568"/>
      <c r="D89" s="188" t="s">
        <v>476</v>
      </c>
      <c r="E89" s="185">
        <f t="shared" si="0"/>
        <v>134</v>
      </c>
      <c r="F89" s="186"/>
      <c r="G89" s="186"/>
      <c r="H89" s="186"/>
      <c r="I89" s="186">
        <v>134</v>
      </c>
      <c r="J89" s="186"/>
      <c r="K89" s="186"/>
      <c r="L89" s="186"/>
      <c r="M89" s="186"/>
      <c r="N89" s="186"/>
    </row>
    <row r="90" spans="1:14" ht="18">
      <c r="A90" s="565"/>
      <c r="B90" s="568"/>
      <c r="C90" s="568"/>
      <c r="D90" s="188" t="s">
        <v>391</v>
      </c>
      <c r="E90" s="185">
        <f t="shared" si="0"/>
        <v>134</v>
      </c>
      <c r="F90" s="186"/>
      <c r="G90" s="186"/>
      <c r="H90" s="186"/>
      <c r="I90" s="186">
        <v>134</v>
      </c>
      <c r="J90" s="186"/>
      <c r="K90" s="186"/>
      <c r="L90" s="186"/>
      <c r="M90" s="186"/>
      <c r="N90" s="186"/>
    </row>
    <row r="91" spans="1:14" ht="18">
      <c r="A91" s="565"/>
      <c r="B91" s="568"/>
      <c r="C91" s="568"/>
      <c r="D91" s="188" t="s">
        <v>477</v>
      </c>
      <c r="E91" s="189">
        <f>E90/E89</f>
        <v>1</v>
      </c>
      <c r="F91" s="189"/>
      <c r="G91" s="189"/>
      <c r="H91" s="189"/>
      <c r="I91" s="189">
        <f>I90/I89</f>
        <v>1</v>
      </c>
      <c r="J91" s="186"/>
      <c r="K91" s="186"/>
      <c r="L91" s="186"/>
      <c r="M91" s="186"/>
      <c r="N91" s="186"/>
    </row>
    <row r="92" spans="1:14" ht="18">
      <c r="A92" s="565">
        <v>24</v>
      </c>
      <c r="B92" s="568">
        <v>103010</v>
      </c>
      <c r="C92" s="568" t="s">
        <v>27</v>
      </c>
      <c r="D92" s="188" t="s">
        <v>475</v>
      </c>
      <c r="E92" s="185">
        <f t="shared" si="0"/>
        <v>550</v>
      </c>
      <c r="F92" s="186"/>
      <c r="G92" s="186"/>
      <c r="H92" s="186"/>
      <c r="I92" s="186">
        <v>550</v>
      </c>
      <c r="J92" s="186"/>
      <c r="K92" s="186"/>
      <c r="L92" s="186"/>
      <c r="M92" s="186"/>
      <c r="N92" s="186"/>
    </row>
    <row r="93" spans="1:14" ht="18">
      <c r="A93" s="565"/>
      <c r="B93" s="568"/>
      <c r="C93" s="568"/>
      <c r="D93" s="188" t="s">
        <v>476</v>
      </c>
      <c r="E93" s="185">
        <f t="shared" si="0"/>
        <v>0</v>
      </c>
      <c r="F93" s="186"/>
      <c r="G93" s="186"/>
      <c r="H93" s="186"/>
      <c r="I93" s="186">
        <v>0</v>
      </c>
      <c r="J93" s="186"/>
      <c r="K93" s="186"/>
      <c r="L93" s="186"/>
      <c r="M93" s="186"/>
      <c r="N93" s="186"/>
    </row>
    <row r="94" spans="1:14" ht="18">
      <c r="A94" s="565"/>
      <c r="B94" s="568"/>
      <c r="C94" s="568"/>
      <c r="D94" s="188" t="s">
        <v>391</v>
      </c>
      <c r="E94" s="185">
        <f t="shared" si="0"/>
        <v>0</v>
      </c>
      <c r="F94" s="186"/>
      <c r="G94" s="186"/>
      <c r="H94" s="186"/>
      <c r="I94" s="186"/>
      <c r="J94" s="186"/>
      <c r="K94" s="186"/>
      <c r="L94" s="186"/>
      <c r="M94" s="186"/>
      <c r="N94" s="186"/>
    </row>
    <row r="95" spans="1:14" ht="18">
      <c r="A95" s="565"/>
      <c r="B95" s="568"/>
      <c r="C95" s="568"/>
      <c r="D95" s="188" t="s">
        <v>477</v>
      </c>
      <c r="E95" s="189"/>
      <c r="F95" s="189"/>
      <c r="G95" s="189"/>
      <c r="H95" s="189"/>
      <c r="I95" s="189"/>
      <c r="J95" s="186"/>
      <c r="K95" s="186"/>
      <c r="L95" s="186"/>
      <c r="M95" s="186"/>
      <c r="N95" s="186"/>
    </row>
    <row r="96" spans="1:14" ht="18">
      <c r="A96" s="565">
        <v>25</v>
      </c>
      <c r="B96" s="568">
        <v>104042</v>
      </c>
      <c r="C96" s="568" t="s">
        <v>28</v>
      </c>
      <c r="D96" s="188" t="s">
        <v>475</v>
      </c>
      <c r="E96" s="185">
        <f t="shared" si="0"/>
        <v>868</v>
      </c>
      <c r="F96" s="186"/>
      <c r="G96" s="186"/>
      <c r="H96" s="186"/>
      <c r="I96" s="186"/>
      <c r="J96" s="185">
        <v>868</v>
      </c>
      <c r="K96" s="186"/>
      <c r="L96" s="186"/>
      <c r="M96" s="186"/>
      <c r="N96" s="186"/>
    </row>
    <row r="97" spans="1:14" ht="18">
      <c r="A97" s="565"/>
      <c r="B97" s="568"/>
      <c r="C97" s="568"/>
      <c r="D97" s="188" t="s">
        <v>476</v>
      </c>
      <c r="E97" s="185">
        <f t="shared" si="0"/>
        <v>868</v>
      </c>
      <c r="F97" s="186"/>
      <c r="G97" s="186"/>
      <c r="H97" s="186"/>
      <c r="I97" s="186"/>
      <c r="J97" s="185">
        <v>868</v>
      </c>
      <c r="K97" s="186"/>
      <c r="L97" s="186"/>
      <c r="M97" s="186"/>
      <c r="N97" s="186"/>
    </row>
    <row r="98" spans="1:14" ht="18">
      <c r="A98" s="565"/>
      <c r="B98" s="568"/>
      <c r="C98" s="568"/>
      <c r="D98" s="188" t="s">
        <v>391</v>
      </c>
      <c r="E98" s="185">
        <f t="shared" si="0"/>
        <v>868</v>
      </c>
      <c r="F98" s="186"/>
      <c r="G98" s="186"/>
      <c r="H98" s="186"/>
      <c r="I98" s="186"/>
      <c r="J98" s="185">
        <v>868</v>
      </c>
      <c r="K98" s="186"/>
      <c r="L98" s="186"/>
      <c r="M98" s="186"/>
      <c r="N98" s="186"/>
    </row>
    <row r="99" spans="1:14" ht="18">
      <c r="A99" s="565"/>
      <c r="B99" s="568"/>
      <c r="C99" s="568"/>
      <c r="D99" s="188" t="s">
        <v>477</v>
      </c>
      <c r="E99" s="189">
        <f>SUM(E98/E97)</f>
        <v>1</v>
      </c>
      <c r="F99" s="189"/>
      <c r="G99" s="189"/>
      <c r="H99" s="189"/>
      <c r="I99" s="189"/>
      <c r="J99" s="189">
        <f>SUM(J98/J97)</f>
        <v>1</v>
      </c>
      <c r="K99" s="186"/>
      <c r="L99" s="186"/>
      <c r="M99" s="186"/>
      <c r="N99" s="186"/>
    </row>
    <row r="100" spans="1:14" s="187" customFormat="1" ht="18">
      <c r="A100" s="565">
        <v>26</v>
      </c>
      <c r="B100" s="568">
        <v>104051</v>
      </c>
      <c r="C100" s="568" t="s">
        <v>29</v>
      </c>
      <c r="D100" s="188" t="s">
        <v>475</v>
      </c>
      <c r="E100" s="185">
        <f t="shared" si="0"/>
        <v>276</v>
      </c>
      <c r="F100" s="186"/>
      <c r="G100" s="186"/>
      <c r="H100" s="186"/>
      <c r="I100" s="186">
        <v>276</v>
      </c>
      <c r="J100" s="186"/>
      <c r="K100" s="186"/>
      <c r="L100" s="186"/>
      <c r="M100" s="186"/>
      <c r="N100" s="186"/>
    </row>
    <row r="101" spans="1:14" s="187" customFormat="1" ht="18">
      <c r="A101" s="565"/>
      <c r="B101" s="568"/>
      <c r="C101" s="568"/>
      <c r="D101" s="188" t="s">
        <v>476</v>
      </c>
      <c r="E101" s="185">
        <f t="shared" si="0"/>
        <v>257</v>
      </c>
      <c r="F101" s="186"/>
      <c r="G101" s="186"/>
      <c r="H101" s="186"/>
      <c r="I101" s="186">
        <v>257</v>
      </c>
      <c r="J101" s="186"/>
      <c r="K101" s="186"/>
      <c r="L101" s="186"/>
      <c r="M101" s="186"/>
      <c r="N101" s="186"/>
    </row>
    <row r="102" spans="1:14" s="187" customFormat="1" ht="18">
      <c r="A102" s="565"/>
      <c r="B102" s="568"/>
      <c r="C102" s="568"/>
      <c r="D102" s="188" t="s">
        <v>391</v>
      </c>
      <c r="E102" s="185">
        <f t="shared" si="0"/>
        <v>257</v>
      </c>
      <c r="F102" s="186"/>
      <c r="G102" s="186"/>
      <c r="H102" s="186"/>
      <c r="I102" s="186">
        <v>257</v>
      </c>
      <c r="J102" s="186"/>
      <c r="K102" s="186"/>
      <c r="L102" s="186"/>
      <c r="M102" s="186"/>
      <c r="N102" s="186"/>
    </row>
    <row r="103" spans="1:14" s="187" customFormat="1" ht="18">
      <c r="A103" s="565"/>
      <c r="B103" s="568"/>
      <c r="C103" s="568"/>
      <c r="D103" s="188" t="s">
        <v>477</v>
      </c>
      <c r="E103" s="189">
        <f>SUM(E102/E101)</f>
        <v>1</v>
      </c>
      <c r="F103" s="189"/>
      <c r="G103" s="189"/>
      <c r="H103" s="189"/>
      <c r="I103" s="189">
        <f>SUM(I102/I101)</f>
        <v>1</v>
      </c>
      <c r="J103" s="186"/>
      <c r="K103" s="186"/>
      <c r="L103" s="186"/>
      <c r="M103" s="186"/>
      <c r="N103" s="186"/>
    </row>
    <row r="104" spans="1:14" s="187" customFormat="1" ht="18">
      <c r="A104" s="565">
        <v>27</v>
      </c>
      <c r="B104" s="568">
        <v>105020</v>
      </c>
      <c r="C104" s="568" t="s">
        <v>30</v>
      </c>
      <c r="D104" s="188" t="s">
        <v>475</v>
      </c>
      <c r="E104" s="185">
        <f t="shared" si="0"/>
        <v>137</v>
      </c>
      <c r="F104" s="186"/>
      <c r="G104" s="186"/>
      <c r="H104" s="186"/>
      <c r="I104" s="186">
        <v>137</v>
      </c>
      <c r="J104" s="186"/>
      <c r="K104" s="186"/>
      <c r="L104" s="186"/>
      <c r="M104" s="186"/>
      <c r="N104" s="186"/>
    </row>
    <row r="105" spans="1:14" s="187" customFormat="1" ht="18">
      <c r="A105" s="565"/>
      <c r="B105" s="568"/>
      <c r="C105" s="568"/>
      <c r="D105" s="188" t="s">
        <v>476</v>
      </c>
      <c r="E105" s="185">
        <f>I105</f>
        <v>165</v>
      </c>
      <c r="F105" s="186"/>
      <c r="G105" s="186"/>
      <c r="H105" s="186"/>
      <c r="I105" s="186">
        <v>165</v>
      </c>
      <c r="J105" s="186"/>
      <c r="K105" s="186"/>
      <c r="L105" s="186"/>
      <c r="M105" s="186"/>
      <c r="N105" s="186"/>
    </row>
    <row r="106" spans="1:14" s="187" customFormat="1" ht="18">
      <c r="A106" s="565"/>
      <c r="B106" s="568"/>
      <c r="C106" s="568"/>
      <c r="D106" s="188" t="s">
        <v>391</v>
      </c>
      <c r="E106" s="185">
        <f t="shared" si="0"/>
        <v>165</v>
      </c>
      <c r="F106" s="186"/>
      <c r="G106" s="186"/>
      <c r="H106" s="186"/>
      <c r="I106" s="186">
        <v>165</v>
      </c>
      <c r="J106" s="186"/>
      <c r="K106" s="186"/>
      <c r="L106" s="186"/>
      <c r="M106" s="186"/>
      <c r="N106" s="186"/>
    </row>
    <row r="107" spans="1:14" s="187" customFormat="1" ht="18">
      <c r="A107" s="565"/>
      <c r="B107" s="568"/>
      <c r="C107" s="568"/>
      <c r="D107" s="188" t="s">
        <v>477</v>
      </c>
      <c r="E107" s="189">
        <f>SUM(E106/E105)</f>
        <v>1</v>
      </c>
      <c r="F107" s="189"/>
      <c r="G107" s="189"/>
      <c r="H107" s="189"/>
      <c r="I107" s="189">
        <f>SUM(I106/I105)</f>
        <v>1</v>
      </c>
      <c r="J107" s="186"/>
      <c r="K107" s="186"/>
      <c r="L107" s="186"/>
      <c r="M107" s="186"/>
      <c r="N107" s="186"/>
    </row>
    <row r="108" spans="1:14" s="187" customFormat="1" ht="18">
      <c r="A108" s="565">
        <v>28</v>
      </c>
      <c r="B108" s="568">
        <v>107051</v>
      </c>
      <c r="C108" s="568" t="s">
        <v>31</v>
      </c>
      <c r="D108" s="188" t="s">
        <v>475</v>
      </c>
      <c r="E108" s="185">
        <f t="shared" si="0"/>
        <v>768</v>
      </c>
      <c r="F108" s="186"/>
      <c r="G108" s="186"/>
      <c r="H108" s="186"/>
      <c r="I108" s="185"/>
      <c r="J108" s="185">
        <v>768</v>
      </c>
      <c r="K108" s="186"/>
      <c r="L108" s="186"/>
      <c r="M108" s="186"/>
      <c r="N108" s="186"/>
    </row>
    <row r="109" spans="1:14" s="187" customFormat="1" ht="18">
      <c r="A109" s="565"/>
      <c r="B109" s="568"/>
      <c r="C109" s="568"/>
      <c r="D109" s="188" t="s">
        <v>476</v>
      </c>
      <c r="E109" s="185">
        <f t="shared" si="0"/>
        <v>768</v>
      </c>
      <c r="F109" s="186"/>
      <c r="G109" s="186"/>
      <c r="H109" s="186"/>
      <c r="I109" s="185"/>
      <c r="J109" s="185">
        <v>768</v>
      </c>
      <c r="K109" s="186"/>
      <c r="L109" s="186"/>
      <c r="M109" s="186"/>
      <c r="N109" s="186"/>
    </row>
    <row r="110" spans="1:14" s="187" customFormat="1" ht="18">
      <c r="A110" s="565"/>
      <c r="B110" s="568"/>
      <c r="C110" s="568"/>
      <c r="D110" s="188" t="s">
        <v>391</v>
      </c>
      <c r="E110" s="185">
        <f t="shared" si="0"/>
        <v>768</v>
      </c>
      <c r="F110" s="186"/>
      <c r="G110" s="186"/>
      <c r="H110" s="186"/>
      <c r="I110" s="185"/>
      <c r="J110" s="185">
        <v>768</v>
      </c>
      <c r="K110" s="186"/>
      <c r="L110" s="186"/>
      <c r="M110" s="186"/>
      <c r="N110" s="186"/>
    </row>
    <row r="111" spans="1:14" s="187" customFormat="1" ht="18">
      <c r="A111" s="565"/>
      <c r="B111" s="568"/>
      <c r="C111" s="568"/>
      <c r="D111" s="188" t="s">
        <v>477</v>
      </c>
      <c r="E111" s="189">
        <f>SUM(E110/E109)</f>
        <v>1</v>
      </c>
      <c r="F111" s="189"/>
      <c r="G111" s="189"/>
      <c r="H111" s="189"/>
      <c r="I111" s="189"/>
      <c r="J111" s="189">
        <f>SUM(J110/J109)</f>
        <v>1</v>
      </c>
      <c r="K111" s="186"/>
      <c r="L111" s="186"/>
      <c r="M111" s="186"/>
      <c r="N111" s="186"/>
    </row>
    <row r="112" spans="1:14" s="187" customFormat="1" ht="18">
      <c r="A112" s="565">
        <v>29</v>
      </c>
      <c r="B112" s="568">
        <v>107052</v>
      </c>
      <c r="C112" s="568" t="s">
        <v>32</v>
      </c>
      <c r="D112" s="188" t="s">
        <v>475</v>
      </c>
      <c r="E112" s="185">
        <f t="shared" si="0"/>
        <v>98</v>
      </c>
      <c r="F112" s="186"/>
      <c r="G112" s="186"/>
      <c r="H112" s="186"/>
      <c r="I112" s="185"/>
      <c r="J112" s="185">
        <v>98</v>
      </c>
      <c r="K112" s="186"/>
      <c r="L112" s="186"/>
      <c r="M112" s="186"/>
      <c r="N112" s="186"/>
    </row>
    <row r="113" spans="1:14" s="187" customFormat="1" ht="18">
      <c r="A113" s="565"/>
      <c r="B113" s="568"/>
      <c r="C113" s="568"/>
      <c r="D113" s="188" t="s">
        <v>476</v>
      </c>
      <c r="E113" s="185">
        <f t="shared" si="0"/>
        <v>98</v>
      </c>
      <c r="F113" s="186"/>
      <c r="G113" s="186"/>
      <c r="H113" s="186"/>
      <c r="I113" s="185"/>
      <c r="J113" s="185">
        <v>98</v>
      </c>
      <c r="K113" s="186"/>
      <c r="L113" s="186"/>
      <c r="M113" s="186"/>
      <c r="N113" s="186"/>
    </row>
    <row r="114" spans="1:14" s="187" customFormat="1" ht="18">
      <c r="A114" s="565"/>
      <c r="B114" s="568"/>
      <c r="C114" s="568"/>
      <c r="D114" s="188" t="s">
        <v>391</v>
      </c>
      <c r="E114" s="185">
        <f t="shared" si="0"/>
        <v>98</v>
      </c>
      <c r="F114" s="186"/>
      <c r="G114" s="186"/>
      <c r="H114" s="186"/>
      <c r="I114" s="185"/>
      <c r="J114" s="185">
        <v>98</v>
      </c>
      <c r="K114" s="186"/>
      <c r="L114" s="186"/>
      <c r="M114" s="186"/>
      <c r="N114" s="186"/>
    </row>
    <row r="115" spans="1:14" s="187" customFormat="1" ht="18">
      <c r="A115" s="565"/>
      <c r="B115" s="568"/>
      <c r="C115" s="568"/>
      <c r="D115" s="188" t="s">
        <v>477</v>
      </c>
      <c r="E115" s="189">
        <f>SUM(E114/E113)</f>
        <v>1</v>
      </c>
      <c r="F115" s="189"/>
      <c r="G115" s="189"/>
      <c r="H115" s="189"/>
      <c r="I115" s="189"/>
      <c r="J115" s="189">
        <f>SUM(J114/J113)</f>
        <v>1</v>
      </c>
      <c r="K115" s="186"/>
      <c r="L115" s="186"/>
      <c r="M115" s="186"/>
      <c r="N115" s="186"/>
    </row>
    <row r="116" spans="1:14" s="187" customFormat="1" ht="18">
      <c r="A116" s="565">
        <v>30</v>
      </c>
      <c r="B116" s="568">
        <v>107054</v>
      </c>
      <c r="C116" s="568" t="s">
        <v>33</v>
      </c>
      <c r="D116" s="188" t="s">
        <v>475</v>
      </c>
      <c r="E116" s="185">
        <f t="shared" si="0"/>
        <v>868</v>
      </c>
      <c r="F116" s="186"/>
      <c r="G116" s="186"/>
      <c r="H116" s="186"/>
      <c r="I116" s="185"/>
      <c r="J116" s="185">
        <v>868</v>
      </c>
      <c r="K116" s="186"/>
      <c r="L116" s="186"/>
      <c r="M116" s="186"/>
      <c r="N116" s="186"/>
    </row>
    <row r="117" spans="1:14" s="187" customFormat="1" ht="18">
      <c r="A117" s="565"/>
      <c r="B117" s="568"/>
      <c r="C117" s="568"/>
      <c r="D117" s="188" t="s">
        <v>476</v>
      </c>
      <c r="E117" s="185">
        <f t="shared" si="0"/>
        <v>868</v>
      </c>
      <c r="F117" s="186"/>
      <c r="G117" s="186"/>
      <c r="H117" s="186"/>
      <c r="I117" s="185"/>
      <c r="J117" s="185">
        <v>868</v>
      </c>
      <c r="K117" s="186"/>
      <c r="L117" s="186"/>
      <c r="M117" s="186"/>
      <c r="N117" s="186"/>
    </row>
    <row r="118" spans="1:14" s="187" customFormat="1" ht="18">
      <c r="A118" s="565"/>
      <c r="B118" s="568"/>
      <c r="C118" s="568"/>
      <c r="D118" s="188" t="s">
        <v>391</v>
      </c>
      <c r="E118" s="185">
        <f t="shared" si="0"/>
        <v>868</v>
      </c>
      <c r="F118" s="186"/>
      <c r="G118" s="186"/>
      <c r="H118" s="186"/>
      <c r="I118" s="185"/>
      <c r="J118" s="185">
        <v>868</v>
      </c>
      <c r="K118" s="186"/>
      <c r="L118" s="186"/>
      <c r="M118" s="186"/>
      <c r="N118" s="186"/>
    </row>
    <row r="119" spans="1:14" s="187" customFormat="1" ht="18">
      <c r="A119" s="565"/>
      <c r="B119" s="568"/>
      <c r="C119" s="568"/>
      <c r="D119" s="188" t="s">
        <v>477</v>
      </c>
      <c r="E119" s="189">
        <f>SUM(E118/E117)</f>
        <v>1</v>
      </c>
      <c r="F119" s="189"/>
      <c r="G119" s="189"/>
      <c r="H119" s="189"/>
      <c r="I119" s="189"/>
      <c r="J119" s="189">
        <f>SUM(J118/J117)</f>
        <v>1</v>
      </c>
      <c r="K119" s="186"/>
      <c r="L119" s="186"/>
      <c r="M119" s="186"/>
      <c r="N119" s="186"/>
    </row>
    <row r="120" spans="1:14" s="187" customFormat="1" ht="18">
      <c r="A120" s="565">
        <v>31</v>
      </c>
      <c r="B120" s="568">
        <v>107060</v>
      </c>
      <c r="C120" s="568" t="s">
        <v>34</v>
      </c>
      <c r="D120" s="188" t="s">
        <v>475</v>
      </c>
      <c r="E120" s="185">
        <f t="shared" si="0"/>
        <v>1065</v>
      </c>
      <c r="F120" s="186"/>
      <c r="G120" s="186"/>
      <c r="H120" s="186"/>
      <c r="I120" s="185">
        <v>1065</v>
      </c>
      <c r="J120" s="185"/>
      <c r="K120" s="186"/>
      <c r="L120" s="186"/>
      <c r="M120" s="186"/>
      <c r="N120" s="186"/>
    </row>
    <row r="121" spans="1:14" s="187" customFormat="1" ht="18">
      <c r="A121" s="565"/>
      <c r="B121" s="568"/>
      <c r="C121" s="568"/>
      <c r="D121" s="188" t="s">
        <v>476</v>
      </c>
      <c r="E121" s="185">
        <f t="shared" si="0"/>
        <v>1745</v>
      </c>
      <c r="F121" s="186"/>
      <c r="G121" s="186"/>
      <c r="H121" s="186"/>
      <c r="I121" s="185">
        <v>1745</v>
      </c>
      <c r="J121" s="185"/>
      <c r="K121" s="186"/>
      <c r="L121" s="186"/>
      <c r="M121" s="186"/>
      <c r="N121" s="186"/>
    </row>
    <row r="122" spans="1:14" s="187" customFormat="1" ht="18">
      <c r="A122" s="565"/>
      <c r="B122" s="568"/>
      <c r="C122" s="568"/>
      <c r="D122" s="188" t="s">
        <v>391</v>
      </c>
      <c r="E122" s="185">
        <f t="shared" si="0"/>
        <v>1745</v>
      </c>
      <c r="F122" s="186"/>
      <c r="G122" s="186"/>
      <c r="H122" s="186"/>
      <c r="I122" s="185">
        <v>1745</v>
      </c>
      <c r="J122" s="185"/>
      <c r="K122" s="186"/>
      <c r="L122" s="186"/>
      <c r="M122" s="186"/>
      <c r="N122" s="186"/>
    </row>
    <row r="123" spans="1:14" s="187" customFormat="1" ht="18">
      <c r="A123" s="565"/>
      <c r="B123" s="568"/>
      <c r="C123" s="568"/>
      <c r="D123" s="188" t="s">
        <v>477</v>
      </c>
      <c r="E123" s="189">
        <f>SUM(E122/E121)</f>
        <v>1</v>
      </c>
      <c r="F123" s="189"/>
      <c r="G123" s="189"/>
      <c r="H123" s="189"/>
      <c r="I123" s="189">
        <f>SUM(I122/I121)</f>
        <v>1</v>
      </c>
      <c r="J123" s="185"/>
      <c r="K123" s="186"/>
      <c r="L123" s="186"/>
      <c r="M123" s="186"/>
      <c r="N123" s="186"/>
    </row>
    <row r="124" spans="1:14" s="187" customFormat="1" ht="18">
      <c r="A124" s="565">
        <v>32</v>
      </c>
      <c r="B124" s="568">
        <v>900070</v>
      </c>
      <c r="C124" s="568" t="s">
        <v>180</v>
      </c>
      <c r="D124" s="188" t="s">
        <v>475</v>
      </c>
      <c r="E124" s="185">
        <f t="shared" si="0"/>
        <v>68690</v>
      </c>
      <c r="F124" s="186"/>
      <c r="G124" s="186"/>
      <c r="H124" s="186"/>
      <c r="I124" s="186"/>
      <c r="J124" s="186">
        <v>68690</v>
      </c>
      <c r="K124" s="186"/>
      <c r="L124" s="186"/>
      <c r="M124" s="186"/>
      <c r="N124" s="191"/>
    </row>
    <row r="125" spans="1:14" s="187" customFormat="1" ht="18">
      <c r="A125" s="565"/>
      <c r="B125" s="568"/>
      <c r="C125" s="568"/>
      <c r="D125" s="188" t="s">
        <v>476</v>
      </c>
      <c r="E125" s="185">
        <f>SUM(F125:N125)</f>
        <v>23327</v>
      </c>
      <c r="F125" s="186"/>
      <c r="G125" s="186"/>
      <c r="H125" s="186"/>
      <c r="I125" s="186"/>
      <c r="J125" s="186">
        <v>23327</v>
      </c>
      <c r="K125" s="186"/>
      <c r="L125" s="186"/>
      <c r="M125" s="186"/>
      <c r="N125" s="191"/>
    </row>
    <row r="126" spans="1:14" s="187" customFormat="1" ht="18">
      <c r="A126" s="565"/>
      <c r="B126" s="568"/>
      <c r="C126" s="568"/>
      <c r="D126" s="188" t="s">
        <v>391</v>
      </c>
      <c r="E126" s="185">
        <f t="shared" si="0"/>
        <v>69869</v>
      </c>
      <c r="F126" s="186"/>
      <c r="G126" s="186"/>
      <c r="H126" s="186"/>
      <c r="I126" s="186"/>
      <c r="J126" s="186"/>
      <c r="K126" s="186"/>
      <c r="L126" s="186"/>
      <c r="M126" s="186"/>
      <c r="N126" s="191">
        <v>69869</v>
      </c>
    </row>
    <row r="127" spans="1:14" s="187" customFormat="1" ht="18">
      <c r="A127" s="565"/>
      <c r="B127" s="568"/>
      <c r="C127" s="568"/>
      <c r="D127" s="188" t="s">
        <v>477</v>
      </c>
      <c r="E127" s="189">
        <f>SUM(E126/E125)</f>
        <v>2.9951986967891284</v>
      </c>
      <c r="F127" s="189"/>
      <c r="G127" s="189"/>
      <c r="H127" s="189"/>
      <c r="I127" s="189"/>
      <c r="J127" s="189">
        <f>SUM(J126/J125)</f>
        <v>0</v>
      </c>
      <c r="K127" s="186"/>
      <c r="L127" s="186"/>
      <c r="M127" s="186"/>
      <c r="N127" s="191"/>
    </row>
    <row r="128" spans="1:15" ht="16.5" customHeight="1">
      <c r="A128" s="567">
        <v>33</v>
      </c>
      <c r="B128" s="577" t="s">
        <v>474</v>
      </c>
      <c r="C128" s="566" t="s">
        <v>349</v>
      </c>
      <c r="D128" s="192" t="s">
        <v>475</v>
      </c>
      <c r="E128" s="193">
        <f>E4+E8+E12+E20+E24+E28+E32+E36+E40+E44+E48+E52+E56+E60+E64+E68+E72+E76+E80+E84+E88+E92+E96+E100+E104+E108+E112+E116+E120+E124</f>
        <v>231757</v>
      </c>
      <c r="F128" s="193">
        <f aca="true" t="shared" si="1" ref="F128:N128">F4+F8+F12+F20+F24+F28+F32+F36+F40+F44+F48+F52+F56+F60+F64+F68+F72+F76+F80+F84+F88+F92+F96+F100+F104+F108+F112+F116+F120+F124</f>
        <v>9382</v>
      </c>
      <c r="G128" s="193">
        <f t="shared" si="1"/>
        <v>2360</v>
      </c>
      <c r="H128" s="193">
        <f t="shared" si="1"/>
        <v>38627</v>
      </c>
      <c r="I128" s="193">
        <f t="shared" si="1"/>
        <v>2028</v>
      </c>
      <c r="J128" s="193">
        <f t="shared" si="1"/>
        <v>75121</v>
      </c>
      <c r="K128" s="193">
        <f t="shared" si="1"/>
        <v>8505</v>
      </c>
      <c r="L128" s="193">
        <f t="shared" si="1"/>
        <v>19161</v>
      </c>
      <c r="M128" s="193">
        <f t="shared" si="1"/>
        <v>0</v>
      </c>
      <c r="N128" s="193">
        <f t="shared" si="1"/>
        <v>76573</v>
      </c>
      <c r="O128" s="194"/>
    </row>
    <row r="129" spans="1:15" s="187" customFormat="1" ht="16.5" customHeight="1">
      <c r="A129" s="567"/>
      <c r="B129" s="577"/>
      <c r="C129" s="566"/>
      <c r="D129" s="192" t="s">
        <v>476</v>
      </c>
      <c r="E129" s="193">
        <f>E5+E9+E13+E21+E25+E29+E33+E37+E41+E45+E49+E53+E57+E61+E65+E69+E73+E77+E81+E85+E89+E93+E97+E101+E105+E109+E113+E117+E121+E125</f>
        <v>254931</v>
      </c>
      <c r="F129" s="193">
        <f aca="true" t="shared" si="2" ref="F129:N129">F5+F9+F13+F21+F25+F29+F33+F37+F41+F45+F49+F53+F57+F61+F65+F69+F73+F77+F81+F85+F89+F93+F97+F101+F105+F109+F113+F117+F121+F125</f>
        <v>15088</v>
      </c>
      <c r="G129" s="193">
        <f t="shared" si="2"/>
        <v>3104</v>
      </c>
      <c r="H129" s="193">
        <f t="shared" si="2"/>
        <v>34341</v>
      </c>
      <c r="I129" s="193">
        <f t="shared" si="2"/>
        <v>2451</v>
      </c>
      <c r="J129" s="193">
        <f t="shared" si="2"/>
        <v>33247</v>
      </c>
      <c r="K129" s="193">
        <f t="shared" si="2"/>
        <v>9199</v>
      </c>
      <c r="L129" s="193">
        <f t="shared" si="2"/>
        <v>2228</v>
      </c>
      <c r="M129" s="193">
        <f t="shared" si="2"/>
        <v>0</v>
      </c>
      <c r="N129" s="193">
        <f t="shared" si="2"/>
        <v>155423</v>
      </c>
      <c r="O129" s="195"/>
    </row>
    <row r="130" spans="1:15" ht="16.5" customHeight="1">
      <c r="A130" s="567"/>
      <c r="B130" s="577"/>
      <c r="C130" s="566"/>
      <c r="D130" s="192" t="s">
        <v>391</v>
      </c>
      <c r="E130" s="193">
        <f>E6+E10+E14+E22+E26+E30+E34+E38+E42+E46+E50+E54+E58+E62+E66+E70+E74+E78+E82+E86+E90+E94+E98+E102+E106+E110+E114+E118+E122+E126+E18</f>
        <v>220457</v>
      </c>
      <c r="F130" s="193">
        <f aca="true" t="shared" si="3" ref="F130:N130">F6+F10+F14+F22+F26+F30+F34+F38+F42+F46+F50+F54+F58+F62+F66+F70+F74+F78+F82+F86+F90+F94+F98+F102+F106+F110+F114+F118+F122+F126+F18</f>
        <v>15088</v>
      </c>
      <c r="G130" s="193">
        <f t="shared" si="3"/>
        <v>3104</v>
      </c>
      <c r="H130" s="193">
        <f t="shared" si="3"/>
        <v>33962</v>
      </c>
      <c r="I130" s="193">
        <f t="shared" si="3"/>
        <v>2301</v>
      </c>
      <c r="J130" s="193">
        <f t="shared" si="3"/>
        <v>9769</v>
      </c>
      <c r="K130" s="193">
        <f t="shared" si="3"/>
        <v>9200</v>
      </c>
      <c r="L130" s="193">
        <f t="shared" si="3"/>
        <v>2228</v>
      </c>
      <c r="M130" s="193">
        <f t="shared" si="3"/>
        <v>0</v>
      </c>
      <c r="N130" s="193">
        <f t="shared" si="3"/>
        <v>144805</v>
      </c>
      <c r="O130" s="194">
        <f>SUM(F130:N130)</f>
        <v>220457</v>
      </c>
    </row>
    <row r="131" spans="1:14" ht="16.5" customHeight="1">
      <c r="A131" s="567"/>
      <c r="B131" s="577"/>
      <c r="C131" s="566"/>
      <c r="D131" s="192" t="s">
        <v>477</v>
      </c>
      <c r="E131" s="196">
        <f>SUM(E130/E129)</f>
        <v>0.8647712518289262</v>
      </c>
      <c r="F131" s="196">
        <f aca="true" t="shared" si="4" ref="F131:N131">SUM(F130/F129)</f>
        <v>1</v>
      </c>
      <c r="G131" s="196">
        <f t="shared" si="4"/>
        <v>1</v>
      </c>
      <c r="H131" s="196">
        <f t="shared" si="4"/>
        <v>0.9889636294807955</v>
      </c>
      <c r="I131" s="196">
        <f t="shared" si="4"/>
        <v>0.9388004895960832</v>
      </c>
      <c r="J131" s="196">
        <f t="shared" si="4"/>
        <v>0.293831022347881</v>
      </c>
      <c r="K131" s="196">
        <f t="shared" si="4"/>
        <v>1.0001087074682031</v>
      </c>
      <c r="L131" s="196">
        <f t="shared" si="4"/>
        <v>1</v>
      </c>
      <c r="M131" s="196"/>
      <c r="N131" s="196">
        <f t="shared" si="4"/>
        <v>0.9316832129092862</v>
      </c>
    </row>
  </sheetData>
  <sheetProtection/>
  <mergeCells count="93">
    <mergeCell ref="B128:B131"/>
    <mergeCell ref="B4:B7"/>
    <mergeCell ref="C60:C63"/>
    <mergeCell ref="C64:C67"/>
    <mergeCell ref="C24:C27"/>
    <mergeCell ref="B24:B27"/>
    <mergeCell ref="C28:C31"/>
    <mergeCell ref="B28:B31"/>
    <mergeCell ref="C4:C7"/>
    <mergeCell ref="C8:C11"/>
    <mergeCell ref="B8:B11"/>
    <mergeCell ref="C12:C15"/>
    <mergeCell ref="B12:B15"/>
    <mergeCell ref="B16:B19"/>
    <mergeCell ref="C16:C19"/>
    <mergeCell ref="C20:C23"/>
    <mergeCell ref="B20:B23"/>
    <mergeCell ref="B32:B35"/>
    <mergeCell ref="C36:C39"/>
    <mergeCell ref="B36:B39"/>
    <mergeCell ref="C40:C43"/>
    <mergeCell ref="B40:B43"/>
    <mergeCell ref="C32:C35"/>
    <mergeCell ref="B44:B47"/>
    <mergeCell ref="C44:C47"/>
    <mergeCell ref="C52:C55"/>
    <mergeCell ref="B52:B55"/>
    <mergeCell ref="B56:B59"/>
    <mergeCell ref="B60:B63"/>
    <mergeCell ref="C56:C59"/>
    <mergeCell ref="C48:C51"/>
    <mergeCell ref="B48:B51"/>
    <mergeCell ref="B64:B67"/>
    <mergeCell ref="C68:C71"/>
    <mergeCell ref="B68:B71"/>
    <mergeCell ref="C72:C75"/>
    <mergeCell ref="B72:B75"/>
    <mergeCell ref="C80:C83"/>
    <mergeCell ref="B80:B83"/>
    <mergeCell ref="B76:B79"/>
    <mergeCell ref="C76:C79"/>
    <mergeCell ref="C84:C87"/>
    <mergeCell ref="B84:B87"/>
    <mergeCell ref="C88:C91"/>
    <mergeCell ref="B88:B91"/>
    <mergeCell ref="B112:B115"/>
    <mergeCell ref="C92:C95"/>
    <mergeCell ref="B92:B95"/>
    <mergeCell ref="C96:C99"/>
    <mergeCell ref="B96:B99"/>
    <mergeCell ref="C100:C103"/>
    <mergeCell ref="B100:B103"/>
    <mergeCell ref="B116:B119"/>
    <mergeCell ref="C120:C123"/>
    <mergeCell ref="B120:B123"/>
    <mergeCell ref="C124:C127"/>
    <mergeCell ref="B124:B127"/>
    <mergeCell ref="C104:C107"/>
    <mergeCell ref="B104:B107"/>
    <mergeCell ref="C108:C111"/>
    <mergeCell ref="B108:B111"/>
    <mergeCell ref="C112:C115"/>
    <mergeCell ref="A4:A7"/>
    <mergeCell ref="A8:A11"/>
    <mergeCell ref="A12:A15"/>
    <mergeCell ref="A20:A23"/>
    <mergeCell ref="A24:A27"/>
    <mergeCell ref="A28:A31"/>
    <mergeCell ref="A32:A35"/>
    <mergeCell ref="A36:A39"/>
    <mergeCell ref="A40:A43"/>
    <mergeCell ref="A48:A51"/>
    <mergeCell ref="A52:A55"/>
    <mergeCell ref="A56:A59"/>
    <mergeCell ref="A60:A63"/>
    <mergeCell ref="A64:A67"/>
    <mergeCell ref="A68:A71"/>
    <mergeCell ref="A72:A75"/>
    <mergeCell ref="A80:A83"/>
    <mergeCell ref="A84:A87"/>
    <mergeCell ref="A88:A91"/>
    <mergeCell ref="A92:A95"/>
    <mergeCell ref="A96:A99"/>
    <mergeCell ref="A124:A127"/>
    <mergeCell ref="C128:C131"/>
    <mergeCell ref="A128:A131"/>
    <mergeCell ref="A100:A103"/>
    <mergeCell ref="A104:A107"/>
    <mergeCell ref="A108:A111"/>
    <mergeCell ref="A112:A115"/>
    <mergeCell ref="A116:A119"/>
    <mergeCell ref="A120:A123"/>
    <mergeCell ref="C116:C119"/>
  </mergeCells>
  <printOptions/>
  <pageMargins left="0.1968503937007874" right="0.15748031496062992" top="0.7846875" bottom="0.984251968503937" header="0.5118110236220472" footer="0.5118110236220472"/>
  <pageSetup fitToHeight="1" fitToWidth="1" horizontalDpi="600" verticalDpi="600" orientation="portrait" paperSize="9" scale="29" r:id="rId1"/>
  <headerFooter alignWithMargins="0">
    <oddHeader>&amp;LMAGYARPOLÁNY KÖZSÉG 
ÖNKORMÁNYZATA&amp;C2015.ÉVI ZÁRSZÁMADÁS
KIADÁSOK 
&amp;R10. melléklet a 6/2016. (V. 31.) önkormányzati rendelethez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5"/>
  <sheetViews>
    <sheetView view="pageLayout" zoomScaleSheetLayoutView="100" workbookViewId="0" topLeftCell="A1">
      <selection activeCell="I1" sqref="I1"/>
    </sheetView>
  </sheetViews>
  <sheetFormatPr defaultColWidth="9.00390625" defaultRowHeight="12.75"/>
  <cols>
    <col min="1" max="1" width="9.125" style="19" customWidth="1"/>
    <col min="2" max="2" width="2.25390625" style="77" bestFit="1" customWidth="1"/>
    <col min="3" max="3" width="10.125" style="19" bestFit="1" customWidth="1"/>
    <col min="4" max="4" width="80.00390625" style="0" bestFit="1" customWidth="1"/>
    <col min="5" max="5" width="14.75390625" style="68" customWidth="1"/>
    <col min="6" max="6" width="14.625" style="68" bestFit="1" customWidth="1"/>
    <col min="7" max="7" width="14.00390625" style="417" customWidth="1"/>
    <col min="8" max="8" width="16.25390625" style="68" hidden="1" customWidth="1"/>
    <col min="9" max="9" width="13.875" style="337" bestFit="1" customWidth="1"/>
  </cols>
  <sheetData>
    <row r="1" spans="4:9" ht="15">
      <c r="D1" s="20" t="s">
        <v>76</v>
      </c>
      <c r="E1" s="22"/>
      <c r="F1" s="251"/>
      <c r="G1" s="397"/>
      <c r="H1"/>
      <c r="I1" s="327"/>
    </row>
    <row r="2" spans="4:9" ht="27" customHeight="1">
      <c r="D2" s="40" t="s">
        <v>77</v>
      </c>
      <c r="E2" s="22"/>
      <c r="F2" s="251"/>
      <c r="G2" s="397"/>
      <c r="H2"/>
      <c r="I2" s="327"/>
    </row>
    <row r="3" spans="2:9" s="19" customFormat="1" ht="15">
      <c r="B3" s="77"/>
      <c r="D3" s="20"/>
      <c r="E3" s="21" t="s">
        <v>973</v>
      </c>
      <c r="F3" s="251"/>
      <c r="G3" s="398"/>
      <c r="I3" s="328"/>
    </row>
    <row r="4" spans="1:9" ht="15.75">
      <c r="A4" s="592" t="s">
        <v>974</v>
      </c>
      <c r="B4" s="522" t="s">
        <v>1</v>
      </c>
      <c r="C4" s="522"/>
      <c r="D4" s="13" t="s">
        <v>339</v>
      </c>
      <c r="E4" s="25" t="s">
        <v>3</v>
      </c>
      <c r="F4" s="253" t="s">
        <v>4</v>
      </c>
      <c r="G4" s="399" t="s">
        <v>5</v>
      </c>
      <c r="H4" s="324"/>
      <c r="I4" s="329" t="s">
        <v>6</v>
      </c>
    </row>
    <row r="5" spans="1:9" ht="15">
      <c r="A5" s="593"/>
      <c r="B5" s="648" t="s">
        <v>37</v>
      </c>
      <c r="C5" s="648"/>
      <c r="D5" s="255" t="s">
        <v>185</v>
      </c>
      <c r="E5" s="256" t="s">
        <v>975</v>
      </c>
      <c r="F5" s="257" t="s">
        <v>976</v>
      </c>
      <c r="G5" s="343" t="s">
        <v>393</v>
      </c>
      <c r="H5" s="144"/>
      <c r="I5" s="330" t="s">
        <v>1145</v>
      </c>
    </row>
    <row r="6" spans="1:9" ht="15">
      <c r="A6" s="24">
        <v>1</v>
      </c>
      <c r="B6" s="79" t="s">
        <v>335</v>
      </c>
      <c r="C6" s="24">
        <v>121</v>
      </c>
      <c r="D6" s="8" t="s">
        <v>977</v>
      </c>
      <c r="E6" s="10">
        <v>1795</v>
      </c>
      <c r="F6" s="253">
        <v>1795</v>
      </c>
      <c r="G6" s="253">
        <v>1795</v>
      </c>
      <c r="H6" s="144"/>
      <c r="I6" s="330">
        <f>G6/F6</f>
        <v>1</v>
      </c>
    </row>
    <row r="7" spans="1:9" ht="15">
      <c r="A7" s="24">
        <v>2</v>
      </c>
      <c r="B7" s="79" t="s">
        <v>335</v>
      </c>
      <c r="C7" s="24">
        <v>121</v>
      </c>
      <c r="D7" s="8" t="s">
        <v>978</v>
      </c>
      <c r="E7" s="10">
        <v>270</v>
      </c>
      <c r="F7" s="253">
        <v>270</v>
      </c>
      <c r="G7" s="253">
        <v>270</v>
      </c>
      <c r="H7" s="144"/>
      <c r="I7" s="330">
        <f aca="true" t="shared" si="0" ref="I7:I44">G7/F7</f>
        <v>1</v>
      </c>
    </row>
    <row r="8" spans="1:9" ht="15">
      <c r="A8" s="24">
        <v>3</v>
      </c>
      <c r="B8" s="79" t="s">
        <v>335</v>
      </c>
      <c r="C8" s="24">
        <v>121</v>
      </c>
      <c r="D8" s="8" t="s">
        <v>979</v>
      </c>
      <c r="E8" s="10">
        <v>242</v>
      </c>
      <c r="F8" s="253">
        <v>242</v>
      </c>
      <c r="G8" s="253">
        <v>242</v>
      </c>
      <c r="H8" s="144"/>
      <c r="I8" s="330">
        <f t="shared" si="0"/>
        <v>1</v>
      </c>
    </row>
    <row r="9" spans="1:9" ht="15">
      <c r="A9" s="24">
        <v>4</v>
      </c>
      <c r="B9" s="79" t="s">
        <v>335</v>
      </c>
      <c r="C9" s="24">
        <v>12</v>
      </c>
      <c r="D9" s="258" t="s">
        <v>980</v>
      </c>
      <c r="E9" s="259"/>
      <c r="F9" s="253">
        <v>10</v>
      </c>
      <c r="G9" s="253">
        <v>10</v>
      </c>
      <c r="H9" s="144"/>
      <c r="I9" s="330">
        <f t="shared" si="0"/>
        <v>1</v>
      </c>
    </row>
    <row r="10" spans="1:9" ht="15">
      <c r="A10" s="24">
        <v>5</v>
      </c>
      <c r="B10" s="79" t="s">
        <v>335</v>
      </c>
      <c r="C10" s="30">
        <v>12</v>
      </c>
      <c r="D10" s="260" t="s">
        <v>981</v>
      </c>
      <c r="E10" s="261">
        <v>2307</v>
      </c>
      <c r="F10" s="262">
        <v>2317</v>
      </c>
      <c r="G10" s="262">
        <v>2317</v>
      </c>
      <c r="H10" s="338"/>
      <c r="I10" s="339">
        <f t="shared" si="0"/>
        <v>1</v>
      </c>
    </row>
    <row r="11" spans="1:9" ht="15">
      <c r="A11" s="24">
        <v>6</v>
      </c>
      <c r="B11" s="79" t="s">
        <v>335</v>
      </c>
      <c r="C11" s="24">
        <v>2</v>
      </c>
      <c r="D11" s="28" t="s">
        <v>982</v>
      </c>
      <c r="E11" s="10">
        <v>623</v>
      </c>
      <c r="F11" s="253">
        <v>496</v>
      </c>
      <c r="G11" s="343">
        <v>496</v>
      </c>
      <c r="H11" s="144"/>
      <c r="I11" s="330">
        <f t="shared" si="0"/>
        <v>1</v>
      </c>
    </row>
    <row r="12" spans="1:9" ht="15">
      <c r="A12" s="24">
        <v>7</v>
      </c>
      <c r="B12" s="79" t="s">
        <v>335</v>
      </c>
      <c r="C12" s="30">
        <v>2</v>
      </c>
      <c r="D12" s="27" t="s">
        <v>983</v>
      </c>
      <c r="E12" s="14">
        <v>623</v>
      </c>
      <c r="F12" s="262">
        <v>496</v>
      </c>
      <c r="G12" s="344">
        <v>496</v>
      </c>
      <c r="H12" s="338"/>
      <c r="I12" s="339">
        <f t="shared" si="0"/>
        <v>1</v>
      </c>
    </row>
    <row r="13" spans="1:9" ht="15">
      <c r="A13" s="24">
        <v>8</v>
      </c>
      <c r="B13" s="79" t="s">
        <v>335</v>
      </c>
      <c r="C13" s="24">
        <v>312</v>
      </c>
      <c r="D13" s="28" t="s">
        <v>58</v>
      </c>
      <c r="E13" s="12">
        <v>120</v>
      </c>
      <c r="F13" s="253">
        <v>51</v>
      </c>
      <c r="G13" s="343">
        <v>51</v>
      </c>
      <c r="H13" s="144"/>
      <c r="I13" s="330">
        <f t="shared" si="0"/>
        <v>1</v>
      </c>
    </row>
    <row r="14" spans="1:9" ht="15">
      <c r="A14" s="24">
        <v>9</v>
      </c>
      <c r="B14" s="79" t="s">
        <v>335</v>
      </c>
      <c r="C14" s="24">
        <v>311</v>
      </c>
      <c r="D14" s="28" t="s">
        <v>78</v>
      </c>
      <c r="E14" s="12">
        <v>30</v>
      </c>
      <c r="F14" s="253">
        <v>0</v>
      </c>
      <c r="G14" s="343">
        <v>0</v>
      </c>
      <c r="H14" s="144"/>
      <c r="I14" s="330" t="e">
        <f t="shared" si="0"/>
        <v>#DIV/0!</v>
      </c>
    </row>
    <row r="15" spans="1:9" ht="15">
      <c r="A15" s="24">
        <v>10</v>
      </c>
      <c r="B15" s="79" t="s">
        <v>335</v>
      </c>
      <c r="C15" s="24">
        <v>311</v>
      </c>
      <c r="D15" s="28" t="s">
        <v>395</v>
      </c>
      <c r="E15" s="12">
        <v>100</v>
      </c>
      <c r="F15" s="253">
        <v>24</v>
      </c>
      <c r="G15" s="343">
        <v>24</v>
      </c>
      <c r="H15" s="144"/>
      <c r="I15" s="330">
        <f t="shared" si="0"/>
        <v>1</v>
      </c>
    </row>
    <row r="16" spans="1:9" ht="15">
      <c r="A16" s="24">
        <v>11</v>
      </c>
      <c r="B16" s="79" t="s">
        <v>335</v>
      </c>
      <c r="C16" s="24">
        <v>312</v>
      </c>
      <c r="D16" s="28" t="s">
        <v>984</v>
      </c>
      <c r="E16" s="12"/>
      <c r="F16" s="253">
        <v>140</v>
      </c>
      <c r="G16" s="343">
        <v>140</v>
      </c>
      <c r="H16" s="144"/>
      <c r="I16" s="330">
        <f t="shared" si="0"/>
        <v>1</v>
      </c>
    </row>
    <row r="17" spans="1:9" ht="15">
      <c r="A17" s="24">
        <v>12</v>
      </c>
      <c r="B17" s="79" t="s">
        <v>335</v>
      </c>
      <c r="C17" s="30">
        <v>31</v>
      </c>
      <c r="D17" s="27" t="s">
        <v>985</v>
      </c>
      <c r="E17" s="43">
        <v>250</v>
      </c>
      <c r="F17" s="262">
        <v>215</v>
      </c>
      <c r="G17" s="344">
        <f>SUM(G13:G16)</f>
        <v>215</v>
      </c>
      <c r="H17" s="338"/>
      <c r="I17" s="339">
        <f t="shared" si="0"/>
        <v>1</v>
      </c>
    </row>
    <row r="18" spans="1:9" ht="15">
      <c r="A18" s="24">
        <v>13</v>
      </c>
      <c r="B18" s="79" t="s">
        <v>335</v>
      </c>
      <c r="C18" s="30">
        <v>32</v>
      </c>
      <c r="D18" s="27" t="s">
        <v>986</v>
      </c>
      <c r="E18" s="43"/>
      <c r="F18" s="262">
        <v>6</v>
      </c>
      <c r="G18" s="344">
        <v>6</v>
      </c>
      <c r="H18" s="338"/>
      <c r="I18" s="339">
        <f t="shared" si="0"/>
        <v>1</v>
      </c>
    </row>
    <row r="19" spans="1:9" ht="15">
      <c r="A19" s="24">
        <v>14</v>
      </c>
      <c r="B19" s="79" t="s">
        <v>335</v>
      </c>
      <c r="C19" s="135">
        <v>336</v>
      </c>
      <c r="D19" s="263" t="s">
        <v>987</v>
      </c>
      <c r="E19" s="264"/>
      <c r="F19" s="262">
        <v>10</v>
      </c>
      <c r="G19" s="344">
        <v>10</v>
      </c>
      <c r="H19" s="338"/>
      <c r="I19" s="339">
        <f t="shared" si="0"/>
        <v>1</v>
      </c>
    </row>
    <row r="20" spans="1:9" ht="15">
      <c r="A20" s="24">
        <v>15</v>
      </c>
      <c r="B20" s="79" t="s">
        <v>335</v>
      </c>
      <c r="C20" s="24">
        <v>337</v>
      </c>
      <c r="D20" s="265" t="s">
        <v>988</v>
      </c>
      <c r="E20" s="10">
        <v>120</v>
      </c>
      <c r="F20" s="253">
        <v>36</v>
      </c>
      <c r="G20" s="343">
        <v>36</v>
      </c>
      <c r="H20" s="144"/>
      <c r="I20" s="330">
        <f t="shared" si="0"/>
        <v>1</v>
      </c>
    </row>
    <row r="21" spans="1:9" ht="15">
      <c r="A21" s="24">
        <v>16</v>
      </c>
      <c r="B21" s="79" t="s">
        <v>335</v>
      </c>
      <c r="C21" s="24">
        <v>337</v>
      </c>
      <c r="D21" s="265" t="s">
        <v>64</v>
      </c>
      <c r="E21" s="10">
        <v>5</v>
      </c>
      <c r="F21" s="253"/>
      <c r="G21" s="343"/>
      <c r="H21" s="144"/>
      <c r="I21" s="330" t="e">
        <f t="shared" si="0"/>
        <v>#DIV/0!</v>
      </c>
    </row>
    <row r="22" spans="1:9" ht="15">
      <c r="A22" s="24">
        <v>17</v>
      </c>
      <c r="B22" s="79" t="s">
        <v>335</v>
      </c>
      <c r="C22" s="24">
        <v>337</v>
      </c>
      <c r="D22" s="265" t="s">
        <v>79</v>
      </c>
      <c r="E22" s="10">
        <v>840</v>
      </c>
      <c r="F22" s="253">
        <v>840</v>
      </c>
      <c r="G22" s="343">
        <v>840</v>
      </c>
      <c r="H22" s="144"/>
      <c r="I22" s="330">
        <f t="shared" si="0"/>
        <v>1</v>
      </c>
    </row>
    <row r="23" spans="1:9" ht="15">
      <c r="A23" s="24">
        <v>18</v>
      </c>
      <c r="B23" s="79" t="s">
        <v>335</v>
      </c>
      <c r="C23" s="24">
        <v>337</v>
      </c>
      <c r="D23" s="265" t="s">
        <v>989</v>
      </c>
      <c r="E23" s="10"/>
      <c r="F23" s="253">
        <v>7</v>
      </c>
      <c r="G23" s="343">
        <v>7</v>
      </c>
      <c r="H23" s="144"/>
      <c r="I23" s="330">
        <f t="shared" si="0"/>
        <v>1</v>
      </c>
    </row>
    <row r="24" spans="1:9" ht="12.75">
      <c r="A24" s="24">
        <v>19</v>
      </c>
      <c r="B24" s="79" t="s">
        <v>335</v>
      </c>
      <c r="C24" s="30">
        <v>33</v>
      </c>
      <c r="D24" s="263" t="s">
        <v>990</v>
      </c>
      <c r="E24" s="43">
        <v>965</v>
      </c>
      <c r="F24" s="43">
        <v>883</v>
      </c>
      <c r="G24" s="344">
        <f>SUM(G20:G23)</f>
        <v>883</v>
      </c>
      <c r="H24" s="338"/>
      <c r="I24" s="339">
        <f t="shared" si="0"/>
        <v>1</v>
      </c>
    </row>
    <row r="25" spans="1:9" ht="15">
      <c r="A25" s="24">
        <v>20</v>
      </c>
      <c r="B25" s="79" t="s">
        <v>335</v>
      </c>
      <c r="C25" s="24">
        <v>342</v>
      </c>
      <c r="D25" s="265" t="s">
        <v>81</v>
      </c>
      <c r="E25" s="10">
        <v>400</v>
      </c>
      <c r="F25" s="253">
        <v>39</v>
      </c>
      <c r="G25" s="253">
        <v>39</v>
      </c>
      <c r="H25" s="144"/>
      <c r="I25" s="330">
        <f t="shared" si="0"/>
        <v>1</v>
      </c>
    </row>
    <row r="26" spans="1:9" ht="15">
      <c r="A26" s="24">
        <v>21</v>
      </c>
      <c r="B26" s="79" t="s">
        <v>335</v>
      </c>
      <c r="C26" s="24">
        <v>342</v>
      </c>
      <c r="D26" s="265" t="s">
        <v>991</v>
      </c>
      <c r="E26" s="10">
        <v>300</v>
      </c>
      <c r="F26" s="253">
        <v>170</v>
      </c>
      <c r="G26" s="253">
        <v>170</v>
      </c>
      <c r="H26" s="144"/>
      <c r="I26" s="330">
        <f t="shared" si="0"/>
        <v>1</v>
      </c>
    </row>
    <row r="27" spans="1:9" ht="15">
      <c r="A27" s="24">
        <v>22</v>
      </c>
      <c r="B27" s="79" t="s">
        <v>335</v>
      </c>
      <c r="C27" s="26">
        <v>34</v>
      </c>
      <c r="D27" s="266" t="s">
        <v>992</v>
      </c>
      <c r="E27" s="43">
        <v>700</v>
      </c>
      <c r="F27" s="262">
        <v>209</v>
      </c>
      <c r="G27" s="262">
        <v>209</v>
      </c>
      <c r="H27" s="144"/>
      <c r="I27" s="339">
        <f t="shared" si="0"/>
        <v>1</v>
      </c>
    </row>
    <row r="28" spans="1:9" ht="15">
      <c r="A28" s="24">
        <v>23</v>
      </c>
      <c r="B28" s="79" t="s">
        <v>335</v>
      </c>
      <c r="C28" s="24">
        <v>351</v>
      </c>
      <c r="D28" s="265" t="s">
        <v>44</v>
      </c>
      <c r="E28" s="10">
        <v>208</v>
      </c>
      <c r="F28" s="253">
        <v>57</v>
      </c>
      <c r="G28" s="343">
        <v>56</v>
      </c>
      <c r="H28" s="144"/>
      <c r="I28" s="330">
        <f t="shared" si="0"/>
        <v>0.9824561403508771</v>
      </c>
    </row>
    <row r="29" spans="1:9" s="126" customFormat="1" ht="15">
      <c r="A29" s="24">
        <v>24</v>
      </c>
      <c r="B29" s="79" t="s">
        <v>335</v>
      </c>
      <c r="C29" s="24">
        <v>35</v>
      </c>
      <c r="D29" s="267" t="s">
        <v>993</v>
      </c>
      <c r="E29" s="25"/>
      <c r="F29" s="268">
        <v>131</v>
      </c>
      <c r="G29" s="400">
        <v>130</v>
      </c>
      <c r="H29" s="325"/>
      <c r="I29" s="330">
        <f t="shared" si="0"/>
        <v>0.9923664122137404</v>
      </c>
    </row>
    <row r="30" spans="1:9" ht="15">
      <c r="A30" s="24">
        <v>25</v>
      </c>
      <c r="B30" s="79" t="s">
        <v>335</v>
      </c>
      <c r="C30" s="24">
        <v>35</v>
      </c>
      <c r="D30" s="265" t="s">
        <v>994</v>
      </c>
      <c r="E30" s="10"/>
      <c r="F30" s="253">
        <v>20</v>
      </c>
      <c r="G30" s="343">
        <v>20</v>
      </c>
      <c r="H30" s="144"/>
      <c r="I30" s="330">
        <f t="shared" si="0"/>
        <v>1</v>
      </c>
    </row>
    <row r="31" spans="1:9" ht="15">
      <c r="A31" s="24">
        <v>26</v>
      </c>
      <c r="B31" s="79" t="s">
        <v>335</v>
      </c>
      <c r="C31" s="30">
        <v>35</v>
      </c>
      <c r="D31" s="263" t="s">
        <v>995</v>
      </c>
      <c r="E31" s="43">
        <v>208</v>
      </c>
      <c r="F31" s="262">
        <v>208</v>
      </c>
      <c r="G31" s="344">
        <f>SUM(G28:G30)</f>
        <v>206</v>
      </c>
      <c r="H31" s="338"/>
      <c r="I31" s="339">
        <f t="shared" si="0"/>
        <v>0.9903846153846154</v>
      </c>
    </row>
    <row r="32" spans="1:9" ht="12.75">
      <c r="A32" s="24">
        <v>27</v>
      </c>
      <c r="B32" s="79" t="s">
        <v>335</v>
      </c>
      <c r="C32" s="30">
        <v>3</v>
      </c>
      <c r="D32" s="263" t="s">
        <v>996</v>
      </c>
      <c r="E32" s="51">
        <v>2123</v>
      </c>
      <c r="F32" s="51">
        <v>1531</v>
      </c>
      <c r="G32" s="344">
        <v>1527</v>
      </c>
      <c r="H32" s="338"/>
      <c r="I32" s="339">
        <f t="shared" si="0"/>
        <v>0.9973873285434357</v>
      </c>
    </row>
    <row r="33" spans="1:9" ht="15">
      <c r="A33" s="24">
        <v>28</v>
      </c>
      <c r="B33" s="79" t="s">
        <v>335</v>
      </c>
      <c r="C33" s="269">
        <v>506</v>
      </c>
      <c r="D33" s="270" t="s">
        <v>997</v>
      </c>
      <c r="E33" s="271"/>
      <c r="F33" s="253">
        <v>1464</v>
      </c>
      <c r="G33" s="253">
        <v>1464</v>
      </c>
      <c r="H33" s="144"/>
      <c r="I33" s="330">
        <f t="shared" si="0"/>
        <v>1</v>
      </c>
    </row>
    <row r="34" spans="1:9" ht="15">
      <c r="A34" s="24">
        <v>29</v>
      </c>
      <c r="B34" s="79" t="s">
        <v>335</v>
      </c>
      <c r="C34" s="24">
        <v>512</v>
      </c>
      <c r="D34" s="265" t="s">
        <v>80</v>
      </c>
      <c r="E34" s="10">
        <v>160</v>
      </c>
      <c r="F34" s="253">
        <v>20</v>
      </c>
      <c r="G34" s="253">
        <v>20</v>
      </c>
      <c r="H34" s="144"/>
      <c r="I34" s="330">
        <f t="shared" si="0"/>
        <v>1</v>
      </c>
    </row>
    <row r="35" spans="1:9" ht="15">
      <c r="A35" s="24">
        <v>30</v>
      </c>
      <c r="B35" s="79" t="s">
        <v>335</v>
      </c>
      <c r="C35" s="24">
        <v>513</v>
      </c>
      <c r="D35" s="272" t="s">
        <v>184</v>
      </c>
      <c r="E35" s="10"/>
      <c r="F35" s="253">
        <v>151</v>
      </c>
      <c r="G35" s="253">
        <v>151</v>
      </c>
      <c r="H35" s="144"/>
      <c r="I35" s="330">
        <f t="shared" si="0"/>
        <v>1</v>
      </c>
    </row>
    <row r="36" spans="1:9" ht="15">
      <c r="A36" s="24">
        <v>31</v>
      </c>
      <c r="B36" s="79" t="s">
        <v>335</v>
      </c>
      <c r="C36" s="30">
        <v>5</v>
      </c>
      <c r="D36" s="273" t="s">
        <v>998</v>
      </c>
      <c r="E36" s="43">
        <v>160</v>
      </c>
      <c r="F36" s="262">
        <v>1635</v>
      </c>
      <c r="G36" s="262">
        <v>1635</v>
      </c>
      <c r="H36" s="144"/>
      <c r="I36" s="339">
        <f t="shared" si="0"/>
        <v>1</v>
      </c>
    </row>
    <row r="37" spans="1:9" s="19" customFormat="1" ht="15">
      <c r="A37" s="24">
        <v>32</v>
      </c>
      <c r="B37" s="79" t="s">
        <v>335</v>
      </c>
      <c r="C37" s="269">
        <v>61</v>
      </c>
      <c r="D37" s="274" t="s">
        <v>999</v>
      </c>
      <c r="E37" s="275"/>
      <c r="F37" s="276">
        <v>499</v>
      </c>
      <c r="G37" s="276">
        <v>499</v>
      </c>
      <c r="H37" s="24"/>
      <c r="I37" s="330">
        <f t="shared" si="0"/>
        <v>1</v>
      </c>
    </row>
    <row r="38" spans="1:9" ht="15">
      <c r="A38" s="24">
        <v>33</v>
      </c>
      <c r="B38" s="79" t="s">
        <v>335</v>
      </c>
      <c r="C38" s="269">
        <v>66</v>
      </c>
      <c r="D38" s="274" t="s">
        <v>1000</v>
      </c>
      <c r="E38" s="275"/>
      <c r="F38" s="276">
        <v>135</v>
      </c>
      <c r="G38" s="276">
        <v>135</v>
      </c>
      <c r="H38" s="144"/>
      <c r="I38" s="330">
        <f t="shared" si="0"/>
        <v>1</v>
      </c>
    </row>
    <row r="39" spans="1:9" ht="15">
      <c r="A39" s="24">
        <v>34</v>
      </c>
      <c r="B39" s="79" t="s">
        <v>335</v>
      </c>
      <c r="C39" s="30">
        <v>6</v>
      </c>
      <c r="D39" s="273" t="s">
        <v>355</v>
      </c>
      <c r="E39" s="277"/>
      <c r="F39" s="262">
        <v>634</v>
      </c>
      <c r="G39" s="262">
        <v>634</v>
      </c>
      <c r="H39" s="144"/>
      <c r="I39" s="330">
        <f t="shared" si="0"/>
        <v>1</v>
      </c>
    </row>
    <row r="40" spans="1:9" ht="15">
      <c r="A40" s="24">
        <v>35</v>
      </c>
      <c r="B40" s="79" t="s">
        <v>335</v>
      </c>
      <c r="C40" s="269">
        <v>941</v>
      </c>
      <c r="D40" s="274" t="s">
        <v>1001</v>
      </c>
      <c r="E40" s="275">
        <v>3694</v>
      </c>
      <c r="F40" s="253">
        <v>3694</v>
      </c>
      <c r="G40" s="253">
        <v>3694</v>
      </c>
      <c r="H40" s="144"/>
      <c r="I40" s="330">
        <f t="shared" si="0"/>
        <v>1</v>
      </c>
    </row>
    <row r="41" spans="1:9" ht="15">
      <c r="A41" s="24">
        <v>36</v>
      </c>
      <c r="B41" s="79" t="s">
        <v>335</v>
      </c>
      <c r="C41" s="269">
        <v>921</v>
      </c>
      <c r="D41" s="274" t="s">
        <v>1002</v>
      </c>
      <c r="E41" s="275"/>
      <c r="F41" s="253">
        <v>65000</v>
      </c>
      <c r="G41" s="253">
        <v>65000</v>
      </c>
      <c r="H41" s="144"/>
      <c r="I41" s="330">
        <f t="shared" si="0"/>
        <v>1</v>
      </c>
    </row>
    <row r="42" spans="1:9" ht="15">
      <c r="A42" s="24">
        <v>37</v>
      </c>
      <c r="B42" s="79" t="s">
        <v>335</v>
      </c>
      <c r="C42" s="24">
        <v>912</v>
      </c>
      <c r="D42" s="267" t="s">
        <v>1003</v>
      </c>
      <c r="E42" s="25"/>
      <c r="F42" s="257">
        <v>4869</v>
      </c>
      <c r="G42" s="257">
        <v>4869</v>
      </c>
      <c r="H42" s="144"/>
      <c r="I42" s="330">
        <f t="shared" si="0"/>
        <v>1</v>
      </c>
    </row>
    <row r="43" spans="1:9" s="70" customFormat="1" ht="15">
      <c r="A43" s="24">
        <v>38</v>
      </c>
      <c r="B43" s="79" t="s">
        <v>335</v>
      </c>
      <c r="C43" s="127">
        <v>5</v>
      </c>
      <c r="D43" s="278" t="s">
        <v>115</v>
      </c>
      <c r="E43" s="279">
        <v>3694</v>
      </c>
      <c r="F43" s="280">
        <v>73563</v>
      </c>
      <c r="G43" s="280">
        <v>73563</v>
      </c>
      <c r="H43" s="326"/>
      <c r="I43" s="330">
        <f t="shared" si="0"/>
        <v>1</v>
      </c>
    </row>
    <row r="44" spans="1:9" s="70" customFormat="1" ht="12.75">
      <c r="A44" s="519">
        <v>39</v>
      </c>
      <c r="B44" s="594" t="s">
        <v>47</v>
      </c>
      <c r="C44" s="595"/>
      <c r="D44" s="596"/>
      <c r="E44" s="646">
        <v>8907</v>
      </c>
      <c r="F44" s="646">
        <v>80176</v>
      </c>
      <c r="G44" s="584">
        <v>80021</v>
      </c>
      <c r="H44" s="326"/>
      <c r="I44" s="586">
        <f t="shared" si="0"/>
        <v>0.9980667531430852</v>
      </c>
    </row>
    <row r="45" spans="1:9" s="70" customFormat="1" ht="12.75">
      <c r="A45" s="520"/>
      <c r="B45" s="597"/>
      <c r="C45" s="598"/>
      <c r="D45" s="599"/>
      <c r="E45" s="647"/>
      <c r="F45" s="647"/>
      <c r="G45" s="585"/>
      <c r="H45" s="326"/>
      <c r="I45" s="587"/>
    </row>
    <row r="46" spans="1:9" s="70" customFormat="1" ht="15">
      <c r="A46" s="19"/>
      <c r="B46" s="77"/>
      <c r="C46" s="55"/>
      <c r="D46" s="46"/>
      <c r="E46" s="47"/>
      <c r="F46" s="281"/>
      <c r="G46" s="401"/>
      <c r="I46" s="332"/>
    </row>
    <row r="47" spans="1:9" s="70" customFormat="1" ht="15">
      <c r="A47" s="19"/>
      <c r="B47" s="77"/>
      <c r="C47" s="55"/>
      <c r="D47" s="46"/>
      <c r="E47" s="47"/>
      <c r="F47" s="281"/>
      <c r="G47" s="401"/>
      <c r="I47" s="332"/>
    </row>
    <row r="48" spans="1:9" s="70" customFormat="1" ht="15">
      <c r="A48" s="19"/>
      <c r="B48" s="77"/>
      <c r="C48" s="55"/>
      <c r="D48" s="46"/>
      <c r="E48" s="47"/>
      <c r="F48" s="281"/>
      <c r="G48" s="401"/>
      <c r="I48" s="332"/>
    </row>
    <row r="49" spans="1:9" s="70" customFormat="1" ht="15">
      <c r="A49" s="19"/>
      <c r="B49" s="77"/>
      <c r="C49" s="55"/>
      <c r="D49" s="46"/>
      <c r="E49" s="47"/>
      <c r="F49" s="281"/>
      <c r="G49" s="401"/>
      <c r="I49" s="332"/>
    </row>
    <row r="50" spans="1:9" s="70" customFormat="1" ht="15">
      <c r="A50" s="19"/>
      <c r="B50" s="77"/>
      <c r="C50" s="19"/>
      <c r="D50" s="20" t="s">
        <v>160</v>
      </c>
      <c r="E50" s="22"/>
      <c r="F50" s="281"/>
      <c r="G50" s="401"/>
      <c r="I50" s="332"/>
    </row>
    <row r="51" spans="1:9" s="70" customFormat="1" ht="15">
      <c r="A51" s="19"/>
      <c r="B51" s="77"/>
      <c r="C51" s="19"/>
      <c r="D51" s="20" t="s">
        <v>161</v>
      </c>
      <c r="E51" s="22"/>
      <c r="F51" s="281"/>
      <c r="G51" s="401"/>
      <c r="I51" s="332"/>
    </row>
    <row r="52" spans="1:9" s="70" customFormat="1" ht="15">
      <c r="A52" s="19"/>
      <c r="B52" s="77"/>
      <c r="C52" s="19"/>
      <c r="D52" s="20"/>
      <c r="E52" s="23"/>
      <c r="F52" s="281"/>
      <c r="G52" s="401"/>
      <c r="I52" s="332"/>
    </row>
    <row r="53" spans="1:9" s="70" customFormat="1" ht="15">
      <c r="A53" s="19"/>
      <c r="B53" s="77"/>
      <c r="C53" s="19"/>
      <c r="D53" s="20"/>
      <c r="E53" s="21" t="s">
        <v>973</v>
      </c>
      <c r="F53" s="282"/>
      <c r="G53" s="401"/>
      <c r="I53" s="332"/>
    </row>
    <row r="54" spans="1:9" s="70" customFormat="1" ht="15.75">
      <c r="A54" s="592" t="s">
        <v>974</v>
      </c>
      <c r="B54" s="522" t="s">
        <v>1</v>
      </c>
      <c r="C54" s="522"/>
      <c r="D54" s="13" t="s">
        <v>339</v>
      </c>
      <c r="E54" s="25" t="s">
        <v>3</v>
      </c>
      <c r="F54" s="253" t="s">
        <v>4</v>
      </c>
      <c r="G54" s="399" t="s">
        <v>5</v>
      </c>
      <c r="H54" s="324"/>
      <c r="I54" s="329" t="s">
        <v>6</v>
      </c>
    </row>
    <row r="55" spans="1:9" s="74" customFormat="1" ht="15">
      <c r="A55" s="593"/>
      <c r="B55" s="522" t="s">
        <v>37</v>
      </c>
      <c r="C55" s="522"/>
      <c r="D55" s="13" t="s">
        <v>185</v>
      </c>
      <c r="E55" s="25" t="s">
        <v>1004</v>
      </c>
      <c r="F55" s="257" t="s">
        <v>976</v>
      </c>
      <c r="G55" s="402" t="s">
        <v>393</v>
      </c>
      <c r="H55" s="144"/>
      <c r="I55" s="330" t="s">
        <v>1145</v>
      </c>
    </row>
    <row r="56" spans="1:9" ht="15">
      <c r="A56" s="24">
        <v>1</v>
      </c>
      <c r="B56" s="79" t="s">
        <v>335</v>
      </c>
      <c r="C56" s="24">
        <v>312</v>
      </c>
      <c r="D56" s="34" t="s">
        <v>162</v>
      </c>
      <c r="E56" s="7">
        <v>40</v>
      </c>
      <c r="F56" s="253">
        <v>53</v>
      </c>
      <c r="G56" s="253">
        <v>53</v>
      </c>
      <c r="H56" s="144"/>
      <c r="I56" s="330">
        <f aca="true" t="shared" si="1" ref="I56:I70">G56/F56</f>
        <v>1</v>
      </c>
    </row>
    <row r="57" spans="1:9" ht="15">
      <c r="A57" s="24">
        <v>2</v>
      </c>
      <c r="B57" s="79" t="s">
        <v>335</v>
      </c>
      <c r="C57" s="24">
        <v>312</v>
      </c>
      <c r="D57" s="34" t="s">
        <v>74</v>
      </c>
      <c r="E57" s="7">
        <v>250</v>
      </c>
      <c r="F57" s="253">
        <v>53</v>
      </c>
      <c r="G57" s="253">
        <v>53</v>
      </c>
      <c r="H57" s="144"/>
      <c r="I57" s="330">
        <f t="shared" si="1"/>
        <v>1</v>
      </c>
    </row>
    <row r="58" spans="1:9" ht="15">
      <c r="A58" s="24">
        <v>3</v>
      </c>
      <c r="B58" s="79" t="s">
        <v>335</v>
      </c>
      <c r="C58" s="30">
        <v>31</v>
      </c>
      <c r="D58" s="27" t="s">
        <v>1005</v>
      </c>
      <c r="E58" s="14">
        <v>290</v>
      </c>
      <c r="F58" s="283">
        <v>106</v>
      </c>
      <c r="G58" s="393">
        <v>106</v>
      </c>
      <c r="H58" s="144"/>
      <c r="I58" s="330">
        <f t="shared" si="1"/>
        <v>1</v>
      </c>
    </row>
    <row r="59" spans="1:9" s="19" customFormat="1" ht="15">
      <c r="A59" s="24">
        <v>4</v>
      </c>
      <c r="B59" s="79" t="s">
        <v>335</v>
      </c>
      <c r="C59" s="24">
        <v>331</v>
      </c>
      <c r="D59" s="49" t="s">
        <v>61</v>
      </c>
      <c r="E59" s="7">
        <v>5</v>
      </c>
      <c r="F59" s="253">
        <v>2</v>
      </c>
      <c r="G59" s="253"/>
      <c r="H59" s="24"/>
      <c r="I59" s="330">
        <f t="shared" si="1"/>
        <v>0</v>
      </c>
    </row>
    <row r="60" spans="1:9" s="19" customFormat="1" ht="15">
      <c r="A60" s="24">
        <v>5</v>
      </c>
      <c r="B60" s="79" t="s">
        <v>335</v>
      </c>
      <c r="C60" s="24">
        <v>331</v>
      </c>
      <c r="D60" s="49" t="s">
        <v>62</v>
      </c>
      <c r="E60" s="7">
        <v>5</v>
      </c>
      <c r="F60" s="253">
        <v>18</v>
      </c>
      <c r="G60" s="253">
        <v>18</v>
      </c>
      <c r="H60" s="24"/>
      <c r="I60" s="330">
        <f t="shared" si="1"/>
        <v>1</v>
      </c>
    </row>
    <row r="61" spans="1:9" s="19" customFormat="1" ht="15">
      <c r="A61" s="24">
        <v>6</v>
      </c>
      <c r="B61" s="79" t="s">
        <v>335</v>
      </c>
      <c r="C61" s="24">
        <v>334</v>
      </c>
      <c r="D61" s="49" t="s">
        <v>396</v>
      </c>
      <c r="E61" s="7">
        <v>100</v>
      </c>
      <c r="F61" s="253"/>
      <c r="G61" s="253"/>
      <c r="H61" s="24"/>
      <c r="I61" s="330"/>
    </row>
    <row r="62" spans="1:9" s="19" customFormat="1" ht="15">
      <c r="A62" s="24">
        <v>7</v>
      </c>
      <c r="B62" s="79" t="s">
        <v>335</v>
      </c>
      <c r="C62" s="24">
        <v>337</v>
      </c>
      <c r="D62" s="28" t="s">
        <v>93</v>
      </c>
      <c r="E62" s="7">
        <v>460</v>
      </c>
      <c r="F62" s="253">
        <v>178</v>
      </c>
      <c r="G62" s="253">
        <v>178</v>
      </c>
      <c r="H62" s="24"/>
      <c r="I62" s="330">
        <f t="shared" si="1"/>
        <v>1</v>
      </c>
    </row>
    <row r="63" spans="1:9" s="19" customFormat="1" ht="15">
      <c r="A63" s="24">
        <v>8</v>
      </c>
      <c r="B63" s="79" t="s">
        <v>335</v>
      </c>
      <c r="C63" s="30">
        <v>33</v>
      </c>
      <c r="D63" s="27" t="s">
        <v>1006</v>
      </c>
      <c r="E63" s="14">
        <v>570</v>
      </c>
      <c r="F63" s="283">
        <v>198</v>
      </c>
      <c r="G63" s="393">
        <v>196</v>
      </c>
      <c r="H63" s="24"/>
      <c r="I63" s="330">
        <f t="shared" si="1"/>
        <v>0.98989898989899</v>
      </c>
    </row>
    <row r="64" spans="1:9" s="19" customFormat="1" ht="15">
      <c r="A64" s="24">
        <v>9</v>
      </c>
      <c r="B64" s="79" t="s">
        <v>335</v>
      </c>
      <c r="C64" s="24">
        <v>351</v>
      </c>
      <c r="D64" s="28" t="s">
        <v>44</v>
      </c>
      <c r="E64" s="7">
        <v>232</v>
      </c>
      <c r="F64" s="253">
        <v>82</v>
      </c>
      <c r="G64" s="253">
        <v>81</v>
      </c>
      <c r="H64" s="24"/>
      <c r="I64" s="330">
        <f t="shared" si="1"/>
        <v>0.9878048780487805</v>
      </c>
    </row>
    <row r="65" spans="1:9" ht="15">
      <c r="A65" s="24">
        <v>10</v>
      </c>
      <c r="B65" s="79" t="s">
        <v>335</v>
      </c>
      <c r="C65" s="30">
        <v>35</v>
      </c>
      <c r="D65" s="27" t="s">
        <v>45</v>
      </c>
      <c r="E65" s="43">
        <v>232</v>
      </c>
      <c r="F65" s="283">
        <v>82</v>
      </c>
      <c r="G65" s="393">
        <v>81</v>
      </c>
      <c r="H65" s="144"/>
      <c r="I65" s="330">
        <f t="shared" si="1"/>
        <v>0.9878048780487805</v>
      </c>
    </row>
    <row r="66" spans="1:9" ht="15">
      <c r="A66" s="24">
        <v>11</v>
      </c>
      <c r="B66" s="79" t="s">
        <v>335</v>
      </c>
      <c r="C66" s="30">
        <v>3</v>
      </c>
      <c r="D66" s="27" t="s">
        <v>46</v>
      </c>
      <c r="E66" s="14">
        <v>1092</v>
      </c>
      <c r="F66" s="284">
        <v>386</v>
      </c>
      <c r="G66" s="284">
        <v>383</v>
      </c>
      <c r="H66" s="144"/>
      <c r="I66" s="330">
        <f t="shared" si="1"/>
        <v>0.9922279792746114</v>
      </c>
    </row>
    <row r="67" spans="1:9" ht="15">
      <c r="A67" s="24">
        <v>12</v>
      </c>
      <c r="B67" s="118" t="s">
        <v>335</v>
      </c>
      <c r="C67" s="285">
        <v>61</v>
      </c>
      <c r="D67" s="286" t="s">
        <v>1007</v>
      </c>
      <c r="E67" s="7">
        <v>394</v>
      </c>
      <c r="F67" s="253">
        <v>553</v>
      </c>
      <c r="G67" s="253">
        <v>553</v>
      </c>
      <c r="H67" s="144"/>
      <c r="I67" s="330">
        <f t="shared" si="1"/>
        <v>1</v>
      </c>
    </row>
    <row r="68" spans="1:9" ht="15">
      <c r="A68" s="24">
        <v>13</v>
      </c>
      <c r="B68" s="118" t="s">
        <v>335</v>
      </c>
      <c r="C68" s="285">
        <v>67</v>
      </c>
      <c r="D68" s="286" t="s">
        <v>1008</v>
      </c>
      <c r="E68" s="7">
        <v>106</v>
      </c>
      <c r="F68" s="253">
        <v>149</v>
      </c>
      <c r="G68" s="253">
        <v>149</v>
      </c>
      <c r="H68" s="144"/>
      <c r="I68" s="330">
        <f t="shared" si="1"/>
        <v>1</v>
      </c>
    </row>
    <row r="69" spans="1:9" ht="15">
      <c r="A69" s="24">
        <v>14</v>
      </c>
      <c r="B69" s="79" t="s">
        <v>335</v>
      </c>
      <c r="C69" s="30">
        <v>6</v>
      </c>
      <c r="D69" s="27" t="s">
        <v>1009</v>
      </c>
      <c r="E69" s="14">
        <v>500</v>
      </c>
      <c r="F69" s="283">
        <v>702</v>
      </c>
      <c r="G69" s="393">
        <v>702</v>
      </c>
      <c r="H69" s="338"/>
      <c r="I69" s="339">
        <f t="shared" si="1"/>
        <v>1</v>
      </c>
    </row>
    <row r="70" spans="1:9" ht="12.75" customHeight="1">
      <c r="A70" s="519">
        <v>15</v>
      </c>
      <c r="B70" s="594" t="s">
        <v>47</v>
      </c>
      <c r="C70" s="595"/>
      <c r="D70" s="596"/>
      <c r="E70" s="600">
        <v>1592</v>
      </c>
      <c r="F70" s="645">
        <v>1088</v>
      </c>
      <c r="G70" s="589">
        <v>1085</v>
      </c>
      <c r="H70" s="345"/>
      <c r="I70" s="588">
        <f t="shared" si="1"/>
        <v>0.9972426470588235</v>
      </c>
    </row>
    <row r="71" spans="1:9" ht="12.75" customHeight="1">
      <c r="A71" s="520"/>
      <c r="B71" s="597"/>
      <c r="C71" s="598"/>
      <c r="D71" s="599"/>
      <c r="E71" s="600"/>
      <c r="F71" s="645"/>
      <c r="G71" s="589"/>
      <c r="H71" s="345"/>
      <c r="I71" s="588"/>
    </row>
    <row r="72" spans="1:9" ht="15">
      <c r="A72" s="80"/>
      <c r="C72" s="45"/>
      <c r="D72" s="46"/>
      <c r="E72" s="56"/>
      <c r="F72" s="287"/>
      <c r="G72" s="397"/>
      <c r="H72"/>
      <c r="I72" s="327"/>
    </row>
    <row r="73" spans="4:9" ht="15">
      <c r="D73" s="20" t="s">
        <v>84</v>
      </c>
      <c r="E73" s="22"/>
      <c r="F73" s="287"/>
      <c r="G73" s="397"/>
      <c r="H73"/>
      <c r="I73" s="327"/>
    </row>
    <row r="74" spans="1:9" s="54" customFormat="1" ht="12.75" customHeight="1">
      <c r="A74" s="19"/>
      <c r="B74" s="77"/>
      <c r="C74" s="19"/>
      <c r="D74" s="20" t="s">
        <v>85</v>
      </c>
      <c r="E74" s="22"/>
      <c r="F74" s="287"/>
      <c r="G74" s="403"/>
      <c r="I74" s="333"/>
    </row>
    <row r="75" spans="1:9" s="54" customFormat="1" ht="12.75" customHeight="1">
      <c r="A75" s="592" t="s">
        <v>974</v>
      </c>
      <c r="B75" s="522" t="s">
        <v>1</v>
      </c>
      <c r="C75" s="522"/>
      <c r="D75" s="13" t="s">
        <v>339</v>
      </c>
      <c r="E75" s="25" t="s">
        <v>3</v>
      </c>
      <c r="F75" s="253" t="s">
        <v>4</v>
      </c>
      <c r="G75" s="399" t="s">
        <v>5</v>
      </c>
      <c r="H75" s="324"/>
      <c r="I75" s="329" t="s">
        <v>6</v>
      </c>
    </row>
    <row r="76" spans="1:9" s="48" customFormat="1" ht="15">
      <c r="A76" s="593"/>
      <c r="B76" s="522" t="s">
        <v>37</v>
      </c>
      <c r="C76" s="522"/>
      <c r="D76" s="13" t="s">
        <v>185</v>
      </c>
      <c r="E76" s="25" t="s">
        <v>1004</v>
      </c>
      <c r="F76" s="257" t="s">
        <v>976</v>
      </c>
      <c r="G76" s="402" t="s">
        <v>393</v>
      </c>
      <c r="H76" s="144"/>
      <c r="I76" s="330" t="s">
        <v>1145</v>
      </c>
    </row>
    <row r="77" spans="1:9" s="48" customFormat="1" ht="15">
      <c r="A77" s="24">
        <v>1</v>
      </c>
      <c r="B77" s="118" t="s">
        <v>335</v>
      </c>
      <c r="C77" s="285">
        <v>61</v>
      </c>
      <c r="D77" s="286" t="s">
        <v>1010</v>
      </c>
      <c r="E77" s="7">
        <v>5000</v>
      </c>
      <c r="F77" s="288">
        <v>0</v>
      </c>
      <c r="G77" s="404"/>
      <c r="H77" s="340"/>
      <c r="I77" s="341"/>
    </row>
    <row r="78" spans="1:9" ht="15">
      <c r="A78" s="24">
        <v>2</v>
      </c>
      <c r="B78" s="118" t="s">
        <v>335</v>
      </c>
      <c r="C78" s="285">
        <v>67</v>
      </c>
      <c r="D78" s="286" t="s">
        <v>1008</v>
      </c>
      <c r="E78" s="7"/>
      <c r="F78" s="288">
        <v>0</v>
      </c>
      <c r="G78" s="343"/>
      <c r="H78" s="144"/>
      <c r="I78" s="330"/>
    </row>
    <row r="79" spans="1:9" ht="15">
      <c r="A79" s="24">
        <v>3</v>
      </c>
      <c r="B79" s="118" t="s">
        <v>335</v>
      </c>
      <c r="C79" s="285">
        <v>61</v>
      </c>
      <c r="D79" s="286" t="s">
        <v>1011</v>
      </c>
      <c r="E79" s="7">
        <v>1182</v>
      </c>
      <c r="F79" s="288">
        <v>0</v>
      </c>
      <c r="G79" s="343"/>
      <c r="H79" s="144"/>
      <c r="I79" s="330"/>
    </row>
    <row r="80" spans="1:9" ht="15">
      <c r="A80" s="24">
        <v>4</v>
      </c>
      <c r="B80" s="118" t="s">
        <v>335</v>
      </c>
      <c r="C80" s="285">
        <v>67</v>
      </c>
      <c r="D80" s="286" t="s">
        <v>1008</v>
      </c>
      <c r="E80" s="7">
        <v>318</v>
      </c>
      <c r="F80" s="253">
        <v>0</v>
      </c>
      <c r="G80" s="343"/>
      <c r="H80" s="144"/>
      <c r="I80" s="330"/>
    </row>
    <row r="81" spans="1:9" ht="15">
      <c r="A81" s="24">
        <v>5</v>
      </c>
      <c r="B81" s="79" t="s">
        <v>335</v>
      </c>
      <c r="C81" s="30">
        <v>6</v>
      </c>
      <c r="D81" s="27" t="s">
        <v>1009</v>
      </c>
      <c r="E81" s="14">
        <v>6500</v>
      </c>
      <c r="F81" s="262">
        <v>0</v>
      </c>
      <c r="G81" s="343"/>
      <c r="H81" s="144"/>
      <c r="I81" s="330"/>
    </row>
    <row r="82" spans="1:9" ht="15">
      <c r="A82" s="24">
        <v>6</v>
      </c>
      <c r="B82" s="118" t="s">
        <v>335</v>
      </c>
      <c r="C82" s="285">
        <v>7</v>
      </c>
      <c r="D82" s="286" t="s">
        <v>1012</v>
      </c>
      <c r="E82" s="7">
        <v>787</v>
      </c>
      <c r="F82" s="253">
        <v>0</v>
      </c>
      <c r="G82" s="343"/>
      <c r="H82" s="144"/>
      <c r="I82" s="330"/>
    </row>
    <row r="83" spans="1:9" s="19" customFormat="1" ht="15">
      <c r="A83" s="24">
        <v>7</v>
      </c>
      <c r="B83" s="118" t="s">
        <v>335</v>
      </c>
      <c r="C83" s="285">
        <v>7</v>
      </c>
      <c r="D83" s="286" t="s">
        <v>1013</v>
      </c>
      <c r="E83" s="7">
        <v>213</v>
      </c>
      <c r="F83" s="253">
        <v>0</v>
      </c>
      <c r="G83" s="354"/>
      <c r="H83" s="24"/>
      <c r="I83" s="331"/>
    </row>
    <row r="84" spans="1:9" s="19" customFormat="1" ht="15">
      <c r="A84" s="24">
        <v>8</v>
      </c>
      <c r="B84" s="79" t="s">
        <v>335</v>
      </c>
      <c r="C84" s="30">
        <v>6</v>
      </c>
      <c r="D84" s="27" t="s">
        <v>1009</v>
      </c>
      <c r="E84" s="14">
        <v>1000</v>
      </c>
      <c r="F84" s="262">
        <v>0</v>
      </c>
      <c r="G84" s="354"/>
      <c r="H84" s="24"/>
      <c r="I84" s="331"/>
    </row>
    <row r="85" spans="1:9" s="19" customFormat="1" ht="12.75" customHeight="1">
      <c r="A85" s="592">
        <v>9</v>
      </c>
      <c r="B85" s="594" t="s">
        <v>47</v>
      </c>
      <c r="C85" s="595"/>
      <c r="D85" s="596"/>
      <c r="E85" s="600">
        <v>7500</v>
      </c>
      <c r="F85" s="601">
        <v>0</v>
      </c>
      <c r="G85" s="354"/>
      <c r="H85" s="24"/>
      <c r="I85" s="331"/>
    </row>
    <row r="86" spans="1:9" s="19" customFormat="1" ht="12.75" customHeight="1">
      <c r="A86" s="593"/>
      <c r="B86" s="597"/>
      <c r="C86" s="598"/>
      <c r="D86" s="599"/>
      <c r="E86" s="600"/>
      <c r="F86" s="602"/>
      <c r="G86" s="354"/>
      <c r="H86" s="24"/>
      <c r="I86" s="331"/>
    </row>
    <row r="87" spans="1:9" s="19" customFormat="1" ht="15">
      <c r="A87" s="80"/>
      <c r="B87" s="77"/>
      <c r="C87" s="45"/>
      <c r="D87" s="46"/>
      <c r="E87" s="56"/>
      <c r="F87" s="281"/>
      <c r="G87" s="398"/>
      <c r="I87" s="328"/>
    </row>
    <row r="88" spans="1:9" s="54" customFormat="1" ht="12.75" customHeight="1">
      <c r="A88" s="80"/>
      <c r="B88" s="77"/>
      <c r="C88" s="45"/>
      <c r="D88" s="46"/>
      <c r="E88" s="56"/>
      <c r="F88" s="281"/>
      <c r="G88" s="403"/>
      <c r="I88" s="333"/>
    </row>
    <row r="89" spans="1:9" s="48" customFormat="1" ht="15">
      <c r="A89" s="80"/>
      <c r="B89" s="77"/>
      <c r="C89" s="45"/>
      <c r="D89" s="46"/>
      <c r="E89" s="56"/>
      <c r="F89" s="281"/>
      <c r="G89" s="405"/>
      <c r="I89" s="334"/>
    </row>
    <row r="90" spans="1:9" s="48" customFormat="1" ht="15">
      <c r="A90" s="80"/>
      <c r="B90" s="77"/>
      <c r="C90" s="45"/>
      <c r="D90" s="46"/>
      <c r="E90" s="56"/>
      <c r="F90" s="281"/>
      <c r="G90" s="405"/>
      <c r="I90" s="334"/>
    </row>
    <row r="91" spans="1:9" ht="15">
      <c r="A91" s="80"/>
      <c r="C91" s="45"/>
      <c r="D91" s="46"/>
      <c r="E91" s="56"/>
      <c r="F91" s="281"/>
      <c r="G91" s="397"/>
      <c r="H91"/>
      <c r="I91" s="327"/>
    </row>
    <row r="92" spans="1:9" ht="15">
      <c r="A92" s="38"/>
      <c r="C92" s="75"/>
      <c r="D92" s="46"/>
      <c r="E92" s="47"/>
      <c r="F92" s="281"/>
      <c r="G92" s="397"/>
      <c r="H92"/>
      <c r="I92" s="327"/>
    </row>
    <row r="93" spans="1:9" ht="15">
      <c r="A93" s="38"/>
      <c r="D93" s="20" t="s">
        <v>111</v>
      </c>
      <c r="E93" s="22"/>
      <c r="F93" s="281"/>
      <c r="G93" s="397"/>
      <c r="H93"/>
      <c r="I93" s="327"/>
    </row>
    <row r="94" spans="4:9" ht="15">
      <c r="D94" s="20" t="s">
        <v>112</v>
      </c>
      <c r="E94" s="22"/>
      <c r="F94" s="281"/>
      <c r="G94" s="397"/>
      <c r="H94"/>
      <c r="I94" s="327"/>
    </row>
    <row r="95" spans="4:9" ht="15">
      <c r="D95" s="20"/>
      <c r="E95" s="21" t="s">
        <v>973</v>
      </c>
      <c r="F95" s="281"/>
      <c r="G95" s="397"/>
      <c r="H95"/>
      <c r="I95" s="327"/>
    </row>
    <row r="96" spans="1:9" ht="15.75">
      <c r="A96" s="592" t="s">
        <v>974</v>
      </c>
      <c r="B96" s="522" t="s">
        <v>1</v>
      </c>
      <c r="C96" s="522"/>
      <c r="D96" s="13" t="s">
        <v>339</v>
      </c>
      <c r="E96" s="25" t="s">
        <v>3</v>
      </c>
      <c r="F96" s="253" t="s">
        <v>4</v>
      </c>
      <c r="G96" s="399" t="s">
        <v>5</v>
      </c>
      <c r="H96" s="324"/>
      <c r="I96" s="329" t="s">
        <v>6</v>
      </c>
    </row>
    <row r="97" spans="1:9" ht="15">
      <c r="A97" s="593"/>
      <c r="B97" s="522" t="s">
        <v>37</v>
      </c>
      <c r="C97" s="522"/>
      <c r="D97" s="13" t="s">
        <v>185</v>
      </c>
      <c r="E97" s="25" t="s">
        <v>1004</v>
      </c>
      <c r="F97" s="257" t="s">
        <v>976</v>
      </c>
      <c r="G97" s="402" t="s">
        <v>393</v>
      </c>
      <c r="H97" s="144"/>
      <c r="I97" s="330" t="s">
        <v>1145</v>
      </c>
    </row>
    <row r="98" spans="1:9" ht="15">
      <c r="A98" s="24">
        <v>1</v>
      </c>
      <c r="B98" s="79" t="s">
        <v>335</v>
      </c>
      <c r="C98" s="24">
        <v>915</v>
      </c>
      <c r="D98" s="11" t="s">
        <v>113</v>
      </c>
      <c r="E98" s="123">
        <v>32477</v>
      </c>
      <c r="F98" s="288">
        <v>34661</v>
      </c>
      <c r="G98" s="343">
        <v>32776</v>
      </c>
      <c r="H98"/>
      <c r="I98" s="330">
        <f aca="true" t="shared" si="2" ref="I98:I103">G98/F98</f>
        <v>0.9456161103257263</v>
      </c>
    </row>
    <row r="99" spans="1:9" ht="15">
      <c r="A99" s="24">
        <v>2</v>
      </c>
      <c r="B99" s="79" t="s">
        <v>335</v>
      </c>
      <c r="C99" s="24">
        <v>915</v>
      </c>
      <c r="D99" s="11" t="s">
        <v>114</v>
      </c>
      <c r="E99" s="123">
        <v>21349</v>
      </c>
      <c r="F99" s="288">
        <v>21349</v>
      </c>
      <c r="G99" s="343">
        <v>18073</v>
      </c>
      <c r="H99"/>
      <c r="I99" s="330">
        <f t="shared" si="2"/>
        <v>0.8465501897044359</v>
      </c>
    </row>
    <row r="100" spans="1:9" ht="15">
      <c r="A100" s="24">
        <v>3</v>
      </c>
      <c r="B100" s="79" t="s">
        <v>335</v>
      </c>
      <c r="C100" s="24">
        <v>915</v>
      </c>
      <c r="D100" s="49" t="s">
        <v>1014</v>
      </c>
      <c r="E100" s="12">
        <v>19053</v>
      </c>
      <c r="F100" s="288">
        <v>19053</v>
      </c>
      <c r="G100" s="343">
        <v>18072</v>
      </c>
      <c r="H100"/>
      <c r="I100" s="330">
        <f t="shared" si="2"/>
        <v>0.9485120453471895</v>
      </c>
    </row>
    <row r="101" spans="1:9" ht="15">
      <c r="A101" s="24"/>
      <c r="B101" s="79" t="s">
        <v>335</v>
      </c>
      <c r="C101" s="269">
        <v>941</v>
      </c>
      <c r="D101" s="274" t="s">
        <v>1001</v>
      </c>
      <c r="E101" s="289"/>
      <c r="F101" s="288">
        <v>4476</v>
      </c>
      <c r="G101" s="343"/>
      <c r="H101"/>
      <c r="I101" s="330">
        <f t="shared" si="2"/>
        <v>0</v>
      </c>
    </row>
    <row r="102" spans="1:9" ht="15">
      <c r="A102" s="24">
        <v>4</v>
      </c>
      <c r="B102" s="79" t="s">
        <v>335</v>
      </c>
      <c r="C102" s="30">
        <v>9</v>
      </c>
      <c r="D102" s="27" t="s">
        <v>1015</v>
      </c>
      <c r="E102" s="132">
        <v>72879</v>
      </c>
      <c r="F102" s="283">
        <v>79539</v>
      </c>
      <c r="G102" s="344">
        <f>SUM(G98:G101)</f>
        <v>68921</v>
      </c>
      <c r="H102" s="131"/>
      <c r="I102" s="339">
        <f t="shared" si="2"/>
        <v>0.8665057393228479</v>
      </c>
    </row>
    <row r="103" spans="1:9" ht="12.75" customHeight="1">
      <c r="A103" s="592">
        <v>5</v>
      </c>
      <c r="B103" s="594" t="s">
        <v>47</v>
      </c>
      <c r="C103" s="595"/>
      <c r="D103" s="596"/>
      <c r="E103" s="603">
        <v>72879</v>
      </c>
      <c r="F103" s="601">
        <v>79539</v>
      </c>
      <c r="G103" s="590">
        <f>G102</f>
        <v>68921</v>
      </c>
      <c r="H103" s="342"/>
      <c r="I103" s="586">
        <f t="shared" si="2"/>
        <v>0.8665057393228479</v>
      </c>
    </row>
    <row r="104" spans="1:9" ht="12.75" customHeight="1">
      <c r="A104" s="593"/>
      <c r="B104" s="597"/>
      <c r="C104" s="598"/>
      <c r="D104" s="599"/>
      <c r="E104" s="604"/>
      <c r="F104" s="602"/>
      <c r="G104" s="590"/>
      <c r="H104" s="342"/>
      <c r="I104" s="587"/>
    </row>
    <row r="105" spans="3:9" ht="15">
      <c r="C105" s="45"/>
      <c r="D105" s="46"/>
      <c r="E105" s="56"/>
      <c r="F105" s="290"/>
      <c r="G105" s="397"/>
      <c r="H105"/>
      <c r="I105" s="327"/>
    </row>
    <row r="106" spans="1:9" ht="15">
      <c r="A106" s="38"/>
      <c r="D106" s="20" t="s">
        <v>148</v>
      </c>
      <c r="E106" s="22"/>
      <c r="F106" s="281"/>
      <c r="G106" s="397"/>
      <c r="H106"/>
      <c r="I106" s="327"/>
    </row>
    <row r="107" spans="4:9" ht="15">
      <c r="D107" s="20" t="s">
        <v>149</v>
      </c>
      <c r="E107" s="22"/>
      <c r="F107" s="291"/>
      <c r="G107" s="397"/>
      <c r="H107"/>
      <c r="I107" s="327"/>
    </row>
    <row r="108" spans="1:9" s="48" customFormat="1" ht="15">
      <c r="A108" s="19"/>
      <c r="B108" s="77"/>
      <c r="C108" s="19"/>
      <c r="D108" s="20"/>
      <c r="E108" s="21" t="s">
        <v>973</v>
      </c>
      <c r="F108" s="291"/>
      <c r="G108" s="405"/>
      <c r="I108" s="334"/>
    </row>
    <row r="109" spans="1:9" ht="15.75">
      <c r="A109" s="592" t="s">
        <v>974</v>
      </c>
      <c r="B109" s="522" t="s">
        <v>1</v>
      </c>
      <c r="C109" s="522"/>
      <c r="D109" s="13" t="s">
        <v>339</v>
      </c>
      <c r="E109" s="25" t="s">
        <v>3</v>
      </c>
      <c r="F109" s="253" t="s">
        <v>4</v>
      </c>
      <c r="G109" s="399" t="s">
        <v>5</v>
      </c>
      <c r="H109" s="324"/>
      <c r="I109" s="329" t="s">
        <v>6</v>
      </c>
    </row>
    <row r="110" spans="1:9" s="16" customFormat="1" ht="15">
      <c r="A110" s="593"/>
      <c r="B110" s="522" t="s">
        <v>37</v>
      </c>
      <c r="C110" s="522"/>
      <c r="D110" s="292" t="s">
        <v>185</v>
      </c>
      <c r="E110" s="25" t="s">
        <v>1004</v>
      </c>
      <c r="F110" s="257" t="s">
        <v>976</v>
      </c>
      <c r="G110" s="402" t="s">
        <v>393</v>
      </c>
      <c r="H110" s="144"/>
      <c r="I110" s="330" t="s">
        <v>1145</v>
      </c>
    </row>
    <row r="111" spans="1:9" ht="15">
      <c r="A111" s="24">
        <v>1</v>
      </c>
      <c r="B111" s="79" t="s">
        <v>335</v>
      </c>
      <c r="C111" s="24">
        <v>11011</v>
      </c>
      <c r="D111" s="8" t="s">
        <v>150</v>
      </c>
      <c r="E111" s="7">
        <v>315</v>
      </c>
      <c r="F111" s="288">
        <v>237</v>
      </c>
      <c r="G111" s="288">
        <v>237</v>
      </c>
      <c r="H111"/>
      <c r="I111" s="330">
        <f aca="true" t="shared" si="3" ref="I111:I116">G111/F111</f>
        <v>1</v>
      </c>
    </row>
    <row r="112" spans="1:9" ht="15">
      <c r="A112" s="249">
        <v>2</v>
      </c>
      <c r="B112" s="79" t="s">
        <v>335</v>
      </c>
      <c r="C112" s="24">
        <v>111</v>
      </c>
      <c r="D112" s="8" t="s">
        <v>1016</v>
      </c>
      <c r="E112" s="293"/>
      <c r="F112" s="288">
        <v>13</v>
      </c>
      <c r="G112" s="288">
        <v>13</v>
      </c>
      <c r="H112"/>
      <c r="I112" s="330">
        <f t="shared" si="3"/>
        <v>1</v>
      </c>
    </row>
    <row r="113" spans="1:9" s="16" customFormat="1" ht="15">
      <c r="A113" s="24">
        <v>3</v>
      </c>
      <c r="B113" s="79" t="s">
        <v>335</v>
      </c>
      <c r="C113" s="30">
        <v>11</v>
      </c>
      <c r="D113" s="27" t="s">
        <v>52</v>
      </c>
      <c r="E113" s="42">
        <v>315</v>
      </c>
      <c r="F113" s="294">
        <v>250</v>
      </c>
      <c r="G113" s="294">
        <v>250</v>
      </c>
      <c r="I113" s="339">
        <f t="shared" si="3"/>
        <v>1</v>
      </c>
    </row>
    <row r="114" spans="1:9" s="16" customFormat="1" ht="15">
      <c r="A114" s="249">
        <v>4</v>
      </c>
      <c r="B114" s="79" t="s">
        <v>335</v>
      </c>
      <c r="C114" s="24">
        <v>2</v>
      </c>
      <c r="D114" s="28" t="s">
        <v>1017</v>
      </c>
      <c r="E114" s="7">
        <v>43</v>
      </c>
      <c r="F114" s="288">
        <v>43</v>
      </c>
      <c r="G114" s="288">
        <v>43</v>
      </c>
      <c r="I114" s="330">
        <f t="shared" si="3"/>
        <v>1</v>
      </c>
    </row>
    <row r="115" spans="1:9" ht="15">
      <c r="A115" s="24">
        <v>5</v>
      </c>
      <c r="B115" s="79" t="s">
        <v>335</v>
      </c>
      <c r="C115" s="30">
        <v>2</v>
      </c>
      <c r="D115" s="27" t="s">
        <v>1018</v>
      </c>
      <c r="E115" s="14">
        <v>43</v>
      </c>
      <c r="F115" s="294">
        <v>43</v>
      </c>
      <c r="G115" s="294">
        <v>43</v>
      </c>
      <c r="H115" s="131"/>
      <c r="I115" s="339">
        <f t="shared" si="3"/>
        <v>1</v>
      </c>
    </row>
    <row r="116" spans="1:9" ht="12.75" customHeight="1">
      <c r="A116" s="592">
        <v>6</v>
      </c>
      <c r="B116" s="594" t="s">
        <v>1019</v>
      </c>
      <c r="C116" s="595"/>
      <c r="D116" s="596"/>
      <c r="E116" s="600">
        <v>358</v>
      </c>
      <c r="F116" s="578">
        <v>293</v>
      </c>
      <c r="G116" s="578">
        <v>293</v>
      </c>
      <c r="H116" s="131"/>
      <c r="I116" s="580">
        <f t="shared" si="3"/>
        <v>1</v>
      </c>
    </row>
    <row r="117" spans="1:9" ht="12.75" customHeight="1">
      <c r="A117" s="593"/>
      <c r="B117" s="597"/>
      <c r="C117" s="598"/>
      <c r="D117" s="599"/>
      <c r="E117" s="600"/>
      <c r="F117" s="579"/>
      <c r="G117" s="579"/>
      <c r="H117" s="131"/>
      <c r="I117" s="581"/>
    </row>
    <row r="118" spans="1:9" ht="15">
      <c r="A118" s="15"/>
      <c r="C118" s="15"/>
      <c r="D118" s="46"/>
      <c r="E118" s="56"/>
      <c r="F118" s="291"/>
      <c r="G118" s="397"/>
      <c r="H118"/>
      <c r="I118" s="327"/>
    </row>
    <row r="119" spans="1:9" s="16" customFormat="1" ht="15">
      <c r="A119" s="19"/>
      <c r="B119" s="77"/>
      <c r="C119" s="19"/>
      <c r="D119" s="20" t="s">
        <v>151</v>
      </c>
      <c r="E119" s="22"/>
      <c r="F119" s="295"/>
      <c r="G119" s="406"/>
      <c r="I119" s="335"/>
    </row>
    <row r="120" spans="4:9" ht="15">
      <c r="D120" s="20" t="s">
        <v>152</v>
      </c>
      <c r="E120" s="22"/>
      <c r="F120" s="281"/>
      <c r="G120" s="397"/>
      <c r="H120"/>
      <c r="I120" s="327"/>
    </row>
    <row r="121" spans="4:9" ht="15">
      <c r="D121" s="20"/>
      <c r="E121" s="21" t="s">
        <v>973</v>
      </c>
      <c r="F121" s="281"/>
      <c r="G121" s="397"/>
      <c r="H121"/>
      <c r="I121" s="327"/>
    </row>
    <row r="122" spans="1:9" ht="15.75">
      <c r="A122" s="592" t="s">
        <v>974</v>
      </c>
      <c r="B122" s="522" t="s">
        <v>1</v>
      </c>
      <c r="C122" s="522"/>
      <c r="D122" s="13" t="s">
        <v>339</v>
      </c>
      <c r="E122" s="25" t="s">
        <v>3</v>
      </c>
      <c r="F122" s="253" t="s">
        <v>4</v>
      </c>
      <c r="G122" s="399" t="s">
        <v>5</v>
      </c>
      <c r="H122" s="324"/>
      <c r="I122" s="329" t="s">
        <v>6</v>
      </c>
    </row>
    <row r="123" spans="1:9" s="16" customFormat="1" ht="15">
      <c r="A123" s="593"/>
      <c r="B123" s="522" t="s">
        <v>37</v>
      </c>
      <c r="C123" s="522"/>
      <c r="D123" s="13" t="s">
        <v>185</v>
      </c>
      <c r="E123" s="25" t="s">
        <v>1004</v>
      </c>
      <c r="F123" s="257" t="s">
        <v>976</v>
      </c>
      <c r="G123" s="402" t="s">
        <v>393</v>
      </c>
      <c r="H123" s="144"/>
      <c r="I123" s="330" t="s">
        <v>1145</v>
      </c>
    </row>
    <row r="124" spans="1:9" s="17" customFormat="1" ht="15">
      <c r="A124" s="24">
        <v>1</v>
      </c>
      <c r="B124" s="79" t="s">
        <v>335</v>
      </c>
      <c r="C124" s="24">
        <v>1101</v>
      </c>
      <c r="D124" s="8" t="s">
        <v>150</v>
      </c>
      <c r="E124" s="7">
        <v>945</v>
      </c>
      <c r="F124" s="288">
        <v>5850</v>
      </c>
      <c r="G124" s="288">
        <v>5850</v>
      </c>
      <c r="I124" s="330">
        <f aca="true" t="shared" si="4" ref="I124:I132">G124/F124</f>
        <v>1</v>
      </c>
    </row>
    <row r="125" spans="1:9" ht="15">
      <c r="A125" s="254">
        <v>2</v>
      </c>
      <c r="B125" s="79" t="s">
        <v>335</v>
      </c>
      <c r="C125" s="24">
        <v>111</v>
      </c>
      <c r="D125" s="8" t="s">
        <v>1016</v>
      </c>
      <c r="E125" s="25"/>
      <c r="F125" s="288">
        <v>30</v>
      </c>
      <c r="G125" s="288">
        <v>30</v>
      </c>
      <c r="H125"/>
      <c r="I125" s="330">
        <f t="shared" si="4"/>
        <v>1</v>
      </c>
    </row>
    <row r="126" spans="1:9" ht="15">
      <c r="A126" s="24">
        <v>3</v>
      </c>
      <c r="B126" s="79" t="s">
        <v>335</v>
      </c>
      <c r="C126" s="30">
        <v>11</v>
      </c>
      <c r="D126" s="27" t="s">
        <v>52</v>
      </c>
      <c r="E126" s="42">
        <v>945</v>
      </c>
      <c r="F126" s="294">
        <v>5880</v>
      </c>
      <c r="G126" s="294">
        <v>5880</v>
      </c>
      <c r="H126"/>
      <c r="I126" s="339">
        <f t="shared" si="4"/>
        <v>1</v>
      </c>
    </row>
    <row r="127" spans="1:9" ht="15">
      <c r="A127" s="254">
        <v>4</v>
      </c>
      <c r="B127" s="79" t="s">
        <v>335</v>
      </c>
      <c r="C127" s="24">
        <v>21</v>
      </c>
      <c r="D127" s="28" t="s">
        <v>1017</v>
      </c>
      <c r="E127" s="7">
        <v>128</v>
      </c>
      <c r="F127" s="288">
        <v>806</v>
      </c>
      <c r="G127" s="288">
        <v>806</v>
      </c>
      <c r="H127"/>
      <c r="I127" s="330">
        <f t="shared" si="4"/>
        <v>1</v>
      </c>
    </row>
    <row r="128" spans="1:9" ht="15">
      <c r="A128" s="24">
        <v>5</v>
      </c>
      <c r="B128" s="79" t="s">
        <v>335</v>
      </c>
      <c r="C128" s="24">
        <v>22</v>
      </c>
      <c r="D128" s="28" t="s">
        <v>1020</v>
      </c>
      <c r="E128" s="7"/>
      <c r="F128" s="288">
        <v>4</v>
      </c>
      <c r="G128" s="288">
        <v>4</v>
      </c>
      <c r="H128"/>
      <c r="I128" s="330">
        <f t="shared" si="4"/>
        <v>1</v>
      </c>
    </row>
    <row r="129" spans="1:9" ht="15">
      <c r="A129" s="254">
        <v>6</v>
      </c>
      <c r="B129" s="79" t="s">
        <v>335</v>
      </c>
      <c r="C129" s="30">
        <v>2</v>
      </c>
      <c r="D129" s="27" t="s">
        <v>56</v>
      </c>
      <c r="E129" s="14">
        <v>128</v>
      </c>
      <c r="F129" s="294">
        <v>810</v>
      </c>
      <c r="G129" s="294">
        <v>810</v>
      </c>
      <c r="H129"/>
      <c r="I129" s="339">
        <f t="shared" si="4"/>
        <v>1</v>
      </c>
    </row>
    <row r="130" spans="1:9" ht="15">
      <c r="A130" s="24">
        <v>7</v>
      </c>
      <c r="B130" s="79" t="s">
        <v>335</v>
      </c>
      <c r="C130" s="296">
        <v>5914</v>
      </c>
      <c r="D130" s="297" t="s">
        <v>1021</v>
      </c>
      <c r="E130" s="298"/>
      <c r="F130" s="288">
        <v>2321</v>
      </c>
      <c r="G130" s="288">
        <v>2321</v>
      </c>
      <c r="H130"/>
      <c r="I130" s="330">
        <f t="shared" si="4"/>
        <v>1</v>
      </c>
    </row>
    <row r="131" spans="1:9" ht="15">
      <c r="A131" s="254">
        <v>8</v>
      </c>
      <c r="B131" s="79" t="s">
        <v>335</v>
      </c>
      <c r="C131" s="127">
        <v>5</v>
      </c>
      <c r="D131" s="128"/>
      <c r="E131" s="129"/>
      <c r="F131" s="294">
        <v>2321</v>
      </c>
      <c r="G131" s="294">
        <v>2321</v>
      </c>
      <c r="H131"/>
      <c r="I131" s="339">
        <f t="shared" si="4"/>
        <v>1</v>
      </c>
    </row>
    <row r="132" spans="1:9" ht="12.75" customHeight="1">
      <c r="A132" s="519">
        <v>9</v>
      </c>
      <c r="B132" s="594" t="s">
        <v>1019</v>
      </c>
      <c r="C132" s="595"/>
      <c r="D132" s="596"/>
      <c r="E132" s="582">
        <v>1073</v>
      </c>
      <c r="F132" s="582">
        <v>9011</v>
      </c>
      <c r="G132" s="582">
        <v>9011</v>
      </c>
      <c r="H132"/>
      <c r="I132" s="580">
        <f t="shared" si="4"/>
        <v>1</v>
      </c>
    </row>
    <row r="133" spans="1:9" ht="12.75" customHeight="1">
      <c r="A133" s="639"/>
      <c r="B133" s="597"/>
      <c r="C133" s="598"/>
      <c r="D133" s="599"/>
      <c r="E133" s="583"/>
      <c r="F133" s="583"/>
      <c r="G133" s="583"/>
      <c r="H133"/>
      <c r="I133" s="581"/>
    </row>
    <row r="134" spans="1:9" ht="15">
      <c r="A134" s="299"/>
      <c r="C134" s="45"/>
      <c r="D134" s="46"/>
      <c r="E134" s="56"/>
      <c r="F134" s="281"/>
      <c r="G134" s="397"/>
      <c r="H134"/>
      <c r="I134" s="327"/>
    </row>
    <row r="135" spans="1:9" ht="15">
      <c r="A135" s="81"/>
      <c r="D135" s="20" t="s">
        <v>35</v>
      </c>
      <c r="E135" s="21"/>
      <c r="F135" s="281"/>
      <c r="G135" s="397"/>
      <c r="H135"/>
      <c r="I135" s="327"/>
    </row>
    <row r="136" spans="4:9" ht="15">
      <c r="D136" s="20" t="s">
        <v>36</v>
      </c>
      <c r="E136" s="22"/>
      <c r="F136" s="281"/>
      <c r="G136" s="397"/>
      <c r="H136"/>
      <c r="I136" s="327"/>
    </row>
    <row r="137" spans="4:9" ht="15">
      <c r="D137" s="16"/>
      <c r="E137" s="21" t="s">
        <v>973</v>
      </c>
      <c r="F137" s="281"/>
      <c r="G137" s="397"/>
      <c r="H137"/>
      <c r="I137" s="327"/>
    </row>
    <row r="138" spans="1:9" s="48" customFormat="1" ht="15.75">
      <c r="A138" s="592" t="s">
        <v>974</v>
      </c>
      <c r="B138" s="522" t="s">
        <v>1</v>
      </c>
      <c r="C138" s="522"/>
      <c r="D138" s="13" t="s">
        <v>339</v>
      </c>
      <c r="E138" s="25" t="s">
        <v>3</v>
      </c>
      <c r="F138" s="253" t="s">
        <v>4</v>
      </c>
      <c r="G138" s="399" t="s">
        <v>5</v>
      </c>
      <c r="H138" s="324"/>
      <c r="I138" s="329" t="s">
        <v>6</v>
      </c>
    </row>
    <row r="139" spans="1:9" ht="15">
      <c r="A139" s="593"/>
      <c r="B139" s="522" t="s">
        <v>37</v>
      </c>
      <c r="C139" s="522"/>
      <c r="D139" s="13" t="s">
        <v>185</v>
      </c>
      <c r="E139" s="25" t="s">
        <v>1004</v>
      </c>
      <c r="F139" s="257" t="s">
        <v>976</v>
      </c>
      <c r="G139" s="402" t="s">
        <v>393</v>
      </c>
      <c r="H139" s="144"/>
      <c r="I139" s="330" t="s">
        <v>1145</v>
      </c>
    </row>
    <row r="140" spans="1:9" ht="15">
      <c r="A140" s="254">
        <v>1</v>
      </c>
      <c r="B140" s="79" t="s">
        <v>335</v>
      </c>
      <c r="C140" s="24">
        <v>122</v>
      </c>
      <c r="D140" s="300" t="s">
        <v>1022</v>
      </c>
      <c r="E140" s="301"/>
      <c r="F140" s="262">
        <v>5</v>
      </c>
      <c r="G140" s="262">
        <v>5</v>
      </c>
      <c r="H140"/>
      <c r="I140" s="339">
        <f aca="true" t="shared" si="5" ref="I140:I154">G140/F140</f>
        <v>1</v>
      </c>
    </row>
    <row r="141" spans="1:9" ht="15">
      <c r="A141" s="254">
        <v>2</v>
      </c>
      <c r="B141" s="79" t="s">
        <v>335</v>
      </c>
      <c r="C141" s="24">
        <v>23</v>
      </c>
      <c r="D141" s="300" t="s">
        <v>1023</v>
      </c>
      <c r="E141" s="301"/>
      <c r="F141" s="262">
        <v>1</v>
      </c>
      <c r="G141" s="262">
        <v>1</v>
      </c>
      <c r="H141"/>
      <c r="I141" s="339">
        <f t="shared" si="5"/>
        <v>1</v>
      </c>
    </row>
    <row r="142" spans="1:9" s="19" customFormat="1" ht="15">
      <c r="A142" s="254">
        <v>3</v>
      </c>
      <c r="B142" s="79" t="s">
        <v>335</v>
      </c>
      <c r="C142" s="24">
        <v>312</v>
      </c>
      <c r="D142" s="9" t="s">
        <v>38</v>
      </c>
      <c r="E142" s="10">
        <v>1050</v>
      </c>
      <c r="F142" s="288">
        <v>512</v>
      </c>
      <c r="G142" s="288">
        <v>512</v>
      </c>
      <c r="I142" s="330">
        <f t="shared" si="5"/>
        <v>1</v>
      </c>
    </row>
    <row r="143" spans="1:9" ht="15">
      <c r="A143" s="254">
        <v>4</v>
      </c>
      <c r="B143" s="79" t="s">
        <v>335</v>
      </c>
      <c r="C143" s="24">
        <v>312</v>
      </c>
      <c r="D143" s="9" t="s">
        <v>39</v>
      </c>
      <c r="E143" s="10">
        <v>10</v>
      </c>
      <c r="F143" s="288">
        <v>0</v>
      </c>
      <c r="G143" s="288">
        <v>0</v>
      </c>
      <c r="H143"/>
      <c r="I143" s="330"/>
    </row>
    <row r="144" spans="1:9" ht="15">
      <c r="A144" s="254">
        <v>5</v>
      </c>
      <c r="B144" s="79" t="s">
        <v>335</v>
      </c>
      <c r="C144" s="24">
        <v>312</v>
      </c>
      <c r="D144" s="9" t="s">
        <v>1024</v>
      </c>
      <c r="E144" s="10">
        <v>415</v>
      </c>
      <c r="F144" s="288">
        <v>137</v>
      </c>
      <c r="G144" s="288">
        <v>137</v>
      </c>
      <c r="H144"/>
      <c r="I144" s="330">
        <f t="shared" si="5"/>
        <v>1</v>
      </c>
    </row>
    <row r="145" spans="1:9" ht="15">
      <c r="A145" s="254">
        <v>6</v>
      </c>
      <c r="B145" s="79" t="s">
        <v>335</v>
      </c>
      <c r="C145" s="26">
        <v>31</v>
      </c>
      <c r="D145" s="27" t="s">
        <v>1025</v>
      </c>
      <c r="E145" s="14">
        <v>1475</v>
      </c>
      <c r="F145" s="294">
        <v>649</v>
      </c>
      <c r="G145" s="294">
        <v>649</v>
      </c>
      <c r="H145"/>
      <c r="I145" s="339">
        <f t="shared" si="5"/>
        <v>1</v>
      </c>
    </row>
    <row r="146" spans="1:9" ht="15">
      <c r="A146" s="254">
        <v>7</v>
      </c>
      <c r="B146" s="79" t="s">
        <v>335</v>
      </c>
      <c r="C146" s="24">
        <v>334</v>
      </c>
      <c r="D146" s="28" t="s">
        <v>40</v>
      </c>
      <c r="E146" s="7">
        <v>200</v>
      </c>
      <c r="F146" s="288">
        <v>188</v>
      </c>
      <c r="G146" s="288">
        <v>188</v>
      </c>
      <c r="H146"/>
      <c r="I146" s="330">
        <f t="shared" si="5"/>
        <v>1</v>
      </c>
    </row>
    <row r="147" spans="1:9" ht="15">
      <c r="A147" s="254">
        <v>8</v>
      </c>
      <c r="B147" s="79" t="s">
        <v>335</v>
      </c>
      <c r="C147" s="24">
        <v>336</v>
      </c>
      <c r="D147" s="29" t="s">
        <v>41</v>
      </c>
      <c r="E147" s="7">
        <v>1500</v>
      </c>
      <c r="F147" s="288">
        <v>1567</v>
      </c>
      <c r="G147" s="288">
        <v>1567</v>
      </c>
      <c r="H147"/>
      <c r="I147" s="330">
        <f t="shared" si="5"/>
        <v>1</v>
      </c>
    </row>
    <row r="148" spans="1:9" ht="15">
      <c r="A148" s="254">
        <v>9</v>
      </c>
      <c r="B148" s="79" t="s">
        <v>335</v>
      </c>
      <c r="C148" s="24">
        <v>337</v>
      </c>
      <c r="D148" s="28" t="s">
        <v>42</v>
      </c>
      <c r="E148" s="7">
        <v>320</v>
      </c>
      <c r="F148" s="288">
        <v>319</v>
      </c>
      <c r="G148" s="288">
        <v>285</v>
      </c>
      <c r="H148"/>
      <c r="I148" s="330">
        <f t="shared" si="5"/>
        <v>0.8934169278996865</v>
      </c>
    </row>
    <row r="149" spans="1:9" ht="15">
      <c r="A149" s="254">
        <v>10</v>
      </c>
      <c r="B149" s="79" t="s">
        <v>335</v>
      </c>
      <c r="C149" s="24">
        <v>337</v>
      </c>
      <c r="D149" s="28" t="s">
        <v>43</v>
      </c>
      <c r="E149" s="7">
        <v>25</v>
      </c>
      <c r="F149" s="288">
        <v>47</v>
      </c>
      <c r="G149" s="288">
        <v>47</v>
      </c>
      <c r="H149"/>
      <c r="I149" s="330">
        <f t="shared" si="5"/>
        <v>1</v>
      </c>
    </row>
    <row r="150" spans="1:9" ht="15">
      <c r="A150" s="254">
        <v>11</v>
      </c>
      <c r="B150" s="79" t="s">
        <v>335</v>
      </c>
      <c r="C150" s="30">
        <v>33</v>
      </c>
      <c r="D150" s="27" t="s">
        <v>1026</v>
      </c>
      <c r="E150" s="14">
        <v>2045</v>
      </c>
      <c r="F150" s="294">
        <v>2121</v>
      </c>
      <c r="G150" s="294">
        <f>SUM(G146:G149)</f>
        <v>2087</v>
      </c>
      <c r="H150"/>
      <c r="I150" s="339">
        <f t="shared" si="5"/>
        <v>0.9839698255539839</v>
      </c>
    </row>
    <row r="151" spans="1:9" s="48" customFormat="1" ht="15">
      <c r="A151" s="254">
        <v>12</v>
      </c>
      <c r="B151" s="79" t="s">
        <v>335</v>
      </c>
      <c r="C151" s="24">
        <v>351</v>
      </c>
      <c r="D151" s="28" t="s">
        <v>44</v>
      </c>
      <c r="E151" s="7">
        <v>459</v>
      </c>
      <c r="F151" s="288">
        <v>380</v>
      </c>
      <c r="G151" s="288">
        <v>380</v>
      </c>
      <c r="I151" s="330">
        <f t="shared" si="5"/>
        <v>1</v>
      </c>
    </row>
    <row r="152" spans="1:9" ht="15">
      <c r="A152" s="254">
        <v>13</v>
      </c>
      <c r="B152" s="79" t="s">
        <v>335</v>
      </c>
      <c r="C152" s="30">
        <v>35</v>
      </c>
      <c r="D152" s="27" t="s">
        <v>1027</v>
      </c>
      <c r="E152" s="14">
        <v>459</v>
      </c>
      <c r="F152" s="294">
        <v>380</v>
      </c>
      <c r="G152" s="294">
        <v>380</v>
      </c>
      <c r="H152"/>
      <c r="I152" s="347">
        <f t="shared" si="5"/>
        <v>1</v>
      </c>
    </row>
    <row r="153" spans="1:9" ht="15">
      <c r="A153" s="254">
        <v>14</v>
      </c>
      <c r="B153" s="79" t="s">
        <v>335</v>
      </c>
      <c r="C153" s="30">
        <v>3</v>
      </c>
      <c r="D153" s="27" t="s">
        <v>1028</v>
      </c>
      <c r="E153" s="14">
        <v>3979</v>
      </c>
      <c r="F153" s="284">
        <v>3150</v>
      </c>
      <c r="G153" s="284">
        <v>3116</v>
      </c>
      <c r="H153"/>
      <c r="I153" s="347">
        <f t="shared" si="5"/>
        <v>0.9892063492063492</v>
      </c>
    </row>
    <row r="154" spans="1:9" ht="12.75" customHeight="1">
      <c r="A154" s="592">
        <v>15</v>
      </c>
      <c r="B154" s="637" t="s">
        <v>1029</v>
      </c>
      <c r="C154" s="637"/>
      <c r="D154" s="637"/>
      <c r="E154" s="578">
        <v>3979</v>
      </c>
      <c r="F154" s="578">
        <v>3156</v>
      </c>
      <c r="G154" s="578">
        <v>3122</v>
      </c>
      <c r="H154"/>
      <c r="I154" s="580">
        <f t="shared" si="5"/>
        <v>0.9892268694550064</v>
      </c>
    </row>
    <row r="155" spans="1:9" ht="12.75" customHeight="1">
      <c r="A155" s="593"/>
      <c r="B155" s="637"/>
      <c r="C155" s="637"/>
      <c r="D155" s="637"/>
      <c r="E155" s="579"/>
      <c r="F155" s="579"/>
      <c r="G155" s="579"/>
      <c r="H155"/>
      <c r="I155" s="581"/>
    </row>
    <row r="156" spans="3:9" ht="15">
      <c r="C156" s="45"/>
      <c r="D156" s="46"/>
      <c r="E156" s="47"/>
      <c r="F156" s="281"/>
      <c r="G156" s="397"/>
      <c r="H156"/>
      <c r="I156" s="327"/>
    </row>
    <row r="157" spans="1:9" ht="15">
      <c r="A157" s="38"/>
      <c r="D157" s="20" t="s">
        <v>48</v>
      </c>
      <c r="E157" s="21"/>
      <c r="F157" s="281"/>
      <c r="G157" s="397"/>
      <c r="H157"/>
      <c r="I157" s="327"/>
    </row>
    <row r="158" spans="4:9" ht="15">
      <c r="D158" s="20" t="s">
        <v>49</v>
      </c>
      <c r="E158" s="22"/>
      <c r="F158" s="281"/>
      <c r="G158" s="397"/>
      <c r="H158"/>
      <c r="I158" s="327"/>
    </row>
    <row r="159" spans="4:9" ht="15">
      <c r="D159" s="16"/>
      <c r="E159" s="21" t="s">
        <v>973</v>
      </c>
      <c r="F159" s="281"/>
      <c r="G159" s="397"/>
      <c r="H159"/>
      <c r="I159" s="327"/>
    </row>
    <row r="160" spans="1:9" ht="15.75">
      <c r="A160" s="592" t="s">
        <v>974</v>
      </c>
      <c r="B160" s="522" t="s">
        <v>1</v>
      </c>
      <c r="C160" s="522"/>
      <c r="D160" s="13" t="s">
        <v>339</v>
      </c>
      <c r="E160" s="25" t="s">
        <v>3</v>
      </c>
      <c r="F160" s="253" t="s">
        <v>4</v>
      </c>
      <c r="G160" s="399" t="s">
        <v>5</v>
      </c>
      <c r="H160" s="324"/>
      <c r="I160" s="329" t="s">
        <v>6</v>
      </c>
    </row>
    <row r="161" spans="1:9" ht="15">
      <c r="A161" s="593"/>
      <c r="B161" s="522" t="s">
        <v>37</v>
      </c>
      <c r="C161" s="522"/>
      <c r="D161" s="13" t="s">
        <v>185</v>
      </c>
      <c r="E161" s="25" t="s">
        <v>1004</v>
      </c>
      <c r="F161" s="257" t="s">
        <v>976</v>
      </c>
      <c r="G161" s="402" t="s">
        <v>393</v>
      </c>
      <c r="H161" s="144"/>
      <c r="I161" s="330" t="s">
        <v>1145</v>
      </c>
    </row>
    <row r="162" spans="1:9" ht="15">
      <c r="A162" s="249">
        <v>1</v>
      </c>
      <c r="B162" s="82" t="s">
        <v>335</v>
      </c>
      <c r="C162" s="24">
        <v>312</v>
      </c>
      <c r="D162" s="9" t="s">
        <v>38</v>
      </c>
      <c r="E162" s="124">
        <v>30</v>
      </c>
      <c r="F162" s="288">
        <v>38</v>
      </c>
      <c r="G162" s="288">
        <v>38</v>
      </c>
      <c r="H162"/>
      <c r="I162" s="330">
        <f aca="true" t="shared" si="6" ref="I162:I178">G162/F162</f>
        <v>1</v>
      </c>
    </row>
    <row r="163" spans="1:9" ht="15">
      <c r="A163" s="24">
        <v>2</v>
      </c>
      <c r="B163" s="82" t="s">
        <v>335</v>
      </c>
      <c r="C163" s="24">
        <v>337</v>
      </c>
      <c r="D163" s="28" t="s">
        <v>401</v>
      </c>
      <c r="E163" s="10">
        <v>3400</v>
      </c>
      <c r="F163" s="288">
        <v>2176</v>
      </c>
      <c r="G163" s="288">
        <v>2175</v>
      </c>
      <c r="H163"/>
      <c r="I163" s="330">
        <f t="shared" si="6"/>
        <v>0.9995404411764706</v>
      </c>
    </row>
    <row r="164" spans="1:9" ht="15">
      <c r="A164" s="24">
        <v>3</v>
      </c>
      <c r="B164" s="82" t="s">
        <v>335</v>
      </c>
      <c r="C164" s="24">
        <v>337</v>
      </c>
      <c r="D164" s="28" t="s">
        <v>1030</v>
      </c>
      <c r="E164" s="10">
        <v>1000</v>
      </c>
      <c r="F164" s="302">
        <v>0</v>
      </c>
      <c r="G164" s="302">
        <v>0</v>
      </c>
      <c r="H164"/>
      <c r="I164" s="330"/>
    </row>
    <row r="165" spans="1:9" s="48" customFormat="1" ht="15">
      <c r="A165" s="249">
        <v>4</v>
      </c>
      <c r="B165" s="82" t="s">
        <v>335</v>
      </c>
      <c r="C165" s="30">
        <v>3</v>
      </c>
      <c r="D165" s="27" t="s">
        <v>1031</v>
      </c>
      <c r="E165" s="14">
        <v>4430</v>
      </c>
      <c r="F165" s="262">
        <v>2214</v>
      </c>
      <c r="G165" s="262">
        <v>2253</v>
      </c>
      <c r="I165" s="339">
        <f t="shared" si="6"/>
        <v>1.0176151761517616</v>
      </c>
    </row>
    <row r="166" spans="1:9" ht="15">
      <c r="A166" s="24">
        <v>5</v>
      </c>
      <c r="B166" s="82" t="s">
        <v>335</v>
      </c>
      <c r="C166" s="24">
        <v>351</v>
      </c>
      <c r="D166" s="28" t="s">
        <v>1032</v>
      </c>
      <c r="E166" s="7">
        <v>1196</v>
      </c>
      <c r="F166" s="302">
        <v>598</v>
      </c>
      <c r="G166" s="302">
        <v>598</v>
      </c>
      <c r="H166"/>
      <c r="I166" s="330">
        <f t="shared" si="6"/>
        <v>1</v>
      </c>
    </row>
    <row r="167" spans="1:9" ht="15">
      <c r="A167" s="24">
        <v>6</v>
      </c>
      <c r="B167" s="82" t="s">
        <v>335</v>
      </c>
      <c r="C167" s="30">
        <v>35</v>
      </c>
      <c r="D167" s="27" t="s">
        <v>1033</v>
      </c>
      <c r="E167" s="14">
        <v>1196</v>
      </c>
      <c r="F167" s="262">
        <v>598</v>
      </c>
      <c r="G167" s="262">
        <v>598</v>
      </c>
      <c r="H167"/>
      <c r="I167" s="339">
        <f t="shared" si="6"/>
        <v>1</v>
      </c>
    </row>
    <row r="168" spans="1:9" ht="12.75">
      <c r="A168" s="249">
        <v>7</v>
      </c>
      <c r="B168" s="82" t="s">
        <v>335</v>
      </c>
      <c r="C168" s="30">
        <v>3</v>
      </c>
      <c r="D168" s="27" t="s">
        <v>1034</v>
      </c>
      <c r="E168" s="14">
        <v>5626</v>
      </c>
      <c r="F168" s="303">
        <v>2812</v>
      </c>
      <c r="G168" s="303">
        <v>2811</v>
      </c>
      <c r="H168"/>
      <c r="I168" s="339">
        <f t="shared" si="6"/>
        <v>0.9996443812233285</v>
      </c>
    </row>
    <row r="169" spans="1:9" ht="15">
      <c r="A169" s="24">
        <v>8</v>
      </c>
      <c r="B169" s="82" t="s">
        <v>335</v>
      </c>
      <c r="C169" s="269">
        <v>61</v>
      </c>
      <c r="D169" s="52" t="s">
        <v>1035</v>
      </c>
      <c r="E169" s="304"/>
      <c r="F169" s="253">
        <v>850</v>
      </c>
      <c r="G169" s="253">
        <v>850</v>
      </c>
      <c r="H169"/>
      <c r="I169" s="330">
        <f t="shared" si="6"/>
        <v>1</v>
      </c>
    </row>
    <row r="170" spans="1:9" ht="15">
      <c r="A170" s="249">
        <v>9</v>
      </c>
      <c r="B170" s="82" t="s">
        <v>335</v>
      </c>
      <c r="C170" s="269">
        <v>67</v>
      </c>
      <c r="D170" s="52" t="s">
        <v>1008</v>
      </c>
      <c r="E170" s="304"/>
      <c r="F170" s="253">
        <v>229</v>
      </c>
      <c r="G170" s="253">
        <v>229</v>
      </c>
      <c r="H170"/>
      <c r="I170" s="330">
        <f t="shared" si="6"/>
        <v>1</v>
      </c>
    </row>
    <row r="171" spans="1:9" ht="15">
      <c r="A171" s="24">
        <v>10</v>
      </c>
      <c r="B171" s="82"/>
      <c r="C171" s="135">
        <v>6</v>
      </c>
      <c r="D171" s="300" t="s">
        <v>355</v>
      </c>
      <c r="E171" s="132"/>
      <c r="F171" s="262">
        <v>1079</v>
      </c>
      <c r="G171" s="262">
        <v>1079</v>
      </c>
      <c r="H171"/>
      <c r="I171" s="339">
        <f t="shared" si="6"/>
        <v>1</v>
      </c>
    </row>
    <row r="172" spans="1:9" ht="15">
      <c r="A172" s="249">
        <v>11</v>
      </c>
      <c r="B172" s="305" t="s">
        <v>335</v>
      </c>
      <c r="C172" s="64">
        <v>71</v>
      </c>
      <c r="D172" s="52" t="s">
        <v>1036</v>
      </c>
      <c r="E172" s="289">
        <v>300</v>
      </c>
      <c r="F172" s="253">
        <v>0</v>
      </c>
      <c r="G172" s="253">
        <v>0</v>
      </c>
      <c r="H172"/>
      <c r="I172" s="330"/>
    </row>
    <row r="173" spans="1:9" ht="15">
      <c r="A173" s="24">
        <v>12</v>
      </c>
      <c r="B173" s="305" t="s">
        <v>335</v>
      </c>
      <c r="C173" s="64">
        <v>71</v>
      </c>
      <c r="D173" s="52" t="s">
        <v>1037</v>
      </c>
      <c r="E173" s="289">
        <v>12000</v>
      </c>
      <c r="F173" s="253"/>
      <c r="G173" s="253"/>
      <c r="H173"/>
      <c r="I173" s="330"/>
    </row>
    <row r="174" spans="1:9" ht="15">
      <c r="A174" s="249">
        <v>13</v>
      </c>
      <c r="B174" s="305" t="s">
        <v>335</v>
      </c>
      <c r="C174" s="64">
        <v>71</v>
      </c>
      <c r="D174" s="52" t="s">
        <v>1038</v>
      </c>
      <c r="E174" s="289">
        <v>2000</v>
      </c>
      <c r="F174" s="253">
        <v>1754</v>
      </c>
      <c r="G174" s="253">
        <v>1754</v>
      </c>
      <c r="H174"/>
      <c r="I174" s="330">
        <f t="shared" si="6"/>
        <v>1</v>
      </c>
    </row>
    <row r="175" spans="1:9" ht="15">
      <c r="A175" s="24">
        <v>14</v>
      </c>
      <c r="B175" s="305" t="s">
        <v>335</v>
      </c>
      <c r="C175" s="64">
        <v>71</v>
      </c>
      <c r="D175" s="52" t="s">
        <v>1035</v>
      </c>
      <c r="E175" s="289">
        <v>1000</v>
      </c>
      <c r="F175" s="253">
        <v>0</v>
      </c>
      <c r="G175" s="253">
        <v>0</v>
      </c>
      <c r="H175"/>
      <c r="I175" s="330"/>
    </row>
    <row r="176" spans="1:9" ht="13.5" customHeight="1">
      <c r="A176" s="249">
        <v>15</v>
      </c>
      <c r="B176" s="305" t="s">
        <v>335</v>
      </c>
      <c r="C176" s="64">
        <v>74</v>
      </c>
      <c r="D176" s="52" t="s">
        <v>1039</v>
      </c>
      <c r="E176" s="289">
        <v>4131</v>
      </c>
      <c r="F176" s="253">
        <v>474</v>
      </c>
      <c r="G176" s="253">
        <v>474</v>
      </c>
      <c r="H176"/>
      <c r="I176" s="330">
        <f t="shared" si="6"/>
        <v>1</v>
      </c>
    </row>
    <row r="177" spans="1:9" ht="13.5" customHeight="1">
      <c r="A177" s="24">
        <v>16</v>
      </c>
      <c r="B177" s="305" t="s">
        <v>335</v>
      </c>
      <c r="C177" s="30">
        <v>7</v>
      </c>
      <c r="D177" s="27" t="s">
        <v>356</v>
      </c>
      <c r="E177" s="14">
        <v>19431</v>
      </c>
      <c r="F177" s="262">
        <v>2228</v>
      </c>
      <c r="G177" s="262">
        <v>2228</v>
      </c>
      <c r="H177"/>
      <c r="I177" s="339">
        <f t="shared" si="6"/>
        <v>1</v>
      </c>
    </row>
    <row r="178" spans="1:9" ht="12.75" customHeight="1">
      <c r="A178" s="519">
        <v>17</v>
      </c>
      <c r="B178" s="637" t="s">
        <v>1040</v>
      </c>
      <c r="C178" s="637"/>
      <c r="D178" s="637"/>
      <c r="E178" s="601">
        <v>25057</v>
      </c>
      <c r="F178" s="601">
        <v>6119</v>
      </c>
      <c r="G178" s="601">
        <v>6118</v>
      </c>
      <c r="H178"/>
      <c r="I178" s="605">
        <f t="shared" si="6"/>
        <v>0.9998365746036935</v>
      </c>
    </row>
    <row r="179" spans="1:9" ht="12.75" customHeight="1">
      <c r="A179" s="520"/>
      <c r="B179" s="637"/>
      <c r="C179" s="637"/>
      <c r="D179" s="637"/>
      <c r="E179" s="602"/>
      <c r="F179" s="602"/>
      <c r="G179" s="602"/>
      <c r="H179"/>
      <c r="I179" s="606"/>
    </row>
    <row r="180" spans="3:9" ht="15">
      <c r="C180" s="45"/>
      <c r="D180" s="46"/>
      <c r="E180" s="47"/>
      <c r="F180" s="281"/>
      <c r="G180" s="397"/>
      <c r="H180"/>
      <c r="I180" s="327"/>
    </row>
    <row r="181" spans="3:9" ht="15">
      <c r="C181" s="45"/>
      <c r="D181" s="46"/>
      <c r="E181" s="47"/>
      <c r="F181" s="281"/>
      <c r="G181" s="397"/>
      <c r="H181"/>
      <c r="I181" s="327"/>
    </row>
    <row r="182" spans="3:9" ht="15">
      <c r="C182" s="45"/>
      <c r="D182" s="46"/>
      <c r="E182" s="47"/>
      <c r="F182" s="281"/>
      <c r="G182" s="397"/>
      <c r="H182"/>
      <c r="I182" s="327"/>
    </row>
    <row r="183" spans="3:9" ht="15">
      <c r="C183" s="45"/>
      <c r="D183" s="46"/>
      <c r="E183" s="47"/>
      <c r="F183" s="281"/>
      <c r="G183" s="397"/>
      <c r="H183"/>
      <c r="I183" s="327"/>
    </row>
    <row r="184" spans="1:9" ht="15">
      <c r="A184" s="38"/>
      <c r="D184" s="20" t="s">
        <v>82</v>
      </c>
      <c r="E184" s="22"/>
      <c r="F184" s="281"/>
      <c r="G184" s="397"/>
      <c r="H184"/>
      <c r="I184" s="327"/>
    </row>
    <row r="185" spans="4:9" ht="15">
      <c r="D185" s="20" t="s">
        <v>83</v>
      </c>
      <c r="E185" s="22"/>
      <c r="F185" s="281"/>
      <c r="G185" s="397"/>
      <c r="H185"/>
      <c r="I185" s="327"/>
    </row>
    <row r="186" spans="4:9" ht="15">
      <c r="D186" s="20"/>
      <c r="E186" s="21" t="s">
        <v>973</v>
      </c>
      <c r="F186" s="281"/>
      <c r="G186" s="397"/>
      <c r="H186"/>
      <c r="I186" s="327"/>
    </row>
    <row r="187" spans="1:9" s="48" customFormat="1" ht="15.75">
      <c r="A187" s="592" t="s">
        <v>974</v>
      </c>
      <c r="B187" s="522" t="s">
        <v>1</v>
      </c>
      <c r="C187" s="522"/>
      <c r="D187" s="13" t="s">
        <v>339</v>
      </c>
      <c r="E187" s="25" t="s">
        <v>3</v>
      </c>
      <c r="F187" s="253" t="s">
        <v>4</v>
      </c>
      <c r="G187" s="399" t="s">
        <v>5</v>
      </c>
      <c r="H187" s="324"/>
      <c r="I187" s="329" t="s">
        <v>6</v>
      </c>
    </row>
    <row r="188" spans="1:9" s="16" customFormat="1" ht="15">
      <c r="A188" s="593"/>
      <c r="B188" s="522" t="s">
        <v>37</v>
      </c>
      <c r="C188" s="522"/>
      <c r="D188" s="13" t="s">
        <v>185</v>
      </c>
      <c r="E188" s="25" t="s">
        <v>1004</v>
      </c>
      <c r="F188" s="257" t="s">
        <v>976</v>
      </c>
      <c r="G188" s="402" t="s">
        <v>393</v>
      </c>
      <c r="H188" s="144"/>
      <c r="I188" s="330" t="s">
        <v>1145</v>
      </c>
    </row>
    <row r="189" spans="1:9" s="48" customFormat="1" ht="15">
      <c r="A189" s="24">
        <v>1</v>
      </c>
      <c r="B189" s="82" t="s">
        <v>335</v>
      </c>
      <c r="C189" s="24">
        <v>331</v>
      </c>
      <c r="D189" s="49" t="s">
        <v>1041</v>
      </c>
      <c r="E189" s="306">
        <v>2100</v>
      </c>
      <c r="F189" s="253">
        <v>1737</v>
      </c>
      <c r="G189" s="253">
        <v>1737</v>
      </c>
      <c r="I189" s="330">
        <f aca="true" t="shared" si="7" ref="I189:I194">G189/F189</f>
        <v>1</v>
      </c>
    </row>
    <row r="190" spans="1:9" s="48" customFormat="1" ht="15">
      <c r="A190" s="24">
        <v>2</v>
      </c>
      <c r="B190" s="82" t="s">
        <v>335</v>
      </c>
      <c r="C190" s="30">
        <v>33</v>
      </c>
      <c r="D190" s="27" t="s">
        <v>1042</v>
      </c>
      <c r="E190" s="43">
        <v>2100</v>
      </c>
      <c r="F190" s="262">
        <v>1737</v>
      </c>
      <c r="G190" s="262">
        <v>1737</v>
      </c>
      <c r="I190" s="339">
        <f t="shared" si="7"/>
        <v>1</v>
      </c>
    </row>
    <row r="191" spans="1:9" s="48" customFormat="1" ht="15">
      <c r="A191" s="24">
        <v>3</v>
      </c>
      <c r="B191" s="82" t="s">
        <v>335</v>
      </c>
      <c r="C191" s="24">
        <v>351</v>
      </c>
      <c r="D191" s="28" t="s">
        <v>44</v>
      </c>
      <c r="E191" s="7">
        <v>567</v>
      </c>
      <c r="F191" s="253">
        <v>469</v>
      </c>
      <c r="G191" s="253">
        <v>469</v>
      </c>
      <c r="I191" s="330">
        <f t="shared" si="7"/>
        <v>1</v>
      </c>
    </row>
    <row r="192" spans="1:9" ht="15">
      <c r="A192" s="24">
        <v>4</v>
      </c>
      <c r="B192" s="82" t="s">
        <v>335</v>
      </c>
      <c r="C192" s="30">
        <v>35</v>
      </c>
      <c r="D192" s="41" t="s">
        <v>1043</v>
      </c>
      <c r="E192" s="307">
        <v>567</v>
      </c>
      <c r="F192" s="262">
        <v>469</v>
      </c>
      <c r="G192" s="262">
        <v>469</v>
      </c>
      <c r="H192"/>
      <c r="I192" s="339">
        <f t="shared" si="7"/>
        <v>1</v>
      </c>
    </row>
    <row r="193" spans="1:9" ht="12.75">
      <c r="A193" s="24">
        <v>5</v>
      </c>
      <c r="B193" s="82" t="s">
        <v>335</v>
      </c>
      <c r="C193" s="30">
        <v>3</v>
      </c>
      <c r="D193" s="27" t="s">
        <v>1044</v>
      </c>
      <c r="E193" s="43">
        <v>2667</v>
      </c>
      <c r="F193" s="264">
        <v>2206</v>
      </c>
      <c r="G193" s="407">
        <v>2206</v>
      </c>
      <c r="H193"/>
      <c r="I193" s="339">
        <f t="shared" si="7"/>
        <v>1</v>
      </c>
    </row>
    <row r="194" spans="1:9" ht="12.75" customHeight="1">
      <c r="A194" s="519">
        <v>6</v>
      </c>
      <c r="B194" s="637" t="s">
        <v>1045</v>
      </c>
      <c r="C194" s="637"/>
      <c r="D194" s="637"/>
      <c r="E194" s="601">
        <v>2667</v>
      </c>
      <c r="F194" s="601">
        <v>2206</v>
      </c>
      <c r="G194" s="601">
        <v>2206</v>
      </c>
      <c r="H194"/>
      <c r="I194" s="580">
        <f t="shared" si="7"/>
        <v>1</v>
      </c>
    </row>
    <row r="195" spans="1:9" ht="12.75" customHeight="1">
      <c r="A195" s="520"/>
      <c r="B195" s="637"/>
      <c r="C195" s="637"/>
      <c r="D195" s="637"/>
      <c r="E195" s="602"/>
      <c r="F195" s="602"/>
      <c r="G195" s="602"/>
      <c r="H195"/>
      <c r="I195" s="581"/>
    </row>
    <row r="196" spans="3:9" ht="15">
      <c r="C196" s="45"/>
      <c r="D196" s="46"/>
      <c r="E196" s="47"/>
      <c r="F196" s="281"/>
      <c r="G196" s="397"/>
      <c r="H196"/>
      <c r="I196" s="327"/>
    </row>
    <row r="197" spans="1:9" ht="15">
      <c r="A197" s="38"/>
      <c r="D197" s="20" t="s">
        <v>87</v>
      </c>
      <c r="E197" s="22"/>
      <c r="F197" s="281"/>
      <c r="G197" s="397"/>
      <c r="H197"/>
      <c r="I197" s="327"/>
    </row>
    <row r="198" spans="1:9" s="48" customFormat="1" ht="15">
      <c r="A198" s="19"/>
      <c r="B198" s="77"/>
      <c r="C198" s="19"/>
      <c r="D198" s="20" t="s">
        <v>88</v>
      </c>
      <c r="E198" s="22"/>
      <c r="F198" s="281"/>
      <c r="G198" s="405"/>
      <c r="I198" s="334"/>
    </row>
    <row r="199" spans="4:9" ht="15">
      <c r="D199" s="20"/>
      <c r="E199" s="21" t="s">
        <v>973</v>
      </c>
      <c r="F199" s="281"/>
      <c r="G199" s="397"/>
      <c r="H199"/>
      <c r="I199" s="327"/>
    </row>
    <row r="200" spans="1:9" ht="15.75">
      <c r="A200" s="592" t="s">
        <v>974</v>
      </c>
      <c r="B200" s="522" t="s">
        <v>1</v>
      </c>
      <c r="C200" s="522"/>
      <c r="D200" s="13" t="s">
        <v>339</v>
      </c>
      <c r="E200" s="25" t="s">
        <v>3</v>
      </c>
      <c r="F200" s="253" t="s">
        <v>4</v>
      </c>
      <c r="G200" s="399" t="s">
        <v>5</v>
      </c>
      <c r="H200" s="324"/>
      <c r="I200" s="329" t="s">
        <v>6</v>
      </c>
    </row>
    <row r="201" spans="1:9" ht="15">
      <c r="A201" s="593"/>
      <c r="B201" s="522" t="s">
        <v>37</v>
      </c>
      <c r="C201" s="522"/>
      <c r="D201" s="13" t="s">
        <v>185</v>
      </c>
      <c r="E201" s="25" t="s">
        <v>1004</v>
      </c>
      <c r="F201" s="257" t="s">
        <v>976</v>
      </c>
      <c r="G201" s="402" t="s">
        <v>393</v>
      </c>
      <c r="H201" s="144"/>
      <c r="I201" s="330" t="s">
        <v>1145</v>
      </c>
    </row>
    <row r="202" spans="1:9" ht="15">
      <c r="A202" s="254">
        <v>1</v>
      </c>
      <c r="B202" s="79" t="s">
        <v>335</v>
      </c>
      <c r="C202" s="24">
        <v>11</v>
      </c>
      <c r="D202" s="308" t="s">
        <v>1046</v>
      </c>
      <c r="E202" s="25"/>
      <c r="F202" s="253">
        <v>393</v>
      </c>
      <c r="G202" s="253">
        <v>393</v>
      </c>
      <c r="H202"/>
      <c r="I202" s="330">
        <f aca="true" t="shared" si="8" ref="I202:I228">G202/F202</f>
        <v>1</v>
      </c>
    </row>
    <row r="203" spans="1:9" ht="15">
      <c r="A203" s="254">
        <v>2</v>
      </c>
      <c r="B203" s="79" t="s">
        <v>335</v>
      </c>
      <c r="C203" s="30">
        <v>11</v>
      </c>
      <c r="D203" s="27" t="s">
        <v>52</v>
      </c>
      <c r="E203" s="301"/>
      <c r="F203" s="262">
        <v>393</v>
      </c>
      <c r="G203" s="262">
        <v>393</v>
      </c>
      <c r="H203"/>
      <c r="I203" s="330">
        <f t="shared" si="8"/>
        <v>1</v>
      </c>
    </row>
    <row r="204" spans="1:9" ht="15">
      <c r="A204" s="254">
        <v>3</v>
      </c>
      <c r="B204" s="79" t="s">
        <v>335</v>
      </c>
      <c r="C204" s="24">
        <v>21</v>
      </c>
      <c r="D204" s="308" t="s">
        <v>1047</v>
      </c>
      <c r="E204" s="25"/>
      <c r="F204" s="257">
        <v>106</v>
      </c>
      <c r="G204" s="257">
        <v>106</v>
      </c>
      <c r="H204"/>
      <c r="I204" s="330">
        <f t="shared" si="8"/>
        <v>1</v>
      </c>
    </row>
    <row r="205" spans="1:9" ht="15">
      <c r="A205" s="254">
        <v>4</v>
      </c>
      <c r="B205" s="79" t="s">
        <v>335</v>
      </c>
      <c r="C205" s="30">
        <v>2</v>
      </c>
      <c r="D205" s="27" t="s">
        <v>56</v>
      </c>
      <c r="E205" s="301"/>
      <c r="F205" s="262">
        <v>106</v>
      </c>
      <c r="G205" s="262">
        <v>106</v>
      </c>
      <c r="H205"/>
      <c r="I205" s="330">
        <f t="shared" si="8"/>
        <v>1</v>
      </c>
    </row>
    <row r="206" spans="1:9" ht="15">
      <c r="A206" s="254">
        <v>5</v>
      </c>
      <c r="B206" s="79" t="s">
        <v>335</v>
      </c>
      <c r="C206" s="24">
        <v>312</v>
      </c>
      <c r="D206" s="34" t="s">
        <v>74</v>
      </c>
      <c r="E206" s="10">
        <v>180</v>
      </c>
      <c r="F206" s="253">
        <v>246</v>
      </c>
      <c r="G206" s="253">
        <v>246</v>
      </c>
      <c r="H206"/>
      <c r="I206" s="330">
        <f t="shared" si="8"/>
        <v>1</v>
      </c>
    </row>
    <row r="207" spans="1:9" s="48" customFormat="1" ht="15">
      <c r="A207" s="254">
        <v>6</v>
      </c>
      <c r="B207" s="79" t="s">
        <v>335</v>
      </c>
      <c r="C207" s="24">
        <v>312</v>
      </c>
      <c r="D207" s="34" t="s">
        <v>1048</v>
      </c>
      <c r="E207" s="10"/>
      <c r="F207" s="253"/>
      <c r="G207" s="253"/>
      <c r="I207" s="330" t="e">
        <f t="shared" si="8"/>
        <v>#DIV/0!</v>
      </c>
    </row>
    <row r="208" spans="1:9" s="16" customFormat="1" ht="15">
      <c r="A208" s="254">
        <v>7</v>
      </c>
      <c r="B208" s="79" t="s">
        <v>335</v>
      </c>
      <c r="C208" s="30">
        <v>31</v>
      </c>
      <c r="D208" s="27" t="s">
        <v>1025</v>
      </c>
      <c r="E208" s="43">
        <v>180</v>
      </c>
      <c r="F208" s="262">
        <v>246</v>
      </c>
      <c r="G208" s="262">
        <v>246</v>
      </c>
      <c r="I208" s="330">
        <f t="shared" si="8"/>
        <v>1</v>
      </c>
    </row>
    <row r="209" spans="1:9" s="19" customFormat="1" ht="15">
      <c r="A209" s="254">
        <v>8</v>
      </c>
      <c r="B209" s="79" t="s">
        <v>335</v>
      </c>
      <c r="C209" s="24">
        <v>331</v>
      </c>
      <c r="D209" s="34" t="s">
        <v>89</v>
      </c>
      <c r="E209" s="7">
        <v>100</v>
      </c>
      <c r="F209" s="253">
        <v>30</v>
      </c>
      <c r="G209" s="253">
        <v>30</v>
      </c>
      <c r="I209" s="330">
        <f t="shared" si="8"/>
        <v>1</v>
      </c>
    </row>
    <row r="210" spans="1:9" s="19" customFormat="1" ht="15">
      <c r="A210" s="254">
        <v>9</v>
      </c>
      <c r="B210" s="79" t="s">
        <v>335</v>
      </c>
      <c r="C210" s="24">
        <v>331</v>
      </c>
      <c r="D210" s="34" t="s">
        <v>90</v>
      </c>
      <c r="E210" s="7">
        <v>50</v>
      </c>
      <c r="F210" s="253">
        <v>52</v>
      </c>
      <c r="G210" s="253">
        <v>52</v>
      </c>
      <c r="I210" s="330">
        <f t="shared" si="8"/>
        <v>1</v>
      </c>
    </row>
    <row r="211" spans="1:9" s="19" customFormat="1" ht="15">
      <c r="A211" s="254">
        <v>10</v>
      </c>
      <c r="B211" s="79" t="s">
        <v>335</v>
      </c>
      <c r="C211" s="24">
        <v>331</v>
      </c>
      <c r="D211" s="34" t="s">
        <v>91</v>
      </c>
      <c r="E211" s="7">
        <v>115</v>
      </c>
      <c r="F211" s="253">
        <v>67</v>
      </c>
      <c r="G211" s="253">
        <v>65</v>
      </c>
      <c r="I211" s="330">
        <f t="shared" si="8"/>
        <v>0.9701492537313433</v>
      </c>
    </row>
    <row r="212" spans="1:9" s="16" customFormat="1" ht="15">
      <c r="A212" s="254">
        <v>11</v>
      </c>
      <c r="B212" s="79" t="s">
        <v>335</v>
      </c>
      <c r="C212" s="24">
        <v>334</v>
      </c>
      <c r="D212" s="34" t="s">
        <v>334</v>
      </c>
      <c r="E212" s="10">
        <v>500</v>
      </c>
      <c r="F212" s="302">
        <v>37</v>
      </c>
      <c r="G212" s="302">
        <v>37</v>
      </c>
      <c r="I212" s="330">
        <f t="shared" si="8"/>
        <v>1</v>
      </c>
    </row>
    <row r="213" spans="1:9" s="16" customFormat="1" ht="15">
      <c r="A213" s="254">
        <v>12</v>
      </c>
      <c r="B213" s="79" t="s">
        <v>335</v>
      </c>
      <c r="C213" s="24">
        <v>336</v>
      </c>
      <c r="D213" s="34" t="s">
        <v>1049</v>
      </c>
      <c r="E213" s="7">
        <v>500</v>
      </c>
      <c r="F213" s="257">
        <v>0</v>
      </c>
      <c r="G213" s="408"/>
      <c r="I213" s="330" t="e">
        <f t="shared" si="8"/>
        <v>#DIV/0!</v>
      </c>
    </row>
    <row r="214" spans="1:9" s="16" customFormat="1" ht="15">
      <c r="A214" s="254">
        <v>13</v>
      </c>
      <c r="B214" s="79" t="s">
        <v>335</v>
      </c>
      <c r="C214" s="24">
        <v>337</v>
      </c>
      <c r="D214" s="34" t="s">
        <v>1050</v>
      </c>
      <c r="E214" s="10">
        <v>400</v>
      </c>
      <c r="F214" s="253">
        <v>0</v>
      </c>
      <c r="G214" s="408"/>
      <c r="I214" s="330" t="e">
        <f t="shared" si="8"/>
        <v>#DIV/0!</v>
      </c>
    </row>
    <row r="215" spans="1:9" s="16" customFormat="1" ht="15">
      <c r="A215" s="254">
        <v>14</v>
      </c>
      <c r="B215" s="79" t="s">
        <v>335</v>
      </c>
      <c r="C215" s="24">
        <v>337</v>
      </c>
      <c r="D215" s="28" t="s">
        <v>92</v>
      </c>
      <c r="E215" s="7">
        <v>50</v>
      </c>
      <c r="F215" s="253">
        <v>0</v>
      </c>
      <c r="G215" s="408"/>
      <c r="I215" s="330" t="e">
        <f t="shared" si="8"/>
        <v>#DIV/0!</v>
      </c>
    </row>
    <row r="216" spans="1:9" s="16" customFormat="1" ht="15">
      <c r="A216" s="254">
        <v>15</v>
      </c>
      <c r="B216" s="79" t="s">
        <v>335</v>
      </c>
      <c r="C216" s="24">
        <v>337</v>
      </c>
      <c r="D216" s="34" t="s">
        <v>93</v>
      </c>
      <c r="E216" s="10">
        <v>10</v>
      </c>
      <c r="F216" s="253">
        <v>50</v>
      </c>
      <c r="G216" s="302">
        <v>49</v>
      </c>
      <c r="I216" s="330">
        <f t="shared" si="8"/>
        <v>0.98</v>
      </c>
    </row>
    <row r="217" spans="1:9" s="16" customFormat="1" ht="15">
      <c r="A217" s="254">
        <v>16</v>
      </c>
      <c r="B217" s="79" t="s">
        <v>335</v>
      </c>
      <c r="C217" s="24">
        <v>337</v>
      </c>
      <c r="D217" s="34" t="s">
        <v>94</v>
      </c>
      <c r="E217" s="10">
        <v>8</v>
      </c>
      <c r="F217" s="257">
        <v>0</v>
      </c>
      <c r="G217" s="409"/>
      <c r="I217" s="330" t="e">
        <f t="shared" si="8"/>
        <v>#DIV/0!</v>
      </c>
    </row>
    <row r="218" spans="1:9" s="16" customFormat="1" ht="15">
      <c r="A218" s="254">
        <v>17</v>
      </c>
      <c r="B218" s="79" t="s">
        <v>335</v>
      </c>
      <c r="C218" s="24">
        <v>337</v>
      </c>
      <c r="D218" s="34" t="s">
        <v>95</v>
      </c>
      <c r="E218" s="10">
        <v>150</v>
      </c>
      <c r="F218" s="257">
        <v>0</v>
      </c>
      <c r="G218" s="409"/>
      <c r="I218" s="330" t="e">
        <f t="shared" si="8"/>
        <v>#DIV/0!</v>
      </c>
    </row>
    <row r="219" spans="1:9" s="16" customFormat="1" ht="15">
      <c r="A219" s="254">
        <v>18</v>
      </c>
      <c r="B219" s="79" t="s">
        <v>335</v>
      </c>
      <c r="C219" s="24">
        <v>337</v>
      </c>
      <c r="D219" s="28" t="s">
        <v>96</v>
      </c>
      <c r="E219" s="10">
        <v>304</v>
      </c>
      <c r="F219" s="257">
        <v>269</v>
      </c>
      <c r="G219" s="409">
        <v>269</v>
      </c>
      <c r="I219" s="330">
        <f t="shared" si="8"/>
        <v>1</v>
      </c>
    </row>
    <row r="220" spans="1:9" s="16" customFormat="1" ht="15">
      <c r="A220" s="254">
        <v>19</v>
      </c>
      <c r="B220" s="79" t="s">
        <v>335</v>
      </c>
      <c r="C220" s="24">
        <v>337</v>
      </c>
      <c r="D220" s="28" t="s">
        <v>1051</v>
      </c>
      <c r="E220" s="10">
        <v>38</v>
      </c>
      <c r="F220" s="257">
        <v>341</v>
      </c>
      <c r="G220" s="409">
        <v>341</v>
      </c>
      <c r="I220" s="330">
        <f t="shared" si="8"/>
        <v>1</v>
      </c>
    </row>
    <row r="221" spans="1:9" s="16" customFormat="1" ht="15">
      <c r="A221" s="254">
        <v>20</v>
      </c>
      <c r="B221" s="79" t="s">
        <v>335</v>
      </c>
      <c r="C221" s="30">
        <v>33</v>
      </c>
      <c r="D221" s="27" t="s">
        <v>1052</v>
      </c>
      <c r="E221" s="43">
        <v>2225</v>
      </c>
      <c r="F221" s="283">
        <v>846</v>
      </c>
      <c r="G221" s="349">
        <f>SUM(G209:G220)</f>
        <v>843</v>
      </c>
      <c r="H221" s="350"/>
      <c r="I221" s="346">
        <f t="shared" si="8"/>
        <v>0.9964539007092199</v>
      </c>
    </row>
    <row r="222" spans="1:9" ht="15">
      <c r="A222" s="254">
        <v>21</v>
      </c>
      <c r="B222" s="79" t="s">
        <v>335</v>
      </c>
      <c r="C222" s="24">
        <v>351</v>
      </c>
      <c r="D222" s="28" t="s">
        <v>44</v>
      </c>
      <c r="E222" s="7">
        <v>517</v>
      </c>
      <c r="F222" s="257">
        <v>202</v>
      </c>
      <c r="G222" s="354">
        <v>202</v>
      </c>
      <c r="H222"/>
      <c r="I222" s="330">
        <f t="shared" si="8"/>
        <v>1</v>
      </c>
    </row>
    <row r="223" spans="1:9" s="16" customFormat="1" ht="15">
      <c r="A223" s="254">
        <v>22</v>
      </c>
      <c r="B223" s="79" t="s">
        <v>335</v>
      </c>
      <c r="C223" s="30">
        <v>35</v>
      </c>
      <c r="D223" s="53" t="s">
        <v>1053</v>
      </c>
      <c r="E223" s="43">
        <v>517</v>
      </c>
      <c r="F223" s="283">
        <v>202</v>
      </c>
      <c r="G223" s="410">
        <v>202</v>
      </c>
      <c r="H223" s="352"/>
      <c r="I223" s="339">
        <f t="shared" si="8"/>
        <v>1</v>
      </c>
    </row>
    <row r="224" spans="1:9" s="16" customFormat="1" ht="12.75">
      <c r="A224" s="254">
        <v>23</v>
      </c>
      <c r="B224" s="79" t="s">
        <v>335</v>
      </c>
      <c r="C224" s="30">
        <v>3</v>
      </c>
      <c r="D224" s="27" t="s">
        <v>1054</v>
      </c>
      <c r="E224" s="43">
        <v>2922</v>
      </c>
      <c r="F224" s="264">
        <v>1294</v>
      </c>
      <c r="G224" s="410">
        <v>1291</v>
      </c>
      <c r="H224" s="352"/>
      <c r="I224" s="339">
        <f t="shared" si="8"/>
        <v>0.9976816074188563</v>
      </c>
    </row>
    <row r="225" spans="1:9" s="16" customFormat="1" ht="15">
      <c r="A225" s="254">
        <v>24</v>
      </c>
      <c r="B225" s="79" t="s">
        <v>335</v>
      </c>
      <c r="C225" s="296">
        <v>61</v>
      </c>
      <c r="D225" s="309" t="s">
        <v>1055</v>
      </c>
      <c r="E225" s="275"/>
      <c r="F225" s="257">
        <v>2404</v>
      </c>
      <c r="G225" s="411">
        <v>2404</v>
      </c>
      <c r="I225" s="330">
        <f t="shared" si="8"/>
        <v>1</v>
      </c>
    </row>
    <row r="226" spans="1:9" s="16" customFormat="1" ht="15">
      <c r="A226" s="254">
        <v>25</v>
      </c>
      <c r="B226" s="79" t="s">
        <v>335</v>
      </c>
      <c r="C226" s="296">
        <v>67</v>
      </c>
      <c r="D226" s="309" t="s">
        <v>1056</v>
      </c>
      <c r="E226" s="275"/>
      <c r="F226" s="257">
        <v>649</v>
      </c>
      <c r="G226" s="411">
        <v>649</v>
      </c>
      <c r="I226" s="330">
        <f t="shared" si="8"/>
        <v>1</v>
      </c>
    </row>
    <row r="227" spans="1:9" s="16" customFormat="1" ht="15">
      <c r="A227" s="254">
        <v>26</v>
      </c>
      <c r="B227" s="79" t="s">
        <v>335</v>
      </c>
      <c r="C227" s="127">
        <v>6</v>
      </c>
      <c r="D227" s="310" t="s">
        <v>1057</v>
      </c>
      <c r="E227" s="311"/>
      <c r="F227" s="262">
        <v>3053</v>
      </c>
      <c r="G227" s="349">
        <v>3053</v>
      </c>
      <c r="H227" s="351"/>
      <c r="I227" s="347">
        <f t="shared" si="8"/>
        <v>1</v>
      </c>
    </row>
    <row r="228" spans="1:9" s="16" customFormat="1" ht="12.75">
      <c r="A228" s="592">
        <v>27</v>
      </c>
      <c r="B228" s="594" t="s">
        <v>47</v>
      </c>
      <c r="C228" s="595"/>
      <c r="D228" s="596"/>
      <c r="E228" s="634">
        <v>2922</v>
      </c>
      <c r="F228" s="634">
        <v>4846</v>
      </c>
      <c r="G228" s="612">
        <v>4844</v>
      </c>
      <c r="H228" s="351"/>
      <c r="I228" s="580">
        <f t="shared" si="8"/>
        <v>0.9995872884853487</v>
      </c>
    </row>
    <row r="229" spans="1:9" s="17" customFormat="1" ht="12.75">
      <c r="A229" s="593"/>
      <c r="B229" s="597"/>
      <c r="C229" s="598"/>
      <c r="D229" s="599"/>
      <c r="E229" s="634"/>
      <c r="F229" s="634"/>
      <c r="G229" s="613"/>
      <c r="H229" s="351"/>
      <c r="I229" s="581"/>
    </row>
    <row r="230" spans="1:9" ht="15">
      <c r="A230" s="38"/>
      <c r="C230" s="45"/>
      <c r="D230" s="46"/>
      <c r="E230" s="56"/>
      <c r="F230" s="291"/>
      <c r="G230" s="397"/>
      <c r="H230"/>
      <c r="I230" s="327"/>
    </row>
    <row r="231" spans="1:9" ht="15">
      <c r="A231" s="38"/>
      <c r="D231" s="20" t="s">
        <v>116</v>
      </c>
      <c r="E231" s="22"/>
      <c r="F231" s="291"/>
      <c r="G231" s="397"/>
      <c r="H231"/>
      <c r="I231" s="327"/>
    </row>
    <row r="232" spans="1:9" s="17" customFormat="1" ht="15">
      <c r="A232" s="19"/>
      <c r="B232" s="77"/>
      <c r="C232" s="19"/>
      <c r="D232" s="20" t="s">
        <v>117</v>
      </c>
      <c r="E232" s="22"/>
      <c r="F232" s="291"/>
      <c r="G232" s="412"/>
      <c r="I232" s="336"/>
    </row>
    <row r="233" spans="1:9" s="17" customFormat="1" ht="15">
      <c r="A233" s="19"/>
      <c r="B233" s="77"/>
      <c r="C233" s="19"/>
      <c r="D233" s="20"/>
      <c r="E233" s="21" t="s">
        <v>973</v>
      </c>
      <c r="F233" s="291"/>
      <c r="G233" s="412"/>
      <c r="I233" s="336"/>
    </row>
    <row r="234" spans="1:9" ht="15.75">
      <c r="A234" s="592" t="s">
        <v>974</v>
      </c>
      <c r="B234" s="522" t="s">
        <v>1</v>
      </c>
      <c r="C234" s="522"/>
      <c r="D234" s="13" t="s">
        <v>339</v>
      </c>
      <c r="E234" s="25" t="s">
        <v>3</v>
      </c>
      <c r="F234" s="253" t="s">
        <v>4</v>
      </c>
      <c r="G234" s="399" t="s">
        <v>5</v>
      </c>
      <c r="H234" s="324"/>
      <c r="I234" s="329" t="s">
        <v>6</v>
      </c>
    </row>
    <row r="235" spans="1:9" ht="15">
      <c r="A235" s="593"/>
      <c r="B235" s="522" t="s">
        <v>37</v>
      </c>
      <c r="C235" s="522"/>
      <c r="D235" s="13" t="s">
        <v>185</v>
      </c>
      <c r="E235" s="25" t="s">
        <v>1004</v>
      </c>
      <c r="F235" s="257" t="s">
        <v>976</v>
      </c>
      <c r="G235" s="402" t="s">
        <v>393</v>
      </c>
      <c r="H235" s="144"/>
      <c r="I235" s="330" t="s">
        <v>1145</v>
      </c>
    </row>
    <row r="236" spans="1:9" s="48" customFormat="1" ht="15">
      <c r="A236" s="24">
        <v>1</v>
      </c>
      <c r="B236" s="82" t="s">
        <v>335</v>
      </c>
      <c r="C236" s="24">
        <v>506</v>
      </c>
      <c r="D236" s="49" t="s">
        <v>21</v>
      </c>
      <c r="E236" s="7">
        <v>318</v>
      </c>
      <c r="F236" s="253">
        <v>319</v>
      </c>
      <c r="G236" s="413">
        <v>319</v>
      </c>
      <c r="I236" s="330">
        <f>G236/F236</f>
        <v>1</v>
      </c>
    </row>
    <row r="237" spans="1:9" ht="15">
      <c r="A237" s="24">
        <v>2</v>
      </c>
      <c r="B237" s="82" t="s">
        <v>335</v>
      </c>
      <c r="C237" s="30">
        <v>5</v>
      </c>
      <c r="D237" s="66" t="s">
        <v>1058</v>
      </c>
      <c r="E237" s="67">
        <v>318</v>
      </c>
      <c r="F237" s="283">
        <v>319</v>
      </c>
      <c r="G237" s="349">
        <v>319</v>
      </c>
      <c r="H237" s="350"/>
      <c r="I237" s="346">
        <f>G237/F237</f>
        <v>1</v>
      </c>
    </row>
    <row r="238" spans="1:9" s="48" customFormat="1" ht="12.75" customHeight="1">
      <c r="A238" s="519">
        <v>3</v>
      </c>
      <c r="B238" s="637" t="s">
        <v>1059</v>
      </c>
      <c r="C238" s="637"/>
      <c r="D238" s="637"/>
      <c r="E238" s="603">
        <v>318</v>
      </c>
      <c r="F238" s="638">
        <v>319</v>
      </c>
      <c r="G238" s="589">
        <v>319</v>
      </c>
      <c r="H238" s="350"/>
      <c r="I238" s="628">
        <f>G238/F238</f>
        <v>1</v>
      </c>
    </row>
    <row r="239" spans="1:9" s="48" customFormat="1" ht="12.75" customHeight="1">
      <c r="A239" s="520"/>
      <c r="B239" s="637"/>
      <c r="C239" s="637"/>
      <c r="D239" s="637"/>
      <c r="E239" s="604"/>
      <c r="F239" s="638"/>
      <c r="G239" s="589"/>
      <c r="H239" s="350"/>
      <c r="I239" s="629"/>
    </row>
    <row r="240" spans="3:9" ht="15">
      <c r="C240" s="45"/>
      <c r="D240" s="46"/>
      <c r="E240" s="56"/>
      <c r="F240" s="281"/>
      <c r="G240" s="397"/>
      <c r="H240"/>
      <c r="I240" s="327"/>
    </row>
    <row r="241" spans="2:9" s="19" customFormat="1" ht="15">
      <c r="B241" s="77"/>
      <c r="C241" s="45"/>
      <c r="D241" s="46"/>
      <c r="E241" s="56"/>
      <c r="F241" s="281"/>
      <c r="G241" s="398"/>
      <c r="I241" s="328"/>
    </row>
    <row r="242" spans="1:9" ht="15">
      <c r="A242" s="38"/>
      <c r="D242" s="20" t="s">
        <v>119</v>
      </c>
      <c r="E242" s="22"/>
      <c r="F242" s="312"/>
      <c r="G242" s="397"/>
      <c r="H242"/>
      <c r="I242" s="327"/>
    </row>
    <row r="243" spans="4:9" ht="15">
      <c r="D243" s="20" t="s">
        <v>120</v>
      </c>
      <c r="E243" s="22"/>
      <c r="F243" s="281"/>
      <c r="G243" s="397"/>
      <c r="H243"/>
      <c r="I243" s="327"/>
    </row>
    <row r="244" spans="4:9" ht="15">
      <c r="D244" s="20"/>
      <c r="E244" s="21" t="s">
        <v>973</v>
      </c>
      <c r="F244" s="312"/>
      <c r="G244" s="397"/>
      <c r="H244"/>
      <c r="I244" s="327"/>
    </row>
    <row r="245" spans="1:9" ht="15.75">
      <c r="A245" s="592" t="s">
        <v>974</v>
      </c>
      <c r="B245" s="522" t="s">
        <v>1</v>
      </c>
      <c r="C245" s="522"/>
      <c r="D245" s="13" t="s">
        <v>339</v>
      </c>
      <c r="E245" s="25" t="s">
        <v>3</v>
      </c>
      <c r="F245" s="253" t="s">
        <v>4</v>
      </c>
      <c r="G245" s="399" t="s">
        <v>5</v>
      </c>
      <c r="H245" s="324"/>
      <c r="I245" s="329" t="s">
        <v>6</v>
      </c>
    </row>
    <row r="246" spans="1:9" ht="15">
      <c r="A246" s="593"/>
      <c r="B246" s="522" t="s">
        <v>37</v>
      </c>
      <c r="C246" s="522"/>
      <c r="D246" s="13" t="s">
        <v>185</v>
      </c>
      <c r="E246" s="25" t="s">
        <v>1004</v>
      </c>
      <c r="F246" s="257" t="s">
        <v>976</v>
      </c>
      <c r="G246" s="402" t="s">
        <v>393</v>
      </c>
      <c r="H246" s="144"/>
      <c r="I246" s="330" t="s">
        <v>1145</v>
      </c>
    </row>
    <row r="247" spans="1:9" ht="15">
      <c r="A247" s="24">
        <v>1</v>
      </c>
      <c r="B247" s="79" t="s">
        <v>335</v>
      </c>
      <c r="C247" s="24">
        <v>506</v>
      </c>
      <c r="D247" s="49" t="s">
        <v>22</v>
      </c>
      <c r="E247" s="7">
        <v>200</v>
      </c>
      <c r="F247" s="253">
        <v>0</v>
      </c>
      <c r="G247" s="344"/>
      <c r="H247" s="131"/>
      <c r="I247" s="339"/>
    </row>
    <row r="248" spans="1:9" ht="15">
      <c r="A248" s="24">
        <v>2</v>
      </c>
      <c r="B248" s="79" t="s">
        <v>335</v>
      </c>
      <c r="C248" s="30">
        <v>5</v>
      </c>
      <c r="D248" s="53" t="s">
        <v>1058</v>
      </c>
      <c r="E248" s="67">
        <v>200</v>
      </c>
      <c r="F248" s="262">
        <v>0</v>
      </c>
      <c r="G248" s="344"/>
      <c r="H248" s="131"/>
      <c r="I248" s="339"/>
    </row>
    <row r="249" spans="1:9" ht="12.75">
      <c r="A249" s="519">
        <v>3</v>
      </c>
      <c r="B249" s="594" t="s">
        <v>1059</v>
      </c>
      <c r="C249" s="595"/>
      <c r="D249" s="596"/>
      <c r="E249" s="603">
        <v>200</v>
      </c>
      <c r="F249" s="591">
        <v>0</v>
      </c>
      <c r="G249" s="344"/>
      <c r="H249" s="131"/>
      <c r="I249" s="339"/>
    </row>
    <row r="250" spans="1:9" ht="12.75">
      <c r="A250" s="520"/>
      <c r="B250" s="597"/>
      <c r="C250" s="598"/>
      <c r="D250" s="599"/>
      <c r="E250" s="604"/>
      <c r="F250" s="591"/>
      <c r="G250" s="344"/>
      <c r="H250" s="131"/>
      <c r="I250" s="339"/>
    </row>
    <row r="251" spans="3:9" ht="15">
      <c r="C251" s="45"/>
      <c r="D251" s="46"/>
      <c r="E251" s="56"/>
      <c r="F251" s="281"/>
      <c r="G251" s="397"/>
      <c r="H251"/>
      <c r="I251" s="327"/>
    </row>
    <row r="252" spans="3:9" ht="15">
      <c r="C252" s="45"/>
      <c r="D252" s="46"/>
      <c r="E252" s="56"/>
      <c r="F252" s="281"/>
      <c r="G252" s="397"/>
      <c r="H252"/>
      <c r="I252" s="327"/>
    </row>
    <row r="253" spans="3:9" ht="15">
      <c r="C253" s="45"/>
      <c r="D253" s="46"/>
      <c r="E253" s="56"/>
      <c r="F253" s="281"/>
      <c r="G253" s="397"/>
      <c r="H253"/>
      <c r="I253" s="327"/>
    </row>
    <row r="254" spans="3:9" ht="15">
      <c r="C254" s="45"/>
      <c r="D254" s="46"/>
      <c r="E254" s="56"/>
      <c r="F254" s="281"/>
      <c r="G254" s="397"/>
      <c r="H254"/>
      <c r="I254" s="327"/>
    </row>
    <row r="255" spans="3:9" ht="15">
      <c r="C255" s="45"/>
      <c r="D255" s="46"/>
      <c r="E255" s="56"/>
      <c r="F255" s="281"/>
      <c r="G255" s="397"/>
      <c r="H255"/>
      <c r="I255" s="327"/>
    </row>
    <row r="256" spans="3:9" ht="15">
      <c r="C256" s="45"/>
      <c r="D256" s="46"/>
      <c r="E256" s="56"/>
      <c r="F256" s="281"/>
      <c r="G256" s="397"/>
      <c r="H256"/>
      <c r="I256" s="327"/>
    </row>
    <row r="257" spans="3:9" ht="15">
      <c r="C257" s="45"/>
      <c r="D257" s="46"/>
      <c r="E257" s="56"/>
      <c r="F257" s="281"/>
      <c r="G257" s="397"/>
      <c r="H257"/>
      <c r="I257" s="327"/>
    </row>
    <row r="258" spans="3:9" ht="15">
      <c r="C258" s="45"/>
      <c r="D258" s="46"/>
      <c r="E258" s="56"/>
      <c r="F258" s="281"/>
      <c r="G258" s="397"/>
      <c r="H258"/>
      <c r="I258" s="327"/>
    </row>
    <row r="259" spans="3:9" ht="15">
      <c r="C259" s="45"/>
      <c r="D259" s="46"/>
      <c r="E259" s="56"/>
      <c r="F259" s="281"/>
      <c r="G259" s="397"/>
      <c r="H259"/>
      <c r="I259" s="327"/>
    </row>
    <row r="260" spans="3:9" ht="15">
      <c r="C260" s="45"/>
      <c r="D260" s="46"/>
      <c r="E260" s="56"/>
      <c r="F260" s="281"/>
      <c r="G260" s="397"/>
      <c r="H260"/>
      <c r="I260" s="327"/>
    </row>
    <row r="261" spans="1:9" s="48" customFormat="1" ht="15">
      <c r="A261" s="19"/>
      <c r="B261" s="77"/>
      <c r="C261" s="45"/>
      <c r="D261" s="46"/>
      <c r="E261" s="56"/>
      <c r="F261" s="281"/>
      <c r="G261" s="405"/>
      <c r="I261" s="334"/>
    </row>
    <row r="262" spans="3:9" ht="15">
      <c r="C262" s="45"/>
      <c r="D262" s="46"/>
      <c r="E262" s="56"/>
      <c r="F262" s="281"/>
      <c r="G262" s="397"/>
      <c r="H262"/>
      <c r="I262" s="327"/>
    </row>
    <row r="263" spans="2:9" s="19" customFormat="1" ht="15">
      <c r="B263" s="77"/>
      <c r="C263" s="45"/>
      <c r="D263" s="46"/>
      <c r="E263" s="56"/>
      <c r="F263" s="281"/>
      <c r="G263" s="398"/>
      <c r="I263" s="328"/>
    </row>
    <row r="264" spans="3:9" ht="15">
      <c r="C264" s="45"/>
      <c r="D264" s="46"/>
      <c r="E264" s="56"/>
      <c r="F264" s="281"/>
      <c r="G264" s="397"/>
      <c r="H264"/>
      <c r="I264" s="327"/>
    </row>
    <row r="265" spans="3:9" ht="15">
      <c r="C265" s="45"/>
      <c r="D265" s="46"/>
      <c r="E265" s="56"/>
      <c r="F265" s="281"/>
      <c r="G265" s="397"/>
      <c r="H265"/>
      <c r="I265" s="327"/>
    </row>
    <row r="266" spans="3:9" ht="15">
      <c r="C266" s="45"/>
      <c r="D266" s="46"/>
      <c r="E266" s="56"/>
      <c r="F266" s="281"/>
      <c r="G266" s="397"/>
      <c r="H266"/>
      <c r="I266" s="327"/>
    </row>
    <row r="267" spans="3:9" ht="15">
      <c r="C267" s="45"/>
      <c r="D267" s="46"/>
      <c r="E267" s="56"/>
      <c r="F267" s="281"/>
      <c r="G267" s="397"/>
      <c r="H267"/>
      <c r="I267" s="327"/>
    </row>
    <row r="268" spans="3:9" ht="15">
      <c r="C268" s="45"/>
      <c r="D268" s="46"/>
      <c r="E268" s="56"/>
      <c r="F268" s="281"/>
      <c r="G268" s="397"/>
      <c r="H268"/>
      <c r="I268" s="327"/>
    </row>
    <row r="269" spans="3:9" ht="15">
      <c r="C269" s="45"/>
      <c r="D269" s="46"/>
      <c r="E269" s="56"/>
      <c r="F269" s="281"/>
      <c r="G269" s="397"/>
      <c r="H269"/>
      <c r="I269" s="327"/>
    </row>
    <row r="270" spans="3:9" ht="15">
      <c r="C270" s="45"/>
      <c r="D270" s="46"/>
      <c r="E270" s="56"/>
      <c r="F270" s="281"/>
      <c r="G270" s="397"/>
      <c r="H270"/>
      <c r="I270" s="327"/>
    </row>
    <row r="271" spans="3:9" ht="15">
      <c r="C271" s="45"/>
      <c r="D271" s="46"/>
      <c r="E271" s="56"/>
      <c r="F271" s="281"/>
      <c r="G271" s="397"/>
      <c r="H271"/>
      <c r="I271" s="327"/>
    </row>
    <row r="272" spans="3:9" ht="15">
      <c r="C272" s="45"/>
      <c r="D272" s="46"/>
      <c r="E272" s="56"/>
      <c r="F272" s="281"/>
      <c r="G272" s="397"/>
      <c r="H272"/>
      <c r="I272" s="327"/>
    </row>
    <row r="273" spans="3:9" ht="15">
      <c r="C273" s="45"/>
      <c r="D273" s="46"/>
      <c r="E273" s="56"/>
      <c r="F273" s="281"/>
      <c r="G273" s="397"/>
      <c r="H273"/>
      <c r="I273" s="327"/>
    </row>
    <row r="274" spans="3:9" ht="15">
      <c r="C274" s="45"/>
      <c r="D274" s="46"/>
      <c r="E274" s="56"/>
      <c r="F274" s="281"/>
      <c r="G274" s="397"/>
      <c r="H274"/>
      <c r="I274" s="327"/>
    </row>
    <row r="275" spans="3:9" ht="15">
      <c r="C275" s="45"/>
      <c r="D275" s="46"/>
      <c r="E275" s="56"/>
      <c r="F275" s="281"/>
      <c r="G275" s="397"/>
      <c r="H275"/>
      <c r="I275" s="327"/>
    </row>
    <row r="276" spans="1:9" ht="15">
      <c r="A276" s="38"/>
      <c r="C276" s="15"/>
      <c r="D276" s="57" t="s">
        <v>97</v>
      </c>
      <c r="E276" s="58"/>
      <c r="F276" s="281"/>
      <c r="G276" s="397"/>
      <c r="H276"/>
      <c r="I276" s="327"/>
    </row>
    <row r="277" spans="1:9" ht="15">
      <c r="A277" s="15"/>
      <c r="C277" s="15"/>
      <c r="D277" s="57" t="s">
        <v>98</v>
      </c>
      <c r="E277" s="59"/>
      <c r="F277" s="281"/>
      <c r="G277" s="397"/>
      <c r="H277"/>
      <c r="I277" s="327"/>
    </row>
    <row r="278" spans="3:9" ht="15">
      <c r="C278" s="15"/>
      <c r="D278" s="57"/>
      <c r="E278" s="21" t="s">
        <v>973</v>
      </c>
      <c r="F278" s="281"/>
      <c r="G278" s="397"/>
      <c r="H278"/>
      <c r="I278" s="327"/>
    </row>
    <row r="279" spans="1:9" ht="15.75">
      <c r="A279" s="592" t="s">
        <v>974</v>
      </c>
      <c r="B279" s="522" t="s">
        <v>1</v>
      </c>
      <c r="C279" s="522"/>
      <c r="D279" s="13" t="s">
        <v>339</v>
      </c>
      <c r="E279" s="25" t="s">
        <v>3</v>
      </c>
      <c r="F279" s="253" t="s">
        <v>4</v>
      </c>
      <c r="G279" s="399" t="s">
        <v>5</v>
      </c>
      <c r="H279" s="324"/>
      <c r="I279" s="329" t="s">
        <v>6</v>
      </c>
    </row>
    <row r="280" spans="1:9" s="48" customFormat="1" ht="15">
      <c r="A280" s="593"/>
      <c r="B280" s="522" t="s">
        <v>37</v>
      </c>
      <c r="C280" s="522"/>
      <c r="D280" s="13" t="s">
        <v>185</v>
      </c>
      <c r="E280" s="25" t="s">
        <v>1004</v>
      </c>
      <c r="F280" s="257" t="s">
        <v>976</v>
      </c>
      <c r="G280" s="402" t="s">
        <v>393</v>
      </c>
      <c r="H280" s="144"/>
      <c r="I280" s="330" t="s">
        <v>1145</v>
      </c>
    </row>
    <row r="281" spans="1:9" ht="15">
      <c r="A281" s="24">
        <v>1</v>
      </c>
      <c r="B281" s="79" t="s">
        <v>335</v>
      </c>
      <c r="C281" s="24">
        <v>512</v>
      </c>
      <c r="D281" s="11" t="s">
        <v>99</v>
      </c>
      <c r="E281" s="60">
        <v>836</v>
      </c>
      <c r="F281" s="253">
        <v>836</v>
      </c>
      <c r="G281" s="397">
        <v>836</v>
      </c>
      <c r="H281"/>
      <c r="I281" s="330">
        <f aca="true" t="shared" si="9" ref="I281:I315">G281/F281</f>
        <v>1</v>
      </c>
    </row>
    <row r="282" spans="1:9" ht="15">
      <c r="A282" s="313">
        <v>2</v>
      </c>
      <c r="B282" s="79" t="s">
        <v>335</v>
      </c>
      <c r="C282" s="30">
        <v>51</v>
      </c>
      <c r="D282" s="44" t="s">
        <v>1060</v>
      </c>
      <c r="E282" s="61">
        <v>836</v>
      </c>
      <c r="F282" s="262">
        <v>836</v>
      </c>
      <c r="G282" s="262">
        <v>836</v>
      </c>
      <c r="H282"/>
      <c r="I282" s="339">
        <f t="shared" si="9"/>
        <v>1</v>
      </c>
    </row>
    <row r="283" spans="1:9" ht="15">
      <c r="A283" s="24">
        <v>3</v>
      </c>
      <c r="B283" s="79" t="s">
        <v>335</v>
      </c>
      <c r="C283" s="24">
        <v>11011</v>
      </c>
      <c r="D283" s="62" t="s">
        <v>1061</v>
      </c>
      <c r="E283" s="120">
        <v>1789</v>
      </c>
      <c r="F283" s="314">
        <v>1747</v>
      </c>
      <c r="G283" s="314">
        <v>1747</v>
      </c>
      <c r="H283"/>
      <c r="I283" s="330">
        <f t="shared" si="9"/>
        <v>1</v>
      </c>
    </row>
    <row r="284" spans="1:9" ht="12.75">
      <c r="A284" s="313">
        <v>4</v>
      </c>
      <c r="B284" s="79" t="s">
        <v>335</v>
      </c>
      <c r="C284" s="24">
        <v>11011</v>
      </c>
      <c r="D284" s="62" t="s">
        <v>1062</v>
      </c>
      <c r="E284" s="120">
        <v>180</v>
      </c>
      <c r="F284" s="252">
        <v>180</v>
      </c>
      <c r="G284" s="252">
        <v>180</v>
      </c>
      <c r="H284"/>
      <c r="I284" s="330">
        <f t="shared" si="9"/>
        <v>1</v>
      </c>
    </row>
    <row r="285" spans="1:9" ht="15">
      <c r="A285" s="24">
        <v>5</v>
      </c>
      <c r="B285" s="79" t="s">
        <v>335</v>
      </c>
      <c r="C285" s="24">
        <v>11011</v>
      </c>
      <c r="D285" s="62" t="s">
        <v>1063</v>
      </c>
      <c r="E285" s="120">
        <v>435</v>
      </c>
      <c r="F285" s="315">
        <v>435</v>
      </c>
      <c r="G285" s="315">
        <v>435</v>
      </c>
      <c r="H285"/>
      <c r="I285" s="330">
        <f t="shared" si="9"/>
        <v>1</v>
      </c>
    </row>
    <row r="286" spans="1:9" ht="15">
      <c r="A286" s="313">
        <v>6</v>
      </c>
      <c r="B286" s="79" t="s">
        <v>335</v>
      </c>
      <c r="C286" s="24">
        <v>1107</v>
      </c>
      <c r="D286" s="62" t="s">
        <v>100</v>
      </c>
      <c r="E286" s="120">
        <v>60</v>
      </c>
      <c r="F286" s="253">
        <v>55</v>
      </c>
      <c r="G286" s="253">
        <v>55</v>
      </c>
      <c r="H286"/>
      <c r="I286" s="330">
        <f t="shared" si="9"/>
        <v>1</v>
      </c>
    </row>
    <row r="287" spans="1:9" s="48" customFormat="1" ht="15">
      <c r="A287" s="24">
        <v>7</v>
      </c>
      <c r="B287" s="79" t="s">
        <v>335</v>
      </c>
      <c r="C287" s="24">
        <v>1109</v>
      </c>
      <c r="D287" s="62" t="s">
        <v>101</v>
      </c>
      <c r="E287" s="120">
        <v>30</v>
      </c>
      <c r="F287" s="253">
        <v>19</v>
      </c>
      <c r="G287" s="253">
        <v>19</v>
      </c>
      <c r="I287" s="330">
        <f t="shared" si="9"/>
        <v>1</v>
      </c>
    </row>
    <row r="288" spans="1:9" s="48" customFormat="1" ht="15">
      <c r="A288" s="313">
        <v>8</v>
      </c>
      <c r="B288" s="79" t="s">
        <v>335</v>
      </c>
      <c r="C288" s="24">
        <v>1110</v>
      </c>
      <c r="D288" s="62" t="s">
        <v>102</v>
      </c>
      <c r="E288" s="120">
        <v>12</v>
      </c>
      <c r="F288" s="253">
        <v>14</v>
      </c>
      <c r="G288" s="253">
        <v>14</v>
      </c>
      <c r="I288" s="330">
        <f t="shared" si="9"/>
        <v>1</v>
      </c>
    </row>
    <row r="289" spans="1:9" s="48" customFormat="1" ht="15">
      <c r="A289" s="313">
        <v>9</v>
      </c>
      <c r="B289" s="79" t="s">
        <v>335</v>
      </c>
      <c r="C289" s="24">
        <v>11013</v>
      </c>
      <c r="D289" s="62" t="s">
        <v>1064</v>
      </c>
      <c r="E289" s="120"/>
      <c r="F289" s="302"/>
      <c r="G289" s="302"/>
      <c r="I289" s="330"/>
    </row>
    <row r="290" spans="1:9" ht="15">
      <c r="A290" s="313">
        <v>10</v>
      </c>
      <c r="B290" s="79" t="s">
        <v>335</v>
      </c>
      <c r="C290" s="24">
        <v>122</v>
      </c>
      <c r="D290" s="62" t="s">
        <v>53</v>
      </c>
      <c r="E290" s="120"/>
      <c r="F290" s="253">
        <v>20</v>
      </c>
      <c r="G290" s="253">
        <v>20</v>
      </c>
      <c r="H290"/>
      <c r="I290" s="330">
        <f t="shared" si="9"/>
        <v>1</v>
      </c>
    </row>
    <row r="291" spans="1:9" ht="15">
      <c r="A291" s="24">
        <v>11</v>
      </c>
      <c r="B291" s="79" t="s">
        <v>335</v>
      </c>
      <c r="C291" s="30">
        <v>11</v>
      </c>
      <c r="D291" s="63" t="s">
        <v>1065</v>
      </c>
      <c r="E291" s="61">
        <v>2506</v>
      </c>
      <c r="F291" s="262">
        <v>2470</v>
      </c>
      <c r="G291" s="262">
        <v>2470</v>
      </c>
      <c r="H291"/>
      <c r="I291" s="339">
        <f t="shared" si="9"/>
        <v>1</v>
      </c>
    </row>
    <row r="292" spans="1:9" ht="15">
      <c r="A292" s="313">
        <v>12</v>
      </c>
      <c r="B292" s="79" t="s">
        <v>335</v>
      </c>
      <c r="C292" s="24">
        <v>2</v>
      </c>
      <c r="D292" s="28" t="s">
        <v>982</v>
      </c>
      <c r="E292" s="120">
        <v>649</v>
      </c>
      <c r="F292" s="253">
        <v>643</v>
      </c>
      <c r="G292" s="253">
        <v>643</v>
      </c>
      <c r="H292"/>
      <c r="I292" s="330">
        <f t="shared" si="9"/>
        <v>1</v>
      </c>
    </row>
    <row r="293" spans="1:9" ht="15">
      <c r="A293" s="24">
        <v>13</v>
      </c>
      <c r="B293" s="79" t="s">
        <v>335</v>
      </c>
      <c r="C293" s="24">
        <v>2</v>
      </c>
      <c r="D293" s="62" t="s">
        <v>103</v>
      </c>
      <c r="E293" s="60">
        <v>9.996</v>
      </c>
      <c r="F293" s="253">
        <v>11</v>
      </c>
      <c r="G293" s="253">
        <v>11</v>
      </c>
      <c r="H293"/>
      <c r="I293" s="330">
        <f t="shared" si="9"/>
        <v>1</v>
      </c>
    </row>
    <row r="294" spans="1:9" ht="15">
      <c r="A294" s="313">
        <v>14</v>
      </c>
      <c r="B294" s="79" t="s">
        <v>335</v>
      </c>
      <c r="C294" s="24">
        <v>2</v>
      </c>
      <c r="D294" s="28" t="s">
        <v>104</v>
      </c>
      <c r="E294" s="60">
        <v>11.424</v>
      </c>
      <c r="F294" s="302">
        <v>10</v>
      </c>
      <c r="G294" s="302">
        <v>10</v>
      </c>
      <c r="H294"/>
      <c r="I294" s="330">
        <f t="shared" si="9"/>
        <v>1</v>
      </c>
    </row>
    <row r="295" spans="1:9" ht="15">
      <c r="A295" s="24">
        <v>15</v>
      </c>
      <c r="B295" s="79" t="s">
        <v>335</v>
      </c>
      <c r="C295" s="30">
        <v>2</v>
      </c>
      <c r="D295" s="63" t="s">
        <v>1066</v>
      </c>
      <c r="E295" s="61">
        <v>670.42</v>
      </c>
      <c r="F295" s="262">
        <v>664</v>
      </c>
      <c r="G295" s="262">
        <v>664</v>
      </c>
      <c r="H295"/>
      <c r="I295" s="339">
        <f t="shared" si="9"/>
        <v>1</v>
      </c>
    </row>
    <row r="296" spans="1:9" ht="15">
      <c r="A296" s="313">
        <v>16</v>
      </c>
      <c r="B296" s="79" t="s">
        <v>335</v>
      </c>
      <c r="C296" s="24">
        <v>311</v>
      </c>
      <c r="D296" s="28" t="s">
        <v>105</v>
      </c>
      <c r="E296" s="7">
        <v>15</v>
      </c>
      <c r="F296" s="253">
        <v>2</v>
      </c>
      <c r="G296" s="253">
        <v>2</v>
      </c>
      <c r="H296"/>
      <c r="I296" s="330">
        <f t="shared" si="9"/>
        <v>1</v>
      </c>
    </row>
    <row r="297" spans="1:9" ht="15">
      <c r="A297" s="24">
        <v>17</v>
      </c>
      <c r="B297" s="79" t="s">
        <v>335</v>
      </c>
      <c r="C297" s="24">
        <v>312</v>
      </c>
      <c r="D297" s="28" t="s">
        <v>106</v>
      </c>
      <c r="E297" s="7">
        <v>10</v>
      </c>
      <c r="F297" s="253">
        <v>2</v>
      </c>
      <c r="G297" s="253">
        <v>2</v>
      </c>
      <c r="H297"/>
      <c r="I297" s="330">
        <f t="shared" si="9"/>
        <v>1</v>
      </c>
    </row>
    <row r="298" spans="1:9" ht="15">
      <c r="A298" s="313">
        <v>18</v>
      </c>
      <c r="B298" s="79" t="s">
        <v>335</v>
      </c>
      <c r="C298" s="24">
        <v>312</v>
      </c>
      <c r="D298" s="28" t="s">
        <v>1067</v>
      </c>
      <c r="E298" s="7">
        <v>110</v>
      </c>
      <c r="F298" s="253">
        <v>31</v>
      </c>
      <c r="G298" s="253">
        <v>31</v>
      </c>
      <c r="H298"/>
      <c r="I298" s="330">
        <f t="shared" si="9"/>
        <v>1</v>
      </c>
    </row>
    <row r="299" spans="1:9" ht="15">
      <c r="A299" s="24">
        <v>19</v>
      </c>
      <c r="B299" s="79" t="s">
        <v>335</v>
      </c>
      <c r="C299" s="30">
        <v>31</v>
      </c>
      <c r="D299" s="27" t="s">
        <v>1068</v>
      </c>
      <c r="E299" s="14">
        <v>135</v>
      </c>
      <c r="F299" s="262">
        <v>35</v>
      </c>
      <c r="G299" s="262">
        <v>35</v>
      </c>
      <c r="H299"/>
      <c r="I299" s="339">
        <f t="shared" si="9"/>
        <v>1</v>
      </c>
    </row>
    <row r="300" spans="1:9" ht="15">
      <c r="A300" s="313">
        <v>20</v>
      </c>
      <c r="B300" s="79" t="s">
        <v>335</v>
      </c>
      <c r="C300" s="64">
        <v>321</v>
      </c>
      <c r="D300" s="49" t="s">
        <v>1069</v>
      </c>
      <c r="E300" s="10">
        <v>35</v>
      </c>
      <c r="F300" s="253">
        <v>32</v>
      </c>
      <c r="G300" s="253">
        <v>32</v>
      </c>
      <c r="H300"/>
      <c r="I300" s="330">
        <f t="shared" si="9"/>
        <v>1</v>
      </c>
    </row>
    <row r="301" spans="1:9" ht="15">
      <c r="A301" s="24">
        <v>21</v>
      </c>
      <c r="B301" s="79" t="s">
        <v>335</v>
      </c>
      <c r="C301" s="24">
        <v>322</v>
      </c>
      <c r="D301" s="49" t="s">
        <v>107</v>
      </c>
      <c r="E301" s="10">
        <v>50</v>
      </c>
      <c r="F301" s="253">
        <v>106</v>
      </c>
      <c r="G301" s="253">
        <v>102</v>
      </c>
      <c r="H301"/>
      <c r="I301" s="330">
        <f t="shared" si="9"/>
        <v>0.9622641509433962</v>
      </c>
    </row>
    <row r="302" spans="1:9" ht="15">
      <c r="A302" s="313">
        <v>22</v>
      </c>
      <c r="B302" s="79" t="s">
        <v>335</v>
      </c>
      <c r="C302" s="30">
        <v>32</v>
      </c>
      <c r="D302" s="27" t="s">
        <v>1070</v>
      </c>
      <c r="E302" s="14">
        <v>85</v>
      </c>
      <c r="F302" s="262">
        <v>138</v>
      </c>
      <c r="G302" s="262">
        <v>134</v>
      </c>
      <c r="H302"/>
      <c r="I302" s="339">
        <f t="shared" si="9"/>
        <v>0.9710144927536232</v>
      </c>
    </row>
    <row r="303" spans="1:9" ht="15">
      <c r="A303" s="24">
        <v>23</v>
      </c>
      <c r="B303" s="79" t="s">
        <v>335</v>
      </c>
      <c r="C303" s="24">
        <v>334</v>
      </c>
      <c r="D303" s="28" t="s">
        <v>397</v>
      </c>
      <c r="E303" s="7">
        <v>50</v>
      </c>
      <c r="F303" s="253"/>
      <c r="G303" s="253"/>
      <c r="H303"/>
      <c r="I303" s="330"/>
    </row>
    <row r="304" spans="1:9" ht="15">
      <c r="A304" s="313">
        <v>24</v>
      </c>
      <c r="B304" s="79" t="s">
        <v>335</v>
      </c>
      <c r="C304" s="24">
        <v>336</v>
      </c>
      <c r="D304" s="28" t="s">
        <v>1071</v>
      </c>
      <c r="E304" s="7">
        <v>200</v>
      </c>
      <c r="F304" s="253">
        <v>33</v>
      </c>
      <c r="G304" s="253">
        <v>33</v>
      </c>
      <c r="H304"/>
      <c r="I304" s="330">
        <f t="shared" si="9"/>
        <v>1</v>
      </c>
    </row>
    <row r="305" spans="1:9" ht="15">
      <c r="A305" s="24">
        <v>25</v>
      </c>
      <c r="B305" s="79" t="s">
        <v>335</v>
      </c>
      <c r="C305" s="24">
        <v>337</v>
      </c>
      <c r="D305" s="28" t="s">
        <v>109</v>
      </c>
      <c r="E305" s="7">
        <v>10</v>
      </c>
      <c r="F305" s="253">
        <v>10</v>
      </c>
      <c r="G305" s="253">
        <v>10</v>
      </c>
      <c r="H305"/>
      <c r="I305" s="330">
        <f t="shared" si="9"/>
        <v>1</v>
      </c>
    </row>
    <row r="306" spans="1:9" s="48" customFormat="1" ht="15">
      <c r="A306" s="313">
        <v>26</v>
      </c>
      <c r="B306" s="79" t="s">
        <v>335</v>
      </c>
      <c r="C306" s="30">
        <v>33</v>
      </c>
      <c r="D306" s="27" t="s">
        <v>1072</v>
      </c>
      <c r="E306" s="43">
        <v>260</v>
      </c>
      <c r="F306" s="262">
        <v>43</v>
      </c>
      <c r="G306" s="262">
        <v>43</v>
      </c>
      <c r="I306" s="339">
        <f t="shared" si="9"/>
        <v>1</v>
      </c>
    </row>
    <row r="307" spans="1:9" ht="15">
      <c r="A307" s="24">
        <v>27</v>
      </c>
      <c r="B307" s="79" t="s">
        <v>335</v>
      </c>
      <c r="C307" s="64">
        <v>341</v>
      </c>
      <c r="D307" s="52" t="s">
        <v>110</v>
      </c>
      <c r="E307" s="12">
        <v>15</v>
      </c>
      <c r="F307" s="253">
        <v>19</v>
      </c>
      <c r="G307" s="302">
        <v>12</v>
      </c>
      <c r="H307"/>
      <c r="I307" s="330">
        <f t="shared" si="9"/>
        <v>0.631578947368421</v>
      </c>
    </row>
    <row r="308" spans="1:9" ht="15">
      <c r="A308" s="313">
        <v>28</v>
      </c>
      <c r="B308" s="79" t="s">
        <v>335</v>
      </c>
      <c r="C308" s="26">
        <v>34</v>
      </c>
      <c r="D308" s="44" t="s">
        <v>1073</v>
      </c>
      <c r="E308" s="43">
        <v>15</v>
      </c>
      <c r="F308" s="262">
        <v>19</v>
      </c>
      <c r="G308" s="262">
        <v>12</v>
      </c>
      <c r="H308" s="131"/>
      <c r="I308" s="339">
        <f t="shared" si="9"/>
        <v>0.631578947368421</v>
      </c>
    </row>
    <row r="309" spans="1:9" ht="15">
      <c r="A309" s="24">
        <v>29</v>
      </c>
      <c r="B309" s="79" t="s">
        <v>335</v>
      </c>
      <c r="C309" s="24">
        <v>351</v>
      </c>
      <c r="D309" s="28" t="s">
        <v>44</v>
      </c>
      <c r="E309" s="7">
        <v>127</v>
      </c>
      <c r="F309" s="253">
        <v>44</v>
      </c>
      <c r="G309" s="302">
        <v>43</v>
      </c>
      <c r="H309"/>
      <c r="I309" s="330">
        <f t="shared" si="9"/>
        <v>0.9772727272727273</v>
      </c>
    </row>
    <row r="310" spans="1:9" s="19" customFormat="1" ht="15">
      <c r="A310" s="313">
        <v>30</v>
      </c>
      <c r="B310" s="79" t="s">
        <v>335</v>
      </c>
      <c r="C310" s="30">
        <v>35</v>
      </c>
      <c r="D310" s="27" t="s">
        <v>1074</v>
      </c>
      <c r="E310" s="43">
        <v>127</v>
      </c>
      <c r="F310" s="262">
        <v>44</v>
      </c>
      <c r="G310" s="353">
        <v>43</v>
      </c>
      <c r="H310" s="130"/>
      <c r="I310" s="339">
        <f t="shared" si="9"/>
        <v>0.9772727272727273</v>
      </c>
    </row>
    <row r="311" spans="1:9" ht="12.75">
      <c r="A311" s="24">
        <v>31</v>
      </c>
      <c r="B311" s="79" t="s">
        <v>335</v>
      </c>
      <c r="C311" s="30">
        <v>3</v>
      </c>
      <c r="D311" s="27" t="s">
        <v>1075</v>
      </c>
      <c r="E311" s="14">
        <v>622</v>
      </c>
      <c r="F311" s="129">
        <v>279</v>
      </c>
      <c r="G311" s="414">
        <v>267</v>
      </c>
      <c r="H311" s="131"/>
      <c r="I311" s="339">
        <f t="shared" si="9"/>
        <v>0.956989247311828</v>
      </c>
    </row>
    <row r="312" spans="1:9" s="48" customFormat="1" ht="15">
      <c r="A312" s="313">
        <v>32</v>
      </c>
      <c r="B312" s="121" t="s">
        <v>335</v>
      </c>
      <c r="C312" s="64">
        <v>6</v>
      </c>
      <c r="D312" s="52" t="s">
        <v>1076</v>
      </c>
      <c r="E312" s="69">
        <v>185</v>
      </c>
      <c r="F312" s="253">
        <v>47</v>
      </c>
      <c r="G312" s="253">
        <v>47</v>
      </c>
      <c r="I312" s="330">
        <f t="shared" si="9"/>
        <v>1</v>
      </c>
    </row>
    <row r="313" spans="1:9" s="48" customFormat="1" ht="15">
      <c r="A313" s="24">
        <v>33</v>
      </c>
      <c r="B313" s="121" t="s">
        <v>335</v>
      </c>
      <c r="C313" s="64">
        <v>6</v>
      </c>
      <c r="D313" s="316" t="s">
        <v>1077</v>
      </c>
      <c r="E313" s="69">
        <v>50</v>
      </c>
      <c r="F313" s="253">
        <v>13</v>
      </c>
      <c r="G313" s="253">
        <v>13</v>
      </c>
      <c r="I313" s="330">
        <f t="shared" si="9"/>
        <v>1</v>
      </c>
    </row>
    <row r="314" spans="1:9" s="48" customFormat="1" ht="15">
      <c r="A314" s="313">
        <v>34</v>
      </c>
      <c r="B314" s="121" t="s">
        <v>335</v>
      </c>
      <c r="C314" s="30">
        <v>6</v>
      </c>
      <c r="D314" s="27" t="s">
        <v>1078</v>
      </c>
      <c r="E314" s="14">
        <v>235</v>
      </c>
      <c r="F314" s="262">
        <v>60</v>
      </c>
      <c r="G314" s="262">
        <v>60</v>
      </c>
      <c r="I314" s="339">
        <f t="shared" si="9"/>
        <v>1</v>
      </c>
    </row>
    <row r="315" spans="1:9" ht="12.75">
      <c r="A315" s="643">
        <v>35</v>
      </c>
      <c r="B315" s="594" t="s">
        <v>1079</v>
      </c>
      <c r="C315" s="595"/>
      <c r="D315" s="596"/>
      <c r="E315" s="600">
        <v>4869.42</v>
      </c>
      <c r="F315" s="600">
        <v>4309</v>
      </c>
      <c r="G315" s="630">
        <v>4297</v>
      </c>
      <c r="H315"/>
      <c r="I315" s="628">
        <f t="shared" si="9"/>
        <v>0.9972151311209098</v>
      </c>
    </row>
    <row r="316" spans="1:9" ht="12.75">
      <c r="A316" s="644"/>
      <c r="B316" s="597"/>
      <c r="C316" s="598"/>
      <c r="D316" s="599"/>
      <c r="E316" s="600"/>
      <c r="F316" s="600"/>
      <c r="G316" s="631"/>
      <c r="H316"/>
      <c r="I316" s="629"/>
    </row>
    <row r="317" spans="3:9" ht="15">
      <c r="C317" s="65"/>
      <c r="D317" s="46"/>
      <c r="E317" s="56"/>
      <c r="F317" s="281"/>
      <c r="G317" s="397"/>
      <c r="H317"/>
      <c r="I317" s="327"/>
    </row>
    <row r="318" spans="3:9" ht="15">
      <c r="C318" s="65"/>
      <c r="D318" s="46"/>
      <c r="E318" s="56"/>
      <c r="F318" s="281"/>
      <c r="G318" s="397"/>
      <c r="H318"/>
      <c r="I318" s="327"/>
    </row>
    <row r="319" spans="3:9" ht="15">
      <c r="C319" s="65"/>
      <c r="D319" s="46"/>
      <c r="E319" s="56"/>
      <c r="F319" s="281"/>
      <c r="G319" s="397"/>
      <c r="H319"/>
      <c r="I319" s="327"/>
    </row>
    <row r="320" spans="3:9" ht="15">
      <c r="C320" s="65"/>
      <c r="D320" s="46"/>
      <c r="E320" s="56"/>
      <c r="F320" s="281"/>
      <c r="G320" s="397"/>
      <c r="H320"/>
      <c r="I320" s="327"/>
    </row>
    <row r="321" spans="3:9" ht="15">
      <c r="C321" s="65"/>
      <c r="D321" s="46"/>
      <c r="E321" s="56"/>
      <c r="F321" s="281"/>
      <c r="G321" s="397"/>
      <c r="H321"/>
      <c r="I321" s="327"/>
    </row>
    <row r="322" spans="1:9" ht="15">
      <c r="A322" s="38"/>
      <c r="D322" s="20" t="s">
        <v>153</v>
      </c>
      <c r="E322" s="22"/>
      <c r="F322" s="281"/>
      <c r="G322" s="397"/>
      <c r="H322"/>
      <c r="I322" s="327"/>
    </row>
    <row r="323" spans="4:9" ht="15">
      <c r="D323" s="20" t="s">
        <v>154</v>
      </c>
      <c r="E323" s="22"/>
      <c r="F323" s="281"/>
      <c r="G323" s="397"/>
      <c r="H323"/>
      <c r="I323" s="327"/>
    </row>
    <row r="324" spans="4:9" ht="15">
      <c r="D324" s="20"/>
      <c r="E324" s="23" t="s">
        <v>973</v>
      </c>
      <c r="F324" s="281"/>
      <c r="G324" s="397"/>
      <c r="H324"/>
      <c r="I324" s="327"/>
    </row>
    <row r="325" spans="1:9" ht="15.75">
      <c r="A325" s="592" t="s">
        <v>974</v>
      </c>
      <c r="B325" s="522" t="s">
        <v>1</v>
      </c>
      <c r="C325" s="522"/>
      <c r="D325" s="13" t="s">
        <v>339</v>
      </c>
      <c r="E325" s="25" t="s">
        <v>3</v>
      </c>
      <c r="F325" s="253" t="s">
        <v>4</v>
      </c>
      <c r="G325" s="399" t="s">
        <v>5</v>
      </c>
      <c r="H325" s="324"/>
      <c r="I325" s="329" t="s">
        <v>6</v>
      </c>
    </row>
    <row r="326" spans="1:9" ht="15">
      <c r="A326" s="593"/>
      <c r="B326" s="522" t="s">
        <v>37</v>
      </c>
      <c r="C326" s="522"/>
      <c r="D326" s="13" t="s">
        <v>185</v>
      </c>
      <c r="E326" s="25" t="s">
        <v>1004</v>
      </c>
      <c r="F326" s="257" t="s">
        <v>976</v>
      </c>
      <c r="G326" s="402" t="s">
        <v>393</v>
      </c>
      <c r="H326" s="144"/>
      <c r="I326" s="330" t="s">
        <v>1145</v>
      </c>
    </row>
    <row r="327" spans="1:9" ht="26.25" customHeight="1">
      <c r="A327" s="24">
        <v>1</v>
      </c>
      <c r="B327" s="79" t="s">
        <v>335</v>
      </c>
      <c r="C327" s="24">
        <v>122</v>
      </c>
      <c r="D327" s="28" t="s">
        <v>155</v>
      </c>
      <c r="E327" s="7">
        <v>353</v>
      </c>
      <c r="F327" s="253">
        <v>354</v>
      </c>
      <c r="G327" s="253">
        <v>354</v>
      </c>
      <c r="H327"/>
      <c r="I327" s="330">
        <f aca="true" t="shared" si="10" ref="I327:I338">G327/F327</f>
        <v>1</v>
      </c>
    </row>
    <row r="328" spans="1:9" ht="15">
      <c r="A328" s="24">
        <v>2</v>
      </c>
      <c r="B328" s="79" t="s">
        <v>335</v>
      </c>
      <c r="C328" s="30">
        <v>12</v>
      </c>
      <c r="D328" s="27" t="s">
        <v>1080</v>
      </c>
      <c r="E328" s="42">
        <v>353</v>
      </c>
      <c r="F328" s="262">
        <v>354</v>
      </c>
      <c r="G328" s="262">
        <v>354</v>
      </c>
      <c r="H328"/>
      <c r="I328" s="339">
        <f t="shared" si="10"/>
        <v>1</v>
      </c>
    </row>
    <row r="329" spans="1:9" ht="15">
      <c r="A329" s="24">
        <v>3</v>
      </c>
      <c r="B329" s="79" t="s">
        <v>335</v>
      </c>
      <c r="C329" s="24">
        <v>2</v>
      </c>
      <c r="D329" s="28" t="s">
        <v>982</v>
      </c>
      <c r="E329" s="7">
        <v>95</v>
      </c>
      <c r="F329" s="253">
        <v>86</v>
      </c>
      <c r="G329" s="253">
        <v>86</v>
      </c>
      <c r="H329"/>
      <c r="I329" s="341">
        <f t="shared" si="10"/>
        <v>1</v>
      </c>
    </row>
    <row r="330" spans="1:9" ht="15">
      <c r="A330" s="24">
        <v>4</v>
      </c>
      <c r="B330" s="79" t="s">
        <v>335</v>
      </c>
      <c r="C330" s="30">
        <v>2</v>
      </c>
      <c r="D330" s="63" t="s">
        <v>1018</v>
      </c>
      <c r="E330" s="14">
        <v>95</v>
      </c>
      <c r="F330" s="262">
        <v>86</v>
      </c>
      <c r="G330" s="262">
        <v>86</v>
      </c>
      <c r="H330"/>
      <c r="I330" s="339">
        <f t="shared" si="10"/>
        <v>1</v>
      </c>
    </row>
    <row r="331" spans="1:9" ht="15">
      <c r="A331" s="24">
        <v>5</v>
      </c>
      <c r="B331" s="121" t="s">
        <v>335</v>
      </c>
      <c r="C331" s="64">
        <v>321</v>
      </c>
      <c r="D331" s="49" t="s">
        <v>108</v>
      </c>
      <c r="E331" s="69">
        <v>90</v>
      </c>
      <c r="F331" s="253">
        <v>65</v>
      </c>
      <c r="G331" s="253">
        <v>65</v>
      </c>
      <c r="H331"/>
      <c r="I331" s="330">
        <f t="shared" si="10"/>
        <v>1</v>
      </c>
    </row>
    <row r="332" spans="1:9" ht="15">
      <c r="A332" s="24">
        <v>6</v>
      </c>
      <c r="B332" s="79" t="s">
        <v>335</v>
      </c>
      <c r="C332" s="30">
        <v>32</v>
      </c>
      <c r="D332" s="27" t="s">
        <v>1081</v>
      </c>
      <c r="E332" s="14">
        <v>90</v>
      </c>
      <c r="F332" s="262">
        <v>65</v>
      </c>
      <c r="G332" s="262">
        <v>65</v>
      </c>
      <c r="H332"/>
      <c r="I332" s="339">
        <f t="shared" si="10"/>
        <v>1</v>
      </c>
    </row>
    <row r="333" spans="1:9" ht="15">
      <c r="A333" s="24">
        <v>7</v>
      </c>
      <c r="B333" s="79" t="s">
        <v>335</v>
      </c>
      <c r="C333" s="24">
        <v>334</v>
      </c>
      <c r="D333" s="28" t="s">
        <v>86</v>
      </c>
      <c r="E333" s="7">
        <v>10</v>
      </c>
      <c r="F333" s="253">
        <v>0</v>
      </c>
      <c r="G333" s="253">
        <v>0</v>
      </c>
      <c r="H333"/>
      <c r="I333" s="330"/>
    </row>
    <row r="334" spans="1:9" ht="15">
      <c r="A334" s="24">
        <v>8</v>
      </c>
      <c r="B334" s="79" t="s">
        <v>335</v>
      </c>
      <c r="C334" s="30">
        <v>33</v>
      </c>
      <c r="D334" s="27" t="s">
        <v>1082</v>
      </c>
      <c r="E334" s="14">
        <v>10</v>
      </c>
      <c r="F334" s="262">
        <v>0</v>
      </c>
      <c r="G334" s="262">
        <v>0</v>
      </c>
      <c r="H334"/>
      <c r="I334" s="339"/>
    </row>
    <row r="335" spans="1:9" ht="15">
      <c r="A335" s="24">
        <v>9</v>
      </c>
      <c r="B335" s="79" t="s">
        <v>335</v>
      </c>
      <c r="C335" s="24">
        <v>351</v>
      </c>
      <c r="D335" s="28" t="s">
        <v>44</v>
      </c>
      <c r="E335" s="7">
        <v>27</v>
      </c>
      <c r="F335" s="253">
        <v>18</v>
      </c>
      <c r="G335" s="253">
        <v>18</v>
      </c>
      <c r="H335"/>
      <c r="I335" s="330">
        <f t="shared" si="10"/>
        <v>1</v>
      </c>
    </row>
    <row r="336" spans="1:9" ht="15">
      <c r="A336" s="24">
        <v>10</v>
      </c>
      <c r="B336" s="79" t="s">
        <v>335</v>
      </c>
      <c r="C336" s="30">
        <v>35</v>
      </c>
      <c r="D336" s="27" t="s">
        <v>1083</v>
      </c>
      <c r="E336" s="6">
        <v>27</v>
      </c>
      <c r="F336" s="262">
        <v>18</v>
      </c>
      <c r="G336" s="262">
        <v>18</v>
      </c>
      <c r="H336"/>
      <c r="I336" s="339">
        <f t="shared" si="10"/>
        <v>1</v>
      </c>
    </row>
    <row r="337" spans="1:9" ht="12.75">
      <c r="A337" s="24">
        <v>11</v>
      </c>
      <c r="B337" s="79" t="s">
        <v>335</v>
      </c>
      <c r="C337" s="30">
        <v>3</v>
      </c>
      <c r="D337" s="27" t="s">
        <v>1084</v>
      </c>
      <c r="E337" s="14">
        <v>127</v>
      </c>
      <c r="F337" s="301">
        <v>83</v>
      </c>
      <c r="G337" s="303">
        <v>83</v>
      </c>
      <c r="H337"/>
      <c r="I337" s="339">
        <f t="shared" si="10"/>
        <v>1</v>
      </c>
    </row>
    <row r="338" spans="1:9" ht="12.75">
      <c r="A338" s="519">
        <v>12</v>
      </c>
      <c r="B338" s="594" t="s">
        <v>1085</v>
      </c>
      <c r="C338" s="595"/>
      <c r="D338" s="596"/>
      <c r="E338" s="600">
        <v>575</v>
      </c>
      <c r="F338" s="634">
        <v>523</v>
      </c>
      <c r="G338" s="632">
        <v>523</v>
      </c>
      <c r="H338"/>
      <c r="I338" s="605">
        <f t="shared" si="10"/>
        <v>1</v>
      </c>
    </row>
    <row r="339" spans="1:9" ht="12.75">
      <c r="A339" s="520"/>
      <c r="B339" s="597"/>
      <c r="C339" s="598"/>
      <c r="D339" s="599"/>
      <c r="E339" s="600"/>
      <c r="F339" s="634"/>
      <c r="G339" s="632"/>
      <c r="H339"/>
      <c r="I339" s="606"/>
    </row>
    <row r="340" spans="3:9" ht="15">
      <c r="C340" s="45"/>
      <c r="D340" s="46"/>
      <c r="E340" s="56"/>
      <c r="F340" s="281"/>
      <c r="G340" s="397"/>
      <c r="H340"/>
      <c r="I340" s="327"/>
    </row>
    <row r="341" spans="3:9" ht="15">
      <c r="C341" s="45"/>
      <c r="D341" s="46"/>
      <c r="E341" s="56"/>
      <c r="F341" s="281"/>
      <c r="G341" s="397"/>
      <c r="H341"/>
      <c r="I341" s="327"/>
    </row>
    <row r="342" spans="3:9" ht="15">
      <c r="C342" s="45"/>
      <c r="D342" s="46"/>
      <c r="E342" s="56"/>
      <c r="F342" s="281"/>
      <c r="G342" s="397"/>
      <c r="H342"/>
      <c r="I342" s="327"/>
    </row>
    <row r="343" spans="3:9" ht="15">
      <c r="C343" s="45"/>
      <c r="D343" s="46"/>
      <c r="E343" s="56"/>
      <c r="F343" s="281"/>
      <c r="G343" s="397"/>
      <c r="H343"/>
      <c r="I343" s="327"/>
    </row>
    <row r="344" spans="3:9" ht="15">
      <c r="C344" s="45"/>
      <c r="D344" s="46"/>
      <c r="E344" s="56"/>
      <c r="F344" s="281"/>
      <c r="G344" s="397"/>
      <c r="H344"/>
      <c r="I344" s="327"/>
    </row>
    <row r="345" spans="3:9" ht="15">
      <c r="C345" s="45"/>
      <c r="D345" s="46"/>
      <c r="E345" s="56"/>
      <c r="F345" s="281"/>
      <c r="G345" s="397"/>
      <c r="H345"/>
      <c r="I345" s="327"/>
    </row>
    <row r="346" spans="3:9" ht="15">
      <c r="C346" s="45"/>
      <c r="D346" s="46"/>
      <c r="E346" s="56"/>
      <c r="F346" s="281"/>
      <c r="G346" s="397"/>
      <c r="H346"/>
      <c r="I346" s="327"/>
    </row>
    <row r="347" spans="3:9" ht="15">
      <c r="C347" s="45"/>
      <c r="D347" s="46"/>
      <c r="E347" s="56"/>
      <c r="F347" s="281"/>
      <c r="G347" s="397"/>
      <c r="H347"/>
      <c r="I347" s="327"/>
    </row>
    <row r="348" spans="3:9" ht="15">
      <c r="C348" s="45"/>
      <c r="D348" s="46"/>
      <c r="E348" s="56"/>
      <c r="F348" s="281"/>
      <c r="G348" s="397"/>
      <c r="H348"/>
      <c r="I348" s="327"/>
    </row>
    <row r="349" spans="3:9" ht="15">
      <c r="C349" s="45"/>
      <c r="D349" s="46"/>
      <c r="E349" s="56"/>
      <c r="F349" s="281"/>
      <c r="G349" s="397"/>
      <c r="H349"/>
      <c r="I349" s="327"/>
    </row>
    <row r="350" spans="3:9" ht="15">
      <c r="C350" s="45"/>
      <c r="D350" s="46"/>
      <c r="E350" s="56"/>
      <c r="F350" s="281"/>
      <c r="G350" s="397"/>
      <c r="H350"/>
      <c r="I350" s="327"/>
    </row>
    <row r="351" spans="3:9" ht="15">
      <c r="C351" s="45"/>
      <c r="D351" s="46"/>
      <c r="E351" s="56"/>
      <c r="F351" s="281"/>
      <c r="G351" s="397"/>
      <c r="H351"/>
      <c r="I351" s="327"/>
    </row>
    <row r="352" spans="3:9" ht="15">
      <c r="C352" s="45"/>
      <c r="D352" s="46"/>
      <c r="E352" s="56"/>
      <c r="F352" s="281"/>
      <c r="G352" s="397"/>
      <c r="H352"/>
      <c r="I352" s="327"/>
    </row>
    <row r="353" spans="3:9" ht="15">
      <c r="C353" s="45"/>
      <c r="D353" s="46"/>
      <c r="E353" s="56"/>
      <c r="F353" s="281"/>
      <c r="G353" s="397"/>
      <c r="H353"/>
      <c r="I353" s="327"/>
    </row>
    <row r="354" spans="3:9" ht="15">
      <c r="C354" s="45"/>
      <c r="D354" s="46"/>
      <c r="E354" s="56"/>
      <c r="F354" s="281"/>
      <c r="G354" s="397"/>
      <c r="H354"/>
      <c r="I354" s="327"/>
    </row>
    <row r="355" spans="3:9" ht="15">
      <c r="C355" s="45"/>
      <c r="D355" s="46"/>
      <c r="E355" s="56"/>
      <c r="F355" s="281"/>
      <c r="G355" s="397"/>
      <c r="H355"/>
      <c r="I355" s="327"/>
    </row>
    <row r="356" spans="3:9" ht="15">
      <c r="C356" s="45"/>
      <c r="D356" s="46"/>
      <c r="E356" s="56"/>
      <c r="F356" s="281"/>
      <c r="G356" s="397"/>
      <c r="H356"/>
      <c r="I356" s="327"/>
    </row>
    <row r="357" spans="3:9" ht="15">
      <c r="C357" s="45"/>
      <c r="D357" s="46"/>
      <c r="E357" s="56"/>
      <c r="F357" s="281"/>
      <c r="G357" s="397"/>
      <c r="H357"/>
      <c r="I357" s="327"/>
    </row>
    <row r="358" spans="3:9" ht="15">
      <c r="C358" s="45"/>
      <c r="D358" s="46"/>
      <c r="E358" s="56"/>
      <c r="F358" s="281"/>
      <c r="G358" s="397"/>
      <c r="H358"/>
      <c r="I358" s="327"/>
    </row>
    <row r="359" spans="3:9" ht="15">
      <c r="C359" s="45"/>
      <c r="D359" s="46"/>
      <c r="E359" s="56"/>
      <c r="F359" s="281"/>
      <c r="G359" s="397"/>
      <c r="H359"/>
      <c r="I359" s="327"/>
    </row>
    <row r="360" spans="3:9" ht="15">
      <c r="C360" s="45"/>
      <c r="D360" s="46"/>
      <c r="E360" s="56"/>
      <c r="F360" s="281"/>
      <c r="G360" s="397"/>
      <c r="H360"/>
      <c r="I360" s="327"/>
    </row>
    <row r="361" spans="3:9" ht="15">
      <c r="C361" s="45"/>
      <c r="D361" s="46"/>
      <c r="E361" s="56"/>
      <c r="F361" s="281"/>
      <c r="G361" s="397"/>
      <c r="H361"/>
      <c r="I361" s="327"/>
    </row>
    <row r="362" spans="3:9" ht="15">
      <c r="C362" s="45"/>
      <c r="D362" s="46"/>
      <c r="E362" s="56"/>
      <c r="F362" s="281"/>
      <c r="G362" s="397"/>
      <c r="H362"/>
      <c r="I362" s="327"/>
    </row>
    <row r="363" spans="3:9" ht="15">
      <c r="C363" s="45"/>
      <c r="D363" s="46"/>
      <c r="E363" s="56"/>
      <c r="F363" s="281"/>
      <c r="G363" s="397"/>
      <c r="H363"/>
      <c r="I363" s="327"/>
    </row>
    <row r="364" spans="3:9" ht="15">
      <c r="C364" s="45"/>
      <c r="D364" s="46"/>
      <c r="E364" s="56"/>
      <c r="F364" s="281"/>
      <c r="G364" s="397"/>
      <c r="H364"/>
      <c r="I364" s="327"/>
    </row>
    <row r="365" spans="3:9" ht="15">
      <c r="C365" s="45"/>
      <c r="D365" s="46"/>
      <c r="E365" s="56"/>
      <c r="F365" s="281"/>
      <c r="G365" s="397"/>
      <c r="H365"/>
      <c r="I365" s="327"/>
    </row>
    <row r="366" spans="3:9" ht="15">
      <c r="C366" s="45"/>
      <c r="D366" s="46"/>
      <c r="E366" s="56"/>
      <c r="F366" s="281"/>
      <c r="G366" s="397"/>
      <c r="H366"/>
      <c r="I366" s="327"/>
    </row>
    <row r="367" spans="1:9" ht="15">
      <c r="A367" s="38"/>
      <c r="D367" s="20" t="s">
        <v>156</v>
      </c>
      <c r="E367" s="22"/>
      <c r="F367" s="281"/>
      <c r="G367" s="397"/>
      <c r="H367"/>
      <c r="I367" s="327"/>
    </row>
    <row r="368" spans="4:9" ht="15">
      <c r="D368" s="20" t="s">
        <v>157</v>
      </c>
      <c r="E368" s="22"/>
      <c r="F368" s="281"/>
      <c r="G368" s="397"/>
      <c r="H368"/>
      <c r="I368" s="327"/>
    </row>
    <row r="369" spans="4:9" ht="15">
      <c r="D369" s="18" t="s">
        <v>158</v>
      </c>
      <c r="E369" s="21" t="s">
        <v>973</v>
      </c>
      <c r="F369" s="281"/>
      <c r="G369" s="397"/>
      <c r="H369"/>
      <c r="I369" s="327"/>
    </row>
    <row r="370" spans="1:9" ht="15.75">
      <c r="A370" s="592" t="s">
        <v>974</v>
      </c>
      <c r="B370" s="522" t="s">
        <v>1</v>
      </c>
      <c r="C370" s="522"/>
      <c r="D370" s="13" t="s">
        <v>339</v>
      </c>
      <c r="E370" s="25" t="s">
        <v>3</v>
      </c>
      <c r="F370" s="253" t="s">
        <v>4</v>
      </c>
      <c r="G370" s="399" t="s">
        <v>5</v>
      </c>
      <c r="H370" s="324"/>
      <c r="I370" s="329" t="s">
        <v>6</v>
      </c>
    </row>
    <row r="371" spans="1:9" ht="15">
      <c r="A371" s="593"/>
      <c r="B371" s="522" t="s">
        <v>37</v>
      </c>
      <c r="C371" s="522"/>
      <c r="D371" s="13" t="s">
        <v>185</v>
      </c>
      <c r="E371" s="25" t="s">
        <v>1004</v>
      </c>
      <c r="F371" s="257" t="s">
        <v>976</v>
      </c>
      <c r="G371" s="402" t="s">
        <v>393</v>
      </c>
      <c r="H371" s="144"/>
      <c r="I371" s="330" t="s">
        <v>1145</v>
      </c>
    </row>
    <row r="372" spans="1:9" ht="15">
      <c r="A372" s="249">
        <v>1</v>
      </c>
      <c r="B372" s="79" t="s">
        <v>335</v>
      </c>
      <c r="C372" s="24">
        <v>1101</v>
      </c>
      <c r="D372" s="8" t="s">
        <v>150</v>
      </c>
      <c r="E372" s="7">
        <v>342</v>
      </c>
      <c r="F372" s="253"/>
      <c r="G372" s="253"/>
      <c r="H372"/>
      <c r="I372" s="330" t="e">
        <f aca="true" t="shared" si="11" ref="I372:I407">G372/F372</f>
        <v>#DIV/0!</v>
      </c>
    </row>
    <row r="373" spans="1:9" ht="15">
      <c r="A373" s="249">
        <v>2</v>
      </c>
      <c r="B373" s="79"/>
      <c r="C373" s="24"/>
      <c r="D373" s="8" t="s">
        <v>1086</v>
      </c>
      <c r="E373" s="293"/>
      <c r="F373" s="253">
        <v>44</v>
      </c>
      <c r="G373" s="253">
        <v>44</v>
      </c>
      <c r="H373"/>
      <c r="I373" s="330">
        <f t="shared" si="11"/>
        <v>1</v>
      </c>
    </row>
    <row r="374" spans="1:9" ht="15">
      <c r="A374" s="249">
        <v>3</v>
      </c>
      <c r="B374" s="79" t="s">
        <v>335</v>
      </c>
      <c r="C374" s="30">
        <v>11</v>
      </c>
      <c r="D374" s="27" t="s">
        <v>1087</v>
      </c>
      <c r="E374" s="42">
        <v>342</v>
      </c>
      <c r="F374" s="262">
        <v>44</v>
      </c>
      <c r="G374" s="262">
        <v>44</v>
      </c>
      <c r="H374"/>
      <c r="I374" s="330">
        <f t="shared" si="11"/>
        <v>1</v>
      </c>
    </row>
    <row r="375" spans="1:9" ht="15">
      <c r="A375" s="249">
        <v>4</v>
      </c>
      <c r="B375" s="79" t="s">
        <v>335</v>
      </c>
      <c r="C375" s="24">
        <v>122</v>
      </c>
      <c r="D375" s="28" t="s">
        <v>155</v>
      </c>
      <c r="E375" s="7">
        <v>110</v>
      </c>
      <c r="F375" s="253">
        <v>295</v>
      </c>
      <c r="G375" s="253">
        <v>295</v>
      </c>
      <c r="H375"/>
      <c r="I375" s="330">
        <f t="shared" si="11"/>
        <v>1</v>
      </c>
    </row>
    <row r="376" spans="1:9" ht="15">
      <c r="A376" s="249">
        <v>5</v>
      </c>
      <c r="B376" s="79" t="s">
        <v>335</v>
      </c>
      <c r="C376" s="30">
        <v>12</v>
      </c>
      <c r="D376" s="27" t="s">
        <v>1088</v>
      </c>
      <c r="E376" s="42">
        <v>110</v>
      </c>
      <c r="F376" s="262">
        <v>295</v>
      </c>
      <c r="G376" s="262">
        <v>295</v>
      </c>
      <c r="H376"/>
      <c r="I376" s="330">
        <f t="shared" si="11"/>
        <v>1</v>
      </c>
    </row>
    <row r="377" spans="1:9" ht="15">
      <c r="A377" s="249">
        <v>6</v>
      </c>
      <c r="B377" s="79" t="s">
        <v>335</v>
      </c>
      <c r="C377" s="24">
        <v>2</v>
      </c>
      <c r="D377" s="28" t="s">
        <v>1089</v>
      </c>
      <c r="E377" s="7">
        <v>122</v>
      </c>
      <c r="F377" s="253">
        <v>72</v>
      </c>
      <c r="G377" s="253">
        <v>72</v>
      </c>
      <c r="H377"/>
      <c r="I377" s="330">
        <f t="shared" si="11"/>
        <v>1</v>
      </c>
    </row>
    <row r="378" spans="1:9" ht="15">
      <c r="A378" s="249">
        <v>7</v>
      </c>
      <c r="B378" s="79" t="s">
        <v>335</v>
      </c>
      <c r="C378" s="30">
        <v>2</v>
      </c>
      <c r="D378" s="63" t="s">
        <v>983</v>
      </c>
      <c r="E378" s="14">
        <v>122</v>
      </c>
      <c r="F378" s="262">
        <v>72</v>
      </c>
      <c r="G378" s="262">
        <v>72</v>
      </c>
      <c r="H378"/>
      <c r="I378" s="330">
        <f t="shared" si="11"/>
        <v>1</v>
      </c>
    </row>
    <row r="379" spans="1:9" s="19" customFormat="1" ht="15">
      <c r="A379" s="249">
        <v>8</v>
      </c>
      <c r="B379" s="79" t="s">
        <v>335</v>
      </c>
      <c r="C379" s="24">
        <v>312</v>
      </c>
      <c r="D379" s="11" t="s">
        <v>1090</v>
      </c>
      <c r="E379" s="123">
        <v>700</v>
      </c>
      <c r="F379" s="253">
        <v>351</v>
      </c>
      <c r="G379" s="253">
        <v>351</v>
      </c>
      <c r="I379" s="330">
        <f t="shared" si="11"/>
        <v>1</v>
      </c>
    </row>
    <row r="380" spans="1:9" ht="15">
      <c r="A380" s="249">
        <v>9</v>
      </c>
      <c r="B380" s="79" t="s">
        <v>335</v>
      </c>
      <c r="C380" s="24">
        <v>311</v>
      </c>
      <c r="D380" s="29" t="s">
        <v>1091</v>
      </c>
      <c r="E380" s="123">
        <v>444</v>
      </c>
      <c r="F380" s="253">
        <v>94</v>
      </c>
      <c r="G380" s="253">
        <v>94</v>
      </c>
      <c r="H380"/>
      <c r="I380" s="330">
        <f t="shared" si="11"/>
        <v>1</v>
      </c>
    </row>
    <row r="381" spans="1:9" ht="15">
      <c r="A381" s="249">
        <v>10</v>
      </c>
      <c r="B381" s="79" t="s">
        <v>335</v>
      </c>
      <c r="C381" s="24">
        <v>312</v>
      </c>
      <c r="D381" s="29" t="s">
        <v>1092</v>
      </c>
      <c r="E381" s="123"/>
      <c r="F381" s="253">
        <v>52</v>
      </c>
      <c r="G381" s="253">
        <v>52</v>
      </c>
      <c r="H381"/>
      <c r="I381" s="330">
        <f t="shared" si="11"/>
        <v>1</v>
      </c>
    </row>
    <row r="382" spans="1:9" ht="15">
      <c r="A382" s="249">
        <v>11</v>
      </c>
      <c r="B382" s="79" t="s">
        <v>335</v>
      </c>
      <c r="C382" s="24">
        <v>312</v>
      </c>
      <c r="D382" s="29" t="s">
        <v>1093</v>
      </c>
      <c r="E382" s="123"/>
      <c r="F382" s="253">
        <v>782</v>
      </c>
      <c r="G382" s="253">
        <v>781</v>
      </c>
      <c r="H382"/>
      <c r="I382" s="330">
        <f t="shared" si="11"/>
        <v>0.9987212276214834</v>
      </c>
    </row>
    <row r="383" spans="1:9" ht="15">
      <c r="A383" s="249">
        <v>12</v>
      </c>
      <c r="B383" s="79" t="s">
        <v>335</v>
      </c>
      <c r="C383" s="30">
        <v>31</v>
      </c>
      <c r="D383" s="27" t="s">
        <v>1094</v>
      </c>
      <c r="E383" s="14">
        <v>1144</v>
      </c>
      <c r="F383" s="262">
        <v>1279</v>
      </c>
      <c r="G383" s="262">
        <v>1278</v>
      </c>
      <c r="H383"/>
      <c r="I383" s="330">
        <f t="shared" si="11"/>
        <v>0.9992181391712275</v>
      </c>
    </row>
    <row r="384" spans="1:9" ht="15">
      <c r="A384" s="249">
        <v>13</v>
      </c>
      <c r="B384" s="79" t="s">
        <v>335</v>
      </c>
      <c r="C384" s="24">
        <v>331</v>
      </c>
      <c r="D384" s="49" t="s">
        <v>159</v>
      </c>
      <c r="E384" s="10">
        <v>550</v>
      </c>
      <c r="F384" s="276">
        <v>638</v>
      </c>
      <c r="G384" s="302">
        <v>638</v>
      </c>
      <c r="H384"/>
      <c r="I384" s="330">
        <f t="shared" si="11"/>
        <v>1</v>
      </c>
    </row>
    <row r="385" spans="1:9" ht="15">
      <c r="A385" s="249">
        <v>14</v>
      </c>
      <c r="B385" s="79" t="s">
        <v>335</v>
      </c>
      <c r="C385" s="24">
        <v>331</v>
      </c>
      <c r="D385" s="49" t="s">
        <v>61</v>
      </c>
      <c r="E385" s="10">
        <v>110</v>
      </c>
      <c r="F385" s="276">
        <v>129</v>
      </c>
      <c r="G385" s="302">
        <v>105</v>
      </c>
      <c r="H385"/>
      <c r="I385" s="330">
        <f t="shared" si="11"/>
        <v>0.813953488372093</v>
      </c>
    </row>
    <row r="386" spans="1:9" ht="15">
      <c r="A386" s="249">
        <v>15</v>
      </c>
      <c r="B386" s="79" t="s">
        <v>335</v>
      </c>
      <c r="C386" s="24">
        <v>331</v>
      </c>
      <c r="D386" s="49" t="s">
        <v>62</v>
      </c>
      <c r="E386" s="10">
        <v>30</v>
      </c>
      <c r="F386" s="276">
        <v>17</v>
      </c>
      <c r="G386" s="302">
        <v>14</v>
      </c>
      <c r="H386"/>
      <c r="I386" s="330">
        <f t="shared" si="11"/>
        <v>0.8235294117647058</v>
      </c>
    </row>
    <row r="387" spans="1:9" ht="15">
      <c r="A387" s="249">
        <v>16</v>
      </c>
      <c r="B387" s="79" t="s">
        <v>335</v>
      </c>
      <c r="C387" s="24">
        <v>332</v>
      </c>
      <c r="D387" s="49" t="s">
        <v>406</v>
      </c>
      <c r="E387" s="10"/>
      <c r="F387" s="276">
        <v>6</v>
      </c>
      <c r="G387" s="302">
        <v>6</v>
      </c>
      <c r="H387"/>
      <c r="I387" s="330">
        <f t="shared" si="11"/>
        <v>1</v>
      </c>
    </row>
    <row r="388" spans="1:9" s="19" customFormat="1" ht="15">
      <c r="A388" s="249">
        <v>17</v>
      </c>
      <c r="B388" s="79" t="s">
        <v>335</v>
      </c>
      <c r="C388" s="24">
        <v>333</v>
      </c>
      <c r="D388" s="49" t="s">
        <v>1095</v>
      </c>
      <c r="E388" s="10"/>
      <c r="F388" s="276">
        <v>12</v>
      </c>
      <c r="G388" s="354">
        <v>12</v>
      </c>
      <c r="I388" s="330">
        <f t="shared" si="11"/>
        <v>1</v>
      </c>
    </row>
    <row r="389" spans="1:9" s="19" customFormat="1" ht="15">
      <c r="A389" s="249">
        <v>18</v>
      </c>
      <c r="B389" s="79" t="s">
        <v>335</v>
      </c>
      <c r="C389" s="24">
        <v>336</v>
      </c>
      <c r="D389" s="49" t="s">
        <v>398</v>
      </c>
      <c r="E389" s="10">
        <v>200</v>
      </c>
      <c r="F389" s="276">
        <v>163</v>
      </c>
      <c r="G389" s="354">
        <v>163</v>
      </c>
      <c r="I389" s="330">
        <f t="shared" si="11"/>
        <v>1</v>
      </c>
    </row>
    <row r="390" spans="1:9" s="19" customFormat="1" ht="15">
      <c r="A390" s="249">
        <v>19</v>
      </c>
      <c r="B390" s="79" t="s">
        <v>335</v>
      </c>
      <c r="C390" s="24">
        <v>337</v>
      </c>
      <c r="D390" s="49" t="s">
        <v>399</v>
      </c>
      <c r="E390" s="10">
        <v>200</v>
      </c>
      <c r="F390" s="276">
        <v>160</v>
      </c>
      <c r="G390" s="354">
        <v>160</v>
      </c>
      <c r="I390" s="330">
        <f t="shared" si="11"/>
        <v>1</v>
      </c>
    </row>
    <row r="391" spans="1:9" s="19" customFormat="1" ht="15">
      <c r="A391" s="249">
        <v>20</v>
      </c>
      <c r="B391" s="79" t="s">
        <v>335</v>
      </c>
      <c r="C391" s="64">
        <v>334</v>
      </c>
      <c r="D391" s="49" t="s">
        <v>1096</v>
      </c>
      <c r="E391" s="10">
        <v>500</v>
      </c>
      <c r="F391" s="276">
        <v>84</v>
      </c>
      <c r="G391" s="354">
        <v>84</v>
      </c>
      <c r="I391" s="330">
        <f t="shared" si="11"/>
        <v>1</v>
      </c>
    </row>
    <row r="392" spans="1:9" s="19" customFormat="1" ht="15">
      <c r="A392" s="249">
        <v>21</v>
      </c>
      <c r="B392" s="79" t="s">
        <v>335</v>
      </c>
      <c r="C392" s="24">
        <v>337</v>
      </c>
      <c r="D392" s="28" t="s">
        <v>1097</v>
      </c>
      <c r="E392" s="10">
        <v>2700</v>
      </c>
      <c r="F392" s="276">
        <v>24</v>
      </c>
      <c r="G392" s="354">
        <v>24</v>
      </c>
      <c r="I392" s="330">
        <f t="shared" si="11"/>
        <v>1</v>
      </c>
    </row>
    <row r="393" spans="1:9" s="19" customFormat="1" ht="15">
      <c r="A393" s="249">
        <v>22</v>
      </c>
      <c r="B393" s="79" t="s">
        <v>335</v>
      </c>
      <c r="C393" s="24">
        <v>337</v>
      </c>
      <c r="D393" s="28" t="s">
        <v>1098</v>
      </c>
      <c r="E393" s="10"/>
      <c r="F393" s="276">
        <v>1722</v>
      </c>
      <c r="G393" s="354">
        <v>1722</v>
      </c>
      <c r="I393" s="330">
        <f t="shared" si="11"/>
        <v>1</v>
      </c>
    </row>
    <row r="394" spans="1:9" s="19" customFormat="1" ht="15">
      <c r="A394" s="249">
        <v>23</v>
      </c>
      <c r="B394" s="79" t="s">
        <v>335</v>
      </c>
      <c r="C394" s="30">
        <v>33</v>
      </c>
      <c r="D394" s="27" t="s">
        <v>1099</v>
      </c>
      <c r="E394" s="14">
        <v>4290</v>
      </c>
      <c r="F394" s="262">
        <v>2955</v>
      </c>
      <c r="G394" s="353">
        <f>SUM(G384:G393)</f>
        <v>2928</v>
      </c>
      <c r="H394" s="130"/>
      <c r="I394" s="339">
        <f t="shared" si="11"/>
        <v>0.9908629441624366</v>
      </c>
    </row>
    <row r="395" spans="1:9" s="19" customFormat="1" ht="15">
      <c r="A395" s="249">
        <v>24</v>
      </c>
      <c r="B395" s="79" t="s">
        <v>335</v>
      </c>
      <c r="C395" s="24">
        <v>342</v>
      </c>
      <c r="D395" s="28" t="s">
        <v>81</v>
      </c>
      <c r="E395" s="10">
        <v>300</v>
      </c>
      <c r="F395" s="302">
        <v>0</v>
      </c>
      <c r="G395" s="354"/>
      <c r="I395" s="330"/>
    </row>
    <row r="396" spans="1:9" s="19" customFormat="1" ht="15">
      <c r="A396" s="249">
        <v>25</v>
      </c>
      <c r="B396" s="79" t="s">
        <v>335</v>
      </c>
      <c r="C396" s="26">
        <v>34</v>
      </c>
      <c r="D396" s="44" t="s">
        <v>1100</v>
      </c>
      <c r="E396" s="43">
        <v>300</v>
      </c>
      <c r="F396" s="262">
        <v>0</v>
      </c>
      <c r="G396" s="353"/>
      <c r="H396" s="130"/>
      <c r="I396" s="339"/>
    </row>
    <row r="397" spans="1:9" s="19" customFormat="1" ht="15">
      <c r="A397" s="249">
        <v>26</v>
      </c>
      <c r="B397" s="79" t="s">
        <v>335</v>
      </c>
      <c r="C397" s="24">
        <v>351</v>
      </c>
      <c r="D397" s="28" t="s">
        <v>44</v>
      </c>
      <c r="E397" s="10">
        <v>819</v>
      </c>
      <c r="F397" s="302">
        <v>730</v>
      </c>
      <c r="G397" s="354">
        <v>689</v>
      </c>
      <c r="I397" s="330">
        <f t="shared" si="11"/>
        <v>0.9438356164383561</v>
      </c>
    </row>
    <row r="398" spans="1:9" s="19" customFormat="1" ht="15">
      <c r="A398" s="249">
        <v>27</v>
      </c>
      <c r="B398" s="79" t="s">
        <v>335</v>
      </c>
      <c r="C398" s="24">
        <v>355</v>
      </c>
      <c r="D398" s="28" t="s">
        <v>1101</v>
      </c>
      <c r="E398" s="10"/>
      <c r="F398" s="302">
        <v>143</v>
      </c>
      <c r="G398" s="354">
        <v>1</v>
      </c>
      <c r="I398" s="330">
        <f t="shared" si="11"/>
        <v>0.006993006993006993</v>
      </c>
    </row>
    <row r="399" spans="1:9" s="19" customFormat="1" ht="15">
      <c r="A399" s="249">
        <v>28</v>
      </c>
      <c r="B399" s="79" t="s">
        <v>335</v>
      </c>
      <c r="C399" s="30">
        <v>35</v>
      </c>
      <c r="D399" s="27" t="s">
        <v>1102</v>
      </c>
      <c r="E399" s="43">
        <v>819</v>
      </c>
      <c r="F399" s="262">
        <v>873</v>
      </c>
      <c r="G399" s="353">
        <f>SUM(G397:G398)</f>
        <v>690</v>
      </c>
      <c r="H399" s="130"/>
      <c r="I399" s="339">
        <f t="shared" si="11"/>
        <v>0.7903780068728522</v>
      </c>
    </row>
    <row r="400" spans="1:9" s="19" customFormat="1" ht="12.75">
      <c r="A400" s="249">
        <v>29</v>
      </c>
      <c r="B400" s="79" t="s">
        <v>335</v>
      </c>
      <c r="C400" s="30">
        <v>3</v>
      </c>
      <c r="D400" s="27" t="s">
        <v>1103</v>
      </c>
      <c r="E400" s="14">
        <v>6553</v>
      </c>
      <c r="F400" s="129">
        <v>5107</v>
      </c>
      <c r="G400" s="353"/>
      <c r="H400" s="130"/>
      <c r="I400" s="339">
        <f t="shared" si="11"/>
        <v>0</v>
      </c>
    </row>
    <row r="401" spans="1:9" s="19" customFormat="1" ht="15">
      <c r="A401" s="249">
        <v>30</v>
      </c>
      <c r="B401" s="79" t="s">
        <v>335</v>
      </c>
      <c r="C401" s="269">
        <v>61</v>
      </c>
      <c r="D401" s="309" t="s">
        <v>1104</v>
      </c>
      <c r="E401" s="298"/>
      <c r="F401" s="302">
        <v>100</v>
      </c>
      <c r="G401" s="302">
        <v>100</v>
      </c>
      <c r="I401" s="330">
        <f t="shared" si="11"/>
        <v>1</v>
      </c>
    </row>
    <row r="402" spans="1:9" s="19" customFormat="1" ht="15">
      <c r="A402" s="249">
        <v>31</v>
      </c>
      <c r="B402" s="79" t="s">
        <v>335</v>
      </c>
      <c r="C402" s="269">
        <v>62</v>
      </c>
      <c r="D402" s="309" t="s">
        <v>1105</v>
      </c>
      <c r="E402" s="298"/>
      <c r="F402" s="302">
        <v>550</v>
      </c>
      <c r="G402" s="302">
        <v>550</v>
      </c>
      <c r="I402" s="330">
        <f t="shared" si="11"/>
        <v>1</v>
      </c>
    </row>
    <row r="403" spans="1:9" ht="15">
      <c r="A403" s="249">
        <v>32</v>
      </c>
      <c r="B403" s="79" t="s">
        <v>335</v>
      </c>
      <c r="C403" s="269">
        <v>62</v>
      </c>
      <c r="D403" s="309" t="s">
        <v>1106</v>
      </c>
      <c r="E403" s="298"/>
      <c r="F403" s="302">
        <v>2294</v>
      </c>
      <c r="G403" s="302">
        <v>2295</v>
      </c>
      <c r="H403"/>
      <c r="I403" s="330">
        <f t="shared" si="11"/>
        <v>1.0004359197907584</v>
      </c>
    </row>
    <row r="404" spans="1:9" ht="15">
      <c r="A404" s="249">
        <v>33</v>
      </c>
      <c r="B404" s="79" t="s">
        <v>335</v>
      </c>
      <c r="C404" s="269">
        <v>62</v>
      </c>
      <c r="D404" s="309" t="s">
        <v>1107</v>
      </c>
      <c r="E404" s="298"/>
      <c r="F404" s="302">
        <v>63</v>
      </c>
      <c r="G404" s="302">
        <v>63</v>
      </c>
      <c r="H404"/>
      <c r="I404" s="330">
        <f t="shared" si="11"/>
        <v>1</v>
      </c>
    </row>
    <row r="405" spans="1:9" ht="15">
      <c r="A405" s="249">
        <v>34</v>
      </c>
      <c r="B405" s="79" t="s">
        <v>335</v>
      </c>
      <c r="C405" s="269">
        <v>65</v>
      </c>
      <c r="D405" s="309" t="s">
        <v>1108</v>
      </c>
      <c r="E405" s="298"/>
      <c r="F405" s="302">
        <v>664</v>
      </c>
      <c r="G405" s="302">
        <v>664</v>
      </c>
      <c r="H405"/>
      <c r="I405" s="330">
        <f t="shared" si="11"/>
        <v>1</v>
      </c>
    </row>
    <row r="406" spans="1:9" ht="15">
      <c r="A406" s="249">
        <v>35</v>
      </c>
      <c r="B406" s="79" t="s">
        <v>335</v>
      </c>
      <c r="C406" s="119">
        <v>6</v>
      </c>
      <c r="D406" s="128" t="s">
        <v>1109</v>
      </c>
      <c r="E406" s="14"/>
      <c r="F406" s="262">
        <v>3671</v>
      </c>
      <c r="G406" s="262">
        <f>SUM(G401:G405)</f>
        <v>3672</v>
      </c>
      <c r="H406" s="131"/>
      <c r="I406" s="339">
        <f t="shared" si="11"/>
        <v>1.0002724053391447</v>
      </c>
    </row>
    <row r="407" spans="1:9" ht="12.75">
      <c r="A407" s="592">
        <v>36</v>
      </c>
      <c r="B407" s="594" t="s">
        <v>1110</v>
      </c>
      <c r="C407" s="595"/>
      <c r="D407" s="596"/>
      <c r="E407" s="633">
        <v>7127</v>
      </c>
      <c r="F407" s="633">
        <v>9189</v>
      </c>
      <c r="G407" s="612">
        <v>8979</v>
      </c>
      <c r="H407" s="351"/>
      <c r="I407" s="580">
        <f t="shared" si="11"/>
        <v>0.9771465883121123</v>
      </c>
    </row>
    <row r="408" spans="1:9" ht="12.75">
      <c r="A408" s="593"/>
      <c r="B408" s="597"/>
      <c r="C408" s="598"/>
      <c r="D408" s="599"/>
      <c r="E408" s="633"/>
      <c r="F408" s="633"/>
      <c r="G408" s="613"/>
      <c r="H408" s="351"/>
      <c r="I408" s="581"/>
    </row>
    <row r="409" spans="6:9" ht="15">
      <c r="F409" s="281"/>
      <c r="G409" s="397"/>
      <c r="H409"/>
      <c r="I409" s="327"/>
    </row>
    <row r="410" spans="4:9" ht="15">
      <c r="D410" s="20" t="s">
        <v>147</v>
      </c>
      <c r="E410" s="22"/>
      <c r="F410" s="281"/>
      <c r="G410" s="397"/>
      <c r="H410"/>
      <c r="I410" s="327"/>
    </row>
    <row r="411" spans="4:9" ht="15">
      <c r="D411" s="20" t="s">
        <v>1111</v>
      </c>
      <c r="E411" s="22"/>
      <c r="F411" s="281"/>
      <c r="G411" s="397"/>
      <c r="H411"/>
      <c r="I411" s="327"/>
    </row>
    <row r="412" spans="4:9" ht="15">
      <c r="D412" s="20"/>
      <c r="E412" s="21" t="s">
        <v>973</v>
      </c>
      <c r="F412" s="281"/>
      <c r="G412" s="397"/>
      <c r="H412"/>
      <c r="I412" s="327"/>
    </row>
    <row r="413" spans="1:9" s="48" customFormat="1" ht="15.75">
      <c r="A413" s="592" t="s">
        <v>974</v>
      </c>
      <c r="B413" s="522" t="s">
        <v>1</v>
      </c>
      <c r="C413" s="522"/>
      <c r="D413" s="13" t="s">
        <v>339</v>
      </c>
      <c r="E413" s="25" t="s">
        <v>3</v>
      </c>
      <c r="F413" s="253" t="s">
        <v>4</v>
      </c>
      <c r="G413" s="399" t="s">
        <v>5</v>
      </c>
      <c r="H413" s="324"/>
      <c r="I413" s="329" t="s">
        <v>6</v>
      </c>
    </row>
    <row r="414" spans="1:9" ht="15">
      <c r="A414" s="593"/>
      <c r="B414" s="522" t="s">
        <v>37</v>
      </c>
      <c r="C414" s="522"/>
      <c r="D414" s="13" t="s">
        <v>185</v>
      </c>
      <c r="E414" s="25" t="s">
        <v>1004</v>
      </c>
      <c r="F414" s="257" t="s">
        <v>976</v>
      </c>
      <c r="G414" s="402" t="s">
        <v>393</v>
      </c>
      <c r="H414" s="144"/>
      <c r="I414" s="330" t="s">
        <v>1145</v>
      </c>
    </row>
    <row r="415" spans="1:9" ht="15">
      <c r="A415" s="24">
        <v>1</v>
      </c>
      <c r="B415" s="79" t="s">
        <v>335</v>
      </c>
      <c r="C415" s="24">
        <v>511</v>
      </c>
      <c r="D415" s="49" t="s">
        <v>1112</v>
      </c>
      <c r="E415" s="125">
        <v>2315</v>
      </c>
      <c r="F415" s="253">
        <v>4528</v>
      </c>
      <c r="G415" s="253">
        <v>4528</v>
      </c>
      <c r="H415"/>
      <c r="I415" s="330">
        <f>G415/F415</f>
        <v>1</v>
      </c>
    </row>
    <row r="416" spans="1:9" s="16" customFormat="1" ht="15">
      <c r="A416" s="24">
        <v>2</v>
      </c>
      <c r="B416" s="79" t="s">
        <v>335</v>
      </c>
      <c r="C416" s="30">
        <v>5</v>
      </c>
      <c r="D416" s="53" t="s">
        <v>1113</v>
      </c>
      <c r="E416" s="67">
        <v>2315</v>
      </c>
      <c r="F416" s="262">
        <v>4528</v>
      </c>
      <c r="G416" s="262">
        <v>4528</v>
      </c>
      <c r="I416" s="339">
        <f>G416/F416</f>
        <v>1</v>
      </c>
    </row>
    <row r="417" spans="1:9" s="16" customFormat="1" ht="12.75">
      <c r="A417" s="519">
        <v>3</v>
      </c>
      <c r="B417" s="594" t="s">
        <v>1114</v>
      </c>
      <c r="C417" s="595"/>
      <c r="D417" s="596"/>
      <c r="E417" s="600">
        <v>2315</v>
      </c>
      <c r="F417" s="591">
        <v>4528</v>
      </c>
      <c r="G417" s="591">
        <v>4528</v>
      </c>
      <c r="I417" s="635">
        <f>G417/F417</f>
        <v>1</v>
      </c>
    </row>
    <row r="418" spans="1:9" s="48" customFormat="1" ht="12.75">
      <c r="A418" s="520"/>
      <c r="B418" s="597"/>
      <c r="C418" s="598"/>
      <c r="D418" s="599"/>
      <c r="E418" s="600"/>
      <c r="F418" s="591"/>
      <c r="G418" s="591"/>
      <c r="I418" s="636"/>
    </row>
    <row r="419" spans="1:9" ht="15">
      <c r="A419" s="55"/>
      <c r="B419" s="317"/>
      <c r="C419" s="317"/>
      <c r="D419" s="317"/>
      <c r="E419" s="318"/>
      <c r="F419" s="319"/>
      <c r="G419" s="397"/>
      <c r="H419"/>
      <c r="I419" s="327"/>
    </row>
    <row r="420" spans="1:9" ht="15">
      <c r="A420" s="55"/>
      <c r="B420" s="317"/>
      <c r="C420" s="317"/>
      <c r="D420" s="20" t="s">
        <v>1115</v>
      </c>
      <c r="E420" s="318"/>
      <c r="F420" s="319"/>
      <c r="G420" s="397"/>
      <c r="H420"/>
      <c r="I420" s="327"/>
    </row>
    <row r="421" spans="1:9" ht="15">
      <c r="A421" s="55"/>
      <c r="B421" s="317"/>
      <c r="C421" s="317"/>
      <c r="D421" s="317" t="s">
        <v>1116</v>
      </c>
      <c r="E421" s="318"/>
      <c r="F421" s="319"/>
      <c r="G421" s="397"/>
      <c r="H421"/>
      <c r="I421" s="327"/>
    </row>
    <row r="422" spans="1:9" ht="15.75">
      <c r="A422" s="592" t="s">
        <v>974</v>
      </c>
      <c r="B422" s="522" t="s">
        <v>1</v>
      </c>
      <c r="C422" s="522"/>
      <c r="D422" s="13" t="s">
        <v>339</v>
      </c>
      <c r="E422" s="25" t="s">
        <v>3</v>
      </c>
      <c r="F422" s="253" t="s">
        <v>4</v>
      </c>
      <c r="G422" s="399" t="s">
        <v>5</v>
      </c>
      <c r="H422" s="324"/>
      <c r="I422" s="329" t="s">
        <v>6</v>
      </c>
    </row>
    <row r="423" spans="1:9" ht="15">
      <c r="A423" s="593"/>
      <c r="B423" s="522" t="s">
        <v>37</v>
      </c>
      <c r="C423" s="522"/>
      <c r="D423" s="13" t="s">
        <v>185</v>
      </c>
      <c r="E423" s="25" t="s">
        <v>1004</v>
      </c>
      <c r="F423" s="257" t="s">
        <v>976</v>
      </c>
      <c r="G423" s="402" t="s">
        <v>393</v>
      </c>
      <c r="H423" s="144"/>
      <c r="I423" s="330" t="s">
        <v>1145</v>
      </c>
    </row>
    <row r="424" spans="1:9" ht="15">
      <c r="A424" s="254">
        <v>1</v>
      </c>
      <c r="B424" s="79" t="s">
        <v>335</v>
      </c>
      <c r="C424" s="24">
        <v>31</v>
      </c>
      <c r="D424" s="320" t="s">
        <v>1117</v>
      </c>
      <c r="E424" s="321"/>
      <c r="F424" s="268">
        <v>180</v>
      </c>
      <c r="G424" s="268">
        <v>180</v>
      </c>
      <c r="H424"/>
      <c r="I424" s="330">
        <f>G424/F424</f>
        <v>1</v>
      </c>
    </row>
    <row r="425" spans="1:9" ht="15">
      <c r="A425" s="24">
        <v>2</v>
      </c>
      <c r="B425" s="79" t="s">
        <v>335</v>
      </c>
      <c r="C425" s="24">
        <v>33</v>
      </c>
      <c r="D425" s="320" t="s">
        <v>1118</v>
      </c>
      <c r="E425" s="125"/>
      <c r="F425" s="253">
        <v>421</v>
      </c>
      <c r="G425" s="253">
        <v>421</v>
      </c>
      <c r="H425"/>
      <c r="I425" s="330">
        <f>G425/F425</f>
        <v>1</v>
      </c>
    </row>
    <row r="426" spans="1:9" ht="15">
      <c r="A426" s="24">
        <v>3</v>
      </c>
      <c r="B426" s="79" t="s">
        <v>335</v>
      </c>
      <c r="C426" s="24">
        <v>35</v>
      </c>
      <c r="D426" s="320" t="s">
        <v>1119</v>
      </c>
      <c r="E426" s="125"/>
      <c r="F426" s="253">
        <v>162</v>
      </c>
      <c r="G426" s="253">
        <v>162</v>
      </c>
      <c r="H426"/>
      <c r="I426" s="330">
        <f>G426/F426</f>
        <v>1</v>
      </c>
    </row>
    <row r="427" spans="1:9" ht="15">
      <c r="A427" s="24">
        <v>4</v>
      </c>
      <c r="B427" s="79" t="s">
        <v>335</v>
      </c>
      <c r="C427" s="30">
        <v>3</v>
      </c>
      <c r="D427" s="44" t="s">
        <v>46</v>
      </c>
      <c r="E427" s="67">
        <v>0</v>
      </c>
      <c r="F427" s="262">
        <v>763</v>
      </c>
      <c r="G427" s="262">
        <v>763</v>
      </c>
      <c r="H427"/>
      <c r="I427" s="339">
        <f>G427/F427</f>
        <v>1</v>
      </c>
    </row>
    <row r="428" spans="1:9" ht="12.75" customHeight="1">
      <c r="A428" s="592">
        <v>5</v>
      </c>
      <c r="B428" s="594" t="s">
        <v>1114</v>
      </c>
      <c r="C428" s="595"/>
      <c r="D428" s="596"/>
      <c r="E428" s="600">
        <v>0</v>
      </c>
      <c r="F428" s="591">
        <v>763</v>
      </c>
      <c r="G428" s="591">
        <v>763</v>
      </c>
      <c r="H428"/>
      <c r="I428" s="580">
        <f>G428/F428</f>
        <v>1</v>
      </c>
    </row>
    <row r="429" spans="1:9" ht="12.75" customHeight="1">
      <c r="A429" s="593"/>
      <c r="B429" s="597"/>
      <c r="C429" s="598"/>
      <c r="D429" s="599"/>
      <c r="E429" s="600"/>
      <c r="F429" s="591"/>
      <c r="G429" s="591"/>
      <c r="H429"/>
      <c r="I429" s="581"/>
    </row>
    <row r="430" spans="1:9" ht="15">
      <c r="A430" s="55"/>
      <c r="B430" s="317"/>
      <c r="C430" s="317"/>
      <c r="D430" s="317"/>
      <c r="E430" s="318"/>
      <c r="F430" s="319"/>
      <c r="G430" s="397"/>
      <c r="H430"/>
      <c r="I430" s="327"/>
    </row>
    <row r="431" spans="1:9" ht="15">
      <c r="A431" s="55"/>
      <c r="B431" s="317"/>
      <c r="C431" s="317"/>
      <c r="D431" s="317"/>
      <c r="E431" s="318"/>
      <c r="F431" s="319"/>
      <c r="G431" s="397"/>
      <c r="H431"/>
      <c r="I431" s="327"/>
    </row>
    <row r="432" spans="1:9" s="48" customFormat="1" ht="15">
      <c r="A432" s="19"/>
      <c r="B432" s="77"/>
      <c r="C432" s="19"/>
      <c r="D432"/>
      <c r="E432" s="68"/>
      <c r="F432" s="281"/>
      <c r="G432" s="405"/>
      <c r="I432" s="334"/>
    </row>
    <row r="433" spans="4:9" ht="15">
      <c r="D433" s="20" t="s">
        <v>144</v>
      </c>
      <c r="E433" s="22"/>
      <c r="F433" s="281"/>
      <c r="G433" s="397"/>
      <c r="H433"/>
      <c r="I433" s="327"/>
    </row>
    <row r="434" spans="2:9" s="19" customFormat="1" ht="15">
      <c r="B434" s="77"/>
      <c r="D434" s="20" t="s">
        <v>145</v>
      </c>
      <c r="E434" s="22"/>
      <c r="F434" s="281"/>
      <c r="G434" s="398"/>
      <c r="I434" s="328"/>
    </row>
    <row r="435" spans="4:9" ht="15">
      <c r="D435" s="20"/>
      <c r="E435" s="21" t="s">
        <v>973</v>
      </c>
      <c r="F435" s="281"/>
      <c r="G435" s="397"/>
      <c r="H435"/>
      <c r="I435" s="327"/>
    </row>
    <row r="436" spans="1:9" ht="15.75">
      <c r="A436" s="592" t="s">
        <v>974</v>
      </c>
      <c r="B436" s="522" t="s">
        <v>1</v>
      </c>
      <c r="C436" s="522"/>
      <c r="D436" s="13" t="s">
        <v>339</v>
      </c>
      <c r="E436" s="25" t="s">
        <v>3</v>
      </c>
      <c r="F436" s="253" t="s">
        <v>4</v>
      </c>
      <c r="G436" s="399" t="s">
        <v>5</v>
      </c>
      <c r="H436" s="324"/>
      <c r="I436" s="329" t="s">
        <v>6</v>
      </c>
    </row>
    <row r="437" spans="1:9" ht="15">
      <c r="A437" s="593"/>
      <c r="B437" s="522" t="s">
        <v>37</v>
      </c>
      <c r="C437" s="522"/>
      <c r="D437" s="13" t="s">
        <v>185</v>
      </c>
      <c r="E437" s="25" t="s">
        <v>1004</v>
      </c>
      <c r="F437" s="257" t="s">
        <v>976</v>
      </c>
      <c r="G437" s="402" t="s">
        <v>393</v>
      </c>
      <c r="H437" s="144"/>
      <c r="I437" s="330" t="s">
        <v>1145</v>
      </c>
    </row>
    <row r="438" spans="1:9" ht="12.75">
      <c r="A438" s="24">
        <v>1</v>
      </c>
      <c r="B438" s="79" t="s">
        <v>335</v>
      </c>
      <c r="C438" s="24">
        <v>47</v>
      </c>
      <c r="D438" s="49" t="s">
        <v>146</v>
      </c>
      <c r="E438" s="7">
        <v>150</v>
      </c>
      <c r="F438" s="7">
        <v>150</v>
      </c>
      <c r="G438" s="415">
        <v>150</v>
      </c>
      <c r="H438"/>
      <c r="I438" s="330">
        <f>G438/F438</f>
        <v>1</v>
      </c>
    </row>
    <row r="439" spans="1:9" ht="12.75">
      <c r="A439" s="24">
        <v>2</v>
      </c>
      <c r="B439" s="79" t="s">
        <v>335</v>
      </c>
      <c r="C439" s="30">
        <v>4</v>
      </c>
      <c r="D439" s="53" t="s">
        <v>1120</v>
      </c>
      <c r="E439" s="67">
        <v>150</v>
      </c>
      <c r="F439" s="67">
        <v>150</v>
      </c>
      <c r="G439" s="416">
        <v>150</v>
      </c>
      <c r="H439" s="131"/>
      <c r="I439" s="339">
        <f>G439/F439</f>
        <v>1</v>
      </c>
    </row>
    <row r="440" spans="1:9" ht="12.75" customHeight="1">
      <c r="A440" s="592">
        <v>3</v>
      </c>
      <c r="B440" s="594" t="s">
        <v>1059</v>
      </c>
      <c r="C440" s="595"/>
      <c r="D440" s="596"/>
      <c r="E440" s="603">
        <v>150</v>
      </c>
      <c r="F440" s="603">
        <v>150</v>
      </c>
      <c r="G440" s="626">
        <v>150</v>
      </c>
      <c r="H440" s="131"/>
      <c r="I440" s="580">
        <f>G440/F440</f>
        <v>1</v>
      </c>
    </row>
    <row r="441" spans="1:9" s="48" customFormat="1" ht="12.75" customHeight="1">
      <c r="A441" s="593"/>
      <c r="B441" s="597"/>
      <c r="C441" s="598"/>
      <c r="D441" s="599"/>
      <c r="E441" s="604"/>
      <c r="F441" s="604"/>
      <c r="G441" s="627"/>
      <c r="H441" s="131"/>
      <c r="I441" s="581"/>
    </row>
    <row r="442" spans="3:9" ht="15">
      <c r="C442" s="45"/>
      <c r="D442" s="46"/>
      <c r="E442" s="56"/>
      <c r="F442" s="281"/>
      <c r="G442" s="397"/>
      <c r="H442"/>
      <c r="I442" s="327"/>
    </row>
    <row r="443" spans="6:9" ht="15">
      <c r="F443" s="281"/>
      <c r="G443" s="397"/>
      <c r="H443"/>
      <c r="I443" s="327"/>
    </row>
    <row r="444" spans="6:9" ht="15">
      <c r="F444" s="281"/>
      <c r="G444" s="397"/>
      <c r="H444"/>
      <c r="I444" s="327"/>
    </row>
    <row r="445" spans="6:9" ht="15">
      <c r="F445" s="281"/>
      <c r="G445" s="397"/>
      <c r="H445"/>
      <c r="I445" s="327"/>
    </row>
    <row r="446" spans="6:9" ht="15">
      <c r="F446" s="281"/>
      <c r="G446" s="397"/>
      <c r="H446"/>
      <c r="I446" s="327"/>
    </row>
    <row r="447" spans="6:9" ht="15">
      <c r="F447" s="281"/>
      <c r="G447" s="397"/>
      <c r="H447"/>
      <c r="I447" s="327"/>
    </row>
    <row r="448" spans="6:9" ht="15">
      <c r="F448" s="281"/>
      <c r="G448" s="397"/>
      <c r="H448"/>
      <c r="I448" s="327"/>
    </row>
    <row r="449" spans="6:9" ht="15">
      <c r="F449" s="281"/>
      <c r="G449" s="397"/>
      <c r="H449"/>
      <c r="I449" s="327"/>
    </row>
    <row r="450" spans="6:9" ht="15">
      <c r="F450" s="281"/>
      <c r="G450" s="397"/>
      <c r="H450"/>
      <c r="I450" s="327"/>
    </row>
    <row r="451" spans="6:9" ht="15">
      <c r="F451" s="281"/>
      <c r="G451" s="397"/>
      <c r="H451"/>
      <c r="I451" s="327"/>
    </row>
    <row r="452" spans="6:9" ht="15">
      <c r="F452" s="281"/>
      <c r="G452" s="397"/>
      <c r="H452"/>
      <c r="I452" s="327"/>
    </row>
    <row r="453" spans="6:9" ht="15">
      <c r="F453" s="281"/>
      <c r="G453" s="397"/>
      <c r="H453"/>
      <c r="I453" s="327"/>
    </row>
    <row r="454" spans="6:9" ht="15">
      <c r="F454" s="281"/>
      <c r="G454" s="397"/>
      <c r="H454"/>
      <c r="I454" s="327"/>
    </row>
    <row r="455" spans="6:9" ht="15">
      <c r="F455" s="281"/>
      <c r="G455" s="397"/>
      <c r="H455"/>
      <c r="I455" s="327"/>
    </row>
    <row r="456" spans="6:9" ht="15">
      <c r="F456" s="281"/>
      <c r="G456" s="397"/>
      <c r="H456"/>
      <c r="I456" s="327"/>
    </row>
    <row r="457" spans="1:9" s="48" customFormat="1" ht="15">
      <c r="A457" s="19"/>
      <c r="B457" s="77"/>
      <c r="C457" s="19"/>
      <c r="D457"/>
      <c r="E457" s="68"/>
      <c r="F457" s="281"/>
      <c r="G457" s="405"/>
      <c r="I457" s="334"/>
    </row>
    <row r="458" spans="4:9" ht="15">
      <c r="D458" s="20" t="s">
        <v>1121</v>
      </c>
      <c r="E458" s="21"/>
      <c r="F458" s="281"/>
      <c r="G458" s="397"/>
      <c r="H458"/>
      <c r="I458" s="327"/>
    </row>
    <row r="459" spans="1:9" s="48" customFormat="1" ht="15">
      <c r="A459" s="19"/>
      <c r="B459" s="77"/>
      <c r="C459" s="19"/>
      <c r="D459" s="20" t="s">
        <v>1122</v>
      </c>
      <c r="E459" s="22"/>
      <c r="F459" s="281"/>
      <c r="G459" s="405"/>
      <c r="I459" s="334"/>
    </row>
    <row r="460" spans="2:9" s="19" customFormat="1" ht="15">
      <c r="B460" s="77"/>
      <c r="D460" s="16"/>
      <c r="E460" s="21" t="s">
        <v>973</v>
      </c>
      <c r="F460" s="281"/>
      <c r="G460" s="398"/>
      <c r="I460" s="328"/>
    </row>
    <row r="461" spans="1:9" ht="15.75">
      <c r="A461" s="592" t="s">
        <v>974</v>
      </c>
      <c r="B461" s="522" t="s">
        <v>1</v>
      </c>
      <c r="C461" s="522"/>
      <c r="D461" s="13" t="s">
        <v>339</v>
      </c>
      <c r="E461" s="25" t="s">
        <v>3</v>
      </c>
      <c r="F461" s="253" t="s">
        <v>4</v>
      </c>
      <c r="G461" s="399" t="s">
        <v>5</v>
      </c>
      <c r="H461" s="324"/>
      <c r="I461" s="329" t="s">
        <v>6</v>
      </c>
    </row>
    <row r="462" spans="1:9" ht="15">
      <c r="A462" s="593"/>
      <c r="B462" s="522" t="s">
        <v>37</v>
      </c>
      <c r="C462" s="522"/>
      <c r="D462" s="13" t="s">
        <v>185</v>
      </c>
      <c r="E462" s="25" t="s">
        <v>1004</v>
      </c>
      <c r="F462" s="257" t="s">
        <v>976</v>
      </c>
      <c r="G462" s="402" t="s">
        <v>393</v>
      </c>
      <c r="H462" s="144"/>
      <c r="I462" s="330" t="s">
        <v>1145</v>
      </c>
    </row>
    <row r="463" spans="1:9" ht="15">
      <c r="A463" s="24">
        <v>1</v>
      </c>
      <c r="B463" s="79" t="s">
        <v>335</v>
      </c>
      <c r="C463" s="24">
        <v>1101</v>
      </c>
      <c r="D463" s="34" t="s">
        <v>50</v>
      </c>
      <c r="E463" s="36">
        <v>1360</v>
      </c>
      <c r="F463" s="253">
        <v>1763</v>
      </c>
      <c r="G463" s="253">
        <v>1763</v>
      </c>
      <c r="H463"/>
      <c r="I463" s="330">
        <f aca="true" t="shared" si="12" ref="I463:I486">G463/F463</f>
        <v>1</v>
      </c>
    </row>
    <row r="464" spans="1:9" ht="15">
      <c r="A464" s="24">
        <v>2</v>
      </c>
      <c r="B464" s="79" t="s">
        <v>335</v>
      </c>
      <c r="C464" s="24">
        <v>11013</v>
      </c>
      <c r="D464" s="34" t="s">
        <v>1064</v>
      </c>
      <c r="E464" s="36"/>
      <c r="F464" s="253">
        <v>66</v>
      </c>
      <c r="G464" s="253">
        <v>66</v>
      </c>
      <c r="H464"/>
      <c r="I464" s="330">
        <f t="shared" si="12"/>
        <v>1</v>
      </c>
    </row>
    <row r="465" spans="1:9" ht="15">
      <c r="A465" s="24">
        <v>3</v>
      </c>
      <c r="B465" s="79" t="s">
        <v>335</v>
      </c>
      <c r="C465" s="24">
        <v>1107</v>
      </c>
      <c r="D465" s="34" t="s">
        <v>65</v>
      </c>
      <c r="E465" s="36">
        <v>60</v>
      </c>
      <c r="F465" s="253">
        <v>69</v>
      </c>
      <c r="G465" s="253">
        <v>69</v>
      </c>
      <c r="H465"/>
      <c r="I465" s="330">
        <f t="shared" si="12"/>
        <v>1</v>
      </c>
    </row>
    <row r="466" spans="1:9" ht="15">
      <c r="A466" s="24">
        <v>4</v>
      </c>
      <c r="B466" s="79" t="s">
        <v>335</v>
      </c>
      <c r="C466" s="24">
        <v>1110</v>
      </c>
      <c r="D466" s="34" t="s">
        <v>51</v>
      </c>
      <c r="E466" s="36">
        <v>12</v>
      </c>
      <c r="F466" s="253">
        <v>16</v>
      </c>
      <c r="G466" s="253">
        <v>16</v>
      </c>
      <c r="H466"/>
      <c r="I466" s="330">
        <f t="shared" si="12"/>
        <v>1</v>
      </c>
    </row>
    <row r="467" spans="1:9" ht="15">
      <c r="A467" s="24">
        <v>7</v>
      </c>
      <c r="B467" s="79" t="s">
        <v>335</v>
      </c>
      <c r="C467" s="30">
        <v>11</v>
      </c>
      <c r="D467" s="37" t="s">
        <v>1123</v>
      </c>
      <c r="E467" s="35">
        <v>1432</v>
      </c>
      <c r="F467" s="262">
        <v>1914</v>
      </c>
      <c r="G467" s="262">
        <v>1914</v>
      </c>
      <c r="H467"/>
      <c r="I467" s="330">
        <f t="shared" si="12"/>
        <v>1</v>
      </c>
    </row>
    <row r="468" spans="1:9" s="48" customFormat="1" ht="15">
      <c r="A468" s="24">
        <v>8</v>
      </c>
      <c r="B468" s="79" t="s">
        <v>335</v>
      </c>
      <c r="C468" s="24">
        <v>122</v>
      </c>
      <c r="D468" s="32" t="s">
        <v>53</v>
      </c>
      <c r="E468" s="36">
        <v>214</v>
      </c>
      <c r="F468" s="302">
        <v>236</v>
      </c>
      <c r="G468" s="302">
        <v>236</v>
      </c>
      <c r="I468" s="330">
        <f t="shared" si="12"/>
        <v>1</v>
      </c>
    </row>
    <row r="469" spans="1:9" s="48" customFormat="1" ht="15">
      <c r="A469" s="24">
        <v>9</v>
      </c>
      <c r="B469" s="79" t="s">
        <v>335</v>
      </c>
      <c r="C469" s="30">
        <v>12</v>
      </c>
      <c r="D469" s="37" t="s">
        <v>1124</v>
      </c>
      <c r="E469" s="35">
        <v>214</v>
      </c>
      <c r="F469" s="262">
        <v>236</v>
      </c>
      <c r="G469" s="262">
        <v>236</v>
      </c>
      <c r="I469" s="330">
        <f t="shared" si="12"/>
        <v>1</v>
      </c>
    </row>
    <row r="470" spans="1:9" s="19" customFormat="1" ht="15">
      <c r="A470" s="24">
        <v>10</v>
      </c>
      <c r="B470" s="79" t="s">
        <v>335</v>
      </c>
      <c r="C470" s="24">
        <v>2</v>
      </c>
      <c r="D470" s="34" t="s">
        <v>54</v>
      </c>
      <c r="E470" s="36">
        <v>425</v>
      </c>
      <c r="F470" s="253">
        <v>551</v>
      </c>
      <c r="G470" s="253">
        <v>551</v>
      </c>
      <c r="I470" s="330">
        <f t="shared" si="12"/>
        <v>1</v>
      </c>
    </row>
    <row r="471" spans="1:9" ht="15">
      <c r="A471" s="24">
        <v>11</v>
      </c>
      <c r="B471" s="79" t="s">
        <v>335</v>
      </c>
      <c r="C471" s="24">
        <v>2</v>
      </c>
      <c r="D471" s="34" t="s">
        <v>66</v>
      </c>
      <c r="E471" s="36">
        <v>9.996</v>
      </c>
      <c r="F471" s="257">
        <v>11</v>
      </c>
      <c r="G471" s="257">
        <v>11</v>
      </c>
      <c r="H471"/>
      <c r="I471" s="330">
        <f t="shared" si="12"/>
        <v>1</v>
      </c>
    </row>
    <row r="472" spans="1:9" ht="15">
      <c r="A472" s="24">
        <v>12</v>
      </c>
      <c r="B472" s="79" t="s">
        <v>335</v>
      </c>
      <c r="C472" s="24">
        <v>2</v>
      </c>
      <c r="D472" s="34" t="s">
        <v>55</v>
      </c>
      <c r="E472" s="36">
        <v>11.424</v>
      </c>
      <c r="F472" s="257">
        <v>12</v>
      </c>
      <c r="G472" s="257">
        <v>12</v>
      </c>
      <c r="H472"/>
      <c r="I472" s="330">
        <f t="shared" si="12"/>
        <v>1</v>
      </c>
    </row>
    <row r="473" spans="1:9" ht="15">
      <c r="A473" s="24">
        <v>13</v>
      </c>
      <c r="B473" s="79" t="s">
        <v>335</v>
      </c>
      <c r="C473" s="30">
        <v>2</v>
      </c>
      <c r="D473" s="37" t="s">
        <v>1125</v>
      </c>
      <c r="E473" s="35">
        <v>446.41999999999996</v>
      </c>
      <c r="F473" s="262">
        <v>574</v>
      </c>
      <c r="G473" s="262">
        <v>574</v>
      </c>
      <c r="H473"/>
      <c r="I473" s="330">
        <f t="shared" si="12"/>
        <v>1</v>
      </c>
    </row>
    <row r="474" spans="1:9" ht="12.75">
      <c r="A474" s="24">
        <v>14</v>
      </c>
      <c r="B474" s="79" t="s">
        <v>335</v>
      </c>
      <c r="C474" s="24">
        <v>312</v>
      </c>
      <c r="D474" s="39" t="s">
        <v>67</v>
      </c>
      <c r="E474" s="36">
        <v>972</v>
      </c>
      <c r="F474" s="252">
        <v>1272</v>
      </c>
      <c r="G474" s="354">
        <v>1190</v>
      </c>
      <c r="H474"/>
      <c r="I474" s="330">
        <f t="shared" si="12"/>
        <v>0.9355345911949685</v>
      </c>
    </row>
    <row r="475" spans="1:9" ht="12.75">
      <c r="A475" s="24">
        <v>15</v>
      </c>
      <c r="B475" s="79" t="s">
        <v>335</v>
      </c>
      <c r="C475" s="24">
        <v>312</v>
      </c>
      <c r="D475" s="39" t="s">
        <v>58</v>
      </c>
      <c r="E475" s="36">
        <v>3</v>
      </c>
      <c r="F475" s="322">
        <v>3</v>
      </c>
      <c r="G475" s="620">
        <v>329</v>
      </c>
      <c r="H475"/>
      <c r="I475" s="623">
        <f>G475/(F475+F476+F477+F478)</f>
        <v>1</v>
      </c>
    </row>
    <row r="476" spans="1:9" ht="12.75">
      <c r="A476" s="24">
        <v>16</v>
      </c>
      <c r="B476" s="79" t="s">
        <v>335</v>
      </c>
      <c r="C476" s="24">
        <v>312</v>
      </c>
      <c r="D476" s="39" t="s">
        <v>59</v>
      </c>
      <c r="E476" s="36">
        <v>20</v>
      </c>
      <c r="F476" s="322">
        <v>20</v>
      </c>
      <c r="G476" s="621"/>
      <c r="H476"/>
      <c r="I476" s="624"/>
    </row>
    <row r="477" spans="1:9" ht="12.75">
      <c r="A477" s="24">
        <v>17</v>
      </c>
      <c r="B477" s="79" t="s">
        <v>335</v>
      </c>
      <c r="C477" s="24">
        <v>311</v>
      </c>
      <c r="D477" s="34" t="s">
        <v>57</v>
      </c>
      <c r="E477" s="36">
        <v>80</v>
      </c>
      <c r="F477" s="322">
        <v>0</v>
      </c>
      <c r="G477" s="621"/>
      <c r="H477"/>
      <c r="I477" s="624"/>
    </row>
    <row r="478" spans="1:9" ht="12.75">
      <c r="A478" s="24">
        <v>18</v>
      </c>
      <c r="B478" s="79" t="s">
        <v>335</v>
      </c>
      <c r="C478" s="24">
        <v>311</v>
      </c>
      <c r="D478" s="34" t="s">
        <v>60</v>
      </c>
      <c r="E478" s="36">
        <v>150</v>
      </c>
      <c r="F478" s="322">
        <v>306</v>
      </c>
      <c r="G478" s="622"/>
      <c r="H478"/>
      <c r="I478" s="625"/>
    </row>
    <row r="479" spans="1:9" ht="15">
      <c r="A479" s="24">
        <v>19</v>
      </c>
      <c r="B479" s="79" t="s">
        <v>335</v>
      </c>
      <c r="C479" s="30">
        <v>31</v>
      </c>
      <c r="D479" s="37" t="s">
        <v>1126</v>
      </c>
      <c r="E479" s="35">
        <v>1225</v>
      </c>
      <c r="F479" s="262">
        <v>1601</v>
      </c>
      <c r="G479" s="344">
        <f>SUM(G474:G478)</f>
        <v>1519</v>
      </c>
      <c r="H479" s="131"/>
      <c r="I479" s="339">
        <f t="shared" si="12"/>
        <v>0.9487820112429731</v>
      </c>
    </row>
    <row r="480" spans="1:9" ht="15">
      <c r="A480" s="24">
        <v>20</v>
      </c>
      <c r="B480" s="79" t="s">
        <v>335</v>
      </c>
      <c r="C480" s="24">
        <v>332</v>
      </c>
      <c r="D480" s="34" t="s">
        <v>68</v>
      </c>
      <c r="E480" s="36">
        <v>7760</v>
      </c>
      <c r="F480" s="253">
        <v>10340</v>
      </c>
      <c r="G480" s="253">
        <v>10340</v>
      </c>
      <c r="H480"/>
      <c r="I480" s="330">
        <f aca="true" t="shared" si="13" ref="I480:I485">G480/F480</f>
        <v>1</v>
      </c>
    </row>
    <row r="481" spans="1:9" ht="15">
      <c r="A481" s="24">
        <v>21</v>
      </c>
      <c r="B481" s="79" t="s">
        <v>335</v>
      </c>
      <c r="C481" s="24">
        <v>334</v>
      </c>
      <c r="D481" s="34" t="s">
        <v>63</v>
      </c>
      <c r="E481" s="36">
        <v>50</v>
      </c>
      <c r="F481" s="253">
        <v>4</v>
      </c>
      <c r="G481" s="253">
        <v>4</v>
      </c>
      <c r="H481"/>
      <c r="I481" s="330">
        <f t="shared" si="13"/>
        <v>1</v>
      </c>
    </row>
    <row r="482" spans="1:9" ht="15">
      <c r="A482" s="24">
        <v>22</v>
      </c>
      <c r="B482" s="79" t="s">
        <v>335</v>
      </c>
      <c r="C482" s="24">
        <v>337</v>
      </c>
      <c r="D482" s="34" t="s">
        <v>69</v>
      </c>
      <c r="E482" s="36">
        <v>60</v>
      </c>
      <c r="F482" s="253">
        <v>22</v>
      </c>
      <c r="G482" s="253">
        <v>22</v>
      </c>
      <c r="H482"/>
      <c r="I482" s="330">
        <f t="shared" si="13"/>
        <v>1</v>
      </c>
    </row>
    <row r="483" spans="1:9" ht="15">
      <c r="A483" s="24">
        <v>23</v>
      </c>
      <c r="B483" s="79" t="s">
        <v>335</v>
      </c>
      <c r="C483" s="30">
        <v>33</v>
      </c>
      <c r="D483" s="37" t="s">
        <v>1127</v>
      </c>
      <c r="E483" s="35">
        <v>7870</v>
      </c>
      <c r="F483" s="262">
        <v>10366</v>
      </c>
      <c r="G483" s="262">
        <v>10366</v>
      </c>
      <c r="H483"/>
      <c r="I483" s="339">
        <f t="shared" si="13"/>
        <v>1</v>
      </c>
    </row>
    <row r="484" spans="1:9" ht="15">
      <c r="A484" s="24">
        <v>24</v>
      </c>
      <c r="B484" s="79" t="s">
        <v>335</v>
      </c>
      <c r="C484" s="24">
        <v>351</v>
      </c>
      <c r="D484" s="28" t="s">
        <v>44</v>
      </c>
      <c r="E484" s="36">
        <v>2456</v>
      </c>
      <c r="F484" s="302">
        <v>3135</v>
      </c>
      <c r="G484" s="354">
        <v>3119</v>
      </c>
      <c r="H484"/>
      <c r="I484" s="330">
        <f t="shared" si="13"/>
        <v>0.9948963317384371</v>
      </c>
    </row>
    <row r="485" spans="1:9" ht="12.75">
      <c r="A485" s="24">
        <v>25</v>
      </c>
      <c r="B485" s="79" t="s">
        <v>335</v>
      </c>
      <c r="C485" s="30">
        <v>3</v>
      </c>
      <c r="D485" s="37" t="s">
        <v>1128</v>
      </c>
      <c r="E485" s="35">
        <v>11551</v>
      </c>
      <c r="F485" s="35">
        <v>15102</v>
      </c>
      <c r="G485" s="394">
        <v>15004</v>
      </c>
      <c r="H485" s="131"/>
      <c r="I485" s="339">
        <f t="shared" si="13"/>
        <v>0.9935107932724142</v>
      </c>
    </row>
    <row r="486" spans="1:9" ht="12.75">
      <c r="A486" s="592">
        <v>26</v>
      </c>
      <c r="B486" s="614" t="s">
        <v>1129</v>
      </c>
      <c r="C486" s="615"/>
      <c r="D486" s="616"/>
      <c r="E486" s="611">
        <v>13643.42</v>
      </c>
      <c r="F486" s="611">
        <v>17826</v>
      </c>
      <c r="G486" s="612">
        <v>17728</v>
      </c>
      <c r="H486" s="350"/>
      <c r="I486" s="580">
        <f t="shared" si="12"/>
        <v>0.9945024122068888</v>
      </c>
    </row>
    <row r="487" spans="1:9" ht="12.75">
      <c r="A487" s="593"/>
      <c r="B487" s="617"/>
      <c r="C487" s="618"/>
      <c r="D487" s="619"/>
      <c r="E487" s="611"/>
      <c r="F487" s="611"/>
      <c r="G487" s="613"/>
      <c r="H487" s="350"/>
      <c r="I487" s="581"/>
    </row>
    <row r="488" spans="6:9" ht="15">
      <c r="F488" s="281"/>
      <c r="G488" s="397"/>
      <c r="H488"/>
      <c r="I488" s="327"/>
    </row>
    <row r="489" spans="4:9" ht="15">
      <c r="D489" s="20" t="s">
        <v>70</v>
      </c>
      <c r="E489" s="21"/>
      <c r="F489" s="281"/>
      <c r="G489" s="397"/>
      <c r="H489"/>
      <c r="I489" s="327"/>
    </row>
    <row r="490" spans="4:9" ht="15">
      <c r="D490" s="20" t="s">
        <v>71</v>
      </c>
      <c r="E490" s="22"/>
      <c r="F490" s="281"/>
      <c r="G490" s="397"/>
      <c r="H490"/>
      <c r="I490" s="327"/>
    </row>
    <row r="491" spans="4:9" ht="15">
      <c r="D491" s="16"/>
      <c r="E491" s="21" t="s">
        <v>973</v>
      </c>
      <c r="F491" s="281"/>
      <c r="G491" s="397"/>
      <c r="H491"/>
      <c r="I491" s="327"/>
    </row>
    <row r="492" spans="1:9" ht="15.75">
      <c r="A492" s="592" t="s">
        <v>974</v>
      </c>
      <c r="B492" s="522" t="s">
        <v>1</v>
      </c>
      <c r="C492" s="522"/>
      <c r="D492" s="13" t="s">
        <v>339</v>
      </c>
      <c r="E492" s="25" t="s">
        <v>3</v>
      </c>
      <c r="F492" s="253" t="s">
        <v>4</v>
      </c>
      <c r="G492" s="399" t="s">
        <v>5</v>
      </c>
      <c r="H492" s="324"/>
      <c r="I492" s="329" t="s">
        <v>6</v>
      </c>
    </row>
    <row r="493" spans="1:9" ht="16.5" customHeight="1">
      <c r="A493" s="593"/>
      <c r="B493" s="522" t="s">
        <v>37</v>
      </c>
      <c r="C493" s="522"/>
      <c r="D493" s="13" t="s">
        <v>185</v>
      </c>
      <c r="E493" s="25" t="s">
        <v>1004</v>
      </c>
      <c r="F493" s="257" t="s">
        <v>976</v>
      </c>
      <c r="G493" s="402" t="s">
        <v>393</v>
      </c>
      <c r="H493" s="144"/>
      <c r="I493" s="330" t="s">
        <v>1145</v>
      </c>
    </row>
    <row r="494" spans="1:9" s="73" customFormat="1" ht="15">
      <c r="A494" s="24">
        <v>1</v>
      </c>
      <c r="B494" s="79" t="s">
        <v>335</v>
      </c>
      <c r="C494" s="24">
        <v>1101</v>
      </c>
      <c r="D494" s="34" t="s">
        <v>50</v>
      </c>
      <c r="E494" s="33">
        <v>822</v>
      </c>
      <c r="F494" s="253">
        <v>901</v>
      </c>
      <c r="G494" s="253">
        <v>901</v>
      </c>
      <c r="H494" s="292"/>
      <c r="I494" s="330">
        <f aca="true" t="shared" si="14" ref="I494:I514">G494/F494</f>
        <v>1</v>
      </c>
    </row>
    <row r="495" spans="1:9" s="19" customFormat="1" ht="15">
      <c r="A495" s="24">
        <v>2</v>
      </c>
      <c r="B495" s="79" t="s">
        <v>335</v>
      </c>
      <c r="C495" s="24">
        <v>11013</v>
      </c>
      <c r="D495" s="34" t="s">
        <v>1130</v>
      </c>
      <c r="E495" s="33"/>
      <c r="F495" s="253"/>
      <c r="G495" s="253"/>
      <c r="H495" s="24"/>
      <c r="I495" s="330"/>
    </row>
    <row r="496" spans="1:9" s="19" customFormat="1" ht="15">
      <c r="A496" s="24">
        <v>3</v>
      </c>
      <c r="B496" s="79" t="s">
        <v>335</v>
      </c>
      <c r="C496" s="24">
        <v>1107</v>
      </c>
      <c r="D496" s="34" t="s">
        <v>65</v>
      </c>
      <c r="E496" s="33">
        <v>30</v>
      </c>
      <c r="F496" s="253">
        <v>28</v>
      </c>
      <c r="G496" s="253">
        <v>28</v>
      </c>
      <c r="H496" s="24"/>
      <c r="I496" s="330">
        <f t="shared" si="14"/>
        <v>1</v>
      </c>
    </row>
    <row r="497" spans="1:9" s="19" customFormat="1" ht="15">
      <c r="A497" s="24">
        <v>4</v>
      </c>
      <c r="B497" s="79" t="s">
        <v>335</v>
      </c>
      <c r="C497" s="24">
        <v>1110</v>
      </c>
      <c r="D497" s="34" t="s">
        <v>51</v>
      </c>
      <c r="E497" s="33">
        <v>6</v>
      </c>
      <c r="F497" s="253">
        <v>0</v>
      </c>
      <c r="G497" s="253">
        <v>0</v>
      </c>
      <c r="H497" s="24"/>
      <c r="I497" s="330"/>
    </row>
    <row r="498" spans="1:9" s="19" customFormat="1" ht="15">
      <c r="A498" s="24">
        <v>5</v>
      </c>
      <c r="B498" s="79" t="s">
        <v>335</v>
      </c>
      <c r="C498" s="30">
        <v>11</v>
      </c>
      <c r="D498" s="37" t="s">
        <v>1123</v>
      </c>
      <c r="E498" s="35">
        <v>858</v>
      </c>
      <c r="F498" s="262">
        <v>929</v>
      </c>
      <c r="G498" s="262">
        <v>929</v>
      </c>
      <c r="H498" s="24"/>
      <c r="I498" s="339">
        <f t="shared" si="14"/>
        <v>1</v>
      </c>
    </row>
    <row r="499" spans="1:9" s="19" customFormat="1" ht="15">
      <c r="A499" s="24">
        <v>6</v>
      </c>
      <c r="B499" s="79" t="s">
        <v>335</v>
      </c>
      <c r="C499" s="24">
        <v>2</v>
      </c>
      <c r="D499" s="34" t="s">
        <v>54</v>
      </c>
      <c r="E499" s="33">
        <v>222</v>
      </c>
      <c r="F499" s="253">
        <v>243</v>
      </c>
      <c r="G499" s="253">
        <v>243</v>
      </c>
      <c r="H499" s="24"/>
      <c r="I499" s="330">
        <f t="shared" si="14"/>
        <v>1</v>
      </c>
    </row>
    <row r="500" spans="1:9" s="19" customFormat="1" ht="15">
      <c r="A500" s="24">
        <v>7</v>
      </c>
      <c r="B500" s="79" t="s">
        <v>335</v>
      </c>
      <c r="C500" s="24">
        <v>2</v>
      </c>
      <c r="D500" s="34" t="s">
        <v>400</v>
      </c>
      <c r="E500" s="33">
        <v>5</v>
      </c>
      <c r="F500" s="302">
        <v>5</v>
      </c>
      <c r="G500" s="302">
        <v>5</v>
      </c>
      <c r="H500" s="24"/>
      <c r="I500" s="330">
        <f t="shared" si="14"/>
        <v>1</v>
      </c>
    </row>
    <row r="501" spans="1:9" s="19" customFormat="1" ht="15">
      <c r="A501" s="24">
        <v>8</v>
      </c>
      <c r="B501" s="79" t="s">
        <v>335</v>
      </c>
      <c r="C501" s="24">
        <v>2</v>
      </c>
      <c r="D501" s="34" t="s">
        <v>72</v>
      </c>
      <c r="E501" s="33">
        <v>6</v>
      </c>
      <c r="F501" s="253">
        <v>5</v>
      </c>
      <c r="G501" s="253">
        <v>5</v>
      </c>
      <c r="H501" s="24"/>
      <c r="I501" s="330">
        <f t="shared" si="14"/>
        <v>1</v>
      </c>
    </row>
    <row r="502" spans="1:9" s="19" customFormat="1" ht="15">
      <c r="A502" s="24">
        <v>9</v>
      </c>
      <c r="B502" s="79" t="s">
        <v>335</v>
      </c>
      <c r="C502" s="30">
        <v>2</v>
      </c>
      <c r="D502" s="37" t="s">
        <v>1131</v>
      </c>
      <c r="E502" s="35">
        <v>233</v>
      </c>
      <c r="F502" s="262">
        <v>253</v>
      </c>
      <c r="G502" s="262">
        <v>253</v>
      </c>
      <c r="H502" s="24"/>
      <c r="I502" s="339">
        <f t="shared" si="14"/>
        <v>1</v>
      </c>
    </row>
    <row r="503" spans="1:9" s="19" customFormat="1" ht="15">
      <c r="A503" s="24">
        <v>10</v>
      </c>
      <c r="B503" s="79" t="s">
        <v>335</v>
      </c>
      <c r="C503" s="24">
        <v>312</v>
      </c>
      <c r="D503" s="39" t="s">
        <v>38</v>
      </c>
      <c r="E503" s="36">
        <v>310</v>
      </c>
      <c r="F503" s="253">
        <v>472</v>
      </c>
      <c r="G503" s="253">
        <v>472</v>
      </c>
      <c r="H503" s="24"/>
      <c r="I503" s="330">
        <f t="shared" si="14"/>
        <v>1</v>
      </c>
    </row>
    <row r="504" spans="1:9" s="19" customFormat="1" ht="15">
      <c r="A504" s="24">
        <v>11</v>
      </c>
      <c r="B504" s="79" t="s">
        <v>335</v>
      </c>
      <c r="C504" s="24">
        <v>312</v>
      </c>
      <c r="D504" s="34" t="s">
        <v>73</v>
      </c>
      <c r="E504" s="33">
        <v>16</v>
      </c>
      <c r="F504" s="253">
        <v>16</v>
      </c>
      <c r="G504" s="253">
        <v>16</v>
      </c>
      <c r="H504" s="24"/>
      <c r="I504" s="330">
        <f t="shared" si="14"/>
        <v>1</v>
      </c>
    </row>
    <row r="505" spans="1:9" s="19" customFormat="1" ht="15">
      <c r="A505" s="24">
        <v>12</v>
      </c>
      <c r="B505" s="79" t="s">
        <v>335</v>
      </c>
      <c r="C505" s="24">
        <v>312</v>
      </c>
      <c r="D505" s="34" t="s">
        <v>74</v>
      </c>
      <c r="E505" s="36">
        <v>300</v>
      </c>
      <c r="F505" s="253">
        <v>320</v>
      </c>
      <c r="G505" s="253">
        <v>320</v>
      </c>
      <c r="H505" s="24"/>
      <c r="I505" s="330">
        <f t="shared" si="14"/>
        <v>1</v>
      </c>
    </row>
    <row r="506" spans="1:9" s="19" customFormat="1" ht="15">
      <c r="A506" s="24">
        <v>13</v>
      </c>
      <c r="B506" s="79" t="s">
        <v>335</v>
      </c>
      <c r="C506" s="30">
        <v>31</v>
      </c>
      <c r="D506" s="37" t="s">
        <v>1132</v>
      </c>
      <c r="E506" s="35">
        <v>626</v>
      </c>
      <c r="F506" s="262">
        <v>808</v>
      </c>
      <c r="G506" s="262">
        <v>808</v>
      </c>
      <c r="H506" s="24"/>
      <c r="I506" s="339">
        <f t="shared" si="14"/>
        <v>1</v>
      </c>
    </row>
    <row r="507" spans="1:9" s="19" customFormat="1" ht="15">
      <c r="A507" s="24">
        <v>14</v>
      </c>
      <c r="B507" s="79" t="s">
        <v>335</v>
      </c>
      <c r="C507" s="24">
        <v>334</v>
      </c>
      <c r="D507" s="34" t="s">
        <v>1133</v>
      </c>
      <c r="E507" s="36">
        <v>400</v>
      </c>
      <c r="F507" s="253">
        <v>451</v>
      </c>
      <c r="G507" s="354">
        <v>451</v>
      </c>
      <c r="H507" s="24"/>
      <c r="I507" s="330">
        <f t="shared" si="14"/>
        <v>1</v>
      </c>
    </row>
    <row r="508" spans="1:9" s="19" customFormat="1" ht="15">
      <c r="A508" s="24">
        <v>15</v>
      </c>
      <c r="B508" s="79" t="s">
        <v>335</v>
      </c>
      <c r="C508" s="24">
        <v>337</v>
      </c>
      <c r="D508" s="34" t="s">
        <v>75</v>
      </c>
      <c r="E508" s="33">
        <v>62</v>
      </c>
      <c r="F508" s="253">
        <v>53</v>
      </c>
      <c r="G508" s="354">
        <v>43</v>
      </c>
      <c r="H508" s="24"/>
      <c r="I508" s="330">
        <f t="shared" si="14"/>
        <v>0.8113207547169812</v>
      </c>
    </row>
    <row r="509" spans="1:9" s="19" customFormat="1" ht="15">
      <c r="A509" s="24"/>
      <c r="B509" s="79" t="s">
        <v>335</v>
      </c>
      <c r="C509" s="24">
        <v>337</v>
      </c>
      <c r="D509" s="34" t="s">
        <v>1134</v>
      </c>
      <c r="E509" s="33"/>
      <c r="F509" s="253">
        <v>3</v>
      </c>
      <c r="G509" s="354"/>
      <c r="H509" s="24"/>
      <c r="I509" s="330">
        <f t="shared" si="14"/>
        <v>0</v>
      </c>
    </row>
    <row r="510" spans="1:9" s="19" customFormat="1" ht="15">
      <c r="A510" s="24">
        <v>16</v>
      </c>
      <c r="B510" s="79" t="s">
        <v>335</v>
      </c>
      <c r="C510" s="30">
        <v>33</v>
      </c>
      <c r="D510" s="37" t="s">
        <v>1135</v>
      </c>
      <c r="E510" s="35">
        <v>462</v>
      </c>
      <c r="F510" s="262">
        <v>507</v>
      </c>
      <c r="G510" s="353">
        <f>SUM(G507:G509)</f>
        <v>494</v>
      </c>
      <c r="H510" s="24"/>
      <c r="I510" s="339">
        <f t="shared" si="14"/>
        <v>0.9743589743589743</v>
      </c>
    </row>
    <row r="511" spans="1:9" s="19" customFormat="1" ht="15">
      <c r="A511" s="24">
        <v>17</v>
      </c>
      <c r="B511" s="79" t="s">
        <v>335</v>
      </c>
      <c r="C511" s="24">
        <v>351</v>
      </c>
      <c r="D511" s="28" t="s">
        <v>44</v>
      </c>
      <c r="E511" s="33">
        <v>277</v>
      </c>
      <c r="F511" s="302">
        <v>313</v>
      </c>
      <c r="G511" s="302">
        <v>313</v>
      </c>
      <c r="H511" s="24"/>
      <c r="I511" s="330">
        <f t="shared" si="14"/>
        <v>1</v>
      </c>
    </row>
    <row r="512" spans="1:9" s="19" customFormat="1" ht="15">
      <c r="A512" s="24">
        <v>18</v>
      </c>
      <c r="B512" s="79" t="s">
        <v>335</v>
      </c>
      <c r="C512" s="30">
        <v>35</v>
      </c>
      <c r="D512" s="37" t="s">
        <v>1053</v>
      </c>
      <c r="E512" s="35">
        <v>277</v>
      </c>
      <c r="F512" s="262">
        <v>313</v>
      </c>
      <c r="G512" s="262">
        <v>313</v>
      </c>
      <c r="H512" s="135"/>
      <c r="I512" s="339">
        <f t="shared" si="14"/>
        <v>1</v>
      </c>
    </row>
    <row r="513" spans="1:9" s="19" customFormat="1" ht="12.75">
      <c r="A513" s="24">
        <v>19</v>
      </c>
      <c r="B513" s="79" t="s">
        <v>335</v>
      </c>
      <c r="C513" s="30">
        <v>3</v>
      </c>
      <c r="D513" s="37" t="s">
        <v>1136</v>
      </c>
      <c r="E513" s="35">
        <v>1365</v>
      </c>
      <c r="F513" s="35">
        <v>1628</v>
      </c>
      <c r="G513" s="353">
        <v>1615</v>
      </c>
      <c r="H513" s="135"/>
      <c r="I513" s="339">
        <f t="shared" si="14"/>
        <v>0.992014742014742</v>
      </c>
    </row>
    <row r="514" spans="1:9" s="19" customFormat="1" ht="12.75">
      <c r="A514" s="592">
        <v>20</v>
      </c>
      <c r="B514" s="614" t="s">
        <v>1137</v>
      </c>
      <c r="C514" s="615"/>
      <c r="D514" s="616"/>
      <c r="E514" s="611">
        <v>2456</v>
      </c>
      <c r="F514" s="611">
        <v>2810</v>
      </c>
      <c r="G514" s="607">
        <v>2797</v>
      </c>
      <c r="H514" s="348"/>
      <c r="I514" s="586">
        <f t="shared" si="14"/>
        <v>0.995373665480427</v>
      </c>
    </row>
    <row r="515" spans="1:9" s="19" customFormat="1" ht="12.75">
      <c r="A515" s="593"/>
      <c r="B515" s="617"/>
      <c r="C515" s="618"/>
      <c r="D515" s="619"/>
      <c r="E515" s="611"/>
      <c r="F515" s="611"/>
      <c r="G515" s="608"/>
      <c r="H515" s="348"/>
      <c r="I515" s="587"/>
    </row>
    <row r="516" spans="2:9" s="19" customFormat="1" ht="15">
      <c r="B516" s="77"/>
      <c r="D516"/>
      <c r="E516" s="68"/>
      <c r="F516" s="281"/>
      <c r="G516" s="398"/>
      <c r="I516" s="328"/>
    </row>
    <row r="517" spans="2:9" s="19" customFormat="1" ht="15">
      <c r="B517" s="77"/>
      <c r="D517"/>
      <c r="E517" s="68"/>
      <c r="F517" s="281"/>
      <c r="G517" s="398"/>
      <c r="I517" s="328"/>
    </row>
    <row r="518" spans="2:9" s="19" customFormat="1" ht="15">
      <c r="B518" s="77"/>
      <c r="D518" s="20" t="s">
        <v>141</v>
      </c>
      <c r="E518" s="22"/>
      <c r="F518" s="281"/>
      <c r="G518" s="398"/>
      <c r="I518" s="328"/>
    </row>
    <row r="519" spans="1:9" s="19" customFormat="1" ht="15">
      <c r="A519" s="38"/>
      <c r="B519" s="77"/>
      <c r="D519" s="20" t="s">
        <v>142</v>
      </c>
      <c r="E519" s="22"/>
      <c r="F519" s="281"/>
      <c r="G519" s="398"/>
      <c r="I519" s="328"/>
    </row>
    <row r="520" spans="2:9" s="19" customFormat="1" ht="15">
      <c r="B520" s="77"/>
      <c r="D520" s="20"/>
      <c r="E520" s="21" t="s">
        <v>973</v>
      </c>
      <c r="F520" s="281"/>
      <c r="G520" s="398"/>
      <c r="I520" s="328"/>
    </row>
    <row r="521" spans="1:9" s="19" customFormat="1" ht="15.75">
      <c r="A521" s="592" t="s">
        <v>974</v>
      </c>
      <c r="B521" s="522" t="s">
        <v>1</v>
      </c>
      <c r="C521" s="522"/>
      <c r="D521" s="13" t="s">
        <v>339</v>
      </c>
      <c r="E521" s="25" t="s">
        <v>3</v>
      </c>
      <c r="F521" s="253" t="s">
        <v>4</v>
      </c>
      <c r="G521" s="399" t="s">
        <v>5</v>
      </c>
      <c r="H521" s="324"/>
      <c r="I521" s="329" t="s">
        <v>6</v>
      </c>
    </row>
    <row r="522" spans="1:9" s="19" customFormat="1" ht="15">
      <c r="A522" s="593"/>
      <c r="B522" s="522" t="s">
        <v>37</v>
      </c>
      <c r="C522" s="522"/>
      <c r="D522" s="13" t="s">
        <v>185</v>
      </c>
      <c r="E522" s="25" t="s">
        <v>1004</v>
      </c>
      <c r="F522" s="257" t="s">
        <v>976</v>
      </c>
      <c r="G522" s="402" t="s">
        <v>393</v>
      </c>
      <c r="H522" s="144"/>
      <c r="I522" s="330" t="s">
        <v>1145</v>
      </c>
    </row>
    <row r="523" spans="1:9" s="19" customFormat="1" ht="15">
      <c r="A523" s="24">
        <v>1</v>
      </c>
      <c r="B523" s="79" t="s">
        <v>335</v>
      </c>
      <c r="C523" s="24">
        <v>48</v>
      </c>
      <c r="D523" s="49" t="s">
        <v>143</v>
      </c>
      <c r="E523" s="10">
        <v>550</v>
      </c>
      <c r="F523" s="253"/>
      <c r="G523" s="354"/>
      <c r="I523" s="330"/>
    </row>
    <row r="524" spans="1:9" s="19" customFormat="1" ht="15">
      <c r="A524" s="24">
        <v>2</v>
      </c>
      <c r="B524" s="79" t="s">
        <v>335</v>
      </c>
      <c r="C524" s="30">
        <v>4</v>
      </c>
      <c r="D524" s="53" t="s">
        <v>1120</v>
      </c>
      <c r="E524" s="67">
        <v>550</v>
      </c>
      <c r="F524" s="262"/>
      <c r="G524" s="353"/>
      <c r="H524" s="130"/>
      <c r="I524" s="339"/>
    </row>
    <row r="525" spans="1:9" s="19" customFormat="1" ht="12.75">
      <c r="A525" s="592">
        <v>3</v>
      </c>
      <c r="B525" s="594" t="s">
        <v>1059</v>
      </c>
      <c r="C525" s="595"/>
      <c r="D525" s="596"/>
      <c r="E525" s="600">
        <v>550</v>
      </c>
      <c r="F525" s="601"/>
      <c r="G525" s="609"/>
      <c r="H525" s="130"/>
      <c r="I525" s="605"/>
    </row>
    <row r="526" spans="1:9" s="19" customFormat="1" ht="12.75">
      <c r="A526" s="593"/>
      <c r="B526" s="597"/>
      <c r="C526" s="598"/>
      <c r="D526" s="599"/>
      <c r="E526" s="600"/>
      <c r="F526" s="602"/>
      <c r="G526" s="610"/>
      <c r="H526" s="130"/>
      <c r="I526" s="606"/>
    </row>
    <row r="527" spans="2:9" s="19" customFormat="1" ht="15">
      <c r="B527" s="77"/>
      <c r="C527" s="45"/>
      <c r="D527" s="46"/>
      <c r="E527" s="47"/>
      <c r="F527" s="281"/>
      <c r="G527" s="398"/>
      <c r="I527" s="328"/>
    </row>
    <row r="528" spans="2:9" s="19" customFormat="1" ht="15">
      <c r="B528" s="77"/>
      <c r="D528" s="20" t="s">
        <v>121</v>
      </c>
      <c r="E528" s="22"/>
      <c r="F528" s="281"/>
      <c r="G528" s="398"/>
      <c r="I528" s="328"/>
    </row>
    <row r="529" spans="2:9" s="19" customFormat="1" ht="15">
      <c r="B529" s="77"/>
      <c r="D529" s="20" t="s">
        <v>122</v>
      </c>
      <c r="E529" s="22"/>
      <c r="F529" s="281"/>
      <c r="G529" s="398"/>
      <c r="I529" s="328"/>
    </row>
    <row r="530" spans="2:9" s="19" customFormat="1" ht="15">
      <c r="B530" s="77"/>
      <c r="D530" s="20"/>
      <c r="E530" s="21" t="s">
        <v>973</v>
      </c>
      <c r="F530" s="281"/>
      <c r="G530" s="398"/>
      <c r="I530" s="328"/>
    </row>
    <row r="531" spans="1:9" s="19" customFormat="1" ht="15.75">
      <c r="A531" s="592" t="s">
        <v>974</v>
      </c>
      <c r="B531" s="522" t="s">
        <v>1</v>
      </c>
      <c r="C531" s="522"/>
      <c r="D531" s="13" t="s">
        <v>339</v>
      </c>
      <c r="E531" s="25" t="s">
        <v>3</v>
      </c>
      <c r="F531" s="253" t="s">
        <v>4</v>
      </c>
      <c r="G531" s="399" t="s">
        <v>5</v>
      </c>
      <c r="H531" s="324"/>
      <c r="I531" s="329" t="s">
        <v>6</v>
      </c>
    </row>
    <row r="532" spans="1:9" s="19" customFormat="1" ht="15">
      <c r="A532" s="593"/>
      <c r="B532" s="522" t="s">
        <v>37</v>
      </c>
      <c r="C532" s="522"/>
      <c r="D532" s="13" t="s">
        <v>185</v>
      </c>
      <c r="E532" s="25" t="s">
        <v>1004</v>
      </c>
      <c r="F532" s="257" t="s">
        <v>976</v>
      </c>
      <c r="G532" s="402" t="s">
        <v>393</v>
      </c>
      <c r="H532" s="144"/>
      <c r="I532" s="330" t="s">
        <v>1145</v>
      </c>
    </row>
    <row r="533" spans="1:9" ht="15">
      <c r="A533" s="24">
        <v>1</v>
      </c>
      <c r="B533" s="79" t="s">
        <v>335</v>
      </c>
      <c r="C533" s="24">
        <v>506</v>
      </c>
      <c r="D533" s="49" t="s">
        <v>123</v>
      </c>
      <c r="E533" s="10">
        <v>868</v>
      </c>
      <c r="F533" s="253">
        <v>868</v>
      </c>
      <c r="G533" s="253">
        <v>868</v>
      </c>
      <c r="H533"/>
      <c r="I533" s="330">
        <f>G533/F533</f>
        <v>1</v>
      </c>
    </row>
    <row r="534" spans="1:9" ht="15">
      <c r="A534" s="24">
        <v>2</v>
      </c>
      <c r="B534" s="79" t="s">
        <v>335</v>
      </c>
      <c r="C534" s="30">
        <v>5</v>
      </c>
      <c r="D534" s="53" t="s">
        <v>1058</v>
      </c>
      <c r="E534" s="67">
        <v>868</v>
      </c>
      <c r="F534" s="262">
        <v>868</v>
      </c>
      <c r="G534" s="262">
        <v>868</v>
      </c>
      <c r="H534"/>
      <c r="I534" s="339">
        <f>G534/F534</f>
        <v>1</v>
      </c>
    </row>
    <row r="535" spans="1:9" ht="12.75">
      <c r="A535" s="519">
        <v>3</v>
      </c>
      <c r="B535" s="594" t="s">
        <v>1059</v>
      </c>
      <c r="C535" s="595"/>
      <c r="D535" s="596"/>
      <c r="E535" s="603">
        <v>868</v>
      </c>
      <c r="F535" s="591">
        <v>868</v>
      </c>
      <c r="G535" s="591">
        <v>868</v>
      </c>
      <c r="H535"/>
      <c r="I535" s="580">
        <f>G535/F535</f>
        <v>1</v>
      </c>
    </row>
    <row r="536" spans="1:9" ht="12.75">
      <c r="A536" s="520"/>
      <c r="B536" s="597"/>
      <c r="C536" s="598"/>
      <c r="D536" s="599"/>
      <c r="E536" s="604"/>
      <c r="F536" s="591"/>
      <c r="G536" s="591"/>
      <c r="H536"/>
      <c r="I536" s="581"/>
    </row>
    <row r="537" spans="3:9" ht="15">
      <c r="C537" s="45"/>
      <c r="D537" s="46"/>
      <c r="E537" s="56"/>
      <c r="F537" s="281"/>
      <c r="G537" s="397"/>
      <c r="H537"/>
      <c r="I537" s="327"/>
    </row>
    <row r="538" spans="2:9" s="19" customFormat="1" ht="15">
      <c r="B538" s="77"/>
      <c r="C538" s="45"/>
      <c r="D538" s="46"/>
      <c r="E538" s="56"/>
      <c r="F538" s="281"/>
      <c r="G538" s="398"/>
      <c r="I538" s="328"/>
    </row>
    <row r="539" spans="3:9" ht="15">
      <c r="C539" s="45"/>
      <c r="D539" s="46"/>
      <c r="E539" s="56"/>
      <c r="F539" s="281"/>
      <c r="G539" s="397"/>
      <c r="H539"/>
      <c r="I539" s="327"/>
    </row>
    <row r="540" spans="3:9" ht="15">
      <c r="C540" s="45"/>
      <c r="D540" s="46"/>
      <c r="E540" s="56"/>
      <c r="F540" s="281"/>
      <c r="G540" s="397"/>
      <c r="H540"/>
      <c r="I540" s="327"/>
    </row>
    <row r="541" spans="3:9" ht="15">
      <c r="C541" s="45"/>
      <c r="D541" s="46"/>
      <c r="E541" s="56"/>
      <c r="F541" s="281"/>
      <c r="G541" s="397"/>
      <c r="H541"/>
      <c r="I541" s="327"/>
    </row>
    <row r="542" spans="3:9" ht="15">
      <c r="C542" s="45"/>
      <c r="D542" s="46"/>
      <c r="E542" s="56"/>
      <c r="F542" s="281"/>
      <c r="G542" s="397"/>
      <c r="H542"/>
      <c r="I542" s="327"/>
    </row>
    <row r="543" spans="3:9" ht="15">
      <c r="C543" s="45"/>
      <c r="D543" s="46"/>
      <c r="E543" s="56"/>
      <c r="F543" s="281"/>
      <c r="G543" s="397"/>
      <c r="H543"/>
      <c r="I543" s="327"/>
    </row>
    <row r="544" spans="3:9" ht="15">
      <c r="C544" s="45"/>
      <c r="D544" s="46"/>
      <c r="E544" s="56"/>
      <c r="F544" s="281"/>
      <c r="G544" s="397"/>
      <c r="H544"/>
      <c r="I544" s="327"/>
    </row>
    <row r="545" spans="3:9" ht="15">
      <c r="C545" s="45"/>
      <c r="D545" s="46"/>
      <c r="E545" s="56"/>
      <c r="F545" s="281"/>
      <c r="G545" s="397"/>
      <c r="H545"/>
      <c r="I545" s="327"/>
    </row>
    <row r="546" spans="3:9" ht="15">
      <c r="C546" s="45"/>
      <c r="D546" s="46"/>
      <c r="E546" s="56"/>
      <c r="F546" s="281"/>
      <c r="G546" s="397"/>
      <c r="H546"/>
      <c r="I546" s="327"/>
    </row>
    <row r="547" spans="3:9" ht="15">
      <c r="C547" s="45"/>
      <c r="D547" s="46"/>
      <c r="E547" s="56"/>
      <c r="F547" s="281"/>
      <c r="G547" s="397"/>
      <c r="H547"/>
      <c r="I547" s="327"/>
    </row>
    <row r="548" spans="3:9" ht="15">
      <c r="C548" s="45"/>
      <c r="D548" s="46"/>
      <c r="E548" s="56"/>
      <c r="F548" s="281"/>
      <c r="G548" s="397"/>
      <c r="H548"/>
      <c r="I548" s="327"/>
    </row>
    <row r="549" spans="4:6" ht="15">
      <c r="D549" s="20" t="s">
        <v>131</v>
      </c>
      <c r="E549" s="22"/>
      <c r="F549" s="281"/>
    </row>
    <row r="550" spans="1:6" ht="15">
      <c r="A550" s="38"/>
      <c r="D550" s="20" t="s">
        <v>132</v>
      </c>
      <c r="E550" s="22"/>
      <c r="F550" s="281"/>
    </row>
    <row r="551" spans="4:6" ht="15">
      <c r="D551" s="20"/>
      <c r="E551" s="21" t="s">
        <v>973</v>
      </c>
      <c r="F551" s="281"/>
    </row>
    <row r="552" spans="1:9" ht="15.75">
      <c r="A552" s="592" t="s">
        <v>974</v>
      </c>
      <c r="B552" s="522" t="s">
        <v>1</v>
      </c>
      <c r="C552" s="522"/>
      <c r="D552" s="13" t="s">
        <v>339</v>
      </c>
      <c r="E552" s="25" t="s">
        <v>3</v>
      </c>
      <c r="F552" s="253" t="s">
        <v>4</v>
      </c>
      <c r="G552" s="399" t="s">
        <v>5</v>
      </c>
      <c r="H552" s="324"/>
      <c r="I552" s="329" t="s">
        <v>6</v>
      </c>
    </row>
    <row r="553" spans="1:9" ht="15">
      <c r="A553" s="593"/>
      <c r="B553" s="522" t="s">
        <v>37</v>
      </c>
      <c r="C553" s="522"/>
      <c r="D553" s="13" t="s">
        <v>185</v>
      </c>
      <c r="E553" s="25" t="s">
        <v>1004</v>
      </c>
      <c r="F553" s="257" t="s">
        <v>976</v>
      </c>
      <c r="G553" s="402" t="s">
        <v>393</v>
      </c>
      <c r="H553" s="144"/>
      <c r="I553" s="330" t="s">
        <v>1145</v>
      </c>
    </row>
    <row r="554" spans="1:9" ht="15">
      <c r="A554" s="24">
        <v>1</v>
      </c>
      <c r="B554" s="79" t="s">
        <v>335</v>
      </c>
      <c r="C554" s="24">
        <v>42</v>
      </c>
      <c r="D554" s="49" t="s">
        <v>133</v>
      </c>
      <c r="E554" s="10">
        <v>276</v>
      </c>
      <c r="F554" s="253">
        <v>257</v>
      </c>
      <c r="G554" s="253">
        <v>257</v>
      </c>
      <c r="I554" s="330">
        <f>G554/F554</f>
        <v>1</v>
      </c>
    </row>
    <row r="555" spans="1:9" ht="15">
      <c r="A555" s="24">
        <v>2</v>
      </c>
      <c r="B555" s="79" t="s">
        <v>335</v>
      </c>
      <c r="C555" s="30">
        <v>4</v>
      </c>
      <c r="D555" s="53" t="s">
        <v>1120</v>
      </c>
      <c r="E555" s="67">
        <v>276</v>
      </c>
      <c r="F555" s="262">
        <v>257</v>
      </c>
      <c r="G555" s="262">
        <v>257</v>
      </c>
      <c r="I555" s="339">
        <f>G555/F555</f>
        <v>1</v>
      </c>
    </row>
    <row r="556" spans="1:9" ht="12.75">
      <c r="A556" s="519">
        <v>3</v>
      </c>
      <c r="B556" s="594" t="s">
        <v>1059</v>
      </c>
      <c r="C556" s="595"/>
      <c r="D556" s="596"/>
      <c r="E556" s="600">
        <v>276</v>
      </c>
      <c r="F556" s="591">
        <v>257</v>
      </c>
      <c r="G556" s="591">
        <v>257</v>
      </c>
      <c r="I556" s="580">
        <f>G556/F556</f>
        <v>1</v>
      </c>
    </row>
    <row r="557" spans="1:9" ht="12.75">
      <c r="A557" s="520"/>
      <c r="B557" s="597"/>
      <c r="C557" s="598"/>
      <c r="D557" s="599"/>
      <c r="E557" s="600"/>
      <c r="F557" s="591"/>
      <c r="G557" s="591"/>
      <c r="I557" s="581"/>
    </row>
    <row r="558" spans="3:6" ht="15">
      <c r="C558" s="45"/>
      <c r="D558" s="46"/>
      <c r="E558" s="56"/>
      <c r="F558" s="281"/>
    </row>
    <row r="559" spans="1:6" ht="15">
      <c r="A559" s="38"/>
      <c r="D559" s="20" t="s">
        <v>134</v>
      </c>
      <c r="E559" s="22"/>
      <c r="F559" s="281"/>
    </row>
    <row r="560" spans="4:6" ht="15">
      <c r="D560" s="20" t="s">
        <v>135</v>
      </c>
      <c r="E560" s="22"/>
      <c r="F560" s="281"/>
    </row>
    <row r="561" spans="4:6" ht="15">
      <c r="D561" s="20"/>
      <c r="E561" s="21" t="s">
        <v>973</v>
      </c>
      <c r="F561" s="281"/>
    </row>
    <row r="562" spans="1:9" ht="15.75">
      <c r="A562" s="592" t="s">
        <v>974</v>
      </c>
      <c r="B562" s="522" t="s">
        <v>1</v>
      </c>
      <c r="C562" s="522"/>
      <c r="D562" s="13" t="s">
        <v>339</v>
      </c>
      <c r="E562" s="25" t="s">
        <v>3</v>
      </c>
      <c r="F562" s="253" t="s">
        <v>4</v>
      </c>
      <c r="G562" s="399" t="s">
        <v>5</v>
      </c>
      <c r="H562" s="324"/>
      <c r="I562" s="329" t="s">
        <v>6</v>
      </c>
    </row>
    <row r="563" spans="1:9" ht="15">
      <c r="A563" s="593"/>
      <c r="B563" s="522" t="s">
        <v>37</v>
      </c>
      <c r="C563" s="522"/>
      <c r="D563" s="13" t="s">
        <v>185</v>
      </c>
      <c r="E563" s="25" t="s">
        <v>1004</v>
      </c>
      <c r="F563" s="257" t="s">
        <v>976</v>
      </c>
      <c r="G563" s="402" t="s">
        <v>393</v>
      </c>
      <c r="H563" s="144"/>
      <c r="I563" s="330" t="s">
        <v>1145</v>
      </c>
    </row>
    <row r="564" spans="1:9" ht="15">
      <c r="A564" s="24">
        <v>1</v>
      </c>
      <c r="B564" s="79" t="s">
        <v>335</v>
      </c>
      <c r="C564" s="24">
        <v>45</v>
      </c>
      <c r="D564" s="49" t="s">
        <v>136</v>
      </c>
      <c r="E564" s="10">
        <v>137</v>
      </c>
      <c r="F564" s="253">
        <v>165</v>
      </c>
      <c r="G564" s="253">
        <v>165</v>
      </c>
      <c r="I564" s="330">
        <f>G564/F564</f>
        <v>1</v>
      </c>
    </row>
    <row r="565" spans="1:9" ht="15">
      <c r="A565" s="24">
        <v>2</v>
      </c>
      <c r="B565" s="79" t="s">
        <v>335</v>
      </c>
      <c r="C565" s="24">
        <v>45</v>
      </c>
      <c r="D565" s="49" t="s">
        <v>137</v>
      </c>
      <c r="E565" s="10">
        <v>52</v>
      </c>
      <c r="F565" s="253">
        <v>51</v>
      </c>
      <c r="G565" s="253">
        <v>51</v>
      </c>
      <c r="I565" s="330">
        <f>G565/F565</f>
        <v>1</v>
      </c>
    </row>
    <row r="566" spans="1:9" ht="15">
      <c r="A566" s="24">
        <v>3</v>
      </c>
      <c r="B566" s="79" t="s">
        <v>335</v>
      </c>
      <c r="C566" s="30">
        <v>4</v>
      </c>
      <c r="D566" s="53" t="s">
        <v>1138</v>
      </c>
      <c r="E566" s="67">
        <v>189</v>
      </c>
      <c r="F566" s="262">
        <v>216</v>
      </c>
      <c r="G566" s="262">
        <v>216</v>
      </c>
      <c r="I566" s="339">
        <f>G566/F566</f>
        <v>1</v>
      </c>
    </row>
    <row r="567" spans="1:9" ht="12.75">
      <c r="A567" s="519">
        <v>4</v>
      </c>
      <c r="B567" s="594" t="s">
        <v>1139</v>
      </c>
      <c r="C567" s="595"/>
      <c r="D567" s="596"/>
      <c r="E567" s="603">
        <v>189</v>
      </c>
      <c r="F567" s="591">
        <v>216</v>
      </c>
      <c r="G567" s="591">
        <v>216</v>
      </c>
      <c r="I567" s="580">
        <f>G567/F567</f>
        <v>1</v>
      </c>
    </row>
    <row r="568" spans="1:9" ht="12.75">
      <c r="A568" s="520"/>
      <c r="B568" s="597"/>
      <c r="C568" s="598"/>
      <c r="D568" s="599"/>
      <c r="E568" s="604"/>
      <c r="F568" s="591"/>
      <c r="G568" s="591"/>
      <c r="I568" s="581"/>
    </row>
    <row r="569" ht="15">
      <c r="F569" s="281"/>
    </row>
    <row r="570" spans="4:6" ht="15">
      <c r="D570" s="20" t="s">
        <v>124</v>
      </c>
      <c r="E570" s="22"/>
      <c r="F570" s="281"/>
    </row>
    <row r="571" spans="4:6" ht="15">
      <c r="D571" s="20" t="s">
        <v>1140</v>
      </c>
      <c r="E571" s="22"/>
      <c r="F571" s="281"/>
    </row>
    <row r="572" spans="4:6" ht="15">
      <c r="D572" s="20"/>
      <c r="E572" s="21" t="s">
        <v>973</v>
      </c>
      <c r="F572" s="281"/>
    </row>
    <row r="573" spans="1:9" ht="15.75">
      <c r="A573" s="592" t="s">
        <v>974</v>
      </c>
      <c r="B573" s="522" t="s">
        <v>1</v>
      </c>
      <c r="C573" s="522"/>
      <c r="D573" s="13" t="s">
        <v>339</v>
      </c>
      <c r="E573" s="25" t="s">
        <v>3</v>
      </c>
      <c r="F573" s="253" t="s">
        <v>4</v>
      </c>
      <c r="G573" s="399" t="s">
        <v>5</v>
      </c>
      <c r="H573" s="324"/>
      <c r="I573" s="329" t="s">
        <v>6</v>
      </c>
    </row>
    <row r="574" spans="1:9" ht="15">
      <c r="A574" s="593"/>
      <c r="B574" s="522" t="s">
        <v>37</v>
      </c>
      <c r="C574" s="522"/>
      <c r="D574" s="13" t="s">
        <v>185</v>
      </c>
      <c r="E574" s="25" t="s">
        <v>1004</v>
      </c>
      <c r="F574" s="257" t="s">
        <v>976</v>
      </c>
      <c r="G574" s="402" t="s">
        <v>393</v>
      </c>
      <c r="H574" s="144"/>
      <c r="I574" s="330" t="s">
        <v>1145</v>
      </c>
    </row>
    <row r="575" spans="1:9" ht="15">
      <c r="A575" s="24">
        <v>1</v>
      </c>
      <c r="B575" s="79" t="s">
        <v>335</v>
      </c>
      <c r="C575" s="24">
        <v>506</v>
      </c>
      <c r="D575" s="49" t="s">
        <v>123</v>
      </c>
      <c r="E575" s="10">
        <v>768</v>
      </c>
      <c r="F575" s="253">
        <v>768</v>
      </c>
      <c r="G575" s="253">
        <v>768</v>
      </c>
      <c r="I575" s="330">
        <f>G575/F575</f>
        <v>1</v>
      </c>
    </row>
    <row r="576" spans="1:9" ht="15">
      <c r="A576" s="24">
        <v>2</v>
      </c>
      <c r="B576" s="79" t="s">
        <v>335</v>
      </c>
      <c r="C576" s="30">
        <v>5</v>
      </c>
      <c r="D576" s="53" t="s">
        <v>1058</v>
      </c>
      <c r="E576" s="67">
        <v>768</v>
      </c>
      <c r="F576" s="262">
        <v>768</v>
      </c>
      <c r="G576" s="262">
        <v>768</v>
      </c>
      <c r="I576" s="339">
        <f>G576/F576</f>
        <v>1</v>
      </c>
    </row>
    <row r="577" spans="1:9" ht="12.75">
      <c r="A577" s="519">
        <v>3</v>
      </c>
      <c r="B577" s="594" t="s">
        <v>1059</v>
      </c>
      <c r="C577" s="595"/>
      <c r="D577" s="596"/>
      <c r="E577" s="603">
        <v>768</v>
      </c>
      <c r="F577" s="591">
        <v>768</v>
      </c>
      <c r="G577" s="591">
        <v>768</v>
      </c>
      <c r="I577" s="580">
        <f>G577/F577</f>
        <v>1</v>
      </c>
    </row>
    <row r="578" spans="1:9" ht="12.75">
      <c r="A578" s="520"/>
      <c r="B578" s="597"/>
      <c r="C578" s="598"/>
      <c r="D578" s="599"/>
      <c r="E578" s="604"/>
      <c r="F578" s="591"/>
      <c r="G578" s="591"/>
      <c r="I578" s="581"/>
    </row>
    <row r="579" spans="1:6" ht="15">
      <c r="A579" s="38"/>
      <c r="C579" s="45"/>
      <c r="D579" s="46"/>
      <c r="E579" s="56"/>
      <c r="F579" s="281"/>
    </row>
    <row r="580" spans="4:6" ht="15">
      <c r="D580" s="20" t="s">
        <v>125</v>
      </c>
      <c r="E580" s="22"/>
      <c r="F580" s="281"/>
    </row>
    <row r="581" spans="4:6" ht="15">
      <c r="D581" s="20" t="s">
        <v>126</v>
      </c>
      <c r="E581" s="22"/>
      <c r="F581" s="281"/>
    </row>
    <row r="582" spans="4:6" ht="15">
      <c r="D582" s="20"/>
      <c r="E582" s="21" t="s">
        <v>973</v>
      </c>
      <c r="F582" s="281"/>
    </row>
    <row r="583" spans="1:9" ht="15.75">
      <c r="A583" s="592" t="s">
        <v>974</v>
      </c>
      <c r="B583" s="522" t="s">
        <v>1</v>
      </c>
      <c r="C583" s="522"/>
      <c r="D583" s="13" t="s">
        <v>339</v>
      </c>
      <c r="E583" s="25" t="s">
        <v>3</v>
      </c>
      <c r="F583" s="253" t="s">
        <v>4</v>
      </c>
      <c r="G583" s="399" t="s">
        <v>5</v>
      </c>
      <c r="H583" s="324"/>
      <c r="I583" s="329" t="s">
        <v>6</v>
      </c>
    </row>
    <row r="584" spans="1:9" ht="15">
      <c r="A584" s="593"/>
      <c r="B584" s="522" t="s">
        <v>37</v>
      </c>
      <c r="C584" s="522"/>
      <c r="D584" s="13" t="s">
        <v>185</v>
      </c>
      <c r="E584" s="25" t="s">
        <v>1004</v>
      </c>
      <c r="F584" s="257" t="s">
        <v>976</v>
      </c>
      <c r="G584" s="402" t="s">
        <v>393</v>
      </c>
      <c r="H584" s="144"/>
      <c r="I584" s="330" t="s">
        <v>1145</v>
      </c>
    </row>
    <row r="585" spans="1:9" ht="15">
      <c r="A585" s="24">
        <v>1</v>
      </c>
      <c r="B585" s="79" t="s">
        <v>335</v>
      </c>
      <c r="C585" s="24">
        <v>506</v>
      </c>
      <c r="D585" s="49" t="s">
        <v>123</v>
      </c>
      <c r="E585" s="10">
        <v>98</v>
      </c>
      <c r="F585" s="253">
        <v>98</v>
      </c>
      <c r="G585" s="253">
        <v>98</v>
      </c>
      <c r="I585" s="330">
        <f>G585/F585</f>
        <v>1</v>
      </c>
    </row>
    <row r="586" spans="1:9" ht="15">
      <c r="A586" s="24">
        <v>2</v>
      </c>
      <c r="B586" s="79" t="s">
        <v>335</v>
      </c>
      <c r="C586" s="30">
        <v>5</v>
      </c>
      <c r="D586" s="53" t="s">
        <v>1058</v>
      </c>
      <c r="E586" s="67">
        <v>98</v>
      </c>
      <c r="F586" s="262">
        <v>98</v>
      </c>
      <c r="G586" s="262">
        <v>98</v>
      </c>
      <c r="I586" s="339">
        <f>G586/F586</f>
        <v>1</v>
      </c>
    </row>
    <row r="587" spans="1:9" ht="12.75">
      <c r="A587" s="519">
        <v>3</v>
      </c>
      <c r="B587" s="594" t="s">
        <v>1059</v>
      </c>
      <c r="C587" s="595"/>
      <c r="D587" s="596"/>
      <c r="E587" s="603">
        <v>98</v>
      </c>
      <c r="F587" s="591">
        <v>98</v>
      </c>
      <c r="G587" s="591">
        <v>98</v>
      </c>
      <c r="I587" s="580">
        <f>G587/F587</f>
        <v>1</v>
      </c>
    </row>
    <row r="588" spans="1:9" ht="12.75">
      <c r="A588" s="520"/>
      <c r="B588" s="597"/>
      <c r="C588" s="598"/>
      <c r="D588" s="599"/>
      <c r="E588" s="604"/>
      <c r="F588" s="591"/>
      <c r="G588" s="591"/>
      <c r="I588" s="581"/>
    </row>
    <row r="589" spans="3:6" ht="15">
      <c r="C589" s="45"/>
      <c r="D589" s="46"/>
      <c r="E589" s="56"/>
      <c r="F589" s="281"/>
    </row>
    <row r="590" spans="1:6" ht="15">
      <c r="A590" s="38"/>
      <c r="D590" s="20" t="s">
        <v>127</v>
      </c>
      <c r="E590" s="22"/>
      <c r="F590" s="281"/>
    </row>
    <row r="591" spans="1:6" ht="15">
      <c r="A591" s="38"/>
      <c r="D591" s="20" t="s">
        <v>128</v>
      </c>
      <c r="E591" s="22"/>
      <c r="F591" s="281"/>
    </row>
    <row r="592" spans="1:6" ht="15">
      <c r="A592" s="38"/>
      <c r="D592" s="20"/>
      <c r="E592" s="21" t="s">
        <v>973</v>
      </c>
      <c r="F592" s="281"/>
    </row>
    <row r="593" spans="1:9" ht="15.75">
      <c r="A593" s="592" t="s">
        <v>974</v>
      </c>
      <c r="B593" s="522" t="s">
        <v>1</v>
      </c>
      <c r="C593" s="522"/>
      <c r="D593" s="13" t="s">
        <v>339</v>
      </c>
      <c r="E593" s="25" t="s">
        <v>3</v>
      </c>
      <c r="F593" s="253" t="s">
        <v>4</v>
      </c>
      <c r="G593" s="399" t="s">
        <v>5</v>
      </c>
      <c r="H593" s="324"/>
      <c r="I593" s="329" t="s">
        <v>6</v>
      </c>
    </row>
    <row r="594" spans="1:9" ht="15">
      <c r="A594" s="593"/>
      <c r="B594" s="522" t="s">
        <v>37</v>
      </c>
      <c r="C594" s="522"/>
      <c r="D594" s="13" t="s">
        <v>185</v>
      </c>
      <c r="E594" s="25" t="s">
        <v>1004</v>
      </c>
      <c r="F594" s="257" t="s">
        <v>976</v>
      </c>
      <c r="G594" s="402" t="s">
        <v>393</v>
      </c>
      <c r="H594" s="144"/>
      <c r="I594" s="330" t="s">
        <v>1145</v>
      </c>
    </row>
    <row r="595" spans="1:9" ht="15">
      <c r="A595" s="24">
        <v>1</v>
      </c>
      <c r="B595" s="79" t="s">
        <v>335</v>
      </c>
      <c r="C595" s="24">
        <v>506</v>
      </c>
      <c r="D595" s="49" t="s">
        <v>123</v>
      </c>
      <c r="E595" s="10">
        <v>868</v>
      </c>
      <c r="F595" s="253">
        <v>868</v>
      </c>
      <c r="G595" s="253">
        <v>868</v>
      </c>
      <c r="I595" s="330">
        <f>G595/F595</f>
        <v>1</v>
      </c>
    </row>
    <row r="596" spans="1:9" ht="15">
      <c r="A596" s="24">
        <v>2</v>
      </c>
      <c r="B596" s="79" t="s">
        <v>335</v>
      </c>
      <c r="C596" s="30">
        <v>5</v>
      </c>
      <c r="D596" s="53" t="s">
        <v>1058</v>
      </c>
      <c r="E596" s="67">
        <v>868</v>
      </c>
      <c r="F596" s="262">
        <v>868</v>
      </c>
      <c r="G596" s="262">
        <v>868</v>
      </c>
      <c r="I596" s="339">
        <f>G596/F596</f>
        <v>1</v>
      </c>
    </row>
    <row r="597" spans="1:9" ht="12.75">
      <c r="A597" s="519">
        <v>3</v>
      </c>
      <c r="B597" s="594" t="s">
        <v>1059</v>
      </c>
      <c r="C597" s="595"/>
      <c r="D597" s="596"/>
      <c r="E597" s="603">
        <v>868</v>
      </c>
      <c r="F597" s="591">
        <v>868</v>
      </c>
      <c r="G597" s="591">
        <v>868</v>
      </c>
      <c r="I597" s="580">
        <f>G597/F597</f>
        <v>1</v>
      </c>
    </row>
    <row r="598" spans="1:9" ht="12.75">
      <c r="A598" s="520"/>
      <c r="B598" s="597"/>
      <c r="C598" s="598"/>
      <c r="D598" s="599"/>
      <c r="E598" s="604"/>
      <c r="F598" s="591"/>
      <c r="G598" s="591"/>
      <c r="I598" s="581"/>
    </row>
    <row r="599" ht="15">
      <c r="F599" s="281"/>
    </row>
    <row r="600" spans="4:6" ht="15">
      <c r="D600" s="20" t="s">
        <v>138</v>
      </c>
      <c r="E600" s="22"/>
      <c r="F600" s="281"/>
    </row>
    <row r="601" spans="3:6" ht="15">
      <c r="C601" s="38"/>
      <c r="D601" s="20" t="s">
        <v>139</v>
      </c>
      <c r="E601" s="22"/>
      <c r="F601" s="281"/>
    </row>
    <row r="602" spans="3:6" ht="15">
      <c r="C602" s="38"/>
      <c r="D602" s="20"/>
      <c r="E602" s="21" t="s">
        <v>973</v>
      </c>
      <c r="F602" s="281"/>
    </row>
    <row r="603" spans="1:9" ht="15.75">
      <c r="A603" s="592" t="s">
        <v>974</v>
      </c>
      <c r="B603" s="522" t="s">
        <v>1</v>
      </c>
      <c r="C603" s="522"/>
      <c r="D603" s="13" t="s">
        <v>339</v>
      </c>
      <c r="E603" s="25" t="s">
        <v>3</v>
      </c>
      <c r="F603" s="253" t="s">
        <v>4</v>
      </c>
      <c r="G603" s="399" t="s">
        <v>5</v>
      </c>
      <c r="H603" s="324"/>
      <c r="I603" s="329" t="s">
        <v>6</v>
      </c>
    </row>
    <row r="604" spans="1:9" ht="15">
      <c r="A604" s="593"/>
      <c r="B604" s="522" t="s">
        <v>37</v>
      </c>
      <c r="C604" s="522"/>
      <c r="D604" s="13" t="s">
        <v>185</v>
      </c>
      <c r="E604" s="25" t="s">
        <v>1004</v>
      </c>
      <c r="F604" s="257" t="s">
        <v>976</v>
      </c>
      <c r="G604" s="402" t="s">
        <v>393</v>
      </c>
      <c r="H604" s="144"/>
      <c r="I604" s="330" t="s">
        <v>1145</v>
      </c>
    </row>
    <row r="605" spans="1:9" ht="15">
      <c r="A605" s="24">
        <v>2</v>
      </c>
      <c r="B605" s="79" t="s">
        <v>335</v>
      </c>
      <c r="C605" s="24">
        <v>48</v>
      </c>
      <c r="D605" s="49" t="s">
        <v>140</v>
      </c>
      <c r="E605" s="10">
        <v>400</v>
      </c>
      <c r="F605" s="253"/>
      <c r="G605" s="418"/>
      <c r="I605" s="330" t="e">
        <f aca="true" t="shared" si="15" ref="I605:I610">G605/F605</f>
        <v>#DIV/0!</v>
      </c>
    </row>
    <row r="606" spans="1:9" ht="15">
      <c r="A606" s="254">
        <v>3</v>
      </c>
      <c r="B606" s="79" t="s">
        <v>335</v>
      </c>
      <c r="C606" s="24">
        <v>48</v>
      </c>
      <c r="D606" s="49" t="s">
        <v>143</v>
      </c>
      <c r="E606" s="125"/>
      <c r="F606" s="253">
        <v>78</v>
      </c>
      <c r="G606" s="418">
        <v>78</v>
      </c>
      <c r="I606" s="330">
        <f t="shared" si="15"/>
        <v>1</v>
      </c>
    </row>
    <row r="607" spans="1:9" ht="15">
      <c r="A607" s="24">
        <v>4</v>
      </c>
      <c r="B607" s="79" t="s">
        <v>335</v>
      </c>
      <c r="C607" s="24">
        <v>44</v>
      </c>
      <c r="D607" s="49" t="s">
        <v>129</v>
      </c>
      <c r="E607" s="122">
        <v>283</v>
      </c>
      <c r="F607" s="253">
        <v>134</v>
      </c>
      <c r="G607" s="418">
        <v>134</v>
      </c>
      <c r="I607" s="330">
        <f t="shared" si="15"/>
        <v>1</v>
      </c>
    </row>
    <row r="608" spans="1:9" ht="15">
      <c r="A608" s="254">
        <v>5</v>
      </c>
      <c r="B608" s="79" t="s">
        <v>335</v>
      </c>
      <c r="C608" s="24">
        <v>48</v>
      </c>
      <c r="D608" s="49" t="s">
        <v>1141</v>
      </c>
      <c r="E608" s="125">
        <v>330</v>
      </c>
      <c r="F608" s="253">
        <v>1466</v>
      </c>
      <c r="G608" s="418">
        <v>1466</v>
      </c>
      <c r="I608" s="330">
        <f t="shared" si="15"/>
        <v>1</v>
      </c>
    </row>
    <row r="609" spans="1:9" ht="15">
      <c r="A609" s="24">
        <v>6</v>
      </c>
      <c r="B609" s="79" t="s">
        <v>335</v>
      </c>
      <c r="C609" s="30">
        <v>4</v>
      </c>
      <c r="D609" s="53" t="s">
        <v>1142</v>
      </c>
      <c r="E609" s="67">
        <v>1013</v>
      </c>
      <c r="F609" s="262">
        <f>SUM(F605:F608)</f>
        <v>1678</v>
      </c>
      <c r="G609" s="419">
        <f>SUM(G606:G608)</f>
        <v>1678</v>
      </c>
      <c r="H609" s="355"/>
      <c r="I609" s="339">
        <f t="shared" si="15"/>
        <v>1</v>
      </c>
    </row>
    <row r="610" spans="1:9" ht="12.75" customHeight="1">
      <c r="A610" s="519">
        <v>7</v>
      </c>
      <c r="B610" s="594" t="s">
        <v>1139</v>
      </c>
      <c r="C610" s="595"/>
      <c r="D610" s="596"/>
      <c r="E610" s="591">
        <v>1013</v>
      </c>
      <c r="F610" s="591">
        <v>1678</v>
      </c>
      <c r="G610" s="640">
        <v>1678</v>
      </c>
      <c r="H610" s="356"/>
      <c r="I610" s="580">
        <f t="shared" si="15"/>
        <v>1</v>
      </c>
    </row>
    <row r="611" spans="1:9" ht="12.75" customHeight="1">
      <c r="A611" s="520"/>
      <c r="B611" s="597"/>
      <c r="C611" s="598"/>
      <c r="D611" s="599"/>
      <c r="E611" s="591"/>
      <c r="F611" s="591"/>
      <c r="G611" s="641"/>
      <c r="H611" s="356"/>
      <c r="I611" s="581"/>
    </row>
    <row r="612" ht="15">
      <c r="F612" s="281"/>
    </row>
    <row r="613" spans="4:6" ht="15">
      <c r="D613" s="20" t="s">
        <v>182</v>
      </c>
      <c r="E613" s="22"/>
      <c r="F613" s="281"/>
    </row>
    <row r="614" spans="3:6" ht="15">
      <c r="C614" s="38"/>
      <c r="D614" s="20" t="s">
        <v>183</v>
      </c>
      <c r="E614" s="22"/>
      <c r="F614" s="281"/>
    </row>
    <row r="615" spans="3:6" ht="12.75">
      <c r="C615" s="38"/>
      <c r="D615" s="20"/>
      <c r="E615" s="21"/>
      <c r="F615" s="21" t="s">
        <v>973</v>
      </c>
    </row>
    <row r="616" spans="1:9" ht="15.75">
      <c r="A616" s="592" t="s">
        <v>974</v>
      </c>
      <c r="B616" s="522" t="s">
        <v>1</v>
      </c>
      <c r="C616" s="522"/>
      <c r="D616" s="13" t="s">
        <v>339</v>
      </c>
      <c r="E616" s="25" t="s">
        <v>3</v>
      </c>
      <c r="F616" s="253" t="s">
        <v>4</v>
      </c>
      <c r="G616" s="399" t="s">
        <v>5</v>
      </c>
      <c r="H616" s="324"/>
      <c r="I616" s="329" t="s">
        <v>6</v>
      </c>
    </row>
    <row r="617" spans="1:9" ht="15">
      <c r="A617" s="593"/>
      <c r="B617" s="522" t="s">
        <v>37</v>
      </c>
      <c r="C617" s="522"/>
      <c r="D617" s="13" t="s">
        <v>185</v>
      </c>
      <c r="E617" s="25" t="s">
        <v>1004</v>
      </c>
      <c r="F617" s="257" t="s">
        <v>976</v>
      </c>
      <c r="G617" s="402" t="s">
        <v>393</v>
      </c>
      <c r="H617" s="144"/>
      <c r="I617" s="330" t="s">
        <v>1145</v>
      </c>
    </row>
    <row r="618" spans="1:9" ht="15">
      <c r="A618" s="24">
        <v>1</v>
      </c>
      <c r="B618" s="79" t="s">
        <v>335</v>
      </c>
      <c r="C618" s="24">
        <v>512</v>
      </c>
      <c r="D618" s="49" t="s">
        <v>1143</v>
      </c>
      <c r="E618" s="10"/>
      <c r="F618" s="253"/>
      <c r="G618" s="418">
        <v>0</v>
      </c>
      <c r="I618" s="330">
        <v>0</v>
      </c>
    </row>
    <row r="619" spans="1:9" ht="15">
      <c r="A619" s="24">
        <v>2</v>
      </c>
      <c r="B619" s="79" t="s">
        <v>335</v>
      </c>
      <c r="C619" s="24">
        <v>513</v>
      </c>
      <c r="D619" s="49" t="s">
        <v>1144</v>
      </c>
      <c r="E619" s="125">
        <v>68690</v>
      </c>
      <c r="F619" s="253">
        <v>23327</v>
      </c>
      <c r="G619" s="418">
        <v>0</v>
      </c>
      <c r="I619" s="330">
        <f>G619/F619</f>
        <v>0</v>
      </c>
    </row>
    <row r="620" spans="1:9" ht="15">
      <c r="A620" s="24">
        <v>3</v>
      </c>
      <c r="B620" s="79" t="s">
        <v>335</v>
      </c>
      <c r="C620" s="135">
        <v>5</v>
      </c>
      <c r="D620" s="53" t="s">
        <v>1058</v>
      </c>
      <c r="E620" s="323">
        <v>68690</v>
      </c>
      <c r="F620" s="262">
        <v>23327</v>
      </c>
      <c r="G620" s="419">
        <v>0</v>
      </c>
      <c r="H620" s="355"/>
      <c r="I620" s="339">
        <f>G620/F620</f>
        <v>0</v>
      </c>
    </row>
    <row r="621" spans="1:9" ht="12.75">
      <c r="A621" s="519">
        <v>5</v>
      </c>
      <c r="B621" s="594" t="s">
        <v>47</v>
      </c>
      <c r="C621" s="595"/>
      <c r="D621" s="596"/>
      <c r="E621" s="600">
        <v>68690</v>
      </c>
      <c r="F621" s="601">
        <v>23327</v>
      </c>
      <c r="G621" s="642">
        <v>0</v>
      </c>
      <c r="H621" s="356"/>
      <c r="I621" s="580">
        <f>G621/F621</f>
        <v>0</v>
      </c>
    </row>
    <row r="622" spans="1:9" ht="12.75">
      <c r="A622" s="520"/>
      <c r="B622" s="597"/>
      <c r="C622" s="598"/>
      <c r="D622" s="599"/>
      <c r="E622" s="600"/>
      <c r="F622" s="602"/>
      <c r="G622" s="642"/>
      <c r="H622" s="356"/>
      <c r="I622" s="581"/>
    </row>
    <row r="623" ht="15">
      <c r="F623" s="281"/>
    </row>
    <row r="624" spans="2:6" ht="12.75">
      <c r="B624" s="78"/>
      <c r="C624" s="71"/>
      <c r="D624" s="72"/>
      <c r="E624" s="250"/>
      <c r="F624" s="250"/>
    </row>
    <row r="625" spans="2:6" ht="15">
      <c r="B625"/>
      <c r="C625"/>
      <c r="E625"/>
      <c r="F625" s="251"/>
    </row>
  </sheetData>
  <sheetProtection/>
  <mergeCells count="259">
    <mergeCell ref="E116:E117"/>
    <mergeCell ref="F116:F117"/>
    <mergeCell ref="F315:F316"/>
    <mergeCell ref="F228:F229"/>
    <mergeCell ref="F249:F250"/>
    <mergeCell ref="F440:F441"/>
    <mergeCell ref="F132:F133"/>
    <mergeCell ref="A122:A123"/>
    <mergeCell ref="B116:D117"/>
    <mergeCell ref="B5:C5"/>
    <mergeCell ref="A4:A5"/>
    <mergeCell ref="B4:C4"/>
    <mergeCell ref="A44:A45"/>
    <mergeCell ref="B85:D86"/>
    <mergeCell ref="B103:D104"/>
    <mergeCell ref="E70:E71"/>
    <mergeCell ref="B44:D45"/>
    <mergeCell ref="E44:E45"/>
    <mergeCell ref="F44:F45"/>
    <mergeCell ref="A535:A536"/>
    <mergeCell ref="A514:A515"/>
    <mergeCell ref="A116:A117"/>
    <mergeCell ref="A85:A86"/>
    <mergeCell ref="A103:A104"/>
    <mergeCell ref="A417:A418"/>
    <mergeCell ref="F70:F71"/>
    <mergeCell ref="A75:A76"/>
    <mergeCell ref="B75:C75"/>
    <mergeCell ref="B76:C76"/>
    <mergeCell ref="I621:I622"/>
    <mergeCell ref="A54:A55"/>
    <mergeCell ref="B54:C54"/>
    <mergeCell ref="B55:C55"/>
    <mergeCell ref="A70:A71"/>
    <mergeCell ref="B70:D71"/>
    <mergeCell ref="E85:E86"/>
    <mergeCell ref="F85:F86"/>
    <mergeCell ref="A96:A97"/>
    <mergeCell ref="B96:C96"/>
    <mergeCell ref="B97:C97"/>
    <mergeCell ref="G621:G622"/>
    <mergeCell ref="A422:A423"/>
    <mergeCell ref="A315:A316"/>
    <mergeCell ref="A279:A280"/>
    <mergeCell ref="B279:C279"/>
    <mergeCell ref="E103:E104"/>
    <mergeCell ref="F103:F104"/>
    <mergeCell ref="A109:A110"/>
    <mergeCell ref="B109:C109"/>
    <mergeCell ref="G610:G611"/>
    <mergeCell ref="I610:I611"/>
    <mergeCell ref="B280:C280"/>
    <mergeCell ref="B110:C110"/>
    <mergeCell ref="B122:C122"/>
    <mergeCell ref="B123:C123"/>
    <mergeCell ref="A154:A155"/>
    <mergeCell ref="B154:D155"/>
    <mergeCell ref="E154:E155"/>
    <mergeCell ref="G587:G588"/>
    <mergeCell ref="I587:I588"/>
    <mergeCell ref="G597:G598"/>
    <mergeCell ref="I597:I598"/>
    <mergeCell ref="G577:G578"/>
    <mergeCell ref="I577:I578"/>
    <mergeCell ref="A178:A179"/>
    <mergeCell ref="A132:A133"/>
    <mergeCell ref="B132:D133"/>
    <mergeCell ref="E132:E133"/>
    <mergeCell ref="F154:F155"/>
    <mergeCell ref="A160:A161"/>
    <mergeCell ref="B160:C160"/>
    <mergeCell ref="B161:C161"/>
    <mergeCell ref="A138:A139"/>
    <mergeCell ref="B138:C138"/>
    <mergeCell ref="B139:C139"/>
    <mergeCell ref="B178:D179"/>
    <mergeCell ref="E178:E179"/>
    <mergeCell ref="F178:F179"/>
    <mergeCell ref="A187:A188"/>
    <mergeCell ref="B187:C187"/>
    <mergeCell ref="B188:C188"/>
    <mergeCell ref="A194:A195"/>
    <mergeCell ref="B194:D195"/>
    <mergeCell ref="E194:E195"/>
    <mergeCell ref="F194:F195"/>
    <mergeCell ref="A200:A201"/>
    <mergeCell ref="B200:C200"/>
    <mergeCell ref="B201:C201"/>
    <mergeCell ref="A228:A229"/>
    <mergeCell ref="B228:D229"/>
    <mergeCell ref="E228:E229"/>
    <mergeCell ref="A234:A235"/>
    <mergeCell ref="B234:C234"/>
    <mergeCell ref="B235:C235"/>
    <mergeCell ref="A238:A239"/>
    <mergeCell ref="B238:D239"/>
    <mergeCell ref="E238:E239"/>
    <mergeCell ref="F238:F239"/>
    <mergeCell ref="A245:A246"/>
    <mergeCell ref="B245:C245"/>
    <mergeCell ref="B246:C246"/>
    <mergeCell ref="I428:I429"/>
    <mergeCell ref="G567:G568"/>
    <mergeCell ref="I567:I568"/>
    <mergeCell ref="I440:I441"/>
    <mergeCell ref="B514:D515"/>
    <mergeCell ref="B535:D536"/>
    <mergeCell ref="F486:F487"/>
    <mergeCell ref="B522:C522"/>
    <mergeCell ref="E535:E536"/>
    <mergeCell ref="F535:F536"/>
    <mergeCell ref="A249:A250"/>
    <mergeCell ref="B249:D250"/>
    <mergeCell ref="E249:E250"/>
    <mergeCell ref="I338:I339"/>
    <mergeCell ref="I407:I408"/>
    <mergeCell ref="I417:I418"/>
    <mergeCell ref="B315:D316"/>
    <mergeCell ref="E315:E316"/>
    <mergeCell ref="A325:A326"/>
    <mergeCell ref="B325:C325"/>
    <mergeCell ref="B326:C326"/>
    <mergeCell ref="A338:A339"/>
    <mergeCell ref="B338:D339"/>
    <mergeCell ref="E338:E339"/>
    <mergeCell ref="F338:F339"/>
    <mergeCell ref="A370:A371"/>
    <mergeCell ref="B370:C370"/>
    <mergeCell ref="B371:C371"/>
    <mergeCell ref="A428:A429"/>
    <mergeCell ref="B428:D429"/>
    <mergeCell ref="E428:E429"/>
    <mergeCell ref="A407:A408"/>
    <mergeCell ref="B407:D408"/>
    <mergeCell ref="E407:E408"/>
    <mergeCell ref="A413:A414"/>
    <mergeCell ref="B413:C413"/>
    <mergeCell ref="B414:C414"/>
    <mergeCell ref="G407:G408"/>
    <mergeCell ref="G417:G418"/>
    <mergeCell ref="G428:G429"/>
    <mergeCell ref="F407:F408"/>
    <mergeCell ref="F428:F429"/>
    <mergeCell ref="B417:D418"/>
    <mergeCell ref="E417:E418"/>
    <mergeCell ref="F417:F418"/>
    <mergeCell ref="B422:C422"/>
    <mergeCell ref="B423:C423"/>
    <mergeCell ref="A436:A437"/>
    <mergeCell ref="B436:C436"/>
    <mergeCell ref="B437:C437"/>
    <mergeCell ref="G228:G229"/>
    <mergeCell ref="I228:I229"/>
    <mergeCell ref="G238:G239"/>
    <mergeCell ref="I238:I239"/>
    <mergeCell ref="G315:G316"/>
    <mergeCell ref="I315:I316"/>
    <mergeCell ref="G338:G339"/>
    <mergeCell ref="A440:A441"/>
    <mergeCell ref="B440:D441"/>
    <mergeCell ref="E440:E441"/>
    <mergeCell ref="G535:G536"/>
    <mergeCell ref="I535:I536"/>
    <mergeCell ref="G556:G557"/>
    <mergeCell ref="I556:I557"/>
    <mergeCell ref="G475:G478"/>
    <mergeCell ref="I475:I478"/>
    <mergeCell ref="G440:G441"/>
    <mergeCell ref="A461:A462"/>
    <mergeCell ref="B461:C461"/>
    <mergeCell ref="B462:C462"/>
    <mergeCell ref="A486:A487"/>
    <mergeCell ref="B486:D487"/>
    <mergeCell ref="E486:E487"/>
    <mergeCell ref="A492:A493"/>
    <mergeCell ref="B492:C492"/>
    <mergeCell ref="B493:C493"/>
    <mergeCell ref="I514:I515"/>
    <mergeCell ref="I525:I526"/>
    <mergeCell ref="G486:G487"/>
    <mergeCell ref="I486:I487"/>
    <mergeCell ref="B521:C521"/>
    <mergeCell ref="E514:E515"/>
    <mergeCell ref="A521:A522"/>
    <mergeCell ref="A525:A526"/>
    <mergeCell ref="B525:D526"/>
    <mergeCell ref="E525:E526"/>
    <mergeCell ref="G514:G515"/>
    <mergeCell ref="G525:G526"/>
    <mergeCell ref="F514:F515"/>
    <mergeCell ref="F525:F526"/>
    <mergeCell ref="A531:A532"/>
    <mergeCell ref="B532:C532"/>
    <mergeCell ref="A552:A553"/>
    <mergeCell ref="B552:C552"/>
    <mergeCell ref="B553:C553"/>
    <mergeCell ref="B531:C531"/>
    <mergeCell ref="G154:G155"/>
    <mergeCell ref="I154:I155"/>
    <mergeCell ref="G178:G179"/>
    <mergeCell ref="I178:I179"/>
    <mergeCell ref="G194:G195"/>
    <mergeCell ref="I194:I195"/>
    <mergeCell ref="F556:F557"/>
    <mergeCell ref="A562:A563"/>
    <mergeCell ref="B562:C562"/>
    <mergeCell ref="B563:C563"/>
    <mergeCell ref="A567:A568"/>
    <mergeCell ref="B567:D568"/>
    <mergeCell ref="E567:E568"/>
    <mergeCell ref="A556:A557"/>
    <mergeCell ref="B556:D557"/>
    <mergeCell ref="E556:E557"/>
    <mergeCell ref="F567:F568"/>
    <mergeCell ref="A573:A574"/>
    <mergeCell ref="B573:C573"/>
    <mergeCell ref="B574:C574"/>
    <mergeCell ref="A577:A578"/>
    <mergeCell ref="B577:D578"/>
    <mergeCell ref="E577:E578"/>
    <mergeCell ref="F577:F578"/>
    <mergeCell ref="A583:A584"/>
    <mergeCell ref="B583:C583"/>
    <mergeCell ref="B584:C584"/>
    <mergeCell ref="A587:A588"/>
    <mergeCell ref="B587:D588"/>
    <mergeCell ref="E587:E588"/>
    <mergeCell ref="F587:F588"/>
    <mergeCell ref="A593:A594"/>
    <mergeCell ref="B593:C593"/>
    <mergeCell ref="B594:C594"/>
    <mergeCell ref="A597:A598"/>
    <mergeCell ref="B597:D598"/>
    <mergeCell ref="E597:E598"/>
    <mergeCell ref="F597:F598"/>
    <mergeCell ref="A603:A604"/>
    <mergeCell ref="B603:C603"/>
    <mergeCell ref="B604:C604"/>
    <mergeCell ref="A610:A611"/>
    <mergeCell ref="B610:D611"/>
    <mergeCell ref="E610:E611"/>
    <mergeCell ref="F610:F611"/>
    <mergeCell ref="A616:A617"/>
    <mergeCell ref="B616:C616"/>
    <mergeCell ref="B617:C617"/>
    <mergeCell ref="A621:A622"/>
    <mergeCell ref="B621:D622"/>
    <mergeCell ref="E621:E622"/>
    <mergeCell ref="F621:F622"/>
    <mergeCell ref="G116:G117"/>
    <mergeCell ref="I116:I117"/>
    <mergeCell ref="G132:G133"/>
    <mergeCell ref="G44:G45"/>
    <mergeCell ref="I44:I45"/>
    <mergeCell ref="I70:I71"/>
    <mergeCell ref="G70:G71"/>
    <mergeCell ref="G103:G104"/>
    <mergeCell ref="I103:I104"/>
    <mergeCell ref="I132:I133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57" r:id="rId1"/>
  <headerFooter alignWithMargins="0">
    <oddHeader>&amp;LMAGYARPOLÁNY KÖZSÉG
ÖNKORMÁNYZATA&amp;C2015.ÉVI ZÁRSZÁMADÁS
KORMÁNYZATI FUNKCIÓK
 KIADÁSOK&amp;R11. melléklet a 6/2016. (V. 31.) önkormányzati rendelethez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9.125" style="219" customWidth="1"/>
    <col min="2" max="2" width="42.125" style="84" customWidth="1"/>
    <col min="3" max="3" width="12.625" style="93" bestFit="1" customWidth="1"/>
    <col min="4" max="4" width="11.125" style="84" bestFit="1" customWidth="1"/>
    <col min="5" max="16384" width="9.125" style="84" customWidth="1"/>
  </cols>
  <sheetData>
    <row r="1" spans="1:4" ht="15">
      <c r="A1" s="422"/>
      <c r="C1" s="85"/>
      <c r="D1" s="85" t="s">
        <v>0</v>
      </c>
    </row>
    <row r="2" spans="1:4" ht="31.5" customHeight="1">
      <c r="A2" s="220"/>
      <c r="B2" s="86" t="s">
        <v>1</v>
      </c>
      <c r="C2" s="87" t="s">
        <v>2</v>
      </c>
      <c r="D2" s="87" t="s">
        <v>3</v>
      </c>
    </row>
    <row r="3" spans="1:4" ht="31.5" customHeight="1">
      <c r="A3" s="220" t="s">
        <v>409</v>
      </c>
      <c r="B3" s="86" t="s">
        <v>405</v>
      </c>
      <c r="C3" s="218" t="s">
        <v>292</v>
      </c>
      <c r="D3" s="218" t="s">
        <v>960</v>
      </c>
    </row>
    <row r="4" spans="1:4" ht="31.5" customHeight="1">
      <c r="A4" s="220">
        <v>1</v>
      </c>
      <c r="B4" s="88" t="s">
        <v>359</v>
      </c>
      <c r="C4" s="89">
        <f>SUM(C8-C5)</f>
        <v>67990</v>
      </c>
      <c r="D4" s="89">
        <v>22610</v>
      </c>
    </row>
    <row r="5" spans="1:4" ht="31.5" customHeight="1">
      <c r="A5" s="220">
        <v>2</v>
      </c>
      <c r="B5" s="88" t="s">
        <v>360</v>
      </c>
      <c r="C5" s="89">
        <f>SUM(C6:C6)</f>
        <v>700</v>
      </c>
      <c r="D5" s="89">
        <f>D6+D7</f>
        <v>868</v>
      </c>
    </row>
    <row r="6" spans="1:4" ht="31.5" customHeight="1">
      <c r="A6" s="220">
        <v>3</v>
      </c>
      <c r="B6" s="90" t="s">
        <v>361</v>
      </c>
      <c r="C6" s="91">
        <v>700</v>
      </c>
      <c r="D6" s="91">
        <v>700</v>
      </c>
    </row>
    <row r="7" spans="1:4" ht="31.5" customHeight="1">
      <c r="A7" s="220">
        <v>4</v>
      </c>
      <c r="B7" s="90" t="s">
        <v>1170</v>
      </c>
      <c r="C7" s="91"/>
      <c r="D7" s="91">
        <v>168</v>
      </c>
    </row>
    <row r="8" spans="1:4" s="92" customFormat="1" ht="31.5" customHeight="1">
      <c r="A8" s="220">
        <v>5</v>
      </c>
      <c r="B8" s="88" t="s">
        <v>330</v>
      </c>
      <c r="C8" s="89">
        <v>68690</v>
      </c>
      <c r="D8" s="89">
        <f>D4+D5</f>
        <v>23478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ÖNKORMÁNYZATA&amp;C2015.ÉVI KÖLTSÉGVETÉS
TARTALÉK&amp;R12. melléklet a 6/2016. (V. 31.)
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5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9.125" style="94" customWidth="1"/>
    <col min="2" max="2" width="47.00390625" style="95" customWidth="1"/>
    <col min="3" max="3" width="9.125" style="95" hidden="1" customWidth="1"/>
    <col min="4" max="4" width="28.875" style="95" hidden="1" customWidth="1"/>
    <col min="5" max="5" width="18.375" style="94" customWidth="1"/>
    <col min="6" max="6" width="19.75390625" style="95" customWidth="1"/>
    <col min="7" max="7" width="17.00390625" style="95" customWidth="1"/>
    <col min="8" max="16384" width="9.125" style="95" customWidth="1"/>
  </cols>
  <sheetData>
    <row r="1" spans="1:7" ht="19.5" thickBot="1">
      <c r="A1" s="421"/>
      <c r="G1" s="96" t="s">
        <v>0</v>
      </c>
    </row>
    <row r="2" spans="1:7" s="94" customFormat="1" ht="18.75">
      <c r="A2" s="420"/>
      <c r="B2" s="377" t="s">
        <v>1</v>
      </c>
      <c r="C2" s="377"/>
      <c r="D2" s="377"/>
      <c r="E2" s="377" t="s">
        <v>2</v>
      </c>
      <c r="F2" s="377" t="s">
        <v>3</v>
      </c>
      <c r="G2" s="378" t="s">
        <v>4</v>
      </c>
    </row>
    <row r="3" spans="1:7" s="100" customFormat="1" ht="15.75">
      <c r="A3" s="379">
        <v>1</v>
      </c>
      <c r="B3" s="98" t="s">
        <v>364</v>
      </c>
      <c r="C3" s="98"/>
      <c r="D3" s="98"/>
      <c r="E3" s="99" t="s">
        <v>389</v>
      </c>
      <c r="F3" s="99" t="s">
        <v>365</v>
      </c>
      <c r="G3" s="380" t="s">
        <v>318</v>
      </c>
    </row>
    <row r="4" spans="1:7" s="100" customFormat="1" ht="30.75" customHeight="1">
      <c r="A4" s="379">
        <v>2</v>
      </c>
      <c r="B4" s="31" t="s">
        <v>366</v>
      </c>
      <c r="C4" s="98"/>
      <c r="D4" s="98"/>
      <c r="E4" s="99"/>
      <c r="F4" s="385">
        <f>'9. Önkorm.bevételek'!K58</f>
        <v>23899</v>
      </c>
      <c r="G4" s="386">
        <v>2015</v>
      </c>
    </row>
    <row r="5" spans="1:7" s="100" customFormat="1" ht="30.75" customHeight="1">
      <c r="A5" s="379">
        <v>3</v>
      </c>
      <c r="B5" s="31" t="s">
        <v>367</v>
      </c>
      <c r="C5" s="31"/>
      <c r="D5" s="31"/>
      <c r="E5" s="101"/>
      <c r="F5" s="387">
        <v>427</v>
      </c>
      <c r="G5" s="386">
        <v>2015</v>
      </c>
    </row>
    <row r="6" spans="1:7" s="100" customFormat="1" ht="30.75" customHeight="1">
      <c r="A6" s="379">
        <v>4</v>
      </c>
      <c r="B6" s="102" t="s">
        <v>368</v>
      </c>
      <c r="C6" s="103"/>
      <c r="D6" s="103"/>
      <c r="E6" s="99"/>
      <c r="F6" s="388">
        <f>SUM(F4:F5)</f>
        <v>24326</v>
      </c>
      <c r="G6" s="386">
        <v>2015</v>
      </c>
    </row>
    <row r="7" spans="1:7" s="100" customFormat="1" ht="30.75" customHeight="1">
      <c r="A7" s="379">
        <v>5</v>
      </c>
      <c r="B7" s="357" t="s">
        <v>1149</v>
      </c>
      <c r="C7" s="103"/>
      <c r="D7" s="103"/>
      <c r="E7" s="358" t="s">
        <v>177</v>
      </c>
      <c r="F7" s="388">
        <v>100</v>
      </c>
      <c r="G7" s="386">
        <v>2015</v>
      </c>
    </row>
    <row r="8" spans="1:7" s="100" customFormat="1" ht="28.5" customHeight="1">
      <c r="A8" s="379">
        <v>6</v>
      </c>
      <c r="B8" s="11" t="s">
        <v>1146</v>
      </c>
      <c r="C8" s="103"/>
      <c r="D8" s="103"/>
      <c r="E8" s="358" t="s">
        <v>172</v>
      </c>
      <c r="F8" s="388">
        <v>2404</v>
      </c>
      <c r="G8" s="386">
        <v>2015</v>
      </c>
    </row>
    <row r="9" spans="1:7" s="100" customFormat="1" ht="28.5" customHeight="1">
      <c r="A9" s="379">
        <v>7</v>
      </c>
      <c r="B9" s="11" t="s">
        <v>1150</v>
      </c>
      <c r="C9" s="103"/>
      <c r="D9" s="103"/>
      <c r="E9" s="358" t="s">
        <v>169</v>
      </c>
      <c r="F9" s="388">
        <v>850</v>
      </c>
      <c r="G9" s="386">
        <v>2015</v>
      </c>
    </row>
    <row r="10" spans="1:7" s="100" customFormat="1" ht="28.5" customHeight="1">
      <c r="A10" s="379">
        <v>8</v>
      </c>
      <c r="B10" s="11" t="s">
        <v>1151</v>
      </c>
      <c r="C10" s="103"/>
      <c r="D10" s="103"/>
      <c r="E10" s="358" t="s">
        <v>164</v>
      </c>
      <c r="F10" s="388">
        <v>553</v>
      </c>
      <c r="G10" s="386">
        <v>2015</v>
      </c>
    </row>
    <row r="11" spans="1:7" s="100" customFormat="1" ht="28.5" customHeight="1">
      <c r="A11" s="379">
        <v>9</v>
      </c>
      <c r="B11" s="11" t="s">
        <v>1147</v>
      </c>
      <c r="C11" s="103"/>
      <c r="D11" s="103"/>
      <c r="E11" s="358" t="s">
        <v>177</v>
      </c>
      <c r="F11" s="388">
        <v>550</v>
      </c>
      <c r="G11" s="386">
        <v>2015</v>
      </c>
    </row>
    <row r="12" spans="1:7" s="100" customFormat="1" ht="28.5" customHeight="1">
      <c r="A12" s="379">
        <v>10</v>
      </c>
      <c r="B12" s="11" t="s">
        <v>1163</v>
      </c>
      <c r="C12" s="103"/>
      <c r="D12" s="103"/>
      <c r="E12" s="358" t="s">
        <v>163</v>
      </c>
      <c r="F12" s="388">
        <v>499</v>
      </c>
      <c r="G12" s="386">
        <v>2015</v>
      </c>
    </row>
    <row r="13" spans="1:7" s="100" customFormat="1" ht="28.5" customHeight="1">
      <c r="A13" s="379">
        <v>11</v>
      </c>
      <c r="B13" s="11" t="s">
        <v>1148</v>
      </c>
      <c r="C13" s="104">
        <v>2822</v>
      </c>
      <c r="D13" s="97"/>
      <c r="E13" s="358" t="s">
        <v>177</v>
      </c>
      <c r="F13" s="388">
        <v>2342</v>
      </c>
      <c r="G13" s="386">
        <v>2015</v>
      </c>
    </row>
    <row r="14" spans="1:7" s="100" customFormat="1" ht="28.5" customHeight="1">
      <c r="A14" s="379">
        <v>12</v>
      </c>
      <c r="B14" s="11" t="s">
        <v>1162</v>
      </c>
      <c r="C14" s="104"/>
      <c r="D14" s="97"/>
      <c r="E14" s="358" t="s">
        <v>177</v>
      </c>
      <c r="F14" s="388">
        <v>63</v>
      </c>
      <c r="G14" s="386">
        <v>2015</v>
      </c>
    </row>
    <row r="15" spans="1:7" s="100" customFormat="1" ht="28.5" customHeight="1" thickBot="1">
      <c r="A15" s="381">
        <v>13</v>
      </c>
      <c r="B15" s="366" t="s">
        <v>1152</v>
      </c>
      <c r="C15" s="367">
        <v>600</v>
      </c>
      <c r="D15" s="359"/>
      <c r="E15" s="368"/>
      <c r="F15" s="389">
        <v>1839</v>
      </c>
      <c r="G15" s="390">
        <v>2015</v>
      </c>
    </row>
    <row r="16" spans="1:7" s="100" customFormat="1" ht="31.5" customHeight="1" thickBot="1">
      <c r="A16" s="362">
        <v>14</v>
      </c>
      <c r="B16" s="374" t="s">
        <v>355</v>
      </c>
      <c r="C16" s="375"/>
      <c r="D16" s="375"/>
      <c r="E16" s="372"/>
      <c r="F16" s="376">
        <f>SUM(F7:F15)</f>
        <v>9200</v>
      </c>
      <c r="G16" s="373">
        <v>2015</v>
      </c>
    </row>
    <row r="17" spans="1:7" s="100" customFormat="1" ht="31.5" customHeight="1">
      <c r="A17" s="383">
        <v>15</v>
      </c>
      <c r="B17" s="369" t="s">
        <v>1154</v>
      </c>
      <c r="C17" s="369"/>
      <c r="D17" s="369"/>
      <c r="E17" s="370" t="s">
        <v>169</v>
      </c>
      <c r="F17" s="371">
        <v>1754</v>
      </c>
      <c r="G17" s="384">
        <v>2015</v>
      </c>
    </row>
    <row r="18" spans="1:7" s="100" customFormat="1" ht="31.5" customHeight="1" thickBot="1">
      <c r="A18" s="381">
        <v>16</v>
      </c>
      <c r="B18" s="359" t="s">
        <v>1153</v>
      </c>
      <c r="C18" s="359"/>
      <c r="D18" s="359"/>
      <c r="E18" s="360" t="s">
        <v>169</v>
      </c>
      <c r="F18" s="361">
        <v>474</v>
      </c>
      <c r="G18" s="382">
        <v>2015</v>
      </c>
    </row>
    <row r="19" spans="1:7" s="100" customFormat="1" ht="30" customHeight="1" thickBot="1">
      <c r="A19" s="362">
        <v>17</v>
      </c>
      <c r="B19" s="363" t="s">
        <v>356</v>
      </c>
      <c r="C19" s="363"/>
      <c r="D19" s="363"/>
      <c r="E19" s="364"/>
      <c r="F19" s="396">
        <f>SUM(F17:F18)</f>
        <v>2228</v>
      </c>
      <c r="G19" s="365">
        <v>2015</v>
      </c>
    </row>
    <row r="20" spans="1:5" s="100" customFormat="1" ht="15.75">
      <c r="A20" s="105"/>
      <c r="E20" s="105"/>
    </row>
    <row r="21" spans="1:5" s="100" customFormat="1" ht="15.75">
      <c r="A21" s="105"/>
      <c r="E21" s="105"/>
    </row>
    <row r="22" spans="1:5" s="100" customFormat="1" ht="15.75">
      <c r="A22" s="105"/>
      <c r="E22" s="105"/>
    </row>
    <row r="23" spans="1:5" s="100" customFormat="1" ht="15.75">
      <c r="A23" s="105"/>
      <c r="E23" s="105"/>
    </row>
    <row r="24" spans="1:5" s="100" customFormat="1" ht="15.75">
      <c r="A24" s="105"/>
      <c r="E24" s="105"/>
    </row>
    <row r="25" spans="1:5" s="100" customFormat="1" ht="15.75">
      <c r="A25" s="105"/>
      <c r="E25" s="105"/>
    </row>
    <row r="26" spans="1:5" s="100" customFormat="1" ht="15.75">
      <c r="A26" s="105"/>
      <c r="E26" s="105"/>
    </row>
    <row r="27" spans="1:5" s="100" customFormat="1" ht="15.75">
      <c r="A27" s="105"/>
      <c r="E27" s="105"/>
    </row>
    <row r="28" spans="1:5" s="100" customFormat="1" ht="15.75">
      <c r="A28" s="105"/>
      <c r="E28" s="105"/>
    </row>
    <row r="29" spans="1:5" s="100" customFormat="1" ht="15.75">
      <c r="A29" s="105"/>
      <c r="E29" s="105"/>
    </row>
    <row r="30" spans="1:5" s="100" customFormat="1" ht="15.75">
      <c r="A30" s="105"/>
      <c r="E30" s="105"/>
    </row>
    <row r="31" spans="1:5" s="100" customFormat="1" ht="15.75">
      <c r="A31" s="105"/>
      <c r="E31" s="105"/>
    </row>
    <row r="32" spans="1:5" s="100" customFormat="1" ht="15.75">
      <c r="A32" s="105"/>
      <c r="E32" s="105"/>
    </row>
    <row r="33" spans="1:5" s="100" customFormat="1" ht="15.75">
      <c r="A33" s="105"/>
      <c r="E33" s="105"/>
    </row>
    <row r="34" spans="1:5" s="100" customFormat="1" ht="15.75">
      <c r="A34" s="105"/>
      <c r="E34" s="105"/>
    </row>
    <row r="35" spans="1:5" s="100" customFormat="1" ht="15.75">
      <c r="A35" s="105"/>
      <c r="E35" s="105"/>
    </row>
    <row r="36" spans="1:5" s="100" customFormat="1" ht="15.75">
      <c r="A36" s="105"/>
      <c r="E36" s="105"/>
    </row>
    <row r="37" spans="1:5" s="100" customFormat="1" ht="15.75">
      <c r="A37" s="105"/>
      <c r="E37" s="105"/>
    </row>
    <row r="38" spans="1:5" s="100" customFormat="1" ht="15.75">
      <c r="A38" s="105"/>
      <c r="E38" s="105"/>
    </row>
    <row r="39" spans="1:5" s="100" customFormat="1" ht="15.75">
      <c r="A39" s="105"/>
      <c r="E39" s="105"/>
    </row>
    <row r="40" spans="1:5" s="100" customFormat="1" ht="15.75">
      <c r="A40" s="105"/>
      <c r="E40" s="105"/>
    </row>
    <row r="41" spans="1:5" s="100" customFormat="1" ht="15.75">
      <c r="A41" s="105"/>
      <c r="E41" s="105"/>
    </row>
    <row r="42" spans="1:5" s="100" customFormat="1" ht="15.75">
      <c r="A42" s="105"/>
      <c r="E42" s="105"/>
    </row>
    <row r="43" spans="1:5" s="100" customFormat="1" ht="15.75">
      <c r="A43" s="105"/>
      <c r="E43" s="105"/>
    </row>
    <row r="44" spans="1:5" s="100" customFormat="1" ht="15.75">
      <c r="A44" s="105"/>
      <c r="E44" s="105"/>
    </row>
    <row r="45" spans="1:5" s="100" customFormat="1" ht="15.75">
      <c r="A45" s="105"/>
      <c r="E45" s="105"/>
    </row>
    <row r="46" spans="1:5" s="100" customFormat="1" ht="15.75">
      <c r="A46" s="105"/>
      <c r="E46" s="105"/>
    </row>
    <row r="47" spans="1:5" s="100" customFormat="1" ht="15.75">
      <c r="A47" s="105"/>
      <c r="E47" s="105"/>
    </row>
    <row r="48" spans="1:5" s="100" customFormat="1" ht="15.75">
      <c r="A48" s="105"/>
      <c r="E48" s="105"/>
    </row>
    <row r="49" spans="1:5" s="100" customFormat="1" ht="15.75">
      <c r="A49" s="105"/>
      <c r="E49" s="105"/>
    </row>
    <row r="50" spans="1:5" s="100" customFormat="1" ht="15.75">
      <c r="A50" s="105"/>
      <c r="E50" s="105"/>
    </row>
    <row r="51" spans="1:5" s="100" customFormat="1" ht="15.75">
      <c r="A51" s="105"/>
      <c r="E51" s="105"/>
    </row>
    <row r="52" spans="1:5" s="100" customFormat="1" ht="15.75">
      <c r="A52" s="105"/>
      <c r="E52" s="105"/>
    </row>
    <row r="53" spans="1:5" s="100" customFormat="1" ht="15.75">
      <c r="A53" s="105"/>
      <c r="E53" s="105"/>
    </row>
    <row r="54" spans="1:5" s="100" customFormat="1" ht="15.75">
      <c r="A54" s="105"/>
      <c r="E54" s="105"/>
    </row>
    <row r="55" spans="1:5" s="100" customFormat="1" ht="15.75">
      <c r="A55" s="105"/>
      <c r="E55" s="105"/>
    </row>
    <row r="56" spans="1:5" s="100" customFormat="1" ht="15.75">
      <c r="A56" s="105"/>
      <c r="E56" s="105"/>
    </row>
    <row r="57" spans="1:5" s="100" customFormat="1" ht="15.75">
      <c r="A57" s="105"/>
      <c r="E57" s="105"/>
    </row>
    <row r="58" spans="1:5" s="100" customFormat="1" ht="15.75">
      <c r="A58" s="105"/>
      <c r="E58" s="105"/>
    </row>
    <row r="59" spans="1:5" s="100" customFormat="1" ht="15.75">
      <c r="A59" s="105"/>
      <c r="E59" s="105"/>
    </row>
    <row r="60" spans="1:5" s="100" customFormat="1" ht="15.75">
      <c r="A60" s="105"/>
      <c r="E60" s="105"/>
    </row>
    <row r="61" spans="1:5" s="100" customFormat="1" ht="15.75">
      <c r="A61" s="105"/>
      <c r="E61" s="105"/>
    </row>
    <row r="62" spans="1:5" s="100" customFormat="1" ht="15.75">
      <c r="A62" s="105"/>
      <c r="E62" s="105"/>
    </row>
    <row r="63" spans="1:5" s="100" customFormat="1" ht="15.75">
      <c r="A63" s="105"/>
      <c r="E63" s="105"/>
    </row>
    <row r="64" spans="1:5" s="100" customFormat="1" ht="15.75">
      <c r="A64" s="105"/>
      <c r="E64" s="105"/>
    </row>
    <row r="65" spans="1:5" s="100" customFormat="1" ht="15.75">
      <c r="A65" s="105"/>
      <c r="E65" s="105"/>
    </row>
    <row r="66" spans="1:5" s="100" customFormat="1" ht="15.75">
      <c r="A66" s="105"/>
      <c r="E66" s="105"/>
    </row>
    <row r="67" spans="1:5" s="100" customFormat="1" ht="15.75">
      <c r="A67" s="105"/>
      <c r="E67" s="105"/>
    </row>
    <row r="68" spans="1:5" s="100" customFormat="1" ht="15.75">
      <c r="A68" s="105"/>
      <c r="E68" s="105"/>
    </row>
    <row r="69" spans="1:5" s="100" customFormat="1" ht="15.75">
      <c r="A69" s="105"/>
      <c r="E69" s="105"/>
    </row>
    <row r="70" spans="1:5" s="100" customFormat="1" ht="15.75">
      <c r="A70" s="105"/>
      <c r="E70" s="105"/>
    </row>
    <row r="71" spans="1:5" s="100" customFormat="1" ht="15.75">
      <c r="A71" s="105"/>
      <c r="E71" s="105"/>
    </row>
    <row r="72" spans="1:5" s="100" customFormat="1" ht="15.75">
      <c r="A72" s="105"/>
      <c r="E72" s="105"/>
    </row>
    <row r="73" spans="1:5" s="100" customFormat="1" ht="15.75">
      <c r="A73" s="105"/>
      <c r="E73" s="105"/>
    </row>
    <row r="74" spans="1:5" s="100" customFormat="1" ht="15.75">
      <c r="A74" s="105"/>
      <c r="E74" s="105"/>
    </row>
    <row r="75" spans="1:5" s="100" customFormat="1" ht="15.75">
      <c r="A75" s="105"/>
      <c r="E75" s="105"/>
    </row>
    <row r="76" spans="1:5" s="100" customFormat="1" ht="15.75">
      <c r="A76" s="105"/>
      <c r="E76" s="105"/>
    </row>
    <row r="77" spans="1:5" s="100" customFormat="1" ht="15.75">
      <c r="A77" s="105"/>
      <c r="E77" s="105"/>
    </row>
    <row r="78" spans="1:5" s="100" customFormat="1" ht="15.75">
      <c r="A78" s="105"/>
      <c r="E78" s="105"/>
    </row>
    <row r="79" spans="1:5" s="100" customFormat="1" ht="15.75">
      <c r="A79" s="105"/>
      <c r="E79" s="105"/>
    </row>
    <row r="80" spans="1:5" s="100" customFormat="1" ht="15.75">
      <c r="A80" s="105"/>
      <c r="E80" s="105"/>
    </row>
    <row r="81" spans="1:5" s="100" customFormat="1" ht="15.75">
      <c r="A81" s="105"/>
      <c r="E81" s="105"/>
    </row>
    <row r="82" spans="1:5" s="100" customFormat="1" ht="15.75">
      <c r="A82" s="105"/>
      <c r="E82" s="105"/>
    </row>
    <row r="83" spans="1:5" s="100" customFormat="1" ht="15.75">
      <c r="A83" s="105"/>
      <c r="E83" s="105"/>
    </row>
    <row r="84" spans="1:5" s="100" customFormat="1" ht="15.75">
      <c r="A84" s="105"/>
      <c r="E84" s="105"/>
    </row>
    <row r="85" spans="1:5" s="100" customFormat="1" ht="15.75">
      <c r="A85" s="105"/>
      <c r="E85" s="105"/>
    </row>
    <row r="86" spans="1:5" s="100" customFormat="1" ht="15.75">
      <c r="A86" s="105"/>
      <c r="E86" s="105"/>
    </row>
    <row r="87" spans="1:5" s="100" customFormat="1" ht="15.75">
      <c r="A87" s="105"/>
      <c r="E87" s="105"/>
    </row>
    <row r="88" spans="1:5" s="100" customFormat="1" ht="15.75">
      <c r="A88" s="105"/>
      <c r="E88" s="105"/>
    </row>
    <row r="89" spans="1:5" s="100" customFormat="1" ht="15.75">
      <c r="A89" s="105"/>
      <c r="E89" s="105"/>
    </row>
    <row r="90" spans="1:5" s="100" customFormat="1" ht="15.75">
      <c r="A90" s="105"/>
      <c r="E90" s="105"/>
    </row>
    <row r="91" spans="1:5" s="100" customFormat="1" ht="15.75">
      <c r="A91" s="105"/>
      <c r="E91" s="105"/>
    </row>
    <row r="92" spans="1:5" s="100" customFormat="1" ht="15.75">
      <c r="A92" s="105"/>
      <c r="E92" s="105"/>
    </row>
    <row r="93" spans="1:5" s="100" customFormat="1" ht="15.75">
      <c r="A93" s="105"/>
      <c r="E93" s="105"/>
    </row>
    <row r="94" spans="1:5" s="100" customFormat="1" ht="15.75">
      <c r="A94" s="105"/>
      <c r="E94" s="105"/>
    </row>
    <row r="95" spans="1:5" s="100" customFormat="1" ht="15.75">
      <c r="A95" s="105"/>
      <c r="E95" s="105"/>
    </row>
    <row r="96" spans="1:5" s="100" customFormat="1" ht="15.75">
      <c r="A96" s="105"/>
      <c r="E96" s="105"/>
    </row>
    <row r="97" spans="1:5" s="100" customFormat="1" ht="15.75">
      <c r="A97" s="105"/>
      <c r="E97" s="105"/>
    </row>
    <row r="98" spans="1:5" s="100" customFormat="1" ht="15.75">
      <c r="A98" s="105"/>
      <c r="E98" s="105"/>
    </row>
    <row r="99" spans="1:5" s="100" customFormat="1" ht="15.75">
      <c r="A99" s="105"/>
      <c r="E99" s="105"/>
    </row>
    <row r="100" spans="1:5" s="100" customFormat="1" ht="15.75">
      <c r="A100" s="105"/>
      <c r="E100" s="105"/>
    </row>
    <row r="101" spans="1:5" s="100" customFormat="1" ht="15.75">
      <c r="A101" s="105"/>
      <c r="E101" s="105"/>
    </row>
    <row r="102" spans="1:5" s="100" customFormat="1" ht="15.75">
      <c r="A102" s="105"/>
      <c r="E102" s="105"/>
    </row>
    <row r="103" spans="1:5" s="100" customFormat="1" ht="15.75">
      <c r="A103" s="105"/>
      <c r="E103" s="105"/>
    </row>
    <row r="104" spans="1:5" s="100" customFormat="1" ht="15.75">
      <c r="A104" s="105"/>
      <c r="E104" s="105"/>
    </row>
    <row r="105" spans="1:5" s="100" customFormat="1" ht="15.75">
      <c r="A105" s="105"/>
      <c r="E105" s="105"/>
    </row>
    <row r="106" spans="1:5" s="100" customFormat="1" ht="15.75">
      <c r="A106" s="105"/>
      <c r="E106" s="105"/>
    </row>
    <row r="107" spans="1:5" s="100" customFormat="1" ht="15.75">
      <c r="A107" s="105"/>
      <c r="E107" s="105"/>
    </row>
    <row r="108" spans="1:5" s="100" customFormat="1" ht="15.75">
      <c r="A108" s="105"/>
      <c r="E108" s="105"/>
    </row>
    <row r="109" spans="1:5" s="100" customFormat="1" ht="15.75">
      <c r="A109" s="105"/>
      <c r="E109" s="105"/>
    </row>
    <row r="110" spans="1:5" s="100" customFormat="1" ht="15.75">
      <c r="A110" s="105"/>
      <c r="E110" s="105"/>
    </row>
    <row r="111" spans="1:5" s="100" customFormat="1" ht="15.75">
      <c r="A111" s="105"/>
      <c r="E111" s="105"/>
    </row>
    <row r="112" spans="1:5" s="100" customFormat="1" ht="15.75">
      <c r="A112" s="105"/>
      <c r="E112" s="105"/>
    </row>
    <row r="113" spans="1:5" s="100" customFormat="1" ht="15.75">
      <c r="A113" s="105"/>
      <c r="E113" s="105"/>
    </row>
    <row r="114" spans="1:5" s="100" customFormat="1" ht="15.75">
      <c r="A114" s="105"/>
      <c r="E114" s="105"/>
    </row>
    <row r="115" spans="1:5" s="100" customFormat="1" ht="15.75">
      <c r="A115" s="105"/>
      <c r="E115" s="105"/>
    </row>
    <row r="116" spans="1:5" s="100" customFormat="1" ht="15.75">
      <c r="A116" s="105"/>
      <c r="E116" s="105"/>
    </row>
    <row r="117" spans="1:5" s="100" customFormat="1" ht="15.75">
      <c r="A117" s="105"/>
      <c r="E117" s="105"/>
    </row>
    <row r="118" spans="1:5" s="100" customFormat="1" ht="15.75">
      <c r="A118" s="105"/>
      <c r="E118" s="105"/>
    </row>
    <row r="119" spans="1:5" s="100" customFormat="1" ht="15.75">
      <c r="A119" s="105"/>
      <c r="E119" s="105"/>
    </row>
    <row r="120" spans="1:5" s="100" customFormat="1" ht="15.75">
      <c r="A120" s="105"/>
      <c r="E120" s="105"/>
    </row>
    <row r="121" spans="1:5" s="100" customFormat="1" ht="15.75">
      <c r="A121" s="105"/>
      <c r="E121" s="105"/>
    </row>
    <row r="122" spans="1:5" s="100" customFormat="1" ht="15.75">
      <c r="A122" s="105"/>
      <c r="E122" s="105"/>
    </row>
    <row r="123" spans="1:5" s="100" customFormat="1" ht="15.75">
      <c r="A123" s="105"/>
      <c r="E123" s="105"/>
    </row>
    <row r="124" spans="1:5" s="100" customFormat="1" ht="15.75">
      <c r="A124" s="105"/>
      <c r="E124" s="105"/>
    </row>
    <row r="125" spans="1:5" s="100" customFormat="1" ht="15.75">
      <c r="A125" s="105"/>
      <c r="E125" s="105"/>
    </row>
    <row r="126" spans="1:5" s="100" customFormat="1" ht="15.75">
      <c r="A126" s="105"/>
      <c r="E126" s="105"/>
    </row>
    <row r="127" spans="1:5" s="100" customFormat="1" ht="15.75">
      <c r="A127" s="105"/>
      <c r="E127" s="105"/>
    </row>
    <row r="128" spans="1:5" s="100" customFormat="1" ht="15.75">
      <c r="A128" s="105"/>
      <c r="E128" s="105"/>
    </row>
    <row r="129" spans="1:5" s="100" customFormat="1" ht="15.75">
      <c r="A129" s="105"/>
      <c r="E129" s="105"/>
    </row>
    <row r="130" spans="1:5" s="100" customFormat="1" ht="15.75">
      <c r="A130" s="105"/>
      <c r="E130" s="105"/>
    </row>
    <row r="131" spans="1:5" s="100" customFormat="1" ht="15.75">
      <c r="A131" s="105"/>
      <c r="E131" s="105"/>
    </row>
    <row r="132" spans="1:5" s="100" customFormat="1" ht="15.75">
      <c r="A132" s="105"/>
      <c r="E132" s="105"/>
    </row>
    <row r="133" spans="1:5" s="100" customFormat="1" ht="15.75">
      <c r="A133" s="105"/>
      <c r="E133" s="105"/>
    </row>
    <row r="134" spans="1:5" s="100" customFormat="1" ht="15.75">
      <c r="A134" s="105"/>
      <c r="E134" s="105"/>
    </row>
    <row r="135" spans="1:5" s="100" customFormat="1" ht="15.75">
      <c r="A135" s="105"/>
      <c r="E135" s="105"/>
    </row>
    <row r="136" spans="1:5" s="100" customFormat="1" ht="15.75">
      <c r="A136" s="105"/>
      <c r="E136" s="105"/>
    </row>
    <row r="137" spans="1:5" s="100" customFormat="1" ht="15.75">
      <c r="A137" s="105"/>
      <c r="E137" s="105"/>
    </row>
    <row r="138" spans="1:5" s="100" customFormat="1" ht="15.75">
      <c r="A138" s="105"/>
      <c r="E138" s="105"/>
    </row>
    <row r="139" spans="1:5" s="100" customFormat="1" ht="15.75">
      <c r="A139" s="105"/>
      <c r="E139" s="105"/>
    </row>
    <row r="140" spans="1:5" s="100" customFormat="1" ht="15.75">
      <c r="A140" s="105"/>
      <c r="E140" s="105"/>
    </row>
    <row r="141" spans="1:5" s="100" customFormat="1" ht="15.75">
      <c r="A141" s="105"/>
      <c r="E141" s="105"/>
    </row>
    <row r="142" spans="1:5" s="100" customFormat="1" ht="15.75">
      <c r="A142" s="105"/>
      <c r="E142" s="105"/>
    </row>
    <row r="143" spans="1:5" s="100" customFormat="1" ht="15.75">
      <c r="A143" s="105"/>
      <c r="E143" s="105"/>
    </row>
    <row r="144" spans="1:5" s="100" customFormat="1" ht="15.75">
      <c r="A144" s="105"/>
      <c r="E144" s="105"/>
    </row>
    <row r="145" spans="1:5" s="100" customFormat="1" ht="15.75">
      <c r="A145" s="105"/>
      <c r="E145" s="105"/>
    </row>
    <row r="146" spans="1:5" s="100" customFormat="1" ht="15.75">
      <c r="A146" s="105"/>
      <c r="E146" s="105"/>
    </row>
    <row r="147" spans="1:5" s="100" customFormat="1" ht="15.75">
      <c r="A147" s="105"/>
      <c r="E147" s="105"/>
    </row>
    <row r="148" spans="1:5" s="100" customFormat="1" ht="15.75">
      <c r="A148" s="105"/>
      <c r="E148" s="105"/>
    </row>
    <row r="149" spans="1:5" s="100" customFormat="1" ht="15.75">
      <c r="A149" s="105"/>
      <c r="E149" s="105"/>
    </row>
    <row r="150" spans="1:5" s="100" customFormat="1" ht="15.75">
      <c r="A150" s="105"/>
      <c r="E150" s="105"/>
    </row>
    <row r="151" spans="1:5" s="100" customFormat="1" ht="15.75">
      <c r="A151" s="105"/>
      <c r="E151" s="105"/>
    </row>
    <row r="152" spans="1:5" s="100" customFormat="1" ht="15.75">
      <c r="A152" s="105"/>
      <c r="E152" s="105"/>
    </row>
    <row r="153" spans="1:5" s="100" customFormat="1" ht="15.75">
      <c r="A153" s="105"/>
      <c r="E153" s="105"/>
    </row>
    <row r="154" spans="1:5" s="100" customFormat="1" ht="15.75">
      <c r="A154" s="105"/>
      <c r="E154" s="105"/>
    </row>
    <row r="155" spans="1:5" s="100" customFormat="1" ht="15.75">
      <c r="A155" s="105"/>
      <c r="E155" s="105"/>
    </row>
    <row r="156" spans="1:5" s="100" customFormat="1" ht="15.75">
      <c r="A156" s="105"/>
      <c r="E156" s="105"/>
    </row>
    <row r="157" spans="1:5" s="100" customFormat="1" ht="15.75">
      <c r="A157" s="105"/>
      <c r="E157" s="105"/>
    </row>
    <row r="158" spans="1:5" s="100" customFormat="1" ht="15.75">
      <c r="A158" s="105"/>
      <c r="E158" s="105"/>
    </row>
    <row r="159" spans="1:5" s="100" customFormat="1" ht="15.75">
      <c r="A159" s="105"/>
      <c r="E159" s="105"/>
    </row>
    <row r="160" spans="1:5" s="100" customFormat="1" ht="15.75">
      <c r="A160" s="105"/>
      <c r="E160" s="105"/>
    </row>
    <row r="161" spans="1:5" s="100" customFormat="1" ht="15.75">
      <c r="A161" s="105"/>
      <c r="E161" s="105"/>
    </row>
    <row r="162" spans="1:5" s="100" customFormat="1" ht="15.75">
      <c r="A162" s="105"/>
      <c r="E162" s="105"/>
    </row>
    <row r="163" spans="1:5" s="100" customFormat="1" ht="15.75">
      <c r="A163" s="105"/>
      <c r="E163" s="105"/>
    </row>
    <row r="164" spans="1:5" s="100" customFormat="1" ht="15.75">
      <c r="A164" s="105"/>
      <c r="E164" s="105"/>
    </row>
    <row r="165" spans="1:5" s="100" customFormat="1" ht="15.75">
      <c r="A165" s="105"/>
      <c r="E165" s="105"/>
    </row>
    <row r="166" spans="1:5" s="100" customFormat="1" ht="15.75">
      <c r="A166" s="105"/>
      <c r="E166" s="105"/>
    </row>
    <row r="167" spans="1:5" s="100" customFormat="1" ht="15.75">
      <c r="A167" s="105"/>
      <c r="E167" s="105"/>
    </row>
    <row r="168" spans="1:5" s="100" customFormat="1" ht="15.75">
      <c r="A168" s="105"/>
      <c r="E168" s="105"/>
    </row>
    <row r="169" spans="1:5" s="100" customFormat="1" ht="15.75">
      <c r="A169" s="105"/>
      <c r="E169" s="105"/>
    </row>
    <row r="170" spans="1:5" s="100" customFormat="1" ht="15.75">
      <c r="A170" s="105"/>
      <c r="E170" s="105"/>
    </row>
    <row r="171" spans="1:5" s="100" customFormat="1" ht="15.75">
      <c r="A171" s="105"/>
      <c r="E171" s="105"/>
    </row>
    <row r="172" spans="1:5" s="100" customFormat="1" ht="15.75">
      <c r="A172" s="105"/>
      <c r="E172" s="105"/>
    </row>
    <row r="173" spans="1:5" s="100" customFormat="1" ht="15.75">
      <c r="A173" s="105"/>
      <c r="E173" s="105"/>
    </row>
    <row r="174" spans="1:5" s="100" customFormat="1" ht="15.75">
      <c r="A174" s="105"/>
      <c r="E174" s="105"/>
    </row>
    <row r="175" spans="1:5" s="100" customFormat="1" ht="15.75">
      <c r="A175" s="105"/>
      <c r="E175" s="105"/>
    </row>
    <row r="176" spans="1:5" s="100" customFormat="1" ht="15.75">
      <c r="A176" s="105"/>
      <c r="E176" s="105"/>
    </row>
    <row r="177" spans="1:5" s="100" customFormat="1" ht="15.75">
      <c r="A177" s="105"/>
      <c r="E177" s="105"/>
    </row>
    <row r="178" spans="1:5" s="100" customFormat="1" ht="15.75">
      <c r="A178" s="105"/>
      <c r="E178" s="105"/>
    </row>
    <row r="179" spans="1:5" s="100" customFormat="1" ht="15.75">
      <c r="A179" s="105"/>
      <c r="E179" s="105"/>
    </row>
    <row r="180" spans="1:5" s="100" customFormat="1" ht="15.75">
      <c r="A180" s="105"/>
      <c r="E180" s="105"/>
    </row>
    <row r="181" spans="1:5" s="100" customFormat="1" ht="15.75">
      <c r="A181" s="105"/>
      <c r="E181" s="105"/>
    </row>
    <row r="182" spans="1:5" s="100" customFormat="1" ht="15.75">
      <c r="A182" s="105"/>
      <c r="E182" s="105"/>
    </row>
    <row r="183" spans="1:5" s="100" customFormat="1" ht="15.75">
      <c r="A183" s="105"/>
      <c r="E183" s="105"/>
    </row>
    <row r="184" spans="1:5" s="100" customFormat="1" ht="15.75">
      <c r="A184" s="105"/>
      <c r="E184" s="105"/>
    </row>
    <row r="185" spans="1:5" s="100" customFormat="1" ht="15.75">
      <c r="A185" s="105"/>
      <c r="E185" s="105"/>
    </row>
    <row r="186" spans="1:5" s="100" customFormat="1" ht="15.75">
      <c r="A186" s="105"/>
      <c r="E186" s="105"/>
    </row>
    <row r="187" spans="1:5" s="100" customFormat="1" ht="15.75">
      <c r="A187" s="105"/>
      <c r="E187" s="105"/>
    </row>
    <row r="188" spans="1:5" s="100" customFormat="1" ht="15.75">
      <c r="A188" s="105"/>
      <c r="E188" s="105"/>
    </row>
    <row r="189" spans="1:5" s="100" customFormat="1" ht="15.75">
      <c r="A189" s="105"/>
      <c r="E189" s="105"/>
    </row>
    <row r="190" spans="1:5" s="100" customFormat="1" ht="15.75">
      <c r="A190" s="105"/>
      <c r="E190" s="105"/>
    </row>
    <row r="191" spans="1:5" s="100" customFormat="1" ht="15.75">
      <c r="A191" s="105"/>
      <c r="E191" s="105"/>
    </row>
    <row r="192" spans="1:5" s="100" customFormat="1" ht="15.75">
      <c r="A192" s="105"/>
      <c r="E192" s="105"/>
    </row>
    <row r="193" spans="1:5" s="100" customFormat="1" ht="15.75">
      <c r="A193" s="105"/>
      <c r="E193" s="105"/>
    </row>
    <row r="194" spans="1:5" s="100" customFormat="1" ht="15.75">
      <c r="A194" s="105"/>
      <c r="E194" s="105"/>
    </row>
    <row r="195" spans="1:5" s="100" customFormat="1" ht="15.75">
      <c r="A195" s="105"/>
      <c r="E195" s="105"/>
    </row>
    <row r="196" spans="1:5" s="100" customFormat="1" ht="15.75">
      <c r="A196" s="105"/>
      <c r="E196" s="105"/>
    </row>
    <row r="197" spans="1:5" s="100" customFormat="1" ht="15.75">
      <c r="A197" s="105"/>
      <c r="E197" s="105"/>
    </row>
    <row r="198" spans="1:5" s="100" customFormat="1" ht="15.75">
      <c r="A198" s="105"/>
      <c r="E198" s="105"/>
    </row>
    <row r="199" spans="1:5" s="100" customFormat="1" ht="15.75">
      <c r="A199" s="105"/>
      <c r="E199" s="105"/>
    </row>
    <row r="200" spans="1:5" s="100" customFormat="1" ht="15.75">
      <c r="A200" s="105"/>
      <c r="E200" s="105"/>
    </row>
    <row r="201" spans="1:5" s="100" customFormat="1" ht="15.75">
      <c r="A201" s="105"/>
      <c r="E201" s="105"/>
    </row>
    <row r="202" spans="1:5" s="100" customFormat="1" ht="15.75">
      <c r="A202" s="105"/>
      <c r="E202" s="105"/>
    </row>
    <row r="203" spans="1:5" s="100" customFormat="1" ht="15.75">
      <c r="A203" s="105"/>
      <c r="E203" s="105"/>
    </row>
    <row r="204" spans="1:5" s="100" customFormat="1" ht="15.75">
      <c r="A204" s="105"/>
      <c r="E204" s="105"/>
    </row>
    <row r="205" spans="1:5" s="100" customFormat="1" ht="15.75">
      <c r="A205" s="105"/>
      <c r="E205" s="105"/>
    </row>
    <row r="206" spans="1:5" s="100" customFormat="1" ht="15.75">
      <c r="A206" s="105"/>
      <c r="E206" s="105"/>
    </row>
    <row r="207" spans="1:5" s="100" customFormat="1" ht="15.75">
      <c r="A207" s="105"/>
      <c r="E207" s="105"/>
    </row>
    <row r="208" spans="1:5" s="100" customFormat="1" ht="15.75">
      <c r="A208" s="105"/>
      <c r="E208" s="105"/>
    </row>
    <row r="209" spans="1:5" s="100" customFormat="1" ht="15.75">
      <c r="A209" s="105"/>
      <c r="E209" s="105"/>
    </row>
    <row r="210" spans="1:5" s="100" customFormat="1" ht="15.75">
      <c r="A210" s="105"/>
      <c r="E210" s="105"/>
    </row>
    <row r="211" spans="1:5" s="100" customFormat="1" ht="15.75">
      <c r="A211" s="105"/>
      <c r="E211" s="105"/>
    </row>
    <row r="212" spans="1:5" s="100" customFormat="1" ht="15.75">
      <c r="A212" s="105"/>
      <c r="E212" s="105"/>
    </row>
    <row r="213" spans="1:5" s="100" customFormat="1" ht="15.75">
      <c r="A213" s="105"/>
      <c r="E213" s="105"/>
    </row>
    <row r="214" spans="1:5" s="100" customFormat="1" ht="15.75">
      <c r="A214" s="105"/>
      <c r="E214" s="105"/>
    </row>
    <row r="215" spans="1:5" s="100" customFormat="1" ht="15.75">
      <c r="A215" s="105"/>
      <c r="E215" s="105"/>
    </row>
    <row r="216" spans="1:5" s="100" customFormat="1" ht="15.75">
      <c r="A216" s="105"/>
      <c r="E216" s="105"/>
    </row>
    <row r="217" spans="1:5" s="100" customFormat="1" ht="15.75">
      <c r="A217" s="105"/>
      <c r="E217" s="105"/>
    </row>
    <row r="218" spans="1:5" s="100" customFormat="1" ht="15.75">
      <c r="A218" s="105"/>
      <c r="E218" s="105"/>
    </row>
    <row r="219" spans="1:5" s="100" customFormat="1" ht="15.75">
      <c r="A219" s="105"/>
      <c r="E219" s="105"/>
    </row>
    <row r="220" spans="1:5" s="100" customFormat="1" ht="15.75">
      <c r="A220" s="105"/>
      <c r="E220" s="105"/>
    </row>
    <row r="221" spans="1:5" s="100" customFormat="1" ht="15.75">
      <c r="A221" s="105"/>
      <c r="E221" s="105"/>
    </row>
    <row r="222" spans="1:5" s="100" customFormat="1" ht="15.75">
      <c r="A222" s="105"/>
      <c r="E222" s="105"/>
    </row>
    <row r="223" spans="1:5" s="100" customFormat="1" ht="15.75">
      <c r="A223" s="105"/>
      <c r="E223" s="105"/>
    </row>
    <row r="224" spans="1:5" s="100" customFormat="1" ht="15.75">
      <c r="A224" s="105"/>
      <c r="E224" s="105"/>
    </row>
    <row r="225" spans="1:5" s="100" customFormat="1" ht="15.75">
      <c r="A225" s="105"/>
      <c r="E225" s="105"/>
    </row>
    <row r="226" spans="1:5" s="100" customFormat="1" ht="15.75">
      <c r="A226" s="105"/>
      <c r="E226" s="105"/>
    </row>
    <row r="227" spans="1:5" s="100" customFormat="1" ht="15.75">
      <c r="A227" s="105"/>
      <c r="E227" s="105"/>
    </row>
    <row r="228" spans="1:5" s="100" customFormat="1" ht="15.75">
      <c r="A228" s="105"/>
      <c r="E228" s="105"/>
    </row>
    <row r="229" spans="1:5" s="100" customFormat="1" ht="15.75">
      <c r="A229" s="105"/>
      <c r="E229" s="105"/>
    </row>
    <row r="230" spans="1:5" s="100" customFormat="1" ht="15.75">
      <c r="A230" s="105"/>
      <c r="E230" s="105"/>
    </row>
    <row r="231" spans="1:5" s="100" customFormat="1" ht="15.75">
      <c r="A231" s="105"/>
      <c r="E231" s="105"/>
    </row>
    <row r="232" spans="1:5" s="100" customFormat="1" ht="15.75">
      <c r="A232" s="105"/>
      <c r="E232" s="105"/>
    </row>
    <row r="233" spans="1:5" s="100" customFormat="1" ht="15.75">
      <c r="A233" s="105"/>
      <c r="E233" s="105"/>
    </row>
    <row r="234" spans="1:5" s="100" customFormat="1" ht="15.75">
      <c r="A234" s="105"/>
      <c r="E234" s="105"/>
    </row>
    <row r="235" spans="1:5" s="100" customFormat="1" ht="15.75">
      <c r="A235" s="105"/>
      <c r="E235" s="105"/>
    </row>
    <row r="236" spans="1:5" s="100" customFormat="1" ht="15.75">
      <c r="A236" s="105"/>
      <c r="E236" s="105"/>
    </row>
    <row r="237" spans="1:5" s="100" customFormat="1" ht="15.75">
      <c r="A237" s="105"/>
      <c r="E237" s="105"/>
    </row>
    <row r="238" spans="1:5" s="100" customFormat="1" ht="15.75">
      <c r="A238" s="105"/>
      <c r="E238" s="105"/>
    </row>
    <row r="239" spans="1:5" s="100" customFormat="1" ht="15.75">
      <c r="A239" s="105"/>
      <c r="E239" s="105"/>
    </row>
    <row r="240" spans="1:5" s="100" customFormat="1" ht="15.75">
      <c r="A240" s="105"/>
      <c r="E240" s="105"/>
    </row>
    <row r="241" spans="1:5" s="100" customFormat="1" ht="15.75">
      <c r="A241" s="105"/>
      <c r="E241" s="105"/>
    </row>
    <row r="242" spans="1:5" s="100" customFormat="1" ht="15.75">
      <c r="A242" s="105"/>
      <c r="E242" s="105"/>
    </row>
    <row r="243" spans="1:5" s="100" customFormat="1" ht="15.75">
      <c r="A243" s="105"/>
      <c r="E243" s="105"/>
    </row>
    <row r="244" spans="1:5" s="100" customFormat="1" ht="15.75">
      <c r="A244" s="105"/>
      <c r="E244" s="105"/>
    </row>
    <row r="245" spans="1:5" s="100" customFormat="1" ht="15.75">
      <c r="A245" s="105"/>
      <c r="E245" s="105"/>
    </row>
    <row r="246" spans="1:5" s="100" customFormat="1" ht="15.75">
      <c r="A246" s="105"/>
      <c r="E246" s="105"/>
    </row>
    <row r="247" spans="1:5" s="100" customFormat="1" ht="15.75">
      <c r="A247" s="105"/>
      <c r="E247" s="105"/>
    </row>
    <row r="248" spans="1:5" s="100" customFormat="1" ht="15.75">
      <c r="A248" s="105"/>
      <c r="E248" s="105"/>
    </row>
    <row r="249" spans="1:5" s="100" customFormat="1" ht="15.75">
      <c r="A249" s="105"/>
      <c r="E249" s="105"/>
    </row>
    <row r="250" spans="1:5" s="100" customFormat="1" ht="15.75">
      <c r="A250" s="105"/>
      <c r="E250" s="105"/>
    </row>
    <row r="251" spans="1:5" s="100" customFormat="1" ht="15.75">
      <c r="A251" s="105"/>
      <c r="E251" s="105"/>
    </row>
    <row r="252" spans="1:5" s="100" customFormat="1" ht="15.75">
      <c r="A252" s="105"/>
      <c r="E252" s="105"/>
    </row>
    <row r="253" spans="1:5" s="100" customFormat="1" ht="15.75">
      <c r="A253" s="105"/>
      <c r="E253" s="105"/>
    </row>
    <row r="254" spans="1:5" s="100" customFormat="1" ht="15.75">
      <c r="A254" s="105"/>
      <c r="E254" s="105"/>
    </row>
    <row r="255" spans="1:5" s="100" customFormat="1" ht="15.75">
      <c r="A255" s="105"/>
      <c r="E255" s="105"/>
    </row>
    <row r="256" spans="1:5" s="100" customFormat="1" ht="15.75">
      <c r="A256" s="105"/>
      <c r="E256" s="105"/>
    </row>
    <row r="257" spans="1:5" s="100" customFormat="1" ht="15.75">
      <c r="A257" s="105"/>
      <c r="E257" s="105"/>
    </row>
    <row r="258" spans="1:5" s="100" customFormat="1" ht="15.75">
      <c r="A258" s="105"/>
      <c r="E258" s="105"/>
    </row>
    <row r="259" spans="1:5" s="100" customFormat="1" ht="15.75">
      <c r="A259" s="105"/>
      <c r="E259" s="105"/>
    </row>
    <row r="260" spans="1:5" s="100" customFormat="1" ht="15.75">
      <c r="A260" s="105"/>
      <c r="E260" s="105"/>
    </row>
    <row r="261" spans="1:5" s="100" customFormat="1" ht="15.75">
      <c r="A261" s="105"/>
      <c r="E261" s="105"/>
    </row>
    <row r="262" spans="1:5" s="100" customFormat="1" ht="15.75">
      <c r="A262" s="105"/>
      <c r="E262" s="105"/>
    </row>
    <row r="263" spans="1:5" s="100" customFormat="1" ht="15.75">
      <c r="A263" s="105"/>
      <c r="E263" s="105"/>
    </row>
    <row r="264" spans="1:5" s="100" customFormat="1" ht="15.75">
      <c r="A264" s="105"/>
      <c r="E264" s="105"/>
    </row>
    <row r="265" spans="1:5" s="100" customFormat="1" ht="15.75">
      <c r="A265" s="105"/>
      <c r="E265" s="105"/>
    </row>
    <row r="266" spans="1:5" s="100" customFormat="1" ht="15.75">
      <c r="A266" s="105"/>
      <c r="E266" s="105"/>
    </row>
    <row r="267" spans="1:5" s="100" customFormat="1" ht="15.75">
      <c r="A267" s="105"/>
      <c r="E267" s="105"/>
    </row>
    <row r="268" spans="1:5" s="100" customFormat="1" ht="15.75">
      <c r="A268" s="105"/>
      <c r="E268" s="105"/>
    </row>
    <row r="269" spans="1:5" s="100" customFormat="1" ht="15.75">
      <c r="A269" s="105"/>
      <c r="E269" s="105"/>
    </row>
    <row r="270" spans="1:5" s="100" customFormat="1" ht="15.75">
      <c r="A270" s="105"/>
      <c r="E270" s="105"/>
    </row>
    <row r="271" spans="1:5" s="100" customFormat="1" ht="15.75">
      <c r="A271" s="105"/>
      <c r="E271" s="105"/>
    </row>
    <row r="272" spans="1:5" s="100" customFormat="1" ht="15.75">
      <c r="A272" s="105"/>
      <c r="E272" s="105"/>
    </row>
    <row r="273" spans="1:5" s="100" customFormat="1" ht="15.75">
      <c r="A273" s="105"/>
      <c r="E273" s="105"/>
    </row>
    <row r="274" spans="1:5" s="100" customFormat="1" ht="15.75">
      <c r="A274" s="105"/>
      <c r="E274" s="105"/>
    </row>
    <row r="275" spans="1:5" s="100" customFormat="1" ht="15.75">
      <c r="A275" s="105"/>
      <c r="E275" s="105"/>
    </row>
    <row r="276" spans="1:5" s="100" customFormat="1" ht="15.75">
      <c r="A276" s="105"/>
      <c r="E276" s="105"/>
    </row>
    <row r="277" spans="1:5" s="100" customFormat="1" ht="15.75">
      <c r="A277" s="105"/>
      <c r="E277" s="105"/>
    </row>
    <row r="278" spans="1:5" s="100" customFormat="1" ht="15.75">
      <c r="A278" s="105"/>
      <c r="E278" s="105"/>
    </row>
    <row r="279" spans="1:5" s="100" customFormat="1" ht="15.75">
      <c r="A279" s="105"/>
      <c r="E279" s="105"/>
    </row>
    <row r="280" spans="1:5" s="100" customFormat="1" ht="15.75">
      <c r="A280" s="105"/>
      <c r="E280" s="105"/>
    </row>
    <row r="281" spans="1:5" s="100" customFormat="1" ht="15.75">
      <c r="A281" s="105"/>
      <c r="E281" s="105"/>
    </row>
    <row r="282" spans="1:5" s="100" customFormat="1" ht="15.75">
      <c r="A282" s="105"/>
      <c r="E282" s="105"/>
    </row>
    <row r="283" spans="1:5" s="100" customFormat="1" ht="15.75">
      <c r="A283" s="105"/>
      <c r="E283" s="105"/>
    </row>
    <row r="284" spans="1:5" s="100" customFormat="1" ht="15.75">
      <c r="A284" s="105"/>
      <c r="E284" s="105"/>
    </row>
    <row r="285" spans="1:5" s="100" customFormat="1" ht="15.75">
      <c r="A285" s="105"/>
      <c r="E285" s="105"/>
    </row>
    <row r="286" spans="1:5" s="100" customFormat="1" ht="15.75">
      <c r="A286" s="105"/>
      <c r="E286" s="105"/>
    </row>
    <row r="287" spans="1:5" s="100" customFormat="1" ht="15.75">
      <c r="A287" s="105"/>
      <c r="E287" s="105"/>
    </row>
    <row r="288" spans="1:5" s="100" customFormat="1" ht="15.75">
      <c r="A288" s="105"/>
      <c r="E288" s="105"/>
    </row>
    <row r="289" spans="1:5" s="100" customFormat="1" ht="15.75">
      <c r="A289" s="105"/>
      <c r="E289" s="105"/>
    </row>
    <row r="290" spans="1:5" s="100" customFormat="1" ht="15.75">
      <c r="A290" s="105"/>
      <c r="E290" s="105"/>
    </row>
    <row r="291" spans="1:5" s="100" customFormat="1" ht="15.75">
      <c r="A291" s="105"/>
      <c r="E291" s="105"/>
    </row>
    <row r="292" spans="1:5" s="100" customFormat="1" ht="15.75">
      <c r="A292" s="105"/>
      <c r="E292" s="105"/>
    </row>
    <row r="293" spans="1:5" s="100" customFormat="1" ht="15.75">
      <c r="A293" s="105"/>
      <c r="E293" s="105"/>
    </row>
    <row r="294" spans="1:5" s="100" customFormat="1" ht="15.75">
      <c r="A294" s="105"/>
      <c r="E294" s="105"/>
    </row>
    <row r="295" spans="1:5" s="100" customFormat="1" ht="15.75">
      <c r="A295" s="105"/>
      <c r="E295" s="105"/>
    </row>
    <row r="296" spans="1:5" s="100" customFormat="1" ht="15.75">
      <c r="A296" s="105"/>
      <c r="E296" s="105"/>
    </row>
    <row r="297" spans="1:5" s="100" customFormat="1" ht="15.75">
      <c r="A297" s="105"/>
      <c r="E297" s="105"/>
    </row>
    <row r="298" spans="1:5" s="100" customFormat="1" ht="15.75">
      <c r="A298" s="105"/>
      <c r="E298" s="105"/>
    </row>
    <row r="299" spans="1:5" s="100" customFormat="1" ht="15.75">
      <c r="A299" s="105"/>
      <c r="E299" s="105"/>
    </row>
    <row r="300" spans="1:5" s="100" customFormat="1" ht="15.75">
      <c r="A300" s="105"/>
      <c r="E300" s="105"/>
    </row>
    <row r="301" spans="1:5" s="100" customFormat="1" ht="15.75">
      <c r="A301" s="105"/>
      <c r="E301" s="105"/>
    </row>
    <row r="302" spans="1:5" s="100" customFormat="1" ht="15.75">
      <c r="A302" s="105"/>
      <c r="E302" s="105"/>
    </row>
    <row r="303" spans="1:5" s="100" customFormat="1" ht="15.75">
      <c r="A303" s="105"/>
      <c r="E303" s="105"/>
    </row>
    <row r="304" spans="1:5" s="100" customFormat="1" ht="15.75">
      <c r="A304" s="105"/>
      <c r="E304" s="105"/>
    </row>
    <row r="305" spans="1:5" s="100" customFormat="1" ht="15.75">
      <c r="A305" s="105"/>
      <c r="E305" s="105"/>
    </row>
    <row r="306" spans="1:5" s="100" customFormat="1" ht="15.75">
      <c r="A306" s="105"/>
      <c r="E306" s="105"/>
    </row>
    <row r="307" spans="1:5" s="100" customFormat="1" ht="15.75">
      <c r="A307" s="105"/>
      <c r="E307" s="105"/>
    </row>
    <row r="308" spans="1:5" s="100" customFormat="1" ht="15.75">
      <c r="A308" s="105"/>
      <c r="E308" s="105"/>
    </row>
    <row r="309" spans="1:5" s="100" customFormat="1" ht="15.75">
      <c r="A309" s="105"/>
      <c r="E309" s="105"/>
    </row>
    <row r="310" spans="1:5" s="100" customFormat="1" ht="15.75">
      <c r="A310" s="105"/>
      <c r="E310" s="105"/>
    </row>
    <row r="311" spans="1:5" s="100" customFormat="1" ht="15.75">
      <c r="A311" s="105"/>
      <c r="E311" s="105"/>
    </row>
    <row r="312" spans="1:5" s="100" customFormat="1" ht="15.75">
      <c r="A312" s="105"/>
      <c r="E312" s="105"/>
    </row>
    <row r="313" spans="1:5" s="100" customFormat="1" ht="15.75">
      <c r="A313" s="105"/>
      <c r="E313" s="105"/>
    </row>
    <row r="314" spans="1:5" s="100" customFormat="1" ht="15.75">
      <c r="A314" s="105"/>
      <c r="E314" s="105"/>
    </row>
    <row r="315" spans="1:5" s="100" customFormat="1" ht="15.75">
      <c r="A315" s="105"/>
      <c r="E315" s="105"/>
    </row>
    <row r="316" spans="1:5" s="100" customFormat="1" ht="15.75">
      <c r="A316" s="105"/>
      <c r="E316" s="105"/>
    </row>
    <row r="317" spans="1:5" s="100" customFormat="1" ht="15.75">
      <c r="A317" s="105"/>
      <c r="E317" s="105"/>
    </row>
    <row r="318" spans="1:5" s="100" customFormat="1" ht="15.75">
      <c r="A318" s="105"/>
      <c r="E318" s="105"/>
    </row>
    <row r="319" spans="1:5" s="100" customFormat="1" ht="15.75">
      <c r="A319" s="105"/>
      <c r="E319" s="105"/>
    </row>
    <row r="320" spans="1:5" s="100" customFormat="1" ht="15.75">
      <c r="A320" s="105"/>
      <c r="E320" s="105"/>
    </row>
    <row r="321" spans="1:5" s="100" customFormat="1" ht="15.75">
      <c r="A321" s="105"/>
      <c r="E321" s="105"/>
    </row>
    <row r="322" spans="1:5" s="100" customFormat="1" ht="15.75">
      <c r="A322" s="105"/>
      <c r="E322" s="105"/>
    </row>
    <row r="323" spans="1:5" s="100" customFormat="1" ht="15.75">
      <c r="A323" s="105"/>
      <c r="E323" s="105"/>
    </row>
    <row r="324" spans="1:5" s="100" customFormat="1" ht="15.75">
      <c r="A324" s="105"/>
      <c r="E324" s="105"/>
    </row>
    <row r="325" spans="1:5" s="100" customFormat="1" ht="15.75">
      <c r="A325" s="105"/>
      <c r="E325" s="105"/>
    </row>
    <row r="326" spans="1:5" s="100" customFormat="1" ht="15.75">
      <c r="A326" s="105"/>
      <c r="E326" s="105"/>
    </row>
    <row r="327" spans="1:5" s="100" customFormat="1" ht="15.75">
      <c r="A327" s="105"/>
      <c r="E327" s="105"/>
    </row>
    <row r="328" spans="1:5" s="100" customFormat="1" ht="15.75">
      <c r="A328" s="105"/>
      <c r="E328" s="105"/>
    </row>
    <row r="329" spans="1:5" s="100" customFormat="1" ht="15.75">
      <c r="A329" s="105"/>
      <c r="E329" s="105"/>
    </row>
    <row r="330" spans="1:5" s="100" customFormat="1" ht="15.75">
      <c r="A330" s="105"/>
      <c r="E330" s="105"/>
    </row>
    <row r="331" spans="1:5" s="100" customFormat="1" ht="15.75">
      <c r="A331" s="105"/>
      <c r="E331" s="105"/>
    </row>
    <row r="332" spans="1:5" s="100" customFormat="1" ht="15.75">
      <c r="A332" s="105"/>
      <c r="E332" s="105"/>
    </row>
    <row r="333" spans="1:5" s="100" customFormat="1" ht="15.75">
      <c r="A333" s="105"/>
      <c r="E333" s="105"/>
    </row>
    <row r="334" spans="1:5" s="100" customFormat="1" ht="15.75">
      <c r="A334" s="105"/>
      <c r="E334" s="105"/>
    </row>
    <row r="335" spans="1:5" s="100" customFormat="1" ht="15.75">
      <c r="A335" s="105"/>
      <c r="E335" s="105"/>
    </row>
    <row r="336" spans="1:5" s="100" customFormat="1" ht="15.75">
      <c r="A336" s="105"/>
      <c r="E336" s="105"/>
    </row>
    <row r="337" spans="1:5" s="100" customFormat="1" ht="15.75">
      <c r="A337" s="105"/>
      <c r="E337" s="105"/>
    </row>
    <row r="338" spans="1:5" s="100" customFormat="1" ht="15.75">
      <c r="A338" s="105"/>
      <c r="E338" s="105"/>
    </row>
    <row r="339" spans="1:5" s="100" customFormat="1" ht="15.75">
      <c r="A339" s="105"/>
      <c r="E339" s="105"/>
    </row>
    <row r="340" spans="1:5" s="100" customFormat="1" ht="15.75">
      <c r="A340" s="105"/>
      <c r="E340" s="105"/>
    </row>
    <row r="341" spans="1:5" s="100" customFormat="1" ht="15.75">
      <c r="A341" s="105"/>
      <c r="E341" s="105"/>
    </row>
    <row r="342" spans="1:5" s="100" customFormat="1" ht="15.75">
      <c r="A342" s="105"/>
      <c r="E342" s="105"/>
    </row>
    <row r="343" spans="1:5" s="100" customFormat="1" ht="15.75">
      <c r="A343" s="105"/>
      <c r="E343" s="105"/>
    </row>
    <row r="344" spans="1:5" s="100" customFormat="1" ht="15.75">
      <c r="A344" s="105"/>
      <c r="E344" s="105"/>
    </row>
    <row r="345" spans="1:5" s="100" customFormat="1" ht="15.75">
      <c r="A345" s="105"/>
      <c r="E345" s="105"/>
    </row>
    <row r="346" spans="1:5" s="100" customFormat="1" ht="15.75">
      <c r="A346" s="105"/>
      <c r="E346" s="105"/>
    </row>
    <row r="347" spans="1:5" s="100" customFormat="1" ht="15.75">
      <c r="A347" s="105"/>
      <c r="E347" s="105"/>
    </row>
    <row r="348" spans="1:5" s="100" customFormat="1" ht="15.75">
      <c r="A348" s="105"/>
      <c r="E348" s="105"/>
    </row>
    <row r="349" spans="1:5" s="100" customFormat="1" ht="15.75">
      <c r="A349" s="105"/>
      <c r="E349" s="105"/>
    </row>
    <row r="350" spans="1:5" s="100" customFormat="1" ht="15.75">
      <c r="A350" s="105"/>
      <c r="E350" s="105"/>
    </row>
    <row r="351" spans="1:5" s="100" customFormat="1" ht="15.75">
      <c r="A351" s="105"/>
      <c r="E351" s="105"/>
    </row>
    <row r="352" spans="1:5" s="100" customFormat="1" ht="15.75">
      <c r="A352" s="105"/>
      <c r="E352" s="105"/>
    </row>
    <row r="353" spans="1:5" s="100" customFormat="1" ht="15.75">
      <c r="A353" s="105"/>
      <c r="E353" s="105"/>
    </row>
    <row r="354" spans="1:5" s="100" customFormat="1" ht="15.75">
      <c r="A354" s="105"/>
      <c r="E354" s="105"/>
    </row>
    <row r="355" spans="1:5" s="100" customFormat="1" ht="15.75">
      <c r="A355" s="105"/>
      <c r="E355" s="105"/>
    </row>
    <row r="356" spans="1:5" s="100" customFormat="1" ht="15.75">
      <c r="A356" s="105"/>
      <c r="E356" s="105"/>
    </row>
    <row r="357" spans="1:5" s="100" customFormat="1" ht="15.75">
      <c r="A357" s="105"/>
      <c r="E357" s="105"/>
    </row>
    <row r="358" spans="1:5" s="100" customFormat="1" ht="15.75">
      <c r="A358" s="105"/>
      <c r="E358" s="105"/>
    </row>
    <row r="359" spans="1:5" s="100" customFormat="1" ht="15.75">
      <c r="A359" s="105"/>
      <c r="E359" s="105"/>
    </row>
    <row r="360" spans="1:5" s="100" customFormat="1" ht="15.75">
      <c r="A360" s="105"/>
      <c r="E360" s="105"/>
    </row>
    <row r="361" spans="1:5" s="100" customFormat="1" ht="15.75">
      <c r="A361" s="105"/>
      <c r="E361" s="105"/>
    </row>
    <row r="362" spans="1:5" s="100" customFormat="1" ht="15.75">
      <c r="A362" s="105"/>
      <c r="E362" s="105"/>
    </row>
    <row r="363" spans="1:5" s="100" customFormat="1" ht="15.75">
      <c r="A363" s="105"/>
      <c r="E363" s="105"/>
    </row>
    <row r="364" spans="1:5" s="100" customFormat="1" ht="15.75">
      <c r="A364" s="105"/>
      <c r="E364" s="105"/>
    </row>
    <row r="365" spans="1:5" s="100" customFormat="1" ht="15.75">
      <c r="A365" s="105"/>
      <c r="E365" s="105"/>
    </row>
    <row r="366" spans="1:5" s="100" customFormat="1" ht="15.75">
      <c r="A366" s="105"/>
      <c r="E366" s="105"/>
    </row>
    <row r="367" spans="1:5" s="100" customFormat="1" ht="15.75">
      <c r="A367" s="105"/>
      <c r="E367" s="105"/>
    </row>
    <row r="368" spans="1:5" s="100" customFormat="1" ht="15.75">
      <c r="A368" s="105"/>
      <c r="E368" s="105"/>
    </row>
    <row r="369" spans="1:5" s="100" customFormat="1" ht="15.75">
      <c r="A369" s="105"/>
      <c r="E369" s="105"/>
    </row>
    <row r="370" spans="1:5" s="100" customFormat="1" ht="15.75">
      <c r="A370" s="105"/>
      <c r="E370" s="105"/>
    </row>
    <row r="371" spans="1:5" s="100" customFormat="1" ht="15.75">
      <c r="A371" s="105"/>
      <c r="E371" s="105"/>
    </row>
    <row r="372" spans="1:5" s="100" customFormat="1" ht="15.75">
      <c r="A372" s="105"/>
      <c r="E372" s="105"/>
    </row>
    <row r="373" spans="1:5" s="100" customFormat="1" ht="15.75">
      <c r="A373" s="105"/>
      <c r="E373" s="105"/>
    </row>
    <row r="374" spans="1:5" s="100" customFormat="1" ht="15.75">
      <c r="A374" s="105"/>
      <c r="E374" s="105"/>
    </row>
    <row r="375" spans="1:5" s="100" customFormat="1" ht="15.75">
      <c r="A375" s="105"/>
      <c r="E375" s="105"/>
    </row>
    <row r="376" spans="1:5" s="100" customFormat="1" ht="15.75">
      <c r="A376" s="105"/>
      <c r="E376" s="105"/>
    </row>
    <row r="377" spans="1:5" s="100" customFormat="1" ht="15.75">
      <c r="A377" s="105"/>
      <c r="E377" s="105"/>
    </row>
    <row r="378" spans="1:5" s="100" customFormat="1" ht="15.75">
      <c r="A378" s="105"/>
      <c r="E378" s="105"/>
    </row>
    <row r="379" spans="1:5" s="100" customFormat="1" ht="15.75">
      <c r="A379" s="105"/>
      <c r="E379" s="105"/>
    </row>
    <row r="380" spans="1:5" s="100" customFormat="1" ht="15.75">
      <c r="A380" s="105"/>
      <c r="E380" s="105"/>
    </row>
    <row r="381" spans="1:5" s="100" customFormat="1" ht="15.75">
      <c r="A381" s="105"/>
      <c r="E381" s="105"/>
    </row>
    <row r="382" spans="1:5" s="100" customFormat="1" ht="15.75">
      <c r="A382" s="105"/>
      <c r="E382" s="105"/>
    </row>
    <row r="383" spans="1:5" s="100" customFormat="1" ht="15.75">
      <c r="A383" s="105"/>
      <c r="E383" s="105"/>
    </row>
    <row r="384" spans="1:5" s="100" customFormat="1" ht="15.75">
      <c r="A384" s="105"/>
      <c r="E384" s="105"/>
    </row>
    <row r="385" spans="1:5" s="100" customFormat="1" ht="15.75">
      <c r="A385" s="105"/>
      <c r="E385" s="105"/>
    </row>
    <row r="386" spans="1:5" s="100" customFormat="1" ht="15.75">
      <c r="A386" s="105"/>
      <c r="E386" s="105"/>
    </row>
    <row r="387" spans="1:5" s="100" customFormat="1" ht="15.75">
      <c r="A387" s="105"/>
      <c r="E387" s="105"/>
    </row>
    <row r="388" spans="1:5" s="100" customFormat="1" ht="15.75">
      <c r="A388" s="105"/>
      <c r="E388" s="105"/>
    </row>
    <row r="389" spans="1:5" s="100" customFormat="1" ht="15.75">
      <c r="A389" s="105"/>
      <c r="E389" s="105"/>
    </row>
    <row r="390" spans="1:5" s="100" customFormat="1" ht="15.75">
      <c r="A390" s="105"/>
      <c r="E390" s="105"/>
    </row>
    <row r="391" spans="1:5" s="100" customFormat="1" ht="15.75">
      <c r="A391" s="105"/>
      <c r="E391" s="105"/>
    </row>
    <row r="392" spans="1:5" s="100" customFormat="1" ht="15.75">
      <c r="A392" s="105"/>
      <c r="E392" s="105"/>
    </row>
    <row r="393" spans="1:5" s="100" customFormat="1" ht="15.75">
      <c r="A393" s="105"/>
      <c r="E393" s="105"/>
    </row>
    <row r="394" spans="1:5" s="100" customFormat="1" ht="15.75">
      <c r="A394" s="105"/>
      <c r="E394" s="105"/>
    </row>
    <row r="395" spans="1:5" s="100" customFormat="1" ht="15.75">
      <c r="A395" s="105"/>
      <c r="E395" s="105"/>
    </row>
    <row r="396" spans="1:5" s="100" customFormat="1" ht="15.75">
      <c r="A396" s="105"/>
      <c r="E396" s="105"/>
    </row>
    <row r="397" spans="1:5" s="100" customFormat="1" ht="15.75">
      <c r="A397" s="105"/>
      <c r="E397" s="105"/>
    </row>
    <row r="398" spans="1:5" s="100" customFormat="1" ht="15.75">
      <c r="A398" s="105"/>
      <c r="E398" s="105"/>
    </row>
    <row r="399" spans="1:5" s="100" customFormat="1" ht="15.75">
      <c r="A399" s="105"/>
      <c r="E399" s="105"/>
    </row>
    <row r="400" spans="1:5" s="100" customFormat="1" ht="15.75">
      <c r="A400" s="105"/>
      <c r="E400" s="105"/>
    </row>
    <row r="401" spans="1:5" s="100" customFormat="1" ht="15.75">
      <c r="A401" s="105"/>
      <c r="E401" s="105"/>
    </row>
    <row r="402" spans="1:5" s="100" customFormat="1" ht="15.75">
      <c r="A402" s="105"/>
      <c r="E402" s="105"/>
    </row>
    <row r="403" spans="1:5" s="100" customFormat="1" ht="15.75">
      <c r="A403" s="105"/>
      <c r="E403" s="105"/>
    </row>
    <row r="404" spans="1:5" s="100" customFormat="1" ht="15.75">
      <c r="A404" s="105"/>
      <c r="E404" s="105"/>
    </row>
    <row r="405" spans="1:5" s="100" customFormat="1" ht="15.75">
      <c r="A405" s="105"/>
      <c r="E405" s="105"/>
    </row>
    <row r="406" spans="1:5" s="100" customFormat="1" ht="15.75">
      <c r="A406" s="105"/>
      <c r="E406" s="105"/>
    </row>
    <row r="407" spans="1:5" s="100" customFormat="1" ht="15.75">
      <c r="A407" s="105"/>
      <c r="E407" s="105"/>
    </row>
    <row r="408" spans="1:5" s="100" customFormat="1" ht="15.75">
      <c r="A408" s="105"/>
      <c r="E408" s="105"/>
    </row>
    <row r="409" spans="1:5" s="100" customFormat="1" ht="15.75">
      <c r="A409" s="105"/>
      <c r="E409" s="105"/>
    </row>
    <row r="410" spans="1:5" s="100" customFormat="1" ht="15.75">
      <c r="A410" s="105"/>
      <c r="E410" s="105"/>
    </row>
    <row r="411" spans="1:5" s="100" customFormat="1" ht="15.75">
      <c r="A411" s="105"/>
      <c r="E411" s="105"/>
    </row>
    <row r="412" spans="1:5" s="100" customFormat="1" ht="15.75">
      <c r="A412" s="105"/>
      <c r="E412" s="105"/>
    </row>
    <row r="413" spans="1:5" s="100" customFormat="1" ht="15.75">
      <c r="A413" s="105"/>
      <c r="E413" s="105"/>
    </row>
    <row r="414" spans="1:5" s="100" customFormat="1" ht="15.75">
      <c r="A414" s="105"/>
      <c r="E414" s="105"/>
    </row>
    <row r="415" spans="1:5" s="100" customFormat="1" ht="15.75">
      <c r="A415" s="105"/>
      <c r="E415" s="105"/>
    </row>
    <row r="416" spans="1:5" s="100" customFormat="1" ht="15.75">
      <c r="A416" s="105"/>
      <c r="E416" s="105"/>
    </row>
    <row r="417" spans="1:5" s="100" customFormat="1" ht="15.75">
      <c r="A417" s="105"/>
      <c r="E417" s="105"/>
    </row>
    <row r="418" spans="1:5" s="100" customFormat="1" ht="15.75">
      <c r="A418" s="105"/>
      <c r="E418" s="105"/>
    </row>
    <row r="419" spans="1:5" s="100" customFormat="1" ht="15.75">
      <c r="A419" s="105"/>
      <c r="E419" s="105"/>
    </row>
    <row r="420" spans="1:5" s="100" customFormat="1" ht="15.75">
      <c r="A420" s="105"/>
      <c r="E420" s="105"/>
    </row>
    <row r="421" spans="1:5" s="100" customFormat="1" ht="15.75">
      <c r="A421" s="105"/>
      <c r="E421" s="105"/>
    </row>
    <row r="422" spans="1:5" s="100" customFormat="1" ht="15.75">
      <c r="A422" s="105"/>
      <c r="E422" s="105"/>
    </row>
    <row r="423" spans="1:5" s="100" customFormat="1" ht="15.75">
      <c r="A423" s="105"/>
      <c r="E423" s="105"/>
    </row>
    <row r="424" spans="1:5" s="100" customFormat="1" ht="15.75">
      <c r="A424" s="105"/>
      <c r="E424" s="105"/>
    </row>
    <row r="425" spans="1:5" s="100" customFormat="1" ht="15.75">
      <c r="A425" s="105"/>
      <c r="E425" s="105"/>
    </row>
    <row r="426" spans="1:5" s="100" customFormat="1" ht="15.75">
      <c r="A426" s="105"/>
      <c r="E426" s="105"/>
    </row>
    <row r="427" spans="1:5" s="100" customFormat="1" ht="15.75">
      <c r="A427" s="105"/>
      <c r="E427" s="105"/>
    </row>
    <row r="428" spans="1:5" s="100" customFormat="1" ht="15.75">
      <c r="A428" s="105"/>
      <c r="E428" s="105"/>
    </row>
    <row r="429" spans="1:5" s="100" customFormat="1" ht="15.75">
      <c r="A429" s="105"/>
      <c r="E429" s="105"/>
    </row>
    <row r="430" spans="1:5" s="100" customFormat="1" ht="15.75">
      <c r="A430" s="105"/>
      <c r="E430" s="105"/>
    </row>
    <row r="431" spans="1:5" s="100" customFormat="1" ht="15.75">
      <c r="A431" s="105"/>
      <c r="E431" s="105"/>
    </row>
    <row r="432" spans="1:5" s="100" customFormat="1" ht="15.75">
      <c r="A432" s="105"/>
      <c r="E432" s="105"/>
    </row>
    <row r="433" spans="1:5" s="100" customFormat="1" ht="15.75">
      <c r="A433" s="105"/>
      <c r="E433" s="105"/>
    </row>
    <row r="434" spans="1:5" s="100" customFormat="1" ht="15.75">
      <c r="A434" s="105"/>
      <c r="E434" s="105"/>
    </row>
    <row r="435" spans="1:5" s="100" customFormat="1" ht="15.75">
      <c r="A435" s="105"/>
      <c r="E435" s="105"/>
    </row>
    <row r="436" spans="1:5" s="100" customFormat="1" ht="15.75">
      <c r="A436" s="105"/>
      <c r="E436" s="105"/>
    </row>
    <row r="437" spans="1:5" s="100" customFormat="1" ht="15.75">
      <c r="A437" s="105"/>
      <c r="E437" s="105"/>
    </row>
    <row r="438" spans="1:5" s="100" customFormat="1" ht="15.75">
      <c r="A438" s="105"/>
      <c r="E438" s="105"/>
    </row>
    <row r="439" spans="1:5" s="100" customFormat="1" ht="15.75">
      <c r="A439" s="105"/>
      <c r="E439" s="105"/>
    </row>
    <row r="440" spans="1:5" s="100" customFormat="1" ht="15.75">
      <c r="A440" s="105"/>
      <c r="E440" s="105"/>
    </row>
    <row r="441" spans="1:5" s="100" customFormat="1" ht="15.75">
      <c r="A441" s="105"/>
      <c r="E441" s="105"/>
    </row>
    <row r="442" spans="1:5" s="100" customFormat="1" ht="15.75">
      <c r="A442" s="105"/>
      <c r="E442" s="105"/>
    </row>
    <row r="443" spans="1:5" s="100" customFormat="1" ht="15.75">
      <c r="A443" s="105"/>
      <c r="E443" s="105"/>
    </row>
    <row r="444" spans="1:5" s="100" customFormat="1" ht="15.75">
      <c r="A444" s="105"/>
      <c r="E444" s="105"/>
    </row>
    <row r="445" spans="1:5" s="100" customFormat="1" ht="15.75">
      <c r="A445" s="105"/>
      <c r="E445" s="105"/>
    </row>
    <row r="446" spans="1:5" s="100" customFormat="1" ht="15.75">
      <c r="A446" s="105"/>
      <c r="E446" s="105"/>
    </row>
    <row r="447" spans="1:5" s="100" customFormat="1" ht="15.75">
      <c r="A447" s="105"/>
      <c r="E447" s="105"/>
    </row>
    <row r="448" spans="1:5" s="100" customFormat="1" ht="15.75">
      <c r="A448" s="105"/>
      <c r="E448" s="105"/>
    </row>
    <row r="449" spans="1:5" s="100" customFormat="1" ht="15.75">
      <c r="A449" s="105"/>
      <c r="E449" s="105"/>
    </row>
    <row r="450" spans="1:5" s="100" customFormat="1" ht="15.75">
      <c r="A450" s="105"/>
      <c r="E450" s="105"/>
    </row>
    <row r="451" spans="1:5" s="100" customFormat="1" ht="15.75">
      <c r="A451" s="105"/>
      <c r="E451" s="105"/>
    </row>
    <row r="452" spans="1:5" s="100" customFormat="1" ht="15.75">
      <c r="A452" s="105"/>
      <c r="E452" s="105"/>
    </row>
    <row r="453" spans="1:5" s="100" customFormat="1" ht="15.75">
      <c r="A453" s="105"/>
      <c r="E453" s="105"/>
    </row>
    <row r="454" spans="1:5" s="100" customFormat="1" ht="15.75">
      <c r="A454" s="105"/>
      <c r="E454" s="105"/>
    </row>
    <row r="455" spans="1:5" s="100" customFormat="1" ht="15.75">
      <c r="A455" s="105"/>
      <c r="E455" s="105"/>
    </row>
    <row r="456" spans="1:5" s="100" customFormat="1" ht="15.75">
      <c r="A456" s="105"/>
      <c r="E456" s="105"/>
    </row>
    <row r="457" spans="1:5" s="100" customFormat="1" ht="15.75">
      <c r="A457" s="105"/>
      <c r="E457" s="105"/>
    </row>
    <row r="458" spans="1:5" s="100" customFormat="1" ht="15.75">
      <c r="A458" s="105"/>
      <c r="E458" s="105"/>
    </row>
    <row r="459" spans="1:5" s="100" customFormat="1" ht="15.75">
      <c r="A459" s="105"/>
      <c r="E459" s="105"/>
    </row>
    <row r="460" spans="1:5" s="100" customFormat="1" ht="15.75">
      <c r="A460" s="105"/>
      <c r="E460" s="105"/>
    </row>
    <row r="461" spans="1:5" s="100" customFormat="1" ht="15.75">
      <c r="A461" s="105"/>
      <c r="E461" s="105"/>
    </row>
    <row r="462" spans="1:5" s="100" customFormat="1" ht="15.75">
      <c r="A462" s="105"/>
      <c r="E462" s="105"/>
    </row>
    <row r="463" spans="1:5" s="100" customFormat="1" ht="15.75">
      <c r="A463" s="105"/>
      <c r="E463" s="105"/>
    </row>
    <row r="464" spans="1:5" s="100" customFormat="1" ht="15.75">
      <c r="A464" s="105"/>
      <c r="E464" s="105"/>
    </row>
    <row r="465" spans="1:5" s="100" customFormat="1" ht="15.75">
      <c r="A465" s="105"/>
      <c r="E465" s="105"/>
    </row>
    <row r="466" spans="1:5" s="100" customFormat="1" ht="15.75">
      <c r="A466" s="105"/>
      <c r="E466" s="105"/>
    </row>
    <row r="467" spans="1:5" s="100" customFormat="1" ht="15.75">
      <c r="A467" s="105"/>
      <c r="E467" s="105"/>
    </row>
    <row r="468" spans="1:5" s="100" customFormat="1" ht="15.75">
      <c r="A468" s="105"/>
      <c r="E468" s="105"/>
    </row>
    <row r="469" spans="1:5" s="100" customFormat="1" ht="15.75">
      <c r="A469" s="105"/>
      <c r="E469" s="105"/>
    </row>
    <row r="470" spans="1:5" s="100" customFormat="1" ht="15.75">
      <c r="A470" s="105"/>
      <c r="E470" s="105"/>
    </row>
    <row r="471" spans="1:5" s="100" customFormat="1" ht="15.75">
      <c r="A471" s="105"/>
      <c r="E471" s="105"/>
    </row>
    <row r="472" spans="1:5" s="100" customFormat="1" ht="15.75">
      <c r="A472" s="105"/>
      <c r="E472" s="105"/>
    </row>
    <row r="473" spans="1:5" s="100" customFormat="1" ht="15.75">
      <c r="A473" s="105"/>
      <c r="E473" s="105"/>
    </row>
    <row r="474" spans="1:5" s="100" customFormat="1" ht="15.75">
      <c r="A474" s="105"/>
      <c r="E474" s="105"/>
    </row>
    <row r="475" spans="1:5" s="100" customFormat="1" ht="15.75">
      <c r="A475" s="105"/>
      <c r="E475" s="105"/>
    </row>
    <row r="476" spans="1:5" s="100" customFormat="1" ht="15.75">
      <c r="A476" s="105"/>
      <c r="E476" s="105"/>
    </row>
    <row r="477" spans="1:5" s="100" customFormat="1" ht="15.75">
      <c r="A477" s="105"/>
      <c r="E477" s="105"/>
    </row>
    <row r="478" spans="1:5" s="100" customFormat="1" ht="15.75">
      <c r="A478" s="105"/>
      <c r="E478" s="105"/>
    </row>
    <row r="479" spans="1:5" s="100" customFormat="1" ht="15.75">
      <c r="A479" s="105"/>
      <c r="E479" s="105"/>
    </row>
    <row r="480" spans="1:5" s="100" customFormat="1" ht="15.75">
      <c r="A480" s="105"/>
      <c r="E480" s="105"/>
    </row>
    <row r="481" spans="1:5" s="100" customFormat="1" ht="15.75">
      <c r="A481" s="105"/>
      <c r="E481" s="105"/>
    </row>
    <row r="482" spans="1:5" s="100" customFormat="1" ht="15.75">
      <c r="A482" s="105"/>
      <c r="E482" s="105"/>
    </row>
    <row r="483" spans="1:5" s="100" customFormat="1" ht="15.75">
      <c r="A483" s="105"/>
      <c r="E483" s="105"/>
    </row>
    <row r="484" spans="1:5" s="100" customFormat="1" ht="15.75">
      <c r="A484" s="105"/>
      <c r="E484" s="105"/>
    </row>
    <row r="485" spans="1:5" s="100" customFormat="1" ht="15.75">
      <c r="A485" s="105"/>
      <c r="E485" s="105"/>
    </row>
    <row r="486" spans="1:5" s="100" customFormat="1" ht="15.75">
      <c r="A486" s="105"/>
      <c r="E486" s="105"/>
    </row>
    <row r="487" spans="1:5" s="100" customFormat="1" ht="15.75">
      <c r="A487" s="105"/>
      <c r="E487" s="105"/>
    </row>
    <row r="488" spans="1:5" s="100" customFormat="1" ht="15.75">
      <c r="A488" s="105"/>
      <c r="E488" s="105"/>
    </row>
    <row r="489" spans="1:5" s="100" customFormat="1" ht="15.75">
      <c r="A489" s="105"/>
      <c r="E489" s="105"/>
    </row>
    <row r="490" spans="1:5" s="100" customFormat="1" ht="15.75">
      <c r="A490" s="105"/>
      <c r="E490" s="105"/>
    </row>
    <row r="491" spans="1:5" s="100" customFormat="1" ht="15.75">
      <c r="A491" s="105"/>
      <c r="E491" s="105"/>
    </row>
    <row r="492" spans="1:5" s="100" customFormat="1" ht="15.75">
      <c r="A492" s="105"/>
      <c r="E492" s="105"/>
    </row>
    <row r="493" spans="1:5" s="100" customFormat="1" ht="15.75">
      <c r="A493" s="105"/>
      <c r="E493" s="105"/>
    </row>
    <row r="494" spans="1:5" s="100" customFormat="1" ht="15.75">
      <c r="A494" s="105"/>
      <c r="E494" s="105"/>
    </row>
    <row r="495" spans="1:5" s="100" customFormat="1" ht="15.75">
      <c r="A495" s="105"/>
      <c r="E495" s="105"/>
    </row>
    <row r="496" spans="1:5" s="100" customFormat="1" ht="15.75">
      <c r="A496" s="105"/>
      <c r="E496" s="105"/>
    </row>
    <row r="497" spans="1:5" s="100" customFormat="1" ht="15.75">
      <c r="A497" s="105"/>
      <c r="E497" s="105"/>
    </row>
    <row r="498" spans="1:5" s="100" customFormat="1" ht="15.75">
      <c r="A498" s="105"/>
      <c r="E498" s="105"/>
    </row>
    <row r="499" spans="1:5" s="100" customFormat="1" ht="15.75">
      <c r="A499" s="105"/>
      <c r="E499" s="105"/>
    </row>
    <row r="500" spans="1:5" s="100" customFormat="1" ht="15.75">
      <c r="A500" s="105"/>
      <c r="E500" s="105"/>
    </row>
    <row r="501" spans="1:5" s="100" customFormat="1" ht="15.75">
      <c r="A501" s="105"/>
      <c r="E501" s="105"/>
    </row>
    <row r="502" spans="1:5" s="100" customFormat="1" ht="15.75">
      <c r="A502" s="105"/>
      <c r="E502" s="105"/>
    </row>
    <row r="503" spans="1:5" s="100" customFormat="1" ht="15.75">
      <c r="A503" s="105"/>
      <c r="E503" s="105"/>
    </row>
    <row r="504" spans="1:5" s="100" customFormat="1" ht="15.75">
      <c r="A504" s="105"/>
      <c r="E504" s="105"/>
    </row>
    <row r="505" spans="1:5" s="100" customFormat="1" ht="15.75">
      <c r="A505" s="105"/>
      <c r="E505" s="105"/>
    </row>
    <row r="506" spans="1:5" s="100" customFormat="1" ht="15.75">
      <c r="A506" s="105"/>
      <c r="E506" s="105"/>
    </row>
    <row r="507" spans="1:5" s="100" customFormat="1" ht="15.75">
      <c r="A507" s="105"/>
      <c r="E507" s="105"/>
    </row>
    <row r="508" spans="1:5" s="100" customFormat="1" ht="15.75">
      <c r="A508" s="105"/>
      <c r="E508" s="105"/>
    </row>
    <row r="509" spans="1:5" s="100" customFormat="1" ht="15.75">
      <c r="A509" s="105"/>
      <c r="E509" s="105"/>
    </row>
    <row r="510" spans="1:5" s="100" customFormat="1" ht="15.75">
      <c r="A510" s="105"/>
      <c r="E510" s="105"/>
    </row>
    <row r="511" spans="1:5" s="100" customFormat="1" ht="15.75">
      <c r="A511" s="105"/>
      <c r="E511" s="105"/>
    </row>
    <row r="512" spans="1:5" s="100" customFormat="1" ht="15.75">
      <c r="A512" s="105"/>
      <c r="E512" s="105"/>
    </row>
    <row r="513" spans="1:5" s="100" customFormat="1" ht="15.75">
      <c r="A513" s="105"/>
      <c r="E513" s="105"/>
    </row>
    <row r="514" spans="1:5" s="100" customFormat="1" ht="15.75">
      <c r="A514" s="105"/>
      <c r="E514" s="105"/>
    </row>
    <row r="515" spans="1:5" s="100" customFormat="1" ht="15.75">
      <c r="A515" s="105"/>
      <c r="E515" s="105"/>
    </row>
    <row r="516" spans="1:5" s="100" customFormat="1" ht="15.75">
      <c r="A516" s="105"/>
      <c r="E516" s="105"/>
    </row>
    <row r="517" spans="1:5" s="100" customFormat="1" ht="15.75">
      <c r="A517" s="105"/>
      <c r="E517" s="105"/>
    </row>
    <row r="518" spans="1:5" s="100" customFormat="1" ht="15.75">
      <c r="A518" s="105"/>
      <c r="E518" s="105"/>
    </row>
    <row r="519" spans="1:5" s="100" customFormat="1" ht="15.75">
      <c r="A519" s="105"/>
      <c r="E519" s="105"/>
    </row>
    <row r="520" spans="1:5" s="100" customFormat="1" ht="15.75">
      <c r="A520" s="105"/>
      <c r="E520" s="105"/>
    </row>
    <row r="521" spans="1:5" s="100" customFormat="1" ht="15.75">
      <c r="A521" s="105"/>
      <c r="E521" s="105"/>
    </row>
    <row r="522" spans="1:5" s="100" customFormat="1" ht="15.75">
      <c r="A522" s="105"/>
      <c r="E522" s="105"/>
    </row>
    <row r="523" spans="1:5" s="100" customFormat="1" ht="15.75">
      <c r="A523" s="105"/>
      <c r="E523" s="105"/>
    </row>
    <row r="524" spans="1:5" s="100" customFormat="1" ht="15.75">
      <c r="A524" s="105"/>
      <c r="E524" s="105"/>
    </row>
    <row r="525" spans="1:5" s="100" customFormat="1" ht="15.75">
      <c r="A525" s="105"/>
      <c r="E525" s="105"/>
    </row>
    <row r="526" spans="1:5" s="100" customFormat="1" ht="15.75">
      <c r="A526" s="105"/>
      <c r="E526" s="105"/>
    </row>
    <row r="527" spans="1:5" s="100" customFormat="1" ht="15.75">
      <c r="A527" s="105"/>
      <c r="E527" s="105"/>
    </row>
    <row r="528" spans="1:5" s="100" customFormat="1" ht="15.75">
      <c r="A528" s="105"/>
      <c r="E528" s="105"/>
    </row>
    <row r="529" spans="1:5" s="100" customFormat="1" ht="15.75">
      <c r="A529" s="105"/>
      <c r="E529" s="105"/>
    </row>
    <row r="530" spans="1:5" s="100" customFormat="1" ht="15.75">
      <c r="A530" s="105"/>
      <c r="E530" s="105"/>
    </row>
    <row r="531" spans="1:5" s="100" customFormat="1" ht="15.75">
      <c r="A531" s="105"/>
      <c r="E531" s="105"/>
    </row>
    <row r="532" spans="1:5" s="100" customFormat="1" ht="15.75">
      <c r="A532" s="105"/>
      <c r="E532" s="105"/>
    </row>
    <row r="533" spans="1:5" s="100" customFormat="1" ht="15.75">
      <c r="A533" s="105"/>
      <c r="E533" s="105"/>
    </row>
    <row r="534" spans="1:5" s="100" customFormat="1" ht="15.75">
      <c r="A534" s="105"/>
      <c r="E534" s="105"/>
    </row>
    <row r="535" spans="1:5" s="100" customFormat="1" ht="15.75">
      <c r="A535" s="105"/>
      <c r="E535" s="105"/>
    </row>
    <row r="536" spans="1:5" s="100" customFormat="1" ht="15.75">
      <c r="A536" s="105"/>
      <c r="E536" s="105"/>
    </row>
    <row r="537" spans="1:5" s="100" customFormat="1" ht="15.75">
      <c r="A537" s="105"/>
      <c r="E537" s="105"/>
    </row>
    <row r="538" spans="1:5" s="100" customFormat="1" ht="15.75">
      <c r="A538" s="105"/>
      <c r="E538" s="105"/>
    </row>
    <row r="539" spans="1:5" s="100" customFormat="1" ht="15.75">
      <c r="A539" s="105"/>
      <c r="E539" s="105"/>
    </row>
    <row r="540" spans="1:5" s="100" customFormat="1" ht="15.75">
      <c r="A540" s="105"/>
      <c r="E540" s="105"/>
    </row>
    <row r="541" spans="1:5" s="100" customFormat="1" ht="15.75">
      <c r="A541" s="105"/>
      <c r="E541" s="105"/>
    </row>
    <row r="542" spans="1:5" s="100" customFormat="1" ht="15.75">
      <c r="A542" s="105"/>
      <c r="E542" s="105"/>
    </row>
    <row r="543" spans="1:5" s="100" customFormat="1" ht="15.75">
      <c r="A543" s="105"/>
      <c r="E543" s="105"/>
    </row>
    <row r="544" spans="1:5" s="100" customFormat="1" ht="15.75">
      <c r="A544" s="105"/>
      <c r="E544" s="105"/>
    </row>
    <row r="545" spans="1:5" s="100" customFormat="1" ht="15.75">
      <c r="A545" s="105"/>
      <c r="E545" s="105"/>
    </row>
    <row r="546" spans="1:5" s="100" customFormat="1" ht="15.75">
      <c r="A546" s="105"/>
      <c r="E546" s="105"/>
    </row>
    <row r="547" spans="1:5" s="100" customFormat="1" ht="15.75">
      <c r="A547" s="105"/>
      <c r="E547" s="105"/>
    </row>
    <row r="548" spans="1:5" s="100" customFormat="1" ht="15.75">
      <c r="A548" s="105"/>
      <c r="E548" s="105"/>
    </row>
    <row r="549" spans="1:5" s="100" customFormat="1" ht="15.75">
      <c r="A549" s="105"/>
      <c r="E549" s="105"/>
    </row>
    <row r="550" spans="1:5" s="100" customFormat="1" ht="15.75">
      <c r="A550" s="105"/>
      <c r="E550" s="105"/>
    </row>
    <row r="551" spans="1:5" s="100" customFormat="1" ht="15.75">
      <c r="A551" s="105"/>
      <c r="E551" s="105"/>
    </row>
    <row r="552" spans="1:5" s="100" customFormat="1" ht="15.75">
      <c r="A552" s="105"/>
      <c r="E552" s="105"/>
    </row>
    <row r="553" spans="1:5" s="100" customFormat="1" ht="15.75">
      <c r="A553" s="105"/>
      <c r="E553" s="105"/>
    </row>
    <row r="554" spans="1:5" s="100" customFormat="1" ht="15.75">
      <c r="A554" s="105"/>
      <c r="E554" s="105"/>
    </row>
    <row r="555" spans="1:5" s="100" customFormat="1" ht="15.75">
      <c r="A555" s="105"/>
      <c r="E555" s="105"/>
    </row>
    <row r="556" spans="1:5" s="100" customFormat="1" ht="15.75">
      <c r="A556" s="105"/>
      <c r="E556" s="105"/>
    </row>
    <row r="557" spans="1:5" s="100" customFormat="1" ht="15.75">
      <c r="A557" s="105"/>
      <c r="E557" s="105"/>
    </row>
    <row r="558" spans="1:5" s="100" customFormat="1" ht="15.75">
      <c r="A558" s="105"/>
      <c r="E558" s="105"/>
    </row>
    <row r="559" spans="1:5" s="100" customFormat="1" ht="15.75">
      <c r="A559" s="105"/>
      <c r="E559" s="105"/>
    </row>
    <row r="560" spans="1:5" s="100" customFormat="1" ht="15.75">
      <c r="A560" s="105"/>
      <c r="E560" s="105"/>
    </row>
    <row r="561" spans="1:5" s="100" customFormat="1" ht="15.75">
      <c r="A561" s="105"/>
      <c r="E561" s="105"/>
    </row>
    <row r="562" spans="1:5" s="100" customFormat="1" ht="15.75">
      <c r="A562" s="105"/>
      <c r="E562" s="105"/>
    </row>
    <row r="563" spans="1:5" s="100" customFormat="1" ht="15.75">
      <c r="A563" s="105"/>
      <c r="E563" s="105"/>
    </row>
    <row r="564" spans="1:5" s="100" customFormat="1" ht="15.75">
      <c r="A564" s="105"/>
      <c r="E564" s="105"/>
    </row>
    <row r="565" spans="1:5" s="100" customFormat="1" ht="15.75">
      <c r="A565" s="105"/>
      <c r="E565" s="105"/>
    </row>
    <row r="566" spans="1:5" s="100" customFormat="1" ht="15.75">
      <c r="A566" s="105"/>
      <c r="E566" s="105"/>
    </row>
    <row r="567" spans="1:5" s="100" customFormat="1" ht="15.75">
      <c r="A567" s="105"/>
      <c r="E567" s="105"/>
    </row>
    <row r="568" spans="1:5" s="100" customFormat="1" ht="15.75">
      <c r="A568" s="105"/>
      <c r="E568" s="105"/>
    </row>
    <row r="569" spans="1:5" s="100" customFormat="1" ht="15.75">
      <c r="A569" s="105"/>
      <c r="E569" s="105"/>
    </row>
    <row r="570" spans="1:5" s="100" customFormat="1" ht="15.75">
      <c r="A570" s="105"/>
      <c r="E570" s="105"/>
    </row>
    <row r="571" spans="1:5" s="100" customFormat="1" ht="15.75">
      <c r="A571" s="105"/>
      <c r="E571" s="105"/>
    </row>
    <row r="572" spans="1:5" s="100" customFormat="1" ht="15.75">
      <c r="A572" s="105"/>
      <c r="E572" s="105"/>
    </row>
    <row r="573" spans="1:5" s="100" customFormat="1" ht="15.75">
      <c r="A573" s="105"/>
      <c r="E573" s="105"/>
    </row>
    <row r="574" spans="1:5" s="100" customFormat="1" ht="15.75">
      <c r="A574" s="105"/>
      <c r="E574" s="105"/>
    </row>
    <row r="575" spans="1:5" s="100" customFormat="1" ht="15.75">
      <c r="A575" s="105"/>
      <c r="E575" s="105"/>
    </row>
    <row r="576" spans="1:5" s="100" customFormat="1" ht="15.75">
      <c r="A576" s="105"/>
      <c r="E576" s="105"/>
    </row>
    <row r="577" spans="1:5" s="100" customFormat="1" ht="15.75">
      <c r="A577" s="105"/>
      <c r="E577" s="105"/>
    </row>
    <row r="578" spans="1:5" s="100" customFormat="1" ht="15.75">
      <c r="A578" s="105"/>
      <c r="E578" s="105"/>
    </row>
    <row r="579" spans="1:5" s="100" customFormat="1" ht="15.75">
      <c r="A579" s="105"/>
      <c r="E579" s="105"/>
    </row>
    <row r="580" spans="1:5" s="100" customFormat="1" ht="15.75">
      <c r="A580" s="105"/>
      <c r="E580" s="105"/>
    </row>
    <row r="581" spans="1:5" s="100" customFormat="1" ht="15.75">
      <c r="A581" s="105"/>
      <c r="E581" s="105"/>
    </row>
    <row r="582" spans="1:5" s="100" customFormat="1" ht="15.75">
      <c r="A582" s="105"/>
      <c r="E582" s="105"/>
    </row>
    <row r="583" spans="1:5" s="100" customFormat="1" ht="15.75">
      <c r="A583" s="105"/>
      <c r="E583" s="105"/>
    </row>
    <row r="584" spans="1:5" s="100" customFormat="1" ht="15.75">
      <c r="A584" s="105"/>
      <c r="E584" s="105"/>
    </row>
    <row r="585" spans="1:5" s="100" customFormat="1" ht="15.75">
      <c r="A585" s="105"/>
      <c r="E585" s="105"/>
    </row>
    <row r="586" spans="1:5" s="100" customFormat="1" ht="15.75">
      <c r="A586" s="105"/>
      <c r="E586" s="105"/>
    </row>
    <row r="587" spans="1:5" s="100" customFormat="1" ht="15.75">
      <c r="A587" s="105"/>
      <c r="E587" s="105"/>
    </row>
    <row r="588" spans="1:5" s="100" customFormat="1" ht="15.75">
      <c r="A588" s="105"/>
      <c r="E588" s="105"/>
    </row>
    <row r="589" spans="1:5" s="100" customFormat="1" ht="15.75">
      <c r="A589" s="105"/>
      <c r="E589" s="105"/>
    </row>
    <row r="590" spans="1:5" s="100" customFormat="1" ht="15.75">
      <c r="A590" s="105"/>
      <c r="E590" s="105"/>
    </row>
    <row r="591" spans="1:5" s="100" customFormat="1" ht="15.75">
      <c r="A591" s="105"/>
      <c r="E591" s="105"/>
    </row>
    <row r="592" spans="1:5" s="100" customFormat="1" ht="15.75">
      <c r="A592" s="105"/>
      <c r="E592" s="105"/>
    </row>
    <row r="593" spans="1:5" s="100" customFormat="1" ht="15.75">
      <c r="A593" s="105"/>
      <c r="E593" s="105"/>
    </row>
    <row r="594" spans="1:5" s="100" customFormat="1" ht="15.75">
      <c r="A594" s="105"/>
      <c r="E594" s="105"/>
    </row>
    <row r="595" spans="1:5" s="100" customFormat="1" ht="15.75">
      <c r="A595" s="105"/>
      <c r="E595" s="105"/>
    </row>
    <row r="596" spans="1:5" s="100" customFormat="1" ht="15.75">
      <c r="A596" s="105"/>
      <c r="E596" s="105"/>
    </row>
    <row r="597" spans="1:5" s="100" customFormat="1" ht="15.75">
      <c r="A597" s="105"/>
      <c r="E597" s="105"/>
    </row>
    <row r="598" spans="1:5" s="100" customFormat="1" ht="15.75">
      <c r="A598" s="105"/>
      <c r="E598" s="105"/>
    </row>
    <row r="599" spans="1:5" s="100" customFormat="1" ht="15.75">
      <c r="A599" s="105"/>
      <c r="E599" s="105"/>
    </row>
    <row r="600" spans="1:5" s="100" customFormat="1" ht="15.75">
      <c r="A600" s="105"/>
      <c r="E600" s="105"/>
    </row>
    <row r="601" spans="1:5" s="100" customFormat="1" ht="15.75">
      <c r="A601" s="105"/>
      <c r="E601" s="105"/>
    </row>
    <row r="602" spans="1:5" s="100" customFormat="1" ht="15.75">
      <c r="A602" s="105"/>
      <c r="E602" s="105"/>
    </row>
    <row r="603" spans="1:5" s="100" customFormat="1" ht="15.75">
      <c r="A603" s="105"/>
      <c r="E603" s="105"/>
    </row>
    <row r="604" spans="1:5" s="100" customFormat="1" ht="15.75">
      <c r="A604" s="105"/>
      <c r="E604" s="105"/>
    </row>
    <row r="605" spans="1:5" s="100" customFormat="1" ht="15.75">
      <c r="A605" s="105"/>
      <c r="E605" s="105"/>
    </row>
    <row r="606" spans="1:5" s="100" customFormat="1" ht="15.75">
      <c r="A606" s="105"/>
      <c r="E606" s="105"/>
    </row>
    <row r="607" spans="1:5" s="100" customFormat="1" ht="15.75">
      <c r="A607" s="105"/>
      <c r="E607" s="105"/>
    </row>
    <row r="608" spans="1:5" s="100" customFormat="1" ht="15.75">
      <c r="A608" s="105"/>
      <c r="E608" s="105"/>
    </row>
    <row r="609" spans="1:5" s="100" customFormat="1" ht="15.75">
      <c r="A609" s="105"/>
      <c r="E609" s="105"/>
    </row>
    <row r="610" spans="1:5" s="100" customFormat="1" ht="15.75">
      <c r="A610" s="105"/>
      <c r="E610" s="105"/>
    </row>
    <row r="611" spans="1:5" s="100" customFormat="1" ht="15.75">
      <c r="A611" s="105"/>
      <c r="E611" s="105"/>
    </row>
    <row r="612" spans="1:5" s="100" customFormat="1" ht="15.75">
      <c r="A612" s="105"/>
      <c r="E612" s="105"/>
    </row>
    <row r="613" spans="1:5" s="100" customFormat="1" ht="15.75">
      <c r="A613" s="105"/>
      <c r="E613" s="105"/>
    </row>
    <row r="614" spans="1:5" s="100" customFormat="1" ht="15.75">
      <c r="A614" s="105"/>
      <c r="E614" s="105"/>
    </row>
    <row r="615" spans="1:5" s="100" customFormat="1" ht="15.75">
      <c r="A615" s="105"/>
      <c r="E615" s="105"/>
    </row>
    <row r="616" spans="1:5" s="100" customFormat="1" ht="15.75">
      <c r="A616" s="105"/>
      <c r="E616" s="105"/>
    </row>
    <row r="617" spans="1:5" s="100" customFormat="1" ht="15.75">
      <c r="A617" s="105"/>
      <c r="E617" s="105"/>
    </row>
    <row r="618" spans="1:5" s="100" customFormat="1" ht="15.75">
      <c r="A618" s="105"/>
      <c r="E618" s="105"/>
    </row>
    <row r="619" spans="1:5" s="100" customFormat="1" ht="15.75">
      <c r="A619" s="105"/>
      <c r="E619" s="105"/>
    </row>
    <row r="620" spans="1:5" s="100" customFormat="1" ht="15.75">
      <c r="A620" s="105"/>
      <c r="E620" s="105"/>
    </row>
    <row r="621" spans="1:5" s="100" customFormat="1" ht="15.75">
      <c r="A621" s="105"/>
      <c r="E621" s="105"/>
    </row>
    <row r="622" spans="1:5" s="100" customFormat="1" ht="15.75">
      <c r="A622" s="105"/>
      <c r="E622" s="105"/>
    </row>
    <row r="623" spans="1:5" s="100" customFormat="1" ht="15.75">
      <c r="A623" s="105"/>
      <c r="E623" s="105"/>
    </row>
    <row r="624" spans="1:5" s="100" customFormat="1" ht="15.75">
      <c r="A624" s="105"/>
      <c r="E624" s="105"/>
    </row>
    <row r="625" spans="1:5" s="100" customFormat="1" ht="15.75">
      <c r="A625" s="105"/>
      <c r="E625" s="105"/>
    </row>
    <row r="626" spans="1:5" s="100" customFormat="1" ht="15.75">
      <c r="A626" s="105"/>
      <c r="E626" s="105"/>
    </row>
    <row r="627" spans="1:5" s="100" customFormat="1" ht="15.75">
      <c r="A627" s="105"/>
      <c r="E627" s="105"/>
    </row>
    <row r="628" spans="1:5" s="100" customFormat="1" ht="15.75">
      <c r="A628" s="105"/>
      <c r="E628" s="105"/>
    </row>
    <row r="629" spans="1:5" s="100" customFormat="1" ht="15.75">
      <c r="A629" s="105"/>
      <c r="E629" s="105"/>
    </row>
    <row r="630" spans="1:5" s="100" customFormat="1" ht="15.75">
      <c r="A630" s="105"/>
      <c r="E630" s="105"/>
    </row>
    <row r="631" spans="1:5" s="100" customFormat="1" ht="15.75">
      <c r="A631" s="105"/>
      <c r="E631" s="105"/>
    </row>
    <row r="632" spans="1:5" s="100" customFormat="1" ht="15.75">
      <c r="A632" s="105"/>
      <c r="E632" s="105"/>
    </row>
    <row r="633" spans="1:5" s="100" customFormat="1" ht="15.75">
      <c r="A633" s="105"/>
      <c r="E633" s="105"/>
    </row>
    <row r="634" spans="1:5" s="100" customFormat="1" ht="15.75">
      <c r="A634" s="105"/>
      <c r="E634" s="105"/>
    </row>
    <row r="635" spans="1:5" s="100" customFormat="1" ht="15.75">
      <c r="A635" s="105"/>
      <c r="E635" s="105"/>
    </row>
    <row r="636" spans="1:5" s="100" customFormat="1" ht="15.75">
      <c r="A636" s="105"/>
      <c r="E636" s="105"/>
    </row>
    <row r="637" spans="1:5" s="100" customFormat="1" ht="15.75">
      <c r="A637" s="105"/>
      <c r="E637" s="105"/>
    </row>
    <row r="638" spans="1:5" s="100" customFormat="1" ht="15.75">
      <c r="A638" s="105"/>
      <c r="E638" s="105"/>
    </row>
    <row r="639" spans="1:5" s="100" customFormat="1" ht="15.75">
      <c r="A639" s="105"/>
      <c r="E639" s="105"/>
    </row>
    <row r="640" spans="1:5" s="100" customFormat="1" ht="15.75">
      <c r="A640" s="105"/>
      <c r="E640" s="105"/>
    </row>
    <row r="641" spans="1:5" s="100" customFormat="1" ht="15.75">
      <c r="A641" s="105"/>
      <c r="E641" s="105"/>
    </row>
    <row r="642" spans="1:5" s="100" customFormat="1" ht="15.75">
      <c r="A642" s="105"/>
      <c r="E642" s="105"/>
    </row>
    <row r="643" spans="1:5" s="100" customFormat="1" ht="15.75">
      <c r="A643" s="105"/>
      <c r="E643" s="105"/>
    </row>
    <row r="644" spans="1:5" s="100" customFormat="1" ht="15.75">
      <c r="A644" s="105"/>
      <c r="E644" s="105"/>
    </row>
    <row r="645" spans="1:5" s="100" customFormat="1" ht="15.75">
      <c r="A645" s="105"/>
      <c r="E645" s="105"/>
    </row>
    <row r="646" spans="1:5" s="100" customFormat="1" ht="15.75">
      <c r="A646" s="105"/>
      <c r="E646" s="105"/>
    </row>
    <row r="647" spans="1:5" s="100" customFormat="1" ht="15.75">
      <c r="A647" s="105"/>
      <c r="E647" s="105"/>
    </row>
    <row r="648" spans="1:5" s="100" customFormat="1" ht="15.75">
      <c r="A648" s="105"/>
      <c r="E648" s="105"/>
    </row>
    <row r="649" spans="1:5" s="100" customFormat="1" ht="15.75">
      <c r="A649" s="105"/>
      <c r="E649" s="105"/>
    </row>
    <row r="650" spans="1:5" s="100" customFormat="1" ht="15.75">
      <c r="A650" s="105"/>
      <c r="E650" s="105"/>
    </row>
    <row r="651" spans="1:5" s="100" customFormat="1" ht="15.75">
      <c r="A651" s="105"/>
      <c r="E651" s="105"/>
    </row>
    <row r="652" spans="1:5" s="100" customFormat="1" ht="15.75">
      <c r="A652" s="105"/>
      <c r="E652" s="105"/>
    </row>
    <row r="653" spans="1:5" s="100" customFormat="1" ht="15.75">
      <c r="A653" s="105"/>
      <c r="E653" s="105"/>
    </row>
    <row r="654" spans="1:5" s="100" customFormat="1" ht="15.75">
      <c r="A654" s="105"/>
      <c r="E654" s="105"/>
    </row>
    <row r="655" spans="1:5" s="100" customFormat="1" ht="15.75">
      <c r="A655" s="105"/>
      <c r="E655" s="105"/>
    </row>
    <row r="656" spans="1:5" s="100" customFormat="1" ht="15.75">
      <c r="A656" s="105"/>
      <c r="E656" s="105"/>
    </row>
    <row r="657" spans="1:5" s="100" customFormat="1" ht="15.75">
      <c r="A657" s="105"/>
      <c r="E657" s="105"/>
    </row>
    <row r="658" spans="1:5" s="100" customFormat="1" ht="15.75">
      <c r="A658" s="105"/>
      <c r="E658" s="105"/>
    </row>
    <row r="659" spans="1:5" s="100" customFormat="1" ht="15.75">
      <c r="A659" s="105"/>
      <c r="E659" s="105"/>
    </row>
    <row r="660" spans="1:5" s="100" customFormat="1" ht="15.75">
      <c r="A660" s="105"/>
      <c r="E660" s="105"/>
    </row>
    <row r="661" spans="1:5" s="100" customFormat="1" ht="15.75">
      <c r="A661" s="105"/>
      <c r="E661" s="105"/>
    </row>
    <row r="662" spans="1:5" s="100" customFormat="1" ht="15.75">
      <c r="A662" s="105"/>
      <c r="E662" s="105"/>
    </row>
    <row r="663" spans="1:5" s="100" customFormat="1" ht="15.75">
      <c r="A663" s="105"/>
      <c r="E663" s="105"/>
    </row>
    <row r="664" spans="1:5" s="100" customFormat="1" ht="15.75">
      <c r="A664" s="105"/>
      <c r="E664" s="105"/>
    </row>
    <row r="665" spans="1:5" s="100" customFormat="1" ht="15.75">
      <c r="A665" s="105"/>
      <c r="E665" s="105"/>
    </row>
    <row r="666" spans="1:5" s="100" customFormat="1" ht="15.75">
      <c r="A666" s="105"/>
      <c r="E666" s="105"/>
    </row>
    <row r="667" spans="1:5" s="100" customFormat="1" ht="15.75">
      <c r="A667" s="105"/>
      <c r="E667" s="105"/>
    </row>
    <row r="668" spans="1:5" s="100" customFormat="1" ht="15.75">
      <c r="A668" s="105"/>
      <c r="E668" s="105"/>
    </row>
    <row r="669" spans="1:5" s="100" customFormat="1" ht="15.75">
      <c r="A669" s="105"/>
      <c r="E669" s="105"/>
    </row>
    <row r="670" spans="1:5" s="100" customFormat="1" ht="15.75">
      <c r="A670" s="105"/>
      <c r="E670" s="105"/>
    </row>
    <row r="671" spans="1:5" s="100" customFormat="1" ht="15.75">
      <c r="A671" s="105"/>
      <c r="E671" s="105"/>
    </row>
    <row r="672" spans="1:5" s="100" customFormat="1" ht="15.75">
      <c r="A672" s="105"/>
      <c r="E672" s="105"/>
    </row>
    <row r="673" spans="1:5" s="100" customFormat="1" ht="15.75">
      <c r="A673" s="105"/>
      <c r="E673" s="105"/>
    </row>
    <row r="674" spans="1:5" s="100" customFormat="1" ht="15.75">
      <c r="A674" s="105"/>
      <c r="E674" s="105"/>
    </row>
    <row r="675" spans="1:5" s="100" customFormat="1" ht="15.75">
      <c r="A675" s="105"/>
      <c r="E675" s="105"/>
    </row>
    <row r="676" spans="1:5" s="100" customFormat="1" ht="15.75">
      <c r="A676" s="105"/>
      <c r="E676" s="105"/>
    </row>
    <row r="677" spans="1:5" s="100" customFormat="1" ht="15.75">
      <c r="A677" s="105"/>
      <c r="E677" s="105"/>
    </row>
    <row r="678" spans="1:5" s="100" customFormat="1" ht="15.75">
      <c r="A678" s="105"/>
      <c r="E678" s="105"/>
    </row>
    <row r="679" spans="1:5" s="100" customFormat="1" ht="15.75">
      <c r="A679" s="105"/>
      <c r="E679" s="105"/>
    </row>
    <row r="680" spans="1:5" s="100" customFormat="1" ht="15.75">
      <c r="A680" s="105"/>
      <c r="E680" s="105"/>
    </row>
    <row r="681" spans="1:5" s="100" customFormat="1" ht="15.75">
      <c r="A681" s="105"/>
      <c r="E681" s="105"/>
    </row>
    <row r="682" spans="1:5" s="100" customFormat="1" ht="15.75">
      <c r="A682" s="105"/>
      <c r="E682" s="105"/>
    </row>
    <row r="683" spans="1:5" s="100" customFormat="1" ht="15.75">
      <c r="A683" s="105"/>
      <c r="E683" s="105"/>
    </row>
    <row r="684" spans="1:5" s="100" customFormat="1" ht="15.75">
      <c r="A684" s="105"/>
      <c r="E684" s="105"/>
    </row>
    <row r="685" spans="1:5" s="100" customFormat="1" ht="15.75">
      <c r="A685" s="105"/>
      <c r="E685" s="105"/>
    </row>
    <row r="686" spans="1:5" s="100" customFormat="1" ht="15.75">
      <c r="A686" s="105"/>
      <c r="E686" s="105"/>
    </row>
    <row r="687" spans="1:5" s="100" customFormat="1" ht="15.75">
      <c r="A687" s="105"/>
      <c r="E687" s="105"/>
    </row>
    <row r="688" spans="1:5" s="100" customFormat="1" ht="15.75">
      <c r="A688" s="105"/>
      <c r="E688" s="105"/>
    </row>
    <row r="689" spans="1:5" s="100" customFormat="1" ht="15.75">
      <c r="A689" s="105"/>
      <c r="E689" s="105"/>
    </row>
    <row r="690" spans="1:5" s="100" customFormat="1" ht="15.75">
      <c r="A690" s="105"/>
      <c r="E690" s="105"/>
    </row>
    <row r="691" spans="1:5" s="100" customFormat="1" ht="15.75">
      <c r="A691" s="105"/>
      <c r="E691" s="105"/>
    </row>
    <row r="692" spans="1:5" s="100" customFormat="1" ht="15.75">
      <c r="A692" s="105"/>
      <c r="E692" s="105"/>
    </row>
    <row r="693" spans="1:5" s="100" customFormat="1" ht="15.75">
      <c r="A693" s="105"/>
      <c r="E693" s="105"/>
    </row>
    <row r="694" spans="1:5" s="100" customFormat="1" ht="15.75">
      <c r="A694" s="105"/>
      <c r="E694" s="105"/>
    </row>
    <row r="695" spans="1:5" s="100" customFormat="1" ht="15.75">
      <c r="A695" s="105"/>
      <c r="E695" s="105"/>
    </row>
    <row r="696" spans="1:5" s="100" customFormat="1" ht="15.75">
      <c r="A696" s="105"/>
      <c r="E696" s="105"/>
    </row>
    <row r="697" spans="1:5" s="100" customFormat="1" ht="15.75">
      <c r="A697" s="105"/>
      <c r="E697" s="105"/>
    </row>
    <row r="698" spans="1:5" s="100" customFormat="1" ht="15.75">
      <c r="A698" s="105"/>
      <c r="E698" s="105"/>
    </row>
    <row r="699" spans="1:5" s="100" customFormat="1" ht="15.75">
      <c r="A699" s="105"/>
      <c r="E699" s="105"/>
    </row>
    <row r="700" spans="1:5" s="100" customFormat="1" ht="15.75">
      <c r="A700" s="105"/>
      <c r="E700" s="105"/>
    </row>
    <row r="701" spans="1:5" s="100" customFormat="1" ht="15.75">
      <c r="A701" s="105"/>
      <c r="E701" s="105"/>
    </row>
    <row r="702" spans="1:5" s="100" customFormat="1" ht="15.75">
      <c r="A702" s="105"/>
      <c r="E702" s="105"/>
    </row>
    <row r="703" spans="1:5" s="100" customFormat="1" ht="15.75">
      <c r="A703" s="105"/>
      <c r="E703" s="105"/>
    </row>
    <row r="704" spans="1:5" s="100" customFormat="1" ht="15.75">
      <c r="A704" s="105"/>
      <c r="E704" s="105"/>
    </row>
    <row r="705" spans="1:5" s="100" customFormat="1" ht="15.75">
      <c r="A705" s="105"/>
      <c r="E705" s="105"/>
    </row>
    <row r="706" spans="1:5" s="100" customFormat="1" ht="15.75">
      <c r="A706" s="105"/>
      <c r="E706" s="105"/>
    </row>
    <row r="707" spans="1:5" s="100" customFormat="1" ht="15.75">
      <c r="A707" s="105"/>
      <c r="E707" s="105"/>
    </row>
    <row r="708" spans="1:5" s="100" customFormat="1" ht="15.75">
      <c r="A708" s="105"/>
      <c r="E708" s="105"/>
    </row>
    <row r="709" spans="1:5" s="100" customFormat="1" ht="15.75">
      <c r="A709" s="105"/>
      <c r="E709" s="105"/>
    </row>
    <row r="710" spans="1:5" s="100" customFormat="1" ht="15.75">
      <c r="A710" s="105"/>
      <c r="E710" s="105"/>
    </row>
    <row r="711" spans="1:5" s="100" customFormat="1" ht="15.75">
      <c r="A711" s="105"/>
      <c r="E711" s="105"/>
    </row>
    <row r="712" spans="1:5" s="100" customFormat="1" ht="15.75">
      <c r="A712" s="105"/>
      <c r="E712" s="105"/>
    </row>
    <row r="713" spans="1:5" s="100" customFormat="1" ht="15.75">
      <c r="A713" s="105"/>
      <c r="E713" s="105"/>
    </row>
    <row r="714" spans="1:5" s="100" customFormat="1" ht="15.75">
      <c r="A714" s="105"/>
      <c r="E714" s="105"/>
    </row>
    <row r="715" spans="1:5" s="100" customFormat="1" ht="15.75">
      <c r="A715" s="105"/>
      <c r="E715" s="105"/>
    </row>
    <row r="716" spans="1:5" s="100" customFormat="1" ht="15.75">
      <c r="A716" s="105"/>
      <c r="E716" s="105"/>
    </row>
    <row r="717" spans="1:5" s="100" customFormat="1" ht="15.75">
      <c r="A717" s="105"/>
      <c r="E717" s="105"/>
    </row>
    <row r="718" spans="1:5" s="100" customFormat="1" ht="15.75">
      <c r="A718" s="105"/>
      <c r="E718" s="105"/>
    </row>
    <row r="719" spans="1:5" s="100" customFormat="1" ht="15.75">
      <c r="A719" s="105"/>
      <c r="E719" s="105"/>
    </row>
    <row r="720" spans="1:5" s="100" customFormat="1" ht="15.75">
      <c r="A720" s="105"/>
      <c r="E720" s="105"/>
    </row>
    <row r="721" spans="1:5" s="100" customFormat="1" ht="15.75">
      <c r="A721" s="105"/>
      <c r="E721" s="105"/>
    </row>
    <row r="722" spans="1:5" s="100" customFormat="1" ht="15.75">
      <c r="A722" s="105"/>
      <c r="E722" s="105"/>
    </row>
    <row r="723" spans="1:5" s="100" customFormat="1" ht="15.75">
      <c r="A723" s="105"/>
      <c r="E723" s="105"/>
    </row>
    <row r="724" spans="1:5" s="100" customFormat="1" ht="15.75">
      <c r="A724" s="105"/>
      <c r="E724" s="105"/>
    </row>
    <row r="725" spans="1:5" s="100" customFormat="1" ht="15.75">
      <c r="A725" s="105"/>
      <c r="E725" s="105"/>
    </row>
    <row r="726" spans="1:5" s="100" customFormat="1" ht="15.75">
      <c r="A726" s="105"/>
      <c r="E726" s="105"/>
    </row>
    <row r="727" spans="1:5" s="100" customFormat="1" ht="15.75">
      <c r="A727" s="105"/>
      <c r="E727" s="105"/>
    </row>
    <row r="728" spans="1:5" s="100" customFormat="1" ht="15.75">
      <c r="A728" s="105"/>
      <c r="E728" s="105"/>
    </row>
    <row r="729" spans="1:5" s="100" customFormat="1" ht="15.75">
      <c r="A729" s="105"/>
      <c r="E729" s="105"/>
    </row>
    <row r="730" spans="1:5" s="100" customFormat="1" ht="15.75">
      <c r="A730" s="105"/>
      <c r="E730" s="105"/>
    </row>
    <row r="731" spans="1:5" s="100" customFormat="1" ht="15.75">
      <c r="A731" s="105"/>
      <c r="E731" s="105"/>
    </row>
    <row r="732" spans="1:5" s="100" customFormat="1" ht="15.75">
      <c r="A732" s="105"/>
      <c r="E732" s="105"/>
    </row>
    <row r="733" spans="1:5" s="100" customFormat="1" ht="15.75">
      <c r="A733" s="105"/>
      <c r="E733" s="105"/>
    </row>
    <row r="734" spans="1:5" s="100" customFormat="1" ht="15.75">
      <c r="A734" s="105"/>
      <c r="E734" s="105"/>
    </row>
    <row r="735" spans="1:5" s="100" customFormat="1" ht="15.75">
      <c r="A735" s="105"/>
      <c r="E735" s="105"/>
    </row>
    <row r="736" spans="1:5" s="100" customFormat="1" ht="15.75">
      <c r="A736" s="105"/>
      <c r="E736" s="105"/>
    </row>
    <row r="737" spans="1:5" s="100" customFormat="1" ht="15.75">
      <c r="A737" s="105"/>
      <c r="E737" s="105"/>
    </row>
    <row r="738" spans="1:5" s="100" customFormat="1" ht="15.75">
      <c r="A738" s="105"/>
      <c r="E738" s="105"/>
    </row>
    <row r="739" spans="1:5" s="100" customFormat="1" ht="15.75">
      <c r="A739" s="105"/>
      <c r="E739" s="105"/>
    </row>
    <row r="740" spans="1:5" s="100" customFormat="1" ht="15.75">
      <c r="A740" s="105"/>
      <c r="E740" s="105"/>
    </row>
    <row r="741" spans="1:5" s="100" customFormat="1" ht="15.75">
      <c r="A741" s="105"/>
      <c r="E741" s="105"/>
    </row>
    <row r="742" spans="1:5" s="100" customFormat="1" ht="15.75">
      <c r="A742" s="105"/>
      <c r="E742" s="105"/>
    </row>
    <row r="743" spans="1:5" s="100" customFormat="1" ht="15.75">
      <c r="A743" s="105"/>
      <c r="E743" s="105"/>
    </row>
    <row r="744" spans="1:5" s="100" customFormat="1" ht="15.75">
      <c r="A744" s="105"/>
      <c r="E744" s="105"/>
    </row>
    <row r="745" spans="1:5" s="100" customFormat="1" ht="15.75">
      <c r="A745" s="105"/>
      <c r="E745" s="105"/>
    </row>
    <row r="746" spans="1:5" s="100" customFormat="1" ht="15.75">
      <c r="A746" s="105"/>
      <c r="E746" s="105"/>
    </row>
    <row r="747" spans="1:5" s="100" customFormat="1" ht="15.75">
      <c r="A747" s="105"/>
      <c r="E747" s="105"/>
    </row>
    <row r="748" spans="1:5" s="100" customFormat="1" ht="15.75">
      <c r="A748" s="105"/>
      <c r="E748" s="105"/>
    </row>
    <row r="749" spans="1:5" s="100" customFormat="1" ht="15.75">
      <c r="A749" s="105"/>
      <c r="E749" s="105"/>
    </row>
    <row r="750" spans="1:5" s="100" customFormat="1" ht="15.75">
      <c r="A750" s="105"/>
      <c r="E750" s="105"/>
    </row>
    <row r="751" spans="1:5" s="100" customFormat="1" ht="15.75">
      <c r="A751" s="105"/>
      <c r="E751" s="105"/>
    </row>
    <row r="752" spans="1:5" s="100" customFormat="1" ht="15.75">
      <c r="A752" s="105"/>
      <c r="E752" s="105"/>
    </row>
    <row r="753" spans="1:5" s="100" customFormat="1" ht="15.75">
      <c r="A753" s="105"/>
      <c r="E753" s="105"/>
    </row>
    <row r="754" spans="1:5" s="100" customFormat="1" ht="15.75">
      <c r="A754" s="105"/>
      <c r="E754" s="105"/>
    </row>
    <row r="755" spans="1:5" s="100" customFormat="1" ht="15.75">
      <c r="A755" s="105"/>
      <c r="E755" s="105"/>
    </row>
    <row r="756" spans="1:5" s="100" customFormat="1" ht="15.75">
      <c r="A756" s="105"/>
      <c r="E756" s="105"/>
    </row>
    <row r="757" spans="1:5" s="100" customFormat="1" ht="15.75">
      <c r="A757" s="105"/>
      <c r="E757" s="105"/>
    </row>
    <row r="758" spans="1:5" s="100" customFormat="1" ht="15.75">
      <c r="A758" s="105"/>
      <c r="E758" s="105"/>
    </row>
    <row r="759" spans="1:5" s="100" customFormat="1" ht="15.75">
      <c r="A759" s="105"/>
      <c r="E759" s="105"/>
    </row>
    <row r="760" spans="1:5" s="100" customFormat="1" ht="15.75">
      <c r="A760" s="105"/>
      <c r="E760" s="105"/>
    </row>
    <row r="761" spans="1:5" s="100" customFormat="1" ht="15.75">
      <c r="A761" s="105"/>
      <c r="E761" s="105"/>
    </row>
    <row r="762" spans="1:5" s="100" customFormat="1" ht="15.75">
      <c r="A762" s="105"/>
      <c r="E762" s="105"/>
    </row>
    <row r="763" spans="1:5" s="100" customFormat="1" ht="15.75">
      <c r="A763" s="105"/>
      <c r="E763" s="105"/>
    </row>
    <row r="764" spans="1:5" s="100" customFormat="1" ht="15.75">
      <c r="A764" s="105"/>
      <c r="E764" s="105"/>
    </row>
    <row r="765" spans="1:5" s="100" customFormat="1" ht="15.75">
      <c r="A765" s="105"/>
      <c r="E765" s="105"/>
    </row>
    <row r="766" spans="1:5" s="100" customFormat="1" ht="15.75">
      <c r="A766" s="105"/>
      <c r="E766" s="105"/>
    </row>
    <row r="767" spans="1:5" s="100" customFormat="1" ht="15.75">
      <c r="A767" s="105"/>
      <c r="E767" s="105"/>
    </row>
    <row r="768" spans="1:5" s="100" customFormat="1" ht="15.75">
      <c r="A768" s="105"/>
      <c r="E768" s="105"/>
    </row>
    <row r="769" spans="1:5" s="100" customFormat="1" ht="15.75">
      <c r="A769" s="105"/>
      <c r="E769" s="105"/>
    </row>
    <row r="770" spans="1:5" s="100" customFormat="1" ht="15.75">
      <c r="A770" s="105"/>
      <c r="E770" s="105"/>
    </row>
    <row r="771" spans="1:5" s="100" customFormat="1" ht="15.75">
      <c r="A771" s="105"/>
      <c r="E771" s="105"/>
    </row>
    <row r="772" spans="1:5" s="100" customFormat="1" ht="15.75">
      <c r="A772" s="105"/>
      <c r="E772" s="105"/>
    </row>
    <row r="773" spans="1:5" s="100" customFormat="1" ht="15.75">
      <c r="A773" s="105"/>
      <c r="E773" s="105"/>
    </row>
    <row r="774" spans="1:5" s="100" customFormat="1" ht="15.75">
      <c r="A774" s="105"/>
      <c r="E774" s="105"/>
    </row>
    <row r="775" spans="1:5" s="100" customFormat="1" ht="15.75">
      <c r="A775" s="105"/>
      <c r="E775" s="105"/>
    </row>
    <row r="776" spans="1:5" s="100" customFormat="1" ht="15.75">
      <c r="A776" s="105"/>
      <c r="E776" s="105"/>
    </row>
    <row r="777" spans="1:5" s="100" customFormat="1" ht="15.75">
      <c r="A777" s="105"/>
      <c r="E777" s="105"/>
    </row>
    <row r="778" spans="1:5" s="100" customFormat="1" ht="15.75">
      <c r="A778" s="105"/>
      <c r="E778" s="105"/>
    </row>
    <row r="779" spans="1:5" s="100" customFormat="1" ht="15.75">
      <c r="A779" s="105"/>
      <c r="E779" s="105"/>
    </row>
    <row r="780" spans="1:5" s="100" customFormat="1" ht="15.75">
      <c r="A780" s="105"/>
      <c r="E780" s="105"/>
    </row>
    <row r="781" spans="1:5" s="100" customFormat="1" ht="15.75">
      <c r="A781" s="105"/>
      <c r="E781" s="105"/>
    </row>
    <row r="782" spans="1:5" s="100" customFormat="1" ht="15.75">
      <c r="A782" s="105"/>
      <c r="E782" s="105"/>
    </row>
    <row r="783" spans="1:5" s="100" customFormat="1" ht="15.75">
      <c r="A783" s="105"/>
      <c r="E783" s="105"/>
    </row>
    <row r="784" spans="1:5" s="100" customFormat="1" ht="15.75">
      <c r="A784" s="105"/>
      <c r="E784" s="105"/>
    </row>
    <row r="785" spans="1:5" s="100" customFormat="1" ht="15.75">
      <c r="A785" s="105"/>
      <c r="E785" s="105"/>
    </row>
    <row r="786" spans="1:5" s="100" customFormat="1" ht="15.75">
      <c r="A786" s="105"/>
      <c r="E786" s="105"/>
    </row>
    <row r="787" spans="1:5" s="100" customFormat="1" ht="15.75">
      <c r="A787" s="105"/>
      <c r="E787" s="105"/>
    </row>
    <row r="788" spans="1:5" s="100" customFormat="1" ht="15.75">
      <c r="A788" s="105"/>
      <c r="E788" s="105"/>
    </row>
    <row r="789" spans="1:5" s="100" customFormat="1" ht="15.75">
      <c r="A789" s="105"/>
      <c r="E789" s="105"/>
    </row>
    <row r="790" spans="1:5" s="100" customFormat="1" ht="15.75">
      <c r="A790" s="105"/>
      <c r="E790" s="105"/>
    </row>
    <row r="791" spans="1:5" s="100" customFormat="1" ht="15.75">
      <c r="A791" s="105"/>
      <c r="E791" s="105"/>
    </row>
    <row r="792" spans="1:5" s="100" customFormat="1" ht="15.75">
      <c r="A792" s="105"/>
      <c r="E792" s="105"/>
    </row>
    <row r="793" spans="1:5" s="100" customFormat="1" ht="15.75">
      <c r="A793" s="105"/>
      <c r="E793" s="105"/>
    </row>
    <row r="794" spans="1:5" s="100" customFormat="1" ht="15.75">
      <c r="A794" s="105"/>
      <c r="E794" s="105"/>
    </row>
    <row r="795" spans="1:5" s="100" customFormat="1" ht="15.75">
      <c r="A795" s="105"/>
      <c r="E795" s="105"/>
    </row>
    <row r="796" spans="1:5" s="100" customFormat="1" ht="15.75">
      <c r="A796" s="105"/>
      <c r="E796" s="105"/>
    </row>
    <row r="797" spans="1:5" s="100" customFormat="1" ht="15.75">
      <c r="A797" s="105"/>
      <c r="E797" s="105"/>
    </row>
    <row r="798" spans="1:5" s="100" customFormat="1" ht="15.75">
      <c r="A798" s="105"/>
      <c r="E798" s="105"/>
    </row>
    <row r="799" spans="1:5" s="100" customFormat="1" ht="15.75">
      <c r="A799" s="105"/>
      <c r="E799" s="105"/>
    </row>
    <row r="800" spans="1:5" s="100" customFormat="1" ht="15.75">
      <c r="A800" s="105"/>
      <c r="E800" s="105"/>
    </row>
    <row r="801" spans="1:5" s="100" customFormat="1" ht="15.75">
      <c r="A801" s="105"/>
      <c r="E801" s="105"/>
    </row>
    <row r="802" spans="1:5" s="100" customFormat="1" ht="15.75">
      <c r="A802" s="105"/>
      <c r="E802" s="105"/>
    </row>
    <row r="803" spans="1:5" s="100" customFormat="1" ht="15.75">
      <c r="A803" s="105"/>
      <c r="E803" s="105"/>
    </row>
    <row r="804" spans="1:5" s="100" customFormat="1" ht="15.75">
      <c r="A804" s="105"/>
      <c r="E804" s="105"/>
    </row>
    <row r="805" spans="1:5" s="100" customFormat="1" ht="15.75">
      <c r="A805" s="105"/>
      <c r="E805" s="105"/>
    </row>
    <row r="806" spans="1:5" s="100" customFormat="1" ht="15.75">
      <c r="A806" s="105"/>
      <c r="E806" s="105"/>
    </row>
    <row r="807" spans="1:5" s="100" customFormat="1" ht="15.75">
      <c r="A807" s="105"/>
      <c r="E807" s="105"/>
    </row>
    <row r="808" spans="1:5" s="100" customFormat="1" ht="15.75">
      <c r="A808" s="105"/>
      <c r="E808" s="105"/>
    </row>
    <row r="809" spans="1:5" s="100" customFormat="1" ht="15.75">
      <c r="A809" s="105"/>
      <c r="E809" s="105"/>
    </row>
    <row r="810" spans="1:5" s="100" customFormat="1" ht="15.75">
      <c r="A810" s="105"/>
      <c r="E810" s="105"/>
    </row>
    <row r="811" spans="1:5" s="100" customFormat="1" ht="15.75">
      <c r="A811" s="105"/>
      <c r="E811" s="105"/>
    </row>
    <row r="812" spans="1:5" s="100" customFormat="1" ht="15.75">
      <c r="A812" s="105"/>
      <c r="E812" s="105"/>
    </row>
    <row r="813" spans="1:5" s="100" customFormat="1" ht="15.75">
      <c r="A813" s="105"/>
      <c r="E813" s="105"/>
    </row>
    <row r="814" spans="1:5" s="100" customFormat="1" ht="15.75">
      <c r="A814" s="105"/>
      <c r="E814" s="105"/>
    </row>
    <row r="815" spans="1:5" s="100" customFormat="1" ht="15.75">
      <c r="A815" s="105"/>
      <c r="E815" s="105"/>
    </row>
    <row r="816" spans="1:5" s="100" customFormat="1" ht="15.75">
      <c r="A816" s="105"/>
      <c r="E816" s="105"/>
    </row>
    <row r="817" spans="1:5" s="100" customFormat="1" ht="15.75">
      <c r="A817" s="105"/>
      <c r="E817" s="105"/>
    </row>
    <row r="818" spans="1:5" s="100" customFormat="1" ht="15.75">
      <c r="A818" s="105"/>
      <c r="E818" s="105"/>
    </row>
    <row r="819" spans="1:5" s="100" customFormat="1" ht="15.75">
      <c r="A819" s="105"/>
      <c r="E819" s="105"/>
    </row>
    <row r="820" spans="1:5" s="100" customFormat="1" ht="15.75">
      <c r="A820" s="105"/>
      <c r="E820" s="105"/>
    </row>
    <row r="821" spans="1:5" s="100" customFormat="1" ht="15.75">
      <c r="A821" s="105"/>
      <c r="E821" s="105"/>
    </row>
    <row r="822" spans="1:5" s="100" customFormat="1" ht="15.75">
      <c r="A822" s="105"/>
      <c r="E822" s="105"/>
    </row>
    <row r="823" spans="1:5" s="100" customFormat="1" ht="15.75">
      <c r="A823" s="105"/>
      <c r="E823" s="105"/>
    </row>
    <row r="824" spans="1:5" s="100" customFormat="1" ht="15.75">
      <c r="A824" s="105"/>
      <c r="E824" s="105"/>
    </row>
    <row r="825" spans="1:5" s="100" customFormat="1" ht="15.75">
      <c r="A825" s="105"/>
      <c r="E825" s="105"/>
    </row>
    <row r="826" spans="1:5" s="100" customFormat="1" ht="15.75">
      <c r="A826" s="105"/>
      <c r="E826" s="105"/>
    </row>
    <row r="827" spans="1:5" s="100" customFormat="1" ht="15.75">
      <c r="A827" s="105"/>
      <c r="E827" s="105"/>
    </row>
    <row r="828" spans="1:5" s="100" customFormat="1" ht="15.75">
      <c r="A828" s="105"/>
      <c r="E828" s="105"/>
    </row>
    <row r="829" spans="1:5" s="100" customFormat="1" ht="15.75">
      <c r="A829" s="105"/>
      <c r="E829" s="105"/>
    </row>
    <row r="830" spans="1:5" s="100" customFormat="1" ht="15.75">
      <c r="A830" s="105"/>
      <c r="E830" s="105"/>
    </row>
    <row r="831" spans="1:5" s="100" customFormat="1" ht="15.75">
      <c r="A831" s="105"/>
      <c r="E831" s="105"/>
    </row>
    <row r="832" spans="1:5" s="100" customFormat="1" ht="15.75">
      <c r="A832" s="105"/>
      <c r="E832" s="105"/>
    </row>
    <row r="833" spans="1:5" s="100" customFormat="1" ht="15.75">
      <c r="A833" s="105"/>
      <c r="E833" s="105"/>
    </row>
    <row r="834" spans="1:5" s="100" customFormat="1" ht="15.75">
      <c r="A834" s="105"/>
      <c r="E834" s="105"/>
    </row>
    <row r="835" spans="1:5" s="100" customFormat="1" ht="15.75">
      <c r="A835" s="105"/>
      <c r="E835" s="105"/>
    </row>
    <row r="836" spans="1:5" s="100" customFormat="1" ht="15.75">
      <c r="A836" s="105"/>
      <c r="E836" s="105"/>
    </row>
    <row r="837" spans="1:5" s="100" customFormat="1" ht="15.75">
      <c r="A837" s="105"/>
      <c r="E837" s="105"/>
    </row>
    <row r="838" spans="1:5" s="100" customFormat="1" ht="15.75">
      <c r="A838" s="105"/>
      <c r="E838" s="105"/>
    </row>
    <row r="839" spans="1:5" s="100" customFormat="1" ht="15.75">
      <c r="A839" s="105"/>
      <c r="E839" s="105"/>
    </row>
    <row r="840" spans="1:5" s="100" customFormat="1" ht="15.75">
      <c r="A840" s="105"/>
      <c r="E840" s="105"/>
    </row>
    <row r="841" spans="1:5" s="100" customFormat="1" ht="15.75">
      <c r="A841" s="105"/>
      <c r="E841" s="105"/>
    </row>
    <row r="842" spans="1:5" s="100" customFormat="1" ht="15.75">
      <c r="A842" s="105"/>
      <c r="E842" s="105"/>
    </row>
    <row r="843" spans="1:5" s="100" customFormat="1" ht="15.75">
      <c r="A843" s="105"/>
      <c r="E843" s="105"/>
    </row>
    <row r="844" spans="1:5" s="100" customFormat="1" ht="15.75">
      <c r="A844" s="105"/>
      <c r="E844" s="105"/>
    </row>
    <row r="845" spans="1:5" s="100" customFormat="1" ht="15.75">
      <c r="A845" s="105"/>
      <c r="E845" s="105"/>
    </row>
    <row r="846" spans="1:5" s="100" customFormat="1" ht="15.75">
      <c r="A846" s="105"/>
      <c r="E846" s="105"/>
    </row>
    <row r="847" spans="1:5" s="100" customFormat="1" ht="15.75">
      <c r="A847" s="105"/>
      <c r="E847" s="105"/>
    </row>
    <row r="848" spans="1:5" s="100" customFormat="1" ht="15.75">
      <c r="A848" s="105"/>
      <c r="E848" s="105"/>
    </row>
    <row r="849" spans="1:5" s="100" customFormat="1" ht="15.75">
      <c r="A849" s="105"/>
      <c r="E849" s="105"/>
    </row>
    <row r="850" spans="1:5" s="100" customFormat="1" ht="15.75">
      <c r="A850" s="105"/>
      <c r="E850" s="105"/>
    </row>
    <row r="851" spans="1:5" s="100" customFormat="1" ht="15.75">
      <c r="A851" s="105"/>
      <c r="E851" s="105"/>
    </row>
    <row r="852" spans="1:5" s="100" customFormat="1" ht="15.75">
      <c r="A852" s="105"/>
      <c r="E852" s="105"/>
    </row>
    <row r="853" spans="1:5" s="100" customFormat="1" ht="15.75">
      <c r="A853" s="105"/>
      <c r="E853" s="105"/>
    </row>
    <row r="854" spans="1:5" s="100" customFormat="1" ht="15.75">
      <c r="A854" s="105"/>
      <c r="E854" s="105"/>
    </row>
    <row r="855" spans="1:5" s="100" customFormat="1" ht="15.75">
      <c r="A855" s="105"/>
      <c r="E855" s="105"/>
    </row>
    <row r="856" spans="1:5" s="100" customFormat="1" ht="15.75">
      <c r="A856" s="105"/>
      <c r="E856" s="105"/>
    </row>
    <row r="857" spans="1:5" s="100" customFormat="1" ht="15.75">
      <c r="A857" s="105"/>
      <c r="E857" s="105"/>
    </row>
    <row r="858" spans="1:5" s="100" customFormat="1" ht="15.75">
      <c r="A858" s="105"/>
      <c r="E858" s="105"/>
    </row>
    <row r="859" spans="1:5" s="100" customFormat="1" ht="15.75">
      <c r="A859" s="105"/>
      <c r="E859" s="105"/>
    </row>
    <row r="860" spans="1:5" s="100" customFormat="1" ht="15.75">
      <c r="A860" s="105"/>
      <c r="E860" s="105"/>
    </row>
    <row r="861" spans="1:5" s="100" customFormat="1" ht="15.75">
      <c r="A861" s="105"/>
      <c r="E861" s="105"/>
    </row>
    <row r="862" spans="1:5" s="100" customFormat="1" ht="15.75">
      <c r="A862" s="105"/>
      <c r="E862" s="105"/>
    </row>
    <row r="863" spans="1:5" s="100" customFormat="1" ht="15.75">
      <c r="A863" s="105"/>
      <c r="E863" s="105"/>
    </row>
    <row r="864" spans="1:5" s="100" customFormat="1" ht="15.75">
      <c r="A864" s="105"/>
      <c r="E864" s="105"/>
    </row>
    <row r="865" spans="1:5" s="100" customFormat="1" ht="15.75">
      <c r="A865" s="105"/>
      <c r="E865" s="105"/>
    </row>
    <row r="866" spans="1:5" s="100" customFormat="1" ht="15.75">
      <c r="A866" s="105"/>
      <c r="E866" s="105"/>
    </row>
    <row r="867" spans="1:5" s="100" customFormat="1" ht="15.75">
      <c r="A867" s="105"/>
      <c r="E867" s="105"/>
    </row>
    <row r="868" spans="1:5" s="100" customFormat="1" ht="15.75">
      <c r="A868" s="105"/>
      <c r="E868" s="105"/>
    </row>
    <row r="869" spans="1:5" s="100" customFormat="1" ht="15.75">
      <c r="A869" s="105"/>
      <c r="E869" s="105"/>
    </row>
    <row r="870" spans="1:5" s="100" customFormat="1" ht="15.75">
      <c r="A870" s="105"/>
      <c r="E870" s="105"/>
    </row>
    <row r="871" spans="1:5" s="100" customFormat="1" ht="15.75">
      <c r="A871" s="105"/>
      <c r="E871" s="105"/>
    </row>
    <row r="872" spans="1:5" s="100" customFormat="1" ht="15.75">
      <c r="A872" s="105"/>
      <c r="E872" s="105"/>
    </row>
    <row r="873" spans="1:5" s="100" customFormat="1" ht="15.75">
      <c r="A873" s="105"/>
      <c r="E873" s="105"/>
    </row>
    <row r="874" spans="1:5" s="100" customFormat="1" ht="15.75">
      <c r="A874" s="105"/>
      <c r="E874" s="105"/>
    </row>
    <row r="875" spans="1:5" s="100" customFormat="1" ht="15.75">
      <c r="A875" s="105"/>
      <c r="E875" s="105"/>
    </row>
    <row r="876" spans="1:5" s="100" customFormat="1" ht="15.75">
      <c r="A876" s="105"/>
      <c r="E876" s="105"/>
    </row>
    <row r="877" spans="1:5" s="100" customFormat="1" ht="15.75">
      <c r="A877" s="105"/>
      <c r="E877" s="105"/>
    </row>
    <row r="878" spans="1:5" s="100" customFormat="1" ht="15.75">
      <c r="A878" s="105"/>
      <c r="E878" s="105"/>
    </row>
    <row r="879" spans="1:5" s="100" customFormat="1" ht="15.75">
      <c r="A879" s="105"/>
      <c r="E879" s="105"/>
    </row>
    <row r="880" spans="1:5" s="100" customFormat="1" ht="15.75">
      <c r="A880" s="105"/>
      <c r="E880" s="105"/>
    </row>
    <row r="881" spans="1:5" s="100" customFormat="1" ht="15.75">
      <c r="A881" s="105"/>
      <c r="E881" s="105"/>
    </row>
    <row r="882" spans="1:5" s="100" customFormat="1" ht="15.75">
      <c r="A882" s="105"/>
      <c r="E882" s="105"/>
    </row>
    <row r="883" spans="1:5" s="100" customFormat="1" ht="15.75">
      <c r="A883" s="105"/>
      <c r="E883" s="105"/>
    </row>
    <row r="884" spans="1:5" s="100" customFormat="1" ht="15.75">
      <c r="A884" s="105"/>
      <c r="E884" s="105"/>
    </row>
    <row r="885" spans="1:5" s="100" customFormat="1" ht="15.75">
      <c r="A885" s="105"/>
      <c r="E885" s="105"/>
    </row>
    <row r="886" spans="1:5" s="100" customFormat="1" ht="15.75">
      <c r="A886" s="105"/>
      <c r="E886" s="105"/>
    </row>
    <row r="887" spans="1:5" s="100" customFormat="1" ht="15.75">
      <c r="A887" s="105"/>
      <c r="E887" s="105"/>
    </row>
    <row r="888" spans="1:5" s="100" customFormat="1" ht="15.75">
      <c r="A888" s="105"/>
      <c r="E888" s="105"/>
    </row>
    <row r="889" spans="1:5" s="100" customFormat="1" ht="15.75">
      <c r="A889" s="105"/>
      <c r="E889" s="105"/>
    </row>
    <row r="890" spans="1:5" s="100" customFormat="1" ht="15.75">
      <c r="A890" s="105"/>
      <c r="E890" s="105"/>
    </row>
    <row r="891" spans="1:5" s="100" customFormat="1" ht="15.75">
      <c r="A891" s="105"/>
      <c r="E891" s="105"/>
    </row>
    <row r="892" spans="1:5" s="100" customFormat="1" ht="15.75">
      <c r="A892" s="105"/>
      <c r="E892" s="105"/>
    </row>
    <row r="893" spans="1:5" s="100" customFormat="1" ht="15.75">
      <c r="A893" s="105"/>
      <c r="E893" s="105"/>
    </row>
    <row r="894" spans="1:5" s="100" customFormat="1" ht="15.75">
      <c r="A894" s="105"/>
      <c r="E894" s="105"/>
    </row>
    <row r="895" spans="1:5" s="100" customFormat="1" ht="15.75">
      <c r="A895" s="105"/>
      <c r="E895" s="105"/>
    </row>
    <row r="896" spans="1:5" s="100" customFormat="1" ht="15.75">
      <c r="A896" s="105"/>
      <c r="E896" s="105"/>
    </row>
    <row r="897" spans="1:5" s="100" customFormat="1" ht="15.75">
      <c r="A897" s="105"/>
      <c r="E897" s="105"/>
    </row>
    <row r="898" spans="1:5" s="100" customFormat="1" ht="15.75">
      <c r="A898" s="105"/>
      <c r="E898" s="105"/>
    </row>
    <row r="899" spans="1:5" s="100" customFormat="1" ht="15.75">
      <c r="A899" s="105"/>
      <c r="E899" s="105"/>
    </row>
    <row r="900" spans="1:5" s="100" customFormat="1" ht="15.75">
      <c r="A900" s="105"/>
      <c r="E900" s="105"/>
    </row>
    <row r="901" spans="1:5" s="100" customFormat="1" ht="15.75">
      <c r="A901" s="105"/>
      <c r="E901" s="105"/>
    </row>
    <row r="902" spans="1:5" s="100" customFormat="1" ht="15.75">
      <c r="A902" s="105"/>
      <c r="E902" s="105"/>
    </row>
    <row r="903" spans="1:5" s="100" customFormat="1" ht="15.75">
      <c r="A903" s="105"/>
      <c r="E903" s="105"/>
    </row>
    <row r="904" spans="1:5" s="100" customFormat="1" ht="15.75">
      <c r="A904" s="105"/>
      <c r="E904" s="105"/>
    </row>
    <row r="905" spans="1:5" s="100" customFormat="1" ht="15.75">
      <c r="A905" s="105"/>
      <c r="E905" s="105"/>
    </row>
    <row r="906" spans="1:5" s="100" customFormat="1" ht="15.75">
      <c r="A906" s="105"/>
      <c r="E906" s="105"/>
    </row>
    <row r="907" spans="1:5" s="100" customFormat="1" ht="15.75">
      <c r="A907" s="105"/>
      <c r="E907" s="105"/>
    </row>
    <row r="908" spans="1:5" s="100" customFormat="1" ht="15.75">
      <c r="A908" s="105"/>
      <c r="E908" s="105"/>
    </row>
    <row r="909" spans="1:5" s="100" customFormat="1" ht="15.75">
      <c r="A909" s="105"/>
      <c r="E909" s="105"/>
    </row>
    <row r="910" spans="1:5" s="100" customFormat="1" ht="15.75">
      <c r="A910" s="105"/>
      <c r="E910" s="105"/>
    </row>
    <row r="911" spans="1:5" s="100" customFormat="1" ht="15.75">
      <c r="A911" s="105"/>
      <c r="E911" s="105"/>
    </row>
    <row r="912" spans="1:5" s="100" customFormat="1" ht="15.75">
      <c r="A912" s="105"/>
      <c r="E912" s="105"/>
    </row>
    <row r="913" spans="1:5" s="100" customFormat="1" ht="15.75">
      <c r="A913" s="105"/>
      <c r="E913" s="105"/>
    </row>
    <row r="914" spans="1:5" s="100" customFormat="1" ht="15.75">
      <c r="A914" s="105"/>
      <c r="E914" s="105"/>
    </row>
    <row r="915" spans="1:5" s="100" customFormat="1" ht="15.75">
      <c r="A915" s="105"/>
      <c r="E915" s="105"/>
    </row>
    <row r="916" spans="1:5" s="100" customFormat="1" ht="15.75">
      <c r="A916" s="105"/>
      <c r="E916" s="105"/>
    </row>
    <row r="917" spans="1:5" s="100" customFormat="1" ht="15.75">
      <c r="A917" s="105"/>
      <c r="E917" s="105"/>
    </row>
    <row r="918" spans="1:5" s="100" customFormat="1" ht="15.75">
      <c r="A918" s="105"/>
      <c r="E918" s="105"/>
    </row>
    <row r="919" spans="1:5" s="100" customFormat="1" ht="15.75">
      <c r="A919" s="105"/>
      <c r="E919" s="105"/>
    </row>
    <row r="920" spans="1:5" s="100" customFormat="1" ht="15.75">
      <c r="A920" s="105"/>
      <c r="E920" s="105"/>
    </row>
    <row r="921" spans="1:5" s="100" customFormat="1" ht="15.75">
      <c r="A921" s="105"/>
      <c r="E921" s="105"/>
    </row>
    <row r="922" spans="1:5" s="100" customFormat="1" ht="15.75">
      <c r="A922" s="105"/>
      <c r="E922" s="105"/>
    </row>
    <row r="923" spans="1:5" s="100" customFormat="1" ht="15.75">
      <c r="A923" s="105"/>
      <c r="E923" s="105"/>
    </row>
    <row r="924" spans="1:5" s="100" customFormat="1" ht="15.75">
      <c r="A924" s="105"/>
      <c r="E924" s="105"/>
    </row>
    <row r="925" spans="1:5" s="100" customFormat="1" ht="15.75">
      <c r="A925" s="105"/>
      <c r="E925" s="105"/>
    </row>
    <row r="926" spans="1:5" s="100" customFormat="1" ht="15.75">
      <c r="A926" s="105"/>
      <c r="E926" s="105"/>
    </row>
    <row r="927" spans="1:5" s="100" customFormat="1" ht="15.75">
      <c r="A927" s="105"/>
      <c r="E927" s="105"/>
    </row>
    <row r="928" spans="1:5" s="100" customFormat="1" ht="15.75">
      <c r="A928" s="105"/>
      <c r="E928" s="105"/>
    </row>
    <row r="929" spans="1:5" s="100" customFormat="1" ht="15.75">
      <c r="A929" s="105"/>
      <c r="E929" s="105"/>
    </row>
    <row r="930" spans="1:5" s="100" customFormat="1" ht="15.75">
      <c r="A930" s="105"/>
      <c r="E930" s="105"/>
    </row>
    <row r="931" spans="1:5" s="100" customFormat="1" ht="15.75">
      <c r="A931" s="105"/>
      <c r="E931" s="105"/>
    </row>
    <row r="932" spans="1:5" s="100" customFormat="1" ht="15.75">
      <c r="A932" s="105"/>
      <c r="E932" s="105"/>
    </row>
    <row r="933" spans="1:5" s="100" customFormat="1" ht="15.75">
      <c r="A933" s="105"/>
      <c r="E933" s="105"/>
    </row>
    <row r="934" spans="1:5" s="100" customFormat="1" ht="15.75">
      <c r="A934" s="105"/>
      <c r="E934" s="105"/>
    </row>
    <row r="935" spans="1:5" s="100" customFormat="1" ht="15.75">
      <c r="A935" s="105"/>
      <c r="E935" s="105"/>
    </row>
    <row r="936" spans="1:5" s="100" customFormat="1" ht="15.75">
      <c r="A936" s="105"/>
      <c r="E936" s="105"/>
    </row>
    <row r="937" spans="1:5" s="100" customFormat="1" ht="15.75">
      <c r="A937" s="105"/>
      <c r="E937" s="105"/>
    </row>
    <row r="938" spans="1:5" s="100" customFormat="1" ht="15.75">
      <c r="A938" s="105"/>
      <c r="E938" s="105"/>
    </row>
    <row r="939" spans="1:5" s="100" customFormat="1" ht="15.75">
      <c r="A939" s="105"/>
      <c r="E939" s="105"/>
    </row>
    <row r="940" spans="1:5" s="100" customFormat="1" ht="15.75">
      <c r="A940" s="105"/>
      <c r="E940" s="105"/>
    </row>
    <row r="941" spans="1:5" s="100" customFormat="1" ht="15.75">
      <c r="A941" s="105"/>
      <c r="E941" s="105"/>
    </row>
    <row r="942" spans="1:5" s="100" customFormat="1" ht="15.75">
      <c r="A942" s="105"/>
      <c r="E942" s="105"/>
    </row>
    <row r="943" spans="1:5" s="100" customFormat="1" ht="15.75">
      <c r="A943" s="105"/>
      <c r="E943" s="105"/>
    </row>
    <row r="944" spans="1:5" s="100" customFormat="1" ht="15.75">
      <c r="A944" s="105"/>
      <c r="E944" s="105"/>
    </row>
    <row r="945" spans="1:5" s="100" customFormat="1" ht="15.75">
      <c r="A945" s="105"/>
      <c r="E945" s="105"/>
    </row>
    <row r="946" spans="1:5" s="100" customFormat="1" ht="15.75">
      <c r="A946" s="105"/>
      <c r="E946" s="105"/>
    </row>
    <row r="947" spans="1:5" s="100" customFormat="1" ht="15.75">
      <c r="A947" s="105"/>
      <c r="E947" s="105"/>
    </row>
    <row r="948" spans="1:5" s="100" customFormat="1" ht="15.75">
      <c r="A948" s="105"/>
      <c r="E948" s="105"/>
    </row>
    <row r="949" spans="1:5" s="100" customFormat="1" ht="15.75">
      <c r="A949" s="105"/>
      <c r="E949" s="105"/>
    </row>
    <row r="950" spans="1:5" s="100" customFormat="1" ht="15.75">
      <c r="A950" s="105"/>
      <c r="E950" s="105"/>
    </row>
    <row r="951" spans="1:5" s="100" customFormat="1" ht="15.75">
      <c r="A951" s="105"/>
      <c r="E951" s="105"/>
    </row>
    <row r="952" spans="1:5" s="100" customFormat="1" ht="15.75">
      <c r="A952" s="105"/>
      <c r="E952" s="105"/>
    </row>
    <row r="953" spans="1:5" s="100" customFormat="1" ht="15.75">
      <c r="A953" s="105"/>
      <c r="E953" s="105"/>
    </row>
    <row r="954" spans="1:5" s="100" customFormat="1" ht="15.75">
      <c r="A954" s="105"/>
      <c r="E954" s="105"/>
    </row>
    <row r="955" spans="1:5" s="100" customFormat="1" ht="15.75">
      <c r="A955" s="105"/>
      <c r="E955" s="105"/>
    </row>
    <row r="956" spans="1:5" s="100" customFormat="1" ht="15.75">
      <c r="A956" s="105"/>
      <c r="E956" s="105"/>
    </row>
    <row r="957" spans="1:5" s="100" customFormat="1" ht="15.75">
      <c r="A957" s="105"/>
      <c r="E957" s="105"/>
    </row>
    <row r="958" spans="1:5" s="100" customFormat="1" ht="15.75">
      <c r="A958" s="105"/>
      <c r="E958" s="105"/>
    </row>
    <row r="959" spans="1:5" s="100" customFormat="1" ht="15.75">
      <c r="A959" s="105"/>
      <c r="E959" s="105"/>
    </row>
    <row r="960" spans="1:5" s="100" customFormat="1" ht="15.75">
      <c r="A960" s="105"/>
      <c r="E960" s="105"/>
    </row>
    <row r="961" spans="1:5" s="100" customFormat="1" ht="15.75">
      <c r="A961" s="105"/>
      <c r="E961" s="105"/>
    </row>
    <row r="962" spans="1:5" s="100" customFormat="1" ht="15.75">
      <c r="A962" s="105"/>
      <c r="E962" s="105"/>
    </row>
    <row r="963" spans="1:5" s="100" customFormat="1" ht="15.75">
      <c r="A963" s="105"/>
      <c r="E963" s="105"/>
    </row>
    <row r="964" spans="1:5" s="100" customFormat="1" ht="15.75">
      <c r="A964" s="105"/>
      <c r="E964" s="105"/>
    </row>
    <row r="965" spans="1:5" s="100" customFormat="1" ht="15.75">
      <c r="A965" s="105"/>
      <c r="E965" s="105"/>
    </row>
    <row r="966" spans="1:5" s="100" customFormat="1" ht="15.75">
      <c r="A966" s="105"/>
      <c r="E966" s="105"/>
    </row>
    <row r="967" spans="1:5" s="100" customFormat="1" ht="15.75">
      <c r="A967" s="105"/>
      <c r="E967" s="105"/>
    </row>
    <row r="968" spans="1:5" s="100" customFormat="1" ht="15.75">
      <c r="A968" s="105"/>
      <c r="E968" s="105"/>
    </row>
    <row r="969" spans="1:5" s="100" customFormat="1" ht="15.75">
      <c r="A969" s="105"/>
      <c r="E969" s="105"/>
    </row>
    <row r="970" spans="1:5" s="100" customFormat="1" ht="15.75">
      <c r="A970" s="105"/>
      <c r="E970" s="105"/>
    </row>
    <row r="971" spans="1:5" s="100" customFormat="1" ht="15.75">
      <c r="A971" s="105"/>
      <c r="E971" s="105"/>
    </row>
    <row r="972" spans="1:5" s="100" customFormat="1" ht="15.75">
      <c r="A972" s="105"/>
      <c r="E972" s="105"/>
    </row>
    <row r="973" spans="1:5" s="100" customFormat="1" ht="15.75">
      <c r="A973" s="105"/>
      <c r="E973" s="105"/>
    </row>
    <row r="974" spans="1:5" s="100" customFormat="1" ht="15.75">
      <c r="A974" s="105"/>
      <c r="E974" s="105"/>
    </row>
    <row r="975" spans="1:5" s="100" customFormat="1" ht="15.75">
      <c r="A975" s="105"/>
      <c r="E975" s="105"/>
    </row>
    <row r="976" spans="1:5" s="100" customFormat="1" ht="15.75">
      <c r="A976" s="105"/>
      <c r="E976" s="105"/>
    </row>
    <row r="977" spans="1:5" s="100" customFormat="1" ht="15.75">
      <c r="A977" s="105"/>
      <c r="E977" s="105"/>
    </row>
    <row r="978" spans="1:5" s="100" customFormat="1" ht="15.75">
      <c r="A978" s="105"/>
      <c r="E978" s="105"/>
    </row>
    <row r="979" spans="1:5" s="100" customFormat="1" ht="15.75">
      <c r="A979" s="105"/>
      <c r="E979" s="105"/>
    </row>
    <row r="980" spans="1:5" s="100" customFormat="1" ht="15.75">
      <c r="A980" s="105"/>
      <c r="E980" s="105"/>
    </row>
    <row r="981" spans="1:5" s="100" customFormat="1" ht="15.75">
      <c r="A981" s="105"/>
      <c r="E981" s="105"/>
    </row>
    <row r="982" spans="1:5" s="100" customFormat="1" ht="15.75">
      <c r="A982" s="105"/>
      <c r="E982" s="105"/>
    </row>
    <row r="983" spans="1:5" s="100" customFormat="1" ht="15.75">
      <c r="A983" s="105"/>
      <c r="E983" s="105"/>
    </row>
    <row r="984" spans="1:5" s="100" customFormat="1" ht="15.75">
      <c r="A984" s="105"/>
      <c r="E984" s="105"/>
    </row>
    <row r="985" spans="1:5" s="100" customFormat="1" ht="15.75">
      <c r="A985" s="105"/>
      <c r="E985" s="105"/>
    </row>
    <row r="986" spans="1:5" s="100" customFormat="1" ht="15.75">
      <c r="A986" s="105"/>
      <c r="E986" s="105"/>
    </row>
    <row r="987" spans="1:5" s="100" customFormat="1" ht="15.75">
      <c r="A987" s="105"/>
      <c r="E987" s="105"/>
    </row>
    <row r="988" spans="1:5" s="100" customFormat="1" ht="15.75">
      <c r="A988" s="105"/>
      <c r="E988" s="105"/>
    </row>
    <row r="989" spans="1:5" s="100" customFormat="1" ht="15.75">
      <c r="A989" s="105"/>
      <c r="E989" s="105"/>
    </row>
    <row r="990" spans="1:5" s="100" customFormat="1" ht="15.75">
      <c r="A990" s="105"/>
      <c r="E990" s="105"/>
    </row>
    <row r="991" spans="1:5" s="100" customFormat="1" ht="15.75">
      <c r="A991" s="105"/>
      <c r="E991" s="105"/>
    </row>
    <row r="992" spans="1:5" s="100" customFormat="1" ht="15.75">
      <c r="A992" s="105"/>
      <c r="E992" s="105"/>
    </row>
    <row r="993" spans="1:5" s="100" customFormat="1" ht="15.75">
      <c r="A993" s="105"/>
      <c r="E993" s="105"/>
    </row>
    <row r="994" spans="1:5" s="100" customFormat="1" ht="15.75">
      <c r="A994" s="105"/>
      <c r="E994" s="105"/>
    </row>
    <row r="995" spans="1:5" s="100" customFormat="1" ht="15.75">
      <c r="A995" s="105"/>
      <c r="E995" s="105"/>
    </row>
    <row r="996" spans="1:5" s="100" customFormat="1" ht="15.75">
      <c r="A996" s="105"/>
      <c r="E996" s="105"/>
    </row>
    <row r="997" spans="1:5" s="100" customFormat="1" ht="15.75">
      <c r="A997" s="105"/>
      <c r="E997" s="105"/>
    </row>
    <row r="998" spans="1:5" s="100" customFormat="1" ht="15.75">
      <c r="A998" s="105"/>
      <c r="E998" s="105"/>
    </row>
    <row r="999" spans="1:5" s="100" customFormat="1" ht="15.75">
      <c r="A999" s="105"/>
      <c r="E999" s="105"/>
    </row>
    <row r="1000" spans="1:5" s="100" customFormat="1" ht="15.75">
      <c r="A1000" s="105"/>
      <c r="E1000" s="105"/>
    </row>
    <row r="1001" spans="1:5" s="100" customFormat="1" ht="15.75">
      <c r="A1001" s="105"/>
      <c r="E1001" s="105"/>
    </row>
    <row r="1002" spans="1:5" s="100" customFormat="1" ht="15.75">
      <c r="A1002" s="105"/>
      <c r="E1002" s="105"/>
    </row>
    <row r="1003" spans="1:5" s="100" customFormat="1" ht="15.75">
      <c r="A1003" s="105"/>
      <c r="E1003" s="105"/>
    </row>
    <row r="1004" spans="1:5" s="100" customFormat="1" ht="15.75">
      <c r="A1004" s="105"/>
      <c r="E1004" s="105"/>
    </row>
    <row r="1005" spans="1:5" s="100" customFormat="1" ht="15.75">
      <c r="A1005" s="105"/>
      <c r="E1005" s="105"/>
    </row>
    <row r="1006" spans="1:5" s="100" customFormat="1" ht="15.75">
      <c r="A1006" s="105"/>
      <c r="E1006" s="105"/>
    </row>
    <row r="1007" spans="1:5" s="100" customFormat="1" ht="15.75">
      <c r="A1007" s="105"/>
      <c r="E1007" s="105"/>
    </row>
    <row r="1008" spans="1:5" s="100" customFormat="1" ht="15.75">
      <c r="A1008" s="105"/>
      <c r="E1008" s="105"/>
    </row>
    <row r="1009" spans="1:5" s="100" customFormat="1" ht="15.75">
      <c r="A1009" s="105"/>
      <c r="E1009" s="105"/>
    </row>
    <row r="1010" spans="1:5" s="100" customFormat="1" ht="15.75">
      <c r="A1010" s="105"/>
      <c r="E1010" s="105"/>
    </row>
    <row r="1011" spans="1:5" s="100" customFormat="1" ht="15.75">
      <c r="A1011" s="105"/>
      <c r="E1011" s="105"/>
    </row>
    <row r="1012" spans="1:5" s="100" customFormat="1" ht="15.75">
      <c r="A1012" s="105"/>
      <c r="E1012" s="105"/>
    </row>
    <row r="1013" spans="1:5" s="100" customFormat="1" ht="15.75">
      <c r="A1013" s="105"/>
      <c r="E1013" s="105"/>
    </row>
    <row r="1014" spans="1:5" s="100" customFormat="1" ht="15.75">
      <c r="A1014" s="105"/>
      <c r="E1014" s="105"/>
    </row>
    <row r="1015" spans="1:5" s="100" customFormat="1" ht="15.75">
      <c r="A1015" s="105"/>
      <c r="E1015" s="105"/>
    </row>
    <row r="1016" spans="1:5" s="100" customFormat="1" ht="15.75">
      <c r="A1016" s="105"/>
      <c r="E1016" s="105"/>
    </row>
    <row r="1017" spans="1:5" s="100" customFormat="1" ht="15.75">
      <c r="A1017" s="105"/>
      <c r="E1017" s="105"/>
    </row>
    <row r="1018" spans="1:5" s="100" customFormat="1" ht="15.75">
      <c r="A1018" s="105"/>
      <c r="E1018" s="105"/>
    </row>
    <row r="1019" spans="1:5" s="100" customFormat="1" ht="15.75">
      <c r="A1019" s="105"/>
      <c r="E1019" s="105"/>
    </row>
    <row r="1020" spans="1:5" s="100" customFormat="1" ht="15.75">
      <c r="A1020" s="105"/>
      <c r="E1020" s="105"/>
    </row>
    <row r="1021" spans="1:5" s="100" customFormat="1" ht="15.75">
      <c r="A1021" s="105"/>
      <c r="E1021" s="105"/>
    </row>
    <row r="1022" spans="1:5" s="100" customFormat="1" ht="15.75">
      <c r="A1022" s="105"/>
      <c r="E1022" s="105"/>
    </row>
    <row r="1023" spans="1:5" s="100" customFormat="1" ht="15.75">
      <c r="A1023" s="105"/>
      <c r="E1023" s="105"/>
    </row>
    <row r="1024" spans="1:5" s="100" customFormat="1" ht="15.75">
      <c r="A1024" s="105"/>
      <c r="E1024" s="105"/>
    </row>
    <row r="1025" spans="1:5" s="100" customFormat="1" ht="15.75">
      <c r="A1025" s="105"/>
      <c r="E1025" s="105"/>
    </row>
    <row r="1026" spans="1:5" s="100" customFormat="1" ht="15.75">
      <c r="A1026" s="105"/>
      <c r="E1026" s="105"/>
    </row>
    <row r="1027" spans="1:5" s="100" customFormat="1" ht="15.75">
      <c r="A1027" s="105"/>
      <c r="E1027" s="105"/>
    </row>
    <row r="1028" spans="1:5" s="100" customFormat="1" ht="15.75">
      <c r="A1028" s="105"/>
      <c r="E1028" s="105"/>
    </row>
    <row r="1029" spans="1:5" s="100" customFormat="1" ht="15.75">
      <c r="A1029" s="105"/>
      <c r="E1029" s="105"/>
    </row>
    <row r="1030" spans="1:5" s="100" customFormat="1" ht="15.75">
      <c r="A1030" s="105"/>
      <c r="E1030" s="105"/>
    </row>
    <row r="1031" spans="1:5" s="100" customFormat="1" ht="15.75">
      <c r="A1031" s="105"/>
      <c r="E1031" s="105"/>
    </row>
    <row r="1032" spans="1:5" s="100" customFormat="1" ht="15.75">
      <c r="A1032" s="105"/>
      <c r="E1032" s="105"/>
    </row>
    <row r="1033" spans="1:5" s="100" customFormat="1" ht="15.75">
      <c r="A1033" s="105"/>
      <c r="E1033" s="105"/>
    </row>
    <row r="1034" spans="1:5" s="100" customFormat="1" ht="15.75">
      <c r="A1034" s="105"/>
      <c r="E1034" s="105"/>
    </row>
    <row r="1035" spans="1:5" s="100" customFormat="1" ht="15.75">
      <c r="A1035" s="105"/>
      <c r="E1035" s="105"/>
    </row>
    <row r="1036" spans="1:5" s="100" customFormat="1" ht="15.75">
      <c r="A1036" s="105"/>
      <c r="E1036" s="105"/>
    </row>
    <row r="1037" spans="1:5" s="100" customFormat="1" ht="15.75">
      <c r="A1037" s="105"/>
      <c r="E1037" s="105"/>
    </row>
    <row r="1038" spans="1:5" s="100" customFormat="1" ht="15.75">
      <c r="A1038" s="105"/>
      <c r="E1038" s="105"/>
    </row>
    <row r="1039" spans="1:5" s="100" customFormat="1" ht="15.75">
      <c r="A1039" s="105"/>
      <c r="E1039" s="105"/>
    </row>
    <row r="1040" spans="1:5" s="100" customFormat="1" ht="15.75">
      <c r="A1040" s="105"/>
      <c r="E1040" s="105"/>
    </row>
    <row r="1041" spans="1:5" s="100" customFormat="1" ht="15.75">
      <c r="A1041" s="105"/>
      <c r="E1041" s="105"/>
    </row>
    <row r="1042" spans="1:5" s="100" customFormat="1" ht="15.75">
      <c r="A1042" s="105"/>
      <c r="E1042" s="105"/>
    </row>
    <row r="1043" spans="1:5" s="100" customFormat="1" ht="15.75">
      <c r="A1043" s="105"/>
      <c r="E1043" s="105"/>
    </row>
    <row r="1044" spans="1:5" s="100" customFormat="1" ht="15.75">
      <c r="A1044" s="105"/>
      <c r="E1044" s="105"/>
    </row>
    <row r="1045" spans="1:5" s="100" customFormat="1" ht="15.75">
      <c r="A1045" s="105"/>
      <c r="E1045" s="105"/>
    </row>
    <row r="1046" spans="1:5" s="100" customFormat="1" ht="15.75">
      <c r="A1046" s="105"/>
      <c r="E1046" s="105"/>
    </row>
    <row r="1047" spans="1:5" s="100" customFormat="1" ht="15.75">
      <c r="A1047" s="105"/>
      <c r="E1047" s="105"/>
    </row>
    <row r="1048" spans="1:5" s="100" customFormat="1" ht="15.75">
      <c r="A1048" s="105"/>
      <c r="E1048" s="105"/>
    </row>
    <row r="1049" spans="1:5" s="100" customFormat="1" ht="15.75">
      <c r="A1049" s="105"/>
      <c r="E1049" s="105"/>
    </row>
    <row r="1050" spans="1:5" s="100" customFormat="1" ht="15.75">
      <c r="A1050" s="105"/>
      <c r="E1050" s="105"/>
    </row>
    <row r="1051" spans="1:5" s="100" customFormat="1" ht="15.75">
      <c r="A1051" s="105"/>
      <c r="E1051" s="105"/>
    </row>
    <row r="1052" spans="1:5" s="100" customFormat="1" ht="15.75">
      <c r="A1052" s="105"/>
      <c r="E1052" s="105"/>
    </row>
    <row r="1053" spans="1:5" s="100" customFormat="1" ht="15.75">
      <c r="A1053" s="105"/>
      <c r="E1053" s="105"/>
    </row>
    <row r="1054" spans="1:5" s="100" customFormat="1" ht="15.75">
      <c r="A1054" s="105"/>
      <c r="E1054" s="105"/>
    </row>
    <row r="1055" spans="1:5" s="100" customFormat="1" ht="15.75">
      <c r="A1055" s="105"/>
      <c r="E1055" s="105"/>
    </row>
    <row r="1056" spans="1:5" s="100" customFormat="1" ht="15.75">
      <c r="A1056" s="105"/>
      <c r="E1056" s="105"/>
    </row>
    <row r="1057" spans="1:5" s="100" customFormat="1" ht="15.75">
      <c r="A1057" s="105"/>
      <c r="E1057" s="105"/>
    </row>
    <row r="1058" spans="1:5" s="100" customFormat="1" ht="15.75">
      <c r="A1058" s="105"/>
      <c r="E1058" s="105"/>
    </row>
    <row r="1059" spans="1:5" s="100" customFormat="1" ht="15.75">
      <c r="A1059" s="105"/>
      <c r="E1059" s="105"/>
    </row>
    <row r="1060" spans="1:5" s="100" customFormat="1" ht="15.75">
      <c r="A1060" s="105"/>
      <c r="E1060" s="105"/>
    </row>
    <row r="1061" spans="1:5" s="100" customFormat="1" ht="15.75">
      <c r="A1061" s="105"/>
      <c r="E1061" s="105"/>
    </row>
    <row r="1062" spans="1:5" s="100" customFormat="1" ht="15.75">
      <c r="A1062" s="105"/>
      <c r="E1062" s="105"/>
    </row>
    <row r="1063" spans="1:5" s="100" customFormat="1" ht="15.75">
      <c r="A1063" s="105"/>
      <c r="E1063" s="105"/>
    </row>
    <row r="1064" spans="1:5" s="100" customFormat="1" ht="15.75">
      <c r="A1064" s="105"/>
      <c r="E1064" s="105"/>
    </row>
    <row r="1065" spans="1:5" s="100" customFormat="1" ht="15.75">
      <c r="A1065" s="105"/>
      <c r="E1065" s="105"/>
    </row>
    <row r="1066" spans="1:5" s="100" customFormat="1" ht="15.75">
      <c r="A1066" s="105"/>
      <c r="E1066" s="105"/>
    </row>
    <row r="1067" spans="1:5" s="100" customFormat="1" ht="15.75">
      <c r="A1067" s="105"/>
      <c r="E1067" s="105"/>
    </row>
    <row r="1068" spans="1:5" s="100" customFormat="1" ht="15.75">
      <c r="A1068" s="105"/>
      <c r="E1068" s="105"/>
    </row>
    <row r="1069" spans="1:5" s="100" customFormat="1" ht="15.75">
      <c r="A1069" s="105"/>
      <c r="E1069" s="105"/>
    </row>
    <row r="1070" spans="1:5" s="100" customFormat="1" ht="15.75">
      <c r="A1070" s="105"/>
      <c r="E1070" s="105"/>
    </row>
    <row r="1071" spans="1:5" s="100" customFormat="1" ht="15.75">
      <c r="A1071" s="105"/>
      <c r="E1071" s="105"/>
    </row>
    <row r="1072" spans="1:5" s="100" customFormat="1" ht="15.75">
      <c r="A1072" s="105"/>
      <c r="E1072" s="105"/>
    </row>
    <row r="1073" spans="1:5" s="100" customFormat="1" ht="15.75">
      <c r="A1073" s="105"/>
      <c r="E1073" s="105"/>
    </row>
    <row r="1074" spans="1:5" s="100" customFormat="1" ht="15.75">
      <c r="A1074" s="105"/>
      <c r="E1074" s="105"/>
    </row>
    <row r="1075" spans="1:5" s="100" customFormat="1" ht="15.75">
      <c r="A1075" s="105"/>
      <c r="E1075" s="105"/>
    </row>
    <row r="1076" spans="1:5" s="100" customFormat="1" ht="15.75">
      <c r="A1076" s="105"/>
      <c r="E1076" s="105"/>
    </row>
    <row r="1077" spans="1:5" s="100" customFormat="1" ht="15.75">
      <c r="A1077" s="105"/>
      <c r="E1077" s="105"/>
    </row>
    <row r="1078" spans="1:5" s="100" customFormat="1" ht="15.75">
      <c r="A1078" s="105"/>
      <c r="E1078" s="105"/>
    </row>
    <row r="1079" spans="1:5" s="100" customFormat="1" ht="15.75">
      <c r="A1079" s="105"/>
      <c r="E1079" s="105"/>
    </row>
    <row r="1080" spans="1:5" s="100" customFormat="1" ht="15.75">
      <c r="A1080" s="105"/>
      <c r="E1080" s="105"/>
    </row>
    <row r="1081" spans="1:5" s="100" customFormat="1" ht="15.75">
      <c r="A1081" s="105"/>
      <c r="E1081" s="105"/>
    </row>
    <row r="1082" spans="1:5" s="100" customFormat="1" ht="15.75">
      <c r="A1082" s="105"/>
      <c r="E1082" s="105"/>
    </row>
    <row r="1083" spans="1:5" s="100" customFormat="1" ht="15.75">
      <c r="A1083" s="105"/>
      <c r="E1083" s="105"/>
    </row>
    <row r="1084" spans="1:5" s="100" customFormat="1" ht="15.75">
      <c r="A1084" s="105"/>
      <c r="E1084" s="105"/>
    </row>
    <row r="1085" spans="1:5" s="100" customFormat="1" ht="15.75">
      <c r="A1085" s="105"/>
      <c r="E1085" s="105"/>
    </row>
    <row r="1086" spans="1:5" s="100" customFormat="1" ht="15.75">
      <c r="A1086" s="105"/>
      <c r="E1086" s="105"/>
    </row>
    <row r="1087" spans="1:5" s="100" customFormat="1" ht="15.75">
      <c r="A1087" s="105"/>
      <c r="E1087" s="105"/>
    </row>
    <row r="1088" spans="1:5" s="100" customFormat="1" ht="15.75">
      <c r="A1088" s="105"/>
      <c r="E1088" s="105"/>
    </row>
    <row r="1089" spans="1:5" s="100" customFormat="1" ht="15.75">
      <c r="A1089" s="105"/>
      <c r="E1089" s="105"/>
    </row>
    <row r="1090" spans="1:5" s="100" customFormat="1" ht="15.75">
      <c r="A1090" s="105"/>
      <c r="E1090" s="105"/>
    </row>
    <row r="1091" spans="1:5" s="100" customFormat="1" ht="15.75">
      <c r="A1091" s="105"/>
      <c r="E1091" s="105"/>
    </row>
    <row r="1092" spans="1:5" s="100" customFormat="1" ht="15.75">
      <c r="A1092" s="105"/>
      <c r="E1092" s="105"/>
    </row>
    <row r="1093" spans="1:5" s="100" customFormat="1" ht="15.75">
      <c r="A1093" s="105"/>
      <c r="E1093" s="105"/>
    </row>
    <row r="1094" spans="1:5" s="100" customFormat="1" ht="15.75">
      <c r="A1094" s="105"/>
      <c r="E1094" s="105"/>
    </row>
    <row r="1095" spans="1:5" s="100" customFormat="1" ht="15.75">
      <c r="A1095" s="105"/>
      <c r="E1095" s="105"/>
    </row>
    <row r="1096" spans="1:5" s="100" customFormat="1" ht="15.75">
      <c r="A1096" s="105"/>
      <c r="E1096" s="105"/>
    </row>
    <row r="1097" spans="1:5" s="100" customFormat="1" ht="15.75">
      <c r="A1097" s="105"/>
      <c r="E1097" s="105"/>
    </row>
    <row r="1098" spans="1:5" s="100" customFormat="1" ht="15.75">
      <c r="A1098" s="105"/>
      <c r="E1098" s="105"/>
    </row>
    <row r="1099" spans="1:5" s="100" customFormat="1" ht="15.75">
      <c r="A1099" s="105"/>
      <c r="E1099" s="105"/>
    </row>
    <row r="1100" spans="1:5" s="100" customFormat="1" ht="15.75">
      <c r="A1100" s="105"/>
      <c r="E1100" s="105"/>
    </row>
    <row r="1101" spans="1:5" s="100" customFormat="1" ht="15.75">
      <c r="A1101" s="105"/>
      <c r="E1101" s="105"/>
    </row>
    <row r="1102" spans="1:5" s="100" customFormat="1" ht="15.75">
      <c r="A1102" s="105"/>
      <c r="E1102" s="105"/>
    </row>
    <row r="1103" spans="1:5" s="100" customFormat="1" ht="15.75">
      <c r="A1103" s="105"/>
      <c r="E1103" s="105"/>
    </row>
    <row r="1104" spans="1:5" s="100" customFormat="1" ht="15.75">
      <c r="A1104" s="105"/>
      <c r="E1104" s="105"/>
    </row>
    <row r="1105" spans="1:5" s="100" customFormat="1" ht="15.75">
      <c r="A1105" s="105"/>
      <c r="E1105" s="105"/>
    </row>
    <row r="1106" spans="1:5" s="100" customFormat="1" ht="15.75">
      <c r="A1106" s="105"/>
      <c r="E1106" s="105"/>
    </row>
    <row r="1107" spans="1:5" s="100" customFormat="1" ht="15.75">
      <c r="A1107" s="105"/>
      <c r="E1107" s="105"/>
    </row>
    <row r="1108" spans="1:5" s="100" customFormat="1" ht="15.75">
      <c r="A1108" s="105"/>
      <c r="E1108" s="105"/>
    </row>
    <row r="1109" spans="1:5" s="100" customFormat="1" ht="15.75">
      <c r="A1109" s="105"/>
      <c r="E1109" s="105"/>
    </row>
    <row r="1110" spans="1:5" s="100" customFormat="1" ht="15.75">
      <c r="A1110" s="105"/>
      <c r="E1110" s="105"/>
    </row>
    <row r="1111" spans="1:5" s="100" customFormat="1" ht="15.75">
      <c r="A1111" s="105"/>
      <c r="E1111" s="105"/>
    </row>
    <row r="1112" spans="1:5" s="100" customFormat="1" ht="15.75">
      <c r="A1112" s="105"/>
      <c r="E1112" s="105"/>
    </row>
    <row r="1113" spans="1:5" s="100" customFormat="1" ht="15.75">
      <c r="A1113" s="105"/>
      <c r="E1113" s="105"/>
    </row>
    <row r="1114" spans="1:5" s="100" customFormat="1" ht="15.75">
      <c r="A1114" s="105"/>
      <c r="E1114" s="105"/>
    </row>
    <row r="1115" spans="1:5" s="100" customFormat="1" ht="15.75">
      <c r="A1115" s="105"/>
      <c r="E1115" s="105"/>
    </row>
    <row r="1116" spans="1:5" s="100" customFormat="1" ht="15.75">
      <c r="A1116" s="105"/>
      <c r="E1116" s="105"/>
    </row>
    <row r="1117" spans="1:5" s="100" customFormat="1" ht="15.75">
      <c r="A1117" s="105"/>
      <c r="E1117" s="105"/>
    </row>
    <row r="1118" spans="1:5" s="100" customFormat="1" ht="15.75">
      <c r="A1118" s="105"/>
      <c r="E1118" s="105"/>
    </row>
    <row r="1119" spans="1:5" s="100" customFormat="1" ht="15.75">
      <c r="A1119" s="105"/>
      <c r="E1119" s="105"/>
    </row>
    <row r="1120" spans="1:5" s="100" customFormat="1" ht="15.75">
      <c r="A1120" s="105"/>
      <c r="E1120" s="105"/>
    </row>
    <row r="1121" spans="1:5" s="100" customFormat="1" ht="15.75">
      <c r="A1121" s="105"/>
      <c r="E1121" s="105"/>
    </row>
    <row r="1122" spans="1:5" s="100" customFormat="1" ht="15.75">
      <c r="A1122" s="105"/>
      <c r="E1122" s="105"/>
    </row>
    <row r="1123" spans="1:5" s="100" customFormat="1" ht="15.75">
      <c r="A1123" s="105"/>
      <c r="E1123" s="105"/>
    </row>
    <row r="1124" spans="1:5" s="100" customFormat="1" ht="15.75">
      <c r="A1124" s="105"/>
      <c r="E1124" s="105"/>
    </row>
    <row r="1125" spans="1:5" s="100" customFormat="1" ht="15.75">
      <c r="A1125" s="105"/>
      <c r="E1125" s="105"/>
    </row>
    <row r="1126" spans="1:5" s="100" customFormat="1" ht="15.75">
      <c r="A1126" s="105"/>
      <c r="E1126" s="105"/>
    </row>
    <row r="1127" spans="1:5" s="100" customFormat="1" ht="15.75">
      <c r="A1127" s="105"/>
      <c r="E1127" s="105"/>
    </row>
    <row r="1128" spans="1:5" s="100" customFormat="1" ht="15.75">
      <c r="A1128" s="105"/>
      <c r="E1128" s="105"/>
    </row>
    <row r="1129" spans="1:5" s="100" customFormat="1" ht="15.75">
      <c r="A1129" s="105"/>
      <c r="E1129" s="105"/>
    </row>
    <row r="1130" spans="1:5" s="100" customFormat="1" ht="15.75">
      <c r="A1130" s="105"/>
      <c r="E1130" s="105"/>
    </row>
    <row r="1131" spans="1:5" s="100" customFormat="1" ht="15.75">
      <c r="A1131" s="105"/>
      <c r="E1131" s="105"/>
    </row>
    <row r="1132" spans="1:5" s="100" customFormat="1" ht="15.75">
      <c r="A1132" s="105"/>
      <c r="E1132" s="105"/>
    </row>
    <row r="1133" spans="1:5" s="100" customFormat="1" ht="15.75">
      <c r="A1133" s="105"/>
      <c r="E1133" s="105"/>
    </row>
    <row r="1134" spans="1:5" s="100" customFormat="1" ht="15.75">
      <c r="A1134" s="105"/>
      <c r="E1134" s="105"/>
    </row>
    <row r="1135" spans="1:5" s="100" customFormat="1" ht="15.75">
      <c r="A1135" s="105"/>
      <c r="E1135" s="105"/>
    </row>
    <row r="1136" spans="1:5" s="100" customFormat="1" ht="15.75">
      <c r="A1136" s="105"/>
      <c r="E1136" s="105"/>
    </row>
    <row r="1137" spans="1:5" s="100" customFormat="1" ht="15.75">
      <c r="A1137" s="105"/>
      <c r="E1137" s="105"/>
    </row>
    <row r="1138" spans="1:5" s="100" customFormat="1" ht="15.75">
      <c r="A1138" s="105"/>
      <c r="E1138" s="105"/>
    </row>
    <row r="1139" spans="1:5" s="100" customFormat="1" ht="15.75">
      <c r="A1139" s="105"/>
      <c r="E1139" s="105"/>
    </row>
    <row r="1140" spans="1:5" s="100" customFormat="1" ht="15.75">
      <c r="A1140" s="105"/>
      <c r="E1140" s="105"/>
    </row>
    <row r="1141" spans="1:5" s="100" customFormat="1" ht="15.75">
      <c r="A1141" s="105"/>
      <c r="E1141" s="105"/>
    </row>
    <row r="1142" spans="1:5" s="100" customFormat="1" ht="15.75">
      <c r="A1142" s="105"/>
      <c r="E1142" s="105"/>
    </row>
    <row r="1143" spans="1:5" s="100" customFormat="1" ht="15.75">
      <c r="A1143" s="105"/>
      <c r="E1143" s="105"/>
    </row>
    <row r="1144" spans="1:5" s="100" customFormat="1" ht="15.75">
      <c r="A1144" s="105"/>
      <c r="E1144" s="105"/>
    </row>
    <row r="1145" spans="1:5" s="100" customFormat="1" ht="15.75">
      <c r="A1145" s="105"/>
      <c r="E1145" s="105"/>
    </row>
    <row r="1146" spans="1:5" s="100" customFormat="1" ht="15.75">
      <c r="A1146" s="105"/>
      <c r="E1146" s="105"/>
    </row>
    <row r="1147" spans="1:5" s="100" customFormat="1" ht="15.75">
      <c r="A1147" s="105"/>
      <c r="E1147" s="105"/>
    </row>
    <row r="1148" spans="1:5" s="100" customFormat="1" ht="15.75">
      <c r="A1148" s="105"/>
      <c r="E1148" s="105"/>
    </row>
    <row r="1149" spans="1:5" s="100" customFormat="1" ht="15.75">
      <c r="A1149" s="105"/>
      <c r="E1149" s="105"/>
    </row>
    <row r="1150" spans="1:5" s="100" customFormat="1" ht="15.75">
      <c r="A1150" s="105"/>
      <c r="E1150" s="105"/>
    </row>
    <row r="1151" spans="1:5" s="100" customFormat="1" ht="15.75">
      <c r="A1151" s="105"/>
      <c r="E1151" s="105"/>
    </row>
    <row r="1152" spans="1:5" s="100" customFormat="1" ht="15.75">
      <c r="A1152" s="105"/>
      <c r="E1152" s="105"/>
    </row>
    <row r="1153" spans="1:5" s="100" customFormat="1" ht="15.75">
      <c r="A1153" s="105"/>
      <c r="E1153" s="105"/>
    </row>
    <row r="1154" spans="1:5" s="100" customFormat="1" ht="15.75">
      <c r="A1154" s="105"/>
      <c r="E1154" s="105"/>
    </row>
    <row r="1155" spans="1:5" s="100" customFormat="1" ht="15.75">
      <c r="A1155" s="105"/>
      <c r="E1155" s="105"/>
    </row>
    <row r="1156" spans="1:5" s="100" customFormat="1" ht="15.75">
      <c r="A1156" s="105"/>
      <c r="E1156" s="105"/>
    </row>
    <row r="1157" spans="1:5" s="100" customFormat="1" ht="15.75">
      <c r="A1157" s="105"/>
      <c r="E1157" s="105"/>
    </row>
    <row r="1158" spans="1:5" s="100" customFormat="1" ht="15.75">
      <c r="A1158" s="105"/>
      <c r="E1158" s="105"/>
    </row>
    <row r="1159" spans="1:5" s="100" customFormat="1" ht="15.75">
      <c r="A1159" s="105"/>
      <c r="E1159" s="105"/>
    </row>
    <row r="1160" spans="1:5" s="100" customFormat="1" ht="15.75">
      <c r="A1160" s="105"/>
      <c r="E1160" s="105"/>
    </row>
    <row r="1161" spans="1:5" s="100" customFormat="1" ht="15.75">
      <c r="A1161" s="105"/>
      <c r="E1161" s="105"/>
    </row>
    <row r="1162" spans="1:5" s="100" customFormat="1" ht="15.75">
      <c r="A1162" s="105"/>
      <c r="E1162" s="105"/>
    </row>
    <row r="1163" spans="1:5" s="100" customFormat="1" ht="15.75">
      <c r="A1163" s="105"/>
      <c r="E1163" s="105"/>
    </row>
    <row r="1164" spans="1:5" s="100" customFormat="1" ht="15.75">
      <c r="A1164" s="105"/>
      <c r="E1164" s="105"/>
    </row>
    <row r="1165" spans="1:5" s="100" customFormat="1" ht="15.75">
      <c r="A1165" s="105"/>
      <c r="E1165" s="105"/>
    </row>
    <row r="1166" spans="1:5" s="100" customFormat="1" ht="15.75">
      <c r="A1166" s="105"/>
      <c r="E1166" s="105"/>
    </row>
    <row r="1167" spans="1:5" s="100" customFormat="1" ht="15.75">
      <c r="A1167" s="105"/>
      <c r="E1167" s="105"/>
    </row>
    <row r="1168" spans="1:5" s="100" customFormat="1" ht="15.75">
      <c r="A1168" s="105"/>
      <c r="E1168" s="105"/>
    </row>
    <row r="1169" spans="1:5" s="100" customFormat="1" ht="15.75">
      <c r="A1169" s="105"/>
      <c r="E1169" s="105"/>
    </row>
    <row r="1170" spans="1:5" s="100" customFormat="1" ht="15.75">
      <c r="A1170" s="105"/>
      <c r="E1170" s="105"/>
    </row>
    <row r="1171" spans="1:5" s="100" customFormat="1" ht="15.75">
      <c r="A1171" s="105"/>
      <c r="E1171" s="105"/>
    </row>
    <row r="1172" spans="1:5" s="100" customFormat="1" ht="15.75">
      <c r="A1172" s="105"/>
      <c r="E1172" s="105"/>
    </row>
    <row r="1173" spans="1:5" s="100" customFormat="1" ht="15.75">
      <c r="A1173" s="105"/>
      <c r="E1173" s="105"/>
    </row>
    <row r="1174" spans="1:5" s="100" customFormat="1" ht="15.75">
      <c r="A1174" s="105"/>
      <c r="E1174" s="105"/>
    </row>
    <row r="1175" spans="1:5" s="100" customFormat="1" ht="15.75">
      <c r="A1175" s="105"/>
      <c r="E1175" s="105"/>
    </row>
    <row r="1176" spans="1:5" s="100" customFormat="1" ht="15.75">
      <c r="A1176" s="105"/>
      <c r="E1176" s="105"/>
    </row>
    <row r="1177" spans="1:5" s="100" customFormat="1" ht="15.75">
      <c r="A1177" s="105"/>
      <c r="E1177" s="105"/>
    </row>
    <row r="1178" spans="1:5" s="100" customFormat="1" ht="15.75">
      <c r="A1178" s="105"/>
      <c r="E1178" s="105"/>
    </row>
    <row r="1179" spans="1:5" s="100" customFormat="1" ht="15.75">
      <c r="A1179" s="105"/>
      <c r="E1179" s="105"/>
    </row>
    <row r="1180" spans="1:5" s="100" customFormat="1" ht="15.75">
      <c r="A1180" s="105"/>
      <c r="E1180" s="105"/>
    </row>
    <row r="1181" spans="1:5" s="100" customFormat="1" ht="15.75">
      <c r="A1181" s="105"/>
      <c r="E1181" s="105"/>
    </row>
    <row r="1182" spans="1:5" s="100" customFormat="1" ht="15.75">
      <c r="A1182" s="105"/>
      <c r="E1182" s="105"/>
    </row>
    <row r="1183" spans="1:5" s="100" customFormat="1" ht="15.75">
      <c r="A1183" s="105"/>
      <c r="E1183" s="105"/>
    </row>
    <row r="1184" spans="1:5" s="100" customFormat="1" ht="15.75">
      <c r="A1184" s="105"/>
      <c r="E1184" s="105"/>
    </row>
    <row r="1185" spans="1:5" s="100" customFormat="1" ht="15.75">
      <c r="A1185" s="105"/>
      <c r="E1185" s="105"/>
    </row>
    <row r="1186" spans="1:5" s="100" customFormat="1" ht="15.75">
      <c r="A1186" s="105"/>
      <c r="E1186" s="105"/>
    </row>
    <row r="1187" spans="1:5" s="100" customFormat="1" ht="15.75">
      <c r="A1187" s="105"/>
      <c r="E1187" s="105"/>
    </row>
    <row r="1188" spans="1:5" s="100" customFormat="1" ht="15.75">
      <c r="A1188" s="105"/>
      <c r="E1188" s="105"/>
    </row>
    <row r="1189" spans="1:5" s="100" customFormat="1" ht="15.75">
      <c r="A1189" s="105"/>
      <c r="E1189" s="105"/>
    </row>
    <row r="1190" spans="1:5" s="100" customFormat="1" ht="15.75">
      <c r="A1190" s="105"/>
      <c r="E1190" s="105"/>
    </row>
    <row r="1191" spans="1:5" s="100" customFormat="1" ht="15.75">
      <c r="A1191" s="105"/>
      <c r="E1191" s="105"/>
    </row>
    <row r="1192" spans="1:5" s="100" customFormat="1" ht="15.75">
      <c r="A1192" s="105"/>
      <c r="E1192" s="105"/>
    </row>
    <row r="1193" spans="1:5" s="100" customFormat="1" ht="15.75">
      <c r="A1193" s="105"/>
      <c r="E1193" s="105"/>
    </row>
    <row r="1194" spans="1:5" s="100" customFormat="1" ht="15.75">
      <c r="A1194" s="105"/>
      <c r="E1194" s="105"/>
    </row>
    <row r="1195" spans="1:5" s="100" customFormat="1" ht="15.75">
      <c r="A1195" s="105"/>
      <c r="E1195" s="105"/>
    </row>
    <row r="1196" spans="1:5" s="100" customFormat="1" ht="15.75">
      <c r="A1196" s="105"/>
      <c r="E1196" s="105"/>
    </row>
    <row r="1197" spans="1:5" s="100" customFormat="1" ht="15.75">
      <c r="A1197" s="105"/>
      <c r="E1197" s="105"/>
    </row>
    <row r="1198" spans="1:5" s="100" customFormat="1" ht="15.75">
      <c r="A1198" s="105"/>
      <c r="E1198" s="105"/>
    </row>
    <row r="1199" spans="1:5" s="100" customFormat="1" ht="15.75">
      <c r="A1199" s="105"/>
      <c r="E1199" s="105"/>
    </row>
    <row r="1200" spans="1:5" s="100" customFormat="1" ht="15.75">
      <c r="A1200" s="105"/>
      <c r="E1200" s="105"/>
    </row>
    <row r="1201" spans="1:5" s="100" customFormat="1" ht="15.75">
      <c r="A1201" s="105"/>
      <c r="E1201" s="105"/>
    </row>
    <row r="1202" spans="1:5" s="100" customFormat="1" ht="15.75">
      <c r="A1202" s="105"/>
      <c r="E1202" s="105"/>
    </row>
    <row r="1203" spans="1:5" s="100" customFormat="1" ht="15.75">
      <c r="A1203" s="105"/>
      <c r="E1203" s="105"/>
    </row>
    <row r="1204" spans="1:5" s="100" customFormat="1" ht="15.75">
      <c r="A1204" s="105"/>
      <c r="E1204" s="105"/>
    </row>
    <row r="1205" spans="1:5" s="100" customFormat="1" ht="15.75">
      <c r="A1205" s="105"/>
      <c r="E1205" s="105"/>
    </row>
    <row r="1206" spans="1:5" s="100" customFormat="1" ht="15.75">
      <c r="A1206" s="105"/>
      <c r="E1206" s="105"/>
    </row>
    <row r="1207" spans="1:5" s="100" customFormat="1" ht="15.75">
      <c r="A1207" s="105"/>
      <c r="E1207" s="105"/>
    </row>
    <row r="1208" spans="1:5" s="100" customFormat="1" ht="15.75">
      <c r="A1208" s="105"/>
      <c r="E1208" s="105"/>
    </row>
    <row r="1209" spans="1:5" s="100" customFormat="1" ht="15.75">
      <c r="A1209" s="105"/>
      <c r="E1209" s="105"/>
    </row>
    <row r="1210" spans="1:5" s="100" customFormat="1" ht="15.75">
      <c r="A1210" s="105"/>
      <c r="E1210" s="105"/>
    </row>
    <row r="1211" spans="1:5" s="100" customFormat="1" ht="15.75">
      <c r="A1211" s="105"/>
      <c r="E1211" s="105"/>
    </row>
    <row r="1212" spans="1:5" s="100" customFormat="1" ht="15.75">
      <c r="A1212" s="105"/>
      <c r="E1212" s="105"/>
    </row>
    <row r="1213" spans="1:5" s="100" customFormat="1" ht="15.75">
      <c r="A1213" s="105"/>
      <c r="E1213" s="105"/>
    </row>
    <row r="1214" spans="1:5" s="100" customFormat="1" ht="15.75">
      <c r="A1214" s="105"/>
      <c r="E1214" s="105"/>
    </row>
    <row r="1215" spans="1:5" s="100" customFormat="1" ht="15.75">
      <c r="A1215" s="105"/>
      <c r="E1215" s="105"/>
    </row>
    <row r="1216" spans="1:5" s="100" customFormat="1" ht="15.75">
      <c r="A1216" s="105"/>
      <c r="E1216" s="105"/>
    </row>
    <row r="1217" spans="1:5" s="100" customFormat="1" ht="15.75">
      <c r="A1217" s="105"/>
      <c r="E1217" s="105"/>
    </row>
    <row r="1218" spans="1:5" s="100" customFormat="1" ht="15.75">
      <c r="A1218" s="105"/>
      <c r="E1218" s="105"/>
    </row>
    <row r="1219" spans="1:5" s="100" customFormat="1" ht="15.75">
      <c r="A1219" s="105"/>
      <c r="E1219" s="105"/>
    </row>
    <row r="1220" spans="1:5" s="100" customFormat="1" ht="15.75">
      <c r="A1220" s="105"/>
      <c r="E1220" s="105"/>
    </row>
    <row r="1221" spans="1:5" s="100" customFormat="1" ht="15.75">
      <c r="A1221" s="105"/>
      <c r="E1221" s="105"/>
    </row>
    <row r="1222" spans="1:5" s="100" customFormat="1" ht="15.75">
      <c r="A1222" s="105"/>
      <c r="E1222" s="105"/>
    </row>
    <row r="1223" spans="1:5" s="100" customFormat="1" ht="15.75">
      <c r="A1223" s="105"/>
      <c r="E1223" s="105"/>
    </row>
    <row r="1224" spans="1:5" s="100" customFormat="1" ht="15.75">
      <c r="A1224" s="105"/>
      <c r="E1224" s="105"/>
    </row>
    <row r="1225" spans="1:5" s="100" customFormat="1" ht="15.75">
      <c r="A1225" s="105"/>
      <c r="E1225" s="105"/>
    </row>
    <row r="1226" spans="1:5" s="100" customFormat="1" ht="15.75">
      <c r="A1226" s="105"/>
      <c r="E1226" s="105"/>
    </row>
    <row r="1227" spans="1:5" s="100" customFormat="1" ht="15.75">
      <c r="A1227" s="105"/>
      <c r="E1227" s="105"/>
    </row>
    <row r="1228" spans="1:5" s="100" customFormat="1" ht="15.75">
      <c r="A1228" s="105"/>
      <c r="E1228" s="105"/>
    </row>
    <row r="1229" spans="1:5" s="100" customFormat="1" ht="15.75">
      <c r="A1229" s="105"/>
      <c r="E1229" s="105"/>
    </row>
    <row r="1230" spans="1:5" s="100" customFormat="1" ht="15.75">
      <c r="A1230" s="105"/>
      <c r="E1230" s="105"/>
    </row>
    <row r="1231" spans="1:5" s="100" customFormat="1" ht="15.75">
      <c r="A1231" s="105"/>
      <c r="E1231" s="105"/>
    </row>
    <row r="1232" spans="1:5" s="100" customFormat="1" ht="15.75">
      <c r="A1232" s="105"/>
      <c r="E1232" s="105"/>
    </row>
    <row r="1233" spans="1:5" s="100" customFormat="1" ht="15.75">
      <c r="A1233" s="105"/>
      <c r="E1233" s="105"/>
    </row>
    <row r="1234" spans="1:5" s="100" customFormat="1" ht="15.75">
      <c r="A1234" s="105"/>
      <c r="E1234" s="105"/>
    </row>
    <row r="1235" spans="1:5" s="100" customFormat="1" ht="15.75">
      <c r="A1235" s="105"/>
      <c r="E1235" s="105"/>
    </row>
    <row r="1236" spans="1:5" s="100" customFormat="1" ht="15.75">
      <c r="A1236" s="105"/>
      <c r="E1236" s="105"/>
    </row>
    <row r="1237" spans="1:5" s="100" customFormat="1" ht="15.75">
      <c r="A1237" s="105"/>
      <c r="E1237" s="105"/>
    </row>
    <row r="1238" spans="1:5" s="100" customFormat="1" ht="15.75">
      <c r="A1238" s="105"/>
      <c r="E1238" s="105"/>
    </row>
    <row r="1239" spans="1:5" s="100" customFormat="1" ht="15.75">
      <c r="A1239" s="105"/>
      <c r="E1239" s="105"/>
    </row>
    <row r="1240" spans="1:5" s="100" customFormat="1" ht="15.75">
      <c r="A1240" s="105"/>
      <c r="E1240" s="105"/>
    </row>
    <row r="1241" spans="1:5" s="100" customFormat="1" ht="15.75">
      <c r="A1241" s="105"/>
      <c r="E1241" s="105"/>
    </row>
    <row r="1242" spans="1:5" s="100" customFormat="1" ht="15.75">
      <c r="A1242" s="105"/>
      <c r="E1242" s="105"/>
    </row>
    <row r="1243" spans="1:5" s="100" customFormat="1" ht="15.75">
      <c r="A1243" s="105"/>
      <c r="E1243" s="105"/>
    </row>
    <row r="1244" spans="1:5" s="100" customFormat="1" ht="15.75">
      <c r="A1244" s="105"/>
      <c r="E1244" s="105"/>
    </row>
    <row r="1245" spans="1:5" s="100" customFormat="1" ht="15.75">
      <c r="A1245" s="105"/>
      <c r="E1245" s="105"/>
    </row>
    <row r="1246" spans="1:5" s="100" customFormat="1" ht="15.75">
      <c r="A1246" s="105"/>
      <c r="E1246" s="105"/>
    </row>
    <row r="1247" spans="1:5" s="100" customFormat="1" ht="15.75">
      <c r="A1247" s="105"/>
      <c r="E1247" s="105"/>
    </row>
    <row r="1248" spans="1:5" s="100" customFormat="1" ht="15.75">
      <c r="A1248" s="105"/>
      <c r="E1248" s="105"/>
    </row>
    <row r="1249" spans="1:5" s="100" customFormat="1" ht="15.75">
      <c r="A1249" s="105"/>
      <c r="E1249" s="105"/>
    </row>
    <row r="1250" spans="1:5" s="100" customFormat="1" ht="15.75">
      <c r="A1250" s="105"/>
      <c r="E1250" s="105"/>
    </row>
    <row r="1251" spans="1:5" s="100" customFormat="1" ht="15.75">
      <c r="A1251" s="105"/>
      <c r="E1251" s="105"/>
    </row>
    <row r="1252" spans="1:5" s="100" customFormat="1" ht="15.75">
      <c r="A1252" s="105"/>
      <c r="E1252" s="105"/>
    </row>
    <row r="1253" spans="1:5" s="100" customFormat="1" ht="15.75">
      <c r="A1253" s="105"/>
      <c r="E1253" s="105"/>
    </row>
    <row r="1254" spans="1:5" s="100" customFormat="1" ht="15.75">
      <c r="A1254" s="105"/>
      <c r="E1254" s="105"/>
    </row>
    <row r="1255" spans="1:5" s="100" customFormat="1" ht="15.75">
      <c r="A1255" s="105"/>
      <c r="E1255" s="105"/>
    </row>
    <row r="1256" spans="1:5" s="100" customFormat="1" ht="15.75">
      <c r="A1256" s="105"/>
      <c r="E1256" s="105"/>
    </row>
    <row r="1257" spans="1:5" s="100" customFormat="1" ht="15.75">
      <c r="A1257" s="105"/>
      <c r="E1257" s="105"/>
    </row>
    <row r="1258" spans="1:5" s="100" customFormat="1" ht="15.75">
      <c r="A1258" s="105"/>
      <c r="E1258" s="105"/>
    </row>
    <row r="1259" spans="1:5" s="100" customFormat="1" ht="15.75">
      <c r="A1259" s="105"/>
      <c r="E1259" s="105"/>
    </row>
    <row r="1260" spans="1:5" s="100" customFormat="1" ht="15.75">
      <c r="A1260" s="105"/>
      <c r="E1260" s="105"/>
    </row>
    <row r="1261" spans="1:5" s="100" customFormat="1" ht="15.75">
      <c r="A1261" s="105"/>
      <c r="E1261" s="105"/>
    </row>
    <row r="1262" spans="1:5" s="100" customFormat="1" ht="15.75">
      <c r="A1262" s="105"/>
      <c r="E1262" s="105"/>
    </row>
    <row r="1263" spans="1:5" s="100" customFormat="1" ht="15.75">
      <c r="A1263" s="105"/>
      <c r="E1263" s="105"/>
    </row>
    <row r="1264" spans="1:5" s="100" customFormat="1" ht="15.75">
      <c r="A1264" s="105"/>
      <c r="E1264" s="105"/>
    </row>
    <row r="1265" spans="1:5" s="100" customFormat="1" ht="15.75">
      <c r="A1265" s="105"/>
      <c r="E1265" s="105"/>
    </row>
    <row r="1266" spans="1:5" s="100" customFormat="1" ht="15.75">
      <c r="A1266" s="105"/>
      <c r="E1266" s="105"/>
    </row>
    <row r="1267" spans="1:5" s="100" customFormat="1" ht="15.75">
      <c r="A1267" s="105"/>
      <c r="E1267" s="105"/>
    </row>
    <row r="1268" spans="1:5" s="100" customFormat="1" ht="15.75">
      <c r="A1268" s="105"/>
      <c r="E1268" s="105"/>
    </row>
    <row r="1269" spans="1:5" s="100" customFormat="1" ht="15.75">
      <c r="A1269" s="105"/>
      <c r="E1269" s="105"/>
    </row>
    <row r="1270" spans="1:5" s="100" customFormat="1" ht="15.75">
      <c r="A1270" s="105"/>
      <c r="E1270" s="105"/>
    </row>
    <row r="1271" spans="1:5" s="100" customFormat="1" ht="15.75">
      <c r="A1271" s="105"/>
      <c r="E1271" s="105"/>
    </row>
    <row r="1272" spans="1:5" s="100" customFormat="1" ht="15.75">
      <c r="A1272" s="105"/>
      <c r="E1272" s="105"/>
    </row>
    <row r="1273" spans="1:5" s="100" customFormat="1" ht="15.75">
      <c r="A1273" s="105"/>
      <c r="E1273" s="105"/>
    </row>
    <row r="1274" spans="1:5" s="100" customFormat="1" ht="15.75">
      <c r="A1274" s="105"/>
      <c r="E1274" s="105"/>
    </row>
    <row r="1275" spans="1:5" s="100" customFormat="1" ht="15.75">
      <c r="A1275" s="105"/>
      <c r="E1275" s="105"/>
    </row>
    <row r="1276" spans="1:5" s="100" customFormat="1" ht="15.75">
      <c r="A1276" s="105"/>
      <c r="E1276" s="105"/>
    </row>
    <row r="1277" spans="1:5" s="100" customFormat="1" ht="15.75">
      <c r="A1277" s="105"/>
      <c r="E1277" s="105"/>
    </row>
    <row r="1278" spans="1:5" s="100" customFormat="1" ht="15.75">
      <c r="A1278" s="105"/>
      <c r="E1278" s="105"/>
    </row>
    <row r="1279" spans="1:5" s="100" customFormat="1" ht="15.75">
      <c r="A1279" s="105"/>
      <c r="E1279" s="105"/>
    </row>
    <row r="1280" spans="1:5" s="100" customFormat="1" ht="15.75">
      <c r="A1280" s="105"/>
      <c r="E1280" s="105"/>
    </row>
    <row r="1281" spans="1:5" s="100" customFormat="1" ht="15.75">
      <c r="A1281" s="105"/>
      <c r="E1281" s="105"/>
    </row>
    <row r="1282" spans="1:5" s="100" customFormat="1" ht="15.75">
      <c r="A1282" s="105"/>
      <c r="E1282" s="105"/>
    </row>
    <row r="1283" spans="1:5" s="100" customFormat="1" ht="15.75">
      <c r="A1283" s="105"/>
      <c r="E1283" s="105"/>
    </row>
    <row r="1284" spans="1:5" s="100" customFormat="1" ht="15.75">
      <c r="A1284" s="105"/>
      <c r="E1284" s="105"/>
    </row>
    <row r="1285" spans="1:5" s="100" customFormat="1" ht="15.75">
      <c r="A1285" s="105"/>
      <c r="E1285" s="105"/>
    </row>
    <row r="1286" spans="1:5" s="100" customFormat="1" ht="15.75">
      <c r="A1286" s="105"/>
      <c r="E1286" s="105"/>
    </row>
    <row r="1287" spans="1:5" s="100" customFormat="1" ht="15.75">
      <c r="A1287" s="105"/>
      <c r="E1287" s="105"/>
    </row>
    <row r="1288" spans="1:5" s="100" customFormat="1" ht="15.75">
      <c r="A1288" s="105"/>
      <c r="E1288" s="105"/>
    </row>
    <row r="1289" spans="1:5" s="100" customFormat="1" ht="15.75">
      <c r="A1289" s="105"/>
      <c r="E1289" s="105"/>
    </row>
    <row r="1290" spans="1:5" s="100" customFormat="1" ht="15.75">
      <c r="A1290" s="105"/>
      <c r="E1290" s="105"/>
    </row>
    <row r="1291" spans="1:5" s="100" customFormat="1" ht="15.75">
      <c r="A1291" s="105"/>
      <c r="E1291" s="105"/>
    </row>
    <row r="1292" spans="1:5" s="100" customFormat="1" ht="15.75">
      <c r="A1292" s="105"/>
      <c r="E1292" s="105"/>
    </row>
    <row r="1293" spans="1:5" s="100" customFormat="1" ht="15.75">
      <c r="A1293" s="105"/>
      <c r="E1293" s="105"/>
    </row>
    <row r="1294" spans="1:5" s="100" customFormat="1" ht="15.75">
      <c r="A1294" s="105"/>
      <c r="E1294" s="105"/>
    </row>
    <row r="1295" spans="1:5" s="100" customFormat="1" ht="15.75">
      <c r="A1295" s="105"/>
      <c r="E1295" s="105"/>
    </row>
    <row r="1296" spans="1:5" s="100" customFormat="1" ht="15.75">
      <c r="A1296" s="105"/>
      <c r="E1296" s="105"/>
    </row>
    <row r="1297" spans="1:5" s="100" customFormat="1" ht="15.75">
      <c r="A1297" s="105"/>
      <c r="E1297" s="105"/>
    </row>
    <row r="1298" spans="1:5" s="100" customFormat="1" ht="15.75">
      <c r="A1298" s="105"/>
      <c r="E1298" s="105"/>
    </row>
    <row r="1299" spans="1:5" s="100" customFormat="1" ht="15.75">
      <c r="A1299" s="105"/>
      <c r="E1299" s="105"/>
    </row>
    <row r="1300" spans="1:5" s="100" customFormat="1" ht="15.75">
      <c r="A1300" s="105"/>
      <c r="E1300" s="105"/>
    </row>
    <row r="1301" spans="1:5" s="100" customFormat="1" ht="15.75">
      <c r="A1301" s="105"/>
      <c r="E1301" s="105"/>
    </row>
    <row r="1302" spans="1:5" s="100" customFormat="1" ht="15.75">
      <c r="A1302" s="105"/>
      <c r="E1302" s="105"/>
    </row>
    <row r="1303" spans="1:5" s="100" customFormat="1" ht="15.75">
      <c r="A1303" s="105"/>
      <c r="E1303" s="105"/>
    </row>
    <row r="1304" spans="1:5" s="100" customFormat="1" ht="15.75">
      <c r="A1304" s="105"/>
      <c r="E1304" s="105"/>
    </row>
    <row r="1305" spans="1:5" s="100" customFormat="1" ht="15.75">
      <c r="A1305" s="105"/>
      <c r="E1305" s="105"/>
    </row>
    <row r="1306" spans="1:5" s="100" customFormat="1" ht="15.75">
      <c r="A1306" s="105"/>
      <c r="E1306" s="105"/>
    </row>
    <row r="1307" spans="1:5" s="100" customFormat="1" ht="15.75">
      <c r="A1307" s="105"/>
      <c r="E1307" s="105"/>
    </row>
    <row r="1308" spans="1:5" s="100" customFormat="1" ht="15.75">
      <c r="A1308" s="105"/>
      <c r="E1308" s="105"/>
    </row>
    <row r="1309" spans="1:5" s="100" customFormat="1" ht="15.75">
      <c r="A1309" s="105"/>
      <c r="E1309" s="105"/>
    </row>
    <row r="1310" spans="1:5" s="100" customFormat="1" ht="15.75">
      <c r="A1310" s="105"/>
      <c r="E1310" s="105"/>
    </row>
    <row r="1311" spans="1:5" s="100" customFormat="1" ht="15.75">
      <c r="A1311" s="105"/>
      <c r="E1311" s="105"/>
    </row>
    <row r="1312" spans="1:5" s="100" customFormat="1" ht="15.75">
      <c r="A1312" s="105"/>
      <c r="E1312" s="105"/>
    </row>
    <row r="1313" spans="1:5" s="100" customFormat="1" ht="15.75">
      <c r="A1313" s="105"/>
      <c r="E1313" s="105"/>
    </row>
    <row r="1314" spans="1:5" s="100" customFormat="1" ht="15.75">
      <c r="A1314" s="105"/>
      <c r="E1314" s="105"/>
    </row>
    <row r="1315" spans="1:5" s="100" customFormat="1" ht="15.75">
      <c r="A1315" s="105"/>
      <c r="E1315" s="105"/>
    </row>
    <row r="1316" spans="1:5" s="100" customFormat="1" ht="15.75">
      <c r="A1316" s="105"/>
      <c r="E1316" s="105"/>
    </row>
    <row r="1317" spans="1:5" s="100" customFormat="1" ht="15.75">
      <c r="A1317" s="105"/>
      <c r="E1317" s="105"/>
    </row>
    <row r="1318" spans="1:5" s="100" customFormat="1" ht="15.75">
      <c r="A1318" s="105"/>
      <c r="E1318" s="105"/>
    </row>
    <row r="1319" spans="1:5" s="100" customFormat="1" ht="15.75">
      <c r="A1319" s="105"/>
      <c r="E1319" s="105"/>
    </row>
    <row r="1320" spans="1:5" s="100" customFormat="1" ht="15.75">
      <c r="A1320" s="105"/>
      <c r="E1320" s="105"/>
    </row>
    <row r="1321" spans="1:5" s="100" customFormat="1" ht="15.75">
      <c r="A1321" s="105"/>
      <c r="E1321" s="105"/>
    </row>
    <row r="1322" spans="1:5" s="100" customFormat="1" ht="15.75">
      <c r="A1322" s="105"/>
      <c r="E1322" s="105"/>
    </row>
    <row r="1323" spans="1:5" s="100" customFormat="1" ht="15.75">
      <c r="A1323" s="105"/>
      <c r="E1323" s="105"/>
    </row>
    <row r="1324" spans="1:5" s="100" customFormat="1" ht="15.75">
      <c r="A1324" s="105"/>
      <c r="E1324" s="105"/>
    </row>
    <row r="1325" spans="1:5" s="100" customFormat="1" ht="15.75">
      <c r="A1325" s="105"/>
      <c r="E1325" s="105"/>
    </row>
    <row r="1326" spans="1:5" s="100" customFormat="1" ht="15.75">
      <c r="A1326" s="105"/>
      <c r="E1326" s="105"/>
    </row>
    <row r="1327" spans="1:5" s="100" customFormat="1" ht="15.75">
      <c r="A1327" s="105"/>
      <c r="E1327" s="105"/>
    </row>
    <row r="1328" spans="1:5" s="100" customFormat="1" ht="15.75">
      <c r="A1328" s="105"/>
      <c r="E1328" s="105"/>
    </row>
    <row r="1329" spans="1:5" s="100" customFormat="1" ht="15.75">
      <c r="A1329" s="105"/>
      <c r="E1329" s="105"/>
    </row>
    <row r="1330" spans="1:5" s="100" customFormat="1" ht="15.75">
      <c r="A1330" s="105"/>
      <c r="E1330" s="105"/>
    </row>
    <row r="1331" spans="1:5" s="100" customFormat="1" ht="15.75">
      <c r="A1331" s="105"/>
      <c r="E1331" s="105"/>
    </row>
    <row r="1332" spans="1:5" s="100" customFormat="1" ht="15.75">
      <c r="A1332" s="105"/>
      <c r="E1332" s="105"/>
    </row>
    <row r="1333" spans="1:5" s="100" customFormat="1" ht="15.75">
      <c r="A1333" s="105"/>
      <c r="E1333" s="105"/>
    </row>
    <row r="1334" spans="1:5" s="100" customFormat="1" ht="15.75">
      <c r="A1334" s="105"/>
      <c r="E1334" s="105"/>
    </row>
    <row r="1335" spans="1:5" s="100" customFormat="1" ht="15.75">
      <c r="A1335" s="105"/>
      <c r="E1335" s="105"/>
    </row>
    <row r="1336" spans="1:5" s="100" customFormat="1" ht="15.75">
      <c r="A1336" s="105"/>
      <c r="E1336" s="105"/>
    </row>
    <row r="1337" spans="1:5" s="100" customFormat="1" ht="15.75">
      <c r="A1337" s="105"/>
      <c r="E1337" s="105"/>
    </row>
    <row r="1338" spans="1:5" s="100" customFormat="1" ht="15.75">
      <c r="A1338" s="105"/>
      <c r="E1338" s="105"/>
    </row>
    <row r="1339" spans="1:5" s="100" customFormat="1" ht="15.75">
      <c r="A1339" s="105"/>
      <c r="E1339" s="105"/>
    </row>
    <row r="1340" spans="1:5" s="100" customFormat="1" ht="15.75">
      <c r="A1340" s="105"/>
      <c r="E1340" s="105"/>
    </row>
    <row r="1341" spans="1:5" s="100" customFormat="1" ht="15.75">
      <c r="A1341" s="105"/>
      <c r="E1341" s="105"/>
    </row>
    <row r="1342" spans="1:5" s="100" customFormat="1" ht="15.75">
      <c r="A1342" s="105"/>
      <c r="E1342" s="105"/>
    </row>
    <row r="1343" spans="1:5" s="100" customFormat="1" ht="15.75">
      <c r="A1343" s="105"/>
      <c r="E1343" s="105"/>
    </row>
    <row r="1344" spans="1:5" s="100" customFormat="1" ht="15.75">
      <c r="A1344" s="105"/>
      <c r="E1344" s="105"/>
    </row>
    <row r="1345" spans="1:5" s="100" customFormat="1" ht="15.75">
      <c r="A1345" s="105"/>
      <c r="E1345" s="105"/>
    </row>
    <row r="1346" spans="1:5" s="100" customFormat="1" ht="15.75">
      <c r="A1346" s="105"/>
      <c r="E1346" s="105"/>
    </row>
    <row r="1347" spans="1:5" s="100" customFormat="1" ht="15.75">
      <c r="A1347" s="105"/>
      <c r="E1347" s="105"/>
    </row>
    <row r="1348" spans="1:5" s="100" customFormat="1" ht="15.75">
      <c r="A1348" s="105"/>
      <c r="E1348" s="105"/>
    </row>
    <row r="1349" spans="1:5" s="100" customFormat="1" ht="15.75">
      <c r="A1349" s="105"/>
      <c r="E1349" s="105"/>
    </row>
    <row r="1350" spans="1:5" s="100" customFormat="1" ht="15.75">
      <c r="A1350" s="105"/>
      <c r="E1350" s="105"/>
    </row>
    <row r="1351" spans="1:5" s="100" customFormat="1" ht="15.75">
      <c r="A1351" s="105"/>
      <c r="E1351" s="105"/>
    </row>
    <row r="1352" spans="1:5" s="100" customFormat="1" ht="15.75">
      <c r="A1352" s="105"/>
      <c r="E1352" s="105"/>
    </row>
    <row r="1353" spans="1:5" s="100" customFormat="1" ht="15.75">
      <c r="A1353" s="105"/>
      <c r="E1353" s="105"/>
    </row>
    <row r="1354" spans="1:5" s="100" customFormat="1" ht="15.75">
      <c r="A1354" s="105"/>
      <c r="E1354" s="105"/>
    </row>
    <row r="1355" spans="1:5" s="100" customFormat="1" ht="15.75">
      <c r="A1355" s="105"/>
      <c r="E1355" s="105"/>
    </row>
    <row r="1356" spans="1:5" s="100" customFormat="1" ht="15.75">
      <c r="A1356" s="105"/>
      <c r="E1356" s="105"/>
    </row>
    <row r="1357" spans="1:5" s="100" customFormat="1" ht="15.75">
      <c r="A1357" s="105"/>
      <c r="E1357" s="105"/>
    </row>
    <row r="1358" spans="1:5" s="100" customFormat="1" ht="15.75">
      <c r="A1358" s="105"/>
      <c r="E1358" s="105"/>
    </row>
    <row r="1359" spans="1:5" s="100" customFormat="1" ht="15.75">
      <c r="A1359" s="105"/>
      <c r="E1359" s="105"/>
    </row>
    <row r="1360" spans="1:5" s="100" customFormat="1" ht="15.75">
      <c r="A1360" s="105"/>
      <c r="E1360" s="105"/>
    </row>
    <row r="1361" spans="1:5" s="100" customFormat="1" ht="15.75">
      <c r="A1361" s="105"/>
      <c r="E1361" s="105"/>
    </row>
    <row r="1362" spans="1:5" s="100" customFormat="1" ht="15.75">
      <c r="A1362" s="105"/>
      <c r="E1362" s="105"/>
    </row>
    <row r="1363" spans="1:5" s="100" customFormat="1" ht="15.75">
      <c r="A1363" s="105"/>
      <c r="E1363" s="105"/>
    </row>
    <row r="1364" spans="1:5" s="100" customFormat="1" ht="15.75">
      <c r="A1364" s="105"/>
      <c r="E1364" s="105"/>
    </row>
    <row r="1365" spans="1:5" s="100" customFormat="1" ht="15.75">
      <c r="A1365" s="105"/>
      <c r="E1365" s="105"/>
    </row>
    <row r="1366" spans="1:5" s="100" customFormat="1" ht="15.75">
      <c r="A1366" s="105"/>
      <c r="E1366" s="105"/>
    </row>
    <row r="1367" spans="1:5" s="100" customFormat="1" ht="15.75">
      <c r="A1367" s="105"/>
      <c r="E1367" s="105"/>
    </row>
    <row r="1368" spans="1:5" s="100" customFormat="1" ht="15.75">
      <c r="A1368" s="105"/>
      <c r="E1368" s="105"/>
    </row>
    <row r="1369" spans="1:5" s="100" customFormat="1" ht="15.75">
      <c r="A1369" s="105"/>
      <c r="E1369" s="105"/>
    </row>
    <row r="1370" spans="1:5" s="100" customFormat="1" ht="15.75">
      <c r="A1370" s="105"/>
      <c r="E1370" s="105"/>
    </row>
    <row r="1371" spans="1:5" s="100" customFormat="1" ht="15.75">
      <c r="A1371" s="105"/>
      <c r="E1371" s="105"/>
    </row>
    <row r="1372" spans="1:5" s="100" customFormat="1" ht="15.75">
      <c r="A1372" s="105"/>
      <c r="E1372" s="105"/>
    </row>
    <row r="1373" spans="1:5" s="100" customFormat="1" ht="15.75">
      <c r="A1373" s="105"/>
      <c r="E1373" s="105"/>
    </row>
    <row r="1374" spans="1:5" s="100" customFormat="1" ht="15.75">
      <c r="A1374" s="105"/>
      <c r="E1374" s="105"/>
    </row>
    <row r="1375" spans="1:5" s="100" customFormat="1" ht="15.75">
      <c r="A1375" s="105"/>
      <c r="E1375" s="105"/>
    </row>
    <row r="1376" spans="1:5" s="100" customFormat="1" ht="15.75">
      <c r="A1376" s="105"/>
      <c r="E1376" s="105"/>
    </row>
    <row r="1377" spans="1:5" s="100" customFormat="1" ht="15.75">
      <c r="A1377" s="105"/>
      <c r="E1377" s="105"/>
    </row>
    <row r="1378" spans="1:5" s="100" customFormat="1" ht="15.75">
      <c r="A1378" s="105"/>
      <c r="E1378" s="105"/>
    </row>
    <row r="1379" spans="1:5" s="100" customFormat="1" ht="15.75">
      <c r="A1379" s="105"/>
      <c r="E1379" s="105"/>
    </row>
    <row r="1380" spans="1:5" s="100" customFormat="1" ht="15.75">
      <c r="A1380" s="105"/>
      <c r="E1380" s="105"/>
    </row>
    <row r="1381" spans="1:5" s="100" customFormat="1" ht="15.75">
      <c r="A1381" s="105"/>
      <c r="E1381" s="105"/>
    </row>
    <row r="1382" spans="1:5" s="100" customFormat="1" ht="15.75">
      <c r="A1382" s="105"/>
      <c r="E1382" s="105"/>
    </row>
    <row r="1383" spans="1:5" s="100" customFormat="1" ht="15.75">
      <c r="A1383" s="105"/>
      <c r="E1383" s="105"/>
    </row>
    <row r="1384" spans="1:5" s="100" customFormat="1" ht="15.75">
      <c r="A1384" s="105"/>
      <c r="E1384" s="105"/>
    </row>
    <row r="1385" spans="1:5" s="100" customFormat="1" ht="15.75">
      <c r="A1385" s="105"/>
      <c r="E1385" s="105"/>
    </row>
    <row r="1386" spans="1:5" s="100" customFormat="1" ht="15.75">
      <c r="A1386" s="105"/>
      <c r="E1386" s="105"/>
    </row>
    <row r="1387" spans="1:5" s="100" customFormat="1" ht="15.75">
      <c r="A1387" s="105"/>
      <c r="E1387" s="105"/>
    </row>
    <row r="1388" spans="1:5" s="100" customFormat="1" ht="15.75">
      <c r="A1388" s="105"/>
      <c r="E1388" s="105"/>
    </row>
    <row r="1389" spans="1:5" s="100" customFormat="1" ht="15.75">
      <c r="A1389" s="105"/>
      <c r="E1389" s="105"/>
    </row>
    <row r="1390" spans="1:5" s="100" customFormat="1" ht="15.75">
      <c r="A1390" s="105"/>
      <c r="E1390" s="105"/>
    </row>
    <row r="1391" spans="1:5" s="100" customFormat="1" ht="15.75">
      <c r="A1391" s="105"/>
      <c r="E1391" s="105"/>
    </row>
    <row r="1392" spans="1:5" s="100" customFormat="1" ht="15.75">
      <c r="A1392" s="105"/>
      <c r="E1392" s="105"/>
    </row>
    <row r="1393" spans="1:5" s="100" customFormat="1" ht="15.75">
      <c r="A1393" s="105"/>
      <c r="E1393" s="105"/>
    </row>
    <row r="1394" spans="1:5" s="100" customFormat="1" ht="15.75">
      <c r="A1394" s="105"/>
      <c r="E1394" s="105"/>
    </row>
    <row r="1395" spans="1:5" s="100" customFormat="1" ht="15.75">
      <c r="A1395" s="105"/>
      <c r="E1395" s="105"/>
    </row>
    <row r="1396" spans="1:5" s="100" customFormat="1" ht="15.75">
      <c r="A1396" s="105"/>
      <c r="E1396" s="105"/>
    </row>
    <row r="1397" spans="1:5" s="100" customFormat="1" ht="15.75">
      <c r="A1397" s="105"/>
      <c r="E1397" s="105"/>
    </row>
    <row r="1398" spans="1:5" s="100" customFormat="1" ht="15.75">
      <c r="A1398" s="105"/>
      <c r="E1398" s="105"/>
    </row>
    <row r="1399" spans="1:5" s="100" customFormat="1" ht="15.75">
      <c r="A1399" s="105"/>
      <c r="E1399" s="105"/>
    </row>
    <row r="1400" spans="1:5" s="100" customFormat="1" ht="15.75">
      <c r="A1400" s="105"/>
      <c r="E1400" s="105"/>
    </row>
    <row r="1401" spans="1:5" s="100" customFormat="1" ht="15.75">
      <c r="A1401" s="105"/>
      <c r="E1401" s="105"/>
    </row>
    <row r="1402" spans="1:5" s="100" customFormat="1" ht="15.75">
      <c r="A1402" s="105"/>
      <c r="E1402" s="105"/>
    </row>
    <row r="1403" spans="1:5" s="100" customFormat="1" ht="15.75">
      <c r="A1403" s="105"/>
      <c r="E1403" s="105"/>
    </row>
    <row r="1404" spans="1:5" s="100" customFormat="1" ht="15.75">
      <c r="A1404" s="105"/>
      <c r="E1404" s="105"/>
    </row>
    <row r="1405" spans="1:5" s="100" customFormat="1" ht="15.75">
      <c r="A1405" s="105"/>
      <c r="E1405" s="105"/>
    </row>
    <row r="1406" spans="1:5" s="100" customFormat="1" ht="15.75">
      <c r="A1406" s="105"/>
      <c r="E1406" s="105"/>
    </row>
    <row r="1407" spans="1:5" s="100" customFormat="1" ht="15.75">
      <c r="A1407" s="105"/>
      <c r="E1407" s="105"/>
    </row>
    <row r="1408" spans="1:5" s="100" customFormat="1" ht="15.75">
      <c r="A1408" s="105"/>
      <c r="E1408" s="105"/>
    </row>
    <row r="1409" spans="1:5" s="100" customFormat="1" ht="15.75">
      <c r="A1409" s="105"/>
      <c r="E1409" s="105"/>
    </row>
    <row r="1410" spans="1:5" s="100" customFormat="1" ht="15.75">
      <c r="A1410" s="105"/>
      <c r="E1410" s="105"/>
    </row>
    <row r="1411" spans="1:5" s="100" customFormat="1" ht="15.75">
      <c r="A1411" s="105"/>
      <c r="E1411" s="105"/>
    </row>
    <row r="1412" spans="1:5" s="100" customFormat="1" ht="15.75">
      <c r="A1412" s="105"/>
      <c r="E1412" s="105"/>
    </row>
    <row r="1413" spans="1:5" s="100" customFormat="1" ht="15.75">
      <c r="A1413" s="105"/>
      <c r="E1413" s="105"/>
    </row>
    <row r="1414" spans="1:5" s="100" customFormat="1" ht="15.75">
      <c r="A1414" s="105"/>
      <c r="E1414" s="105"/>
    </row>
    <row r="1415" spans="1:5" s="100" customFormat="1" ht="15.75">
      <c r="A1415" s="105"/>
      <c r="E1415" s="105"/>
    </row>
    <row r="1416" spans="1:5" s="100" customFormat="1" ht="15.75">
      <c r="A1416" s="105"/>
      <c r="E1416" s="105"/>
    </row>
    <row r="1417" spans="1:5" s="100" customFormat="1" ht="15.75">
      <c r="A1417" s="105"/>
      <c r="E1417" s="105"/>
    </row>
    <row r="1418" spans="1:5" s="100" customFormat="1" ht="15.75">
      <c r="A1418" s="105"/>
      <c r="E1418" s="105"/>
    </row>
    <row r="1419" spans="1:5" s="100" customFormat="1" ht="15.75">
      <c r="A1419" s="105"/>
      <c r="E1419" s="105"/>
    </row>
    <row r="1420" spans="1:5" s="100" customFormat="1" ht="15.75">
      <c r="A1420" s="105"/>
      <c r="E1420" s="105"/>
    </row>
    <row r="1421" spans="1:5" s="100" customFormat="1" ht="15.75">
      <c r="A1421" s="105"/>
      <c r="E1421" s="105"/>
    </row>
    <row r="1422" spans="1:5" s="100" customFormat="1" ht="15.75">
      <c r="A1422" s="105"/>
      <c r="E1422" s="105"/>
    </row>
    <row r="1423" spans="1:5" s="100" customFormat="1" ht="15.75">
      <c r="A1423" s="105"/>
      <c r="E1423" s="105"/>
    </row>
    <row r="1424" spans="1:5" s="100" customFormat="1" ht="15.75">
      <c r="A1424" s="105"/>
      <c r="E1424" s="105"/>
    </row>
    <row r="1425" spans="1:5" s="100" customFormat="1" ht="15.75">
      <c r="A1425" s="105"/>
      <c r="E1425" s="105"/>
    </row>
    <row r="1426" spans="1:5" s="100" customFormat="1" ht="15.75">
      <c r="A1426" s="105"/>
      <c r="E1426" s="105"/>
    </row>
    <row r="1427" spans="1:5" s="100" customFormat="1" ht="15.75">
      <c r="A1427" s="105"/>
      <c r="E1427" s="105"/>
    </row>
    <row r="1428" spans="1:5" s="100" customFormat="1" ht="15.75">
      <c r="A1428" s="105"/>
      <c r="E1428" s="105"/>
    </row>
    <row r="1429" spans="1:5" s="100" customFormat="1" ht="15.75">
      <c r="A1429" s="105"/>
      <c r="E1429" s="105"/>
    </row>
    <row r="1430" spans="1:5" s="100" customFormat="1" ht="15.75">
      <c r="A1430" s="105"/>
      <c r="E1430" s="105"/>
    </row>
    <row r="1431" spans="1:5" s="100" customFormat="1" ht="15.75">
      <c r="A1431" s="105"/>
      <c r="E1431" s="105"/>
    </row>
    <row r="1432" spans="1:5" s="100" customFormat="1" ht="15.75">
      <c r="A1432" s="105"/>
      <c r="E1432" s="105"/>
    </row>
    <row r="1433" spans="1:5" s="100" customFormat="1" ht="15.75">
      <c r="A1433" s="105"/>
      <c r="E1433" s="105"/>
    </row>
    <row r="1434" spans="1:5" s="100" customFormat="1" ht="15.75">
      <c r="A1434" s="105"/>
      <c r="E1434" s="105"/>
    </row>
    <row r="1435" spans="1:5" s="100" customFormat="1" ht="15.75">
      <c r="A1435" s="105"/>
      <c r="E1435" s="105"/>
    </row>
    <row r="1436" spans="1:5" s="100" customFormat="1" ht="15.75">
      <c r="A1436" s="105"/>
      <c r="E1436" s="105"/>
    </row>
    <row r="1437" spans="1:5" s="100" customFormat="1" ht="15.75">
      <c r="A1437" s="105"/>
      <c r="E1437" s="105"/>
    </row>
    <row r="1438" spans="1:5" s="100" customFormat="1" ht="15.75">
      <c r="A1438" s="105"/>
      <c r="E1438" s="105"/>
    </row>
    <row r="1439" spans="1:5" s="100" customFormat="1" ht="15.75">
      <c r="A1439" s="105"/>
      <c r="E1439" s="105"/>
    </row>
    <row r="1440" spans="1:5" s="100" customFormat="1" ht="15.75">
      <c r="A1440" s="105"/>
      <c r="E1440" s="105"/>
    </row>
    <row r="1441" spans="1:5" s="100" customFormat="1" ht="15.75">
      <c r="A1441" s="105"/>
      <c r="E1441" s="105"/>
    </row>
    <row r="1442" spans="1:5" s="100" customFormat="1" ht="15.75">
      <c r="A1442" s="105"/>
      <c r="E1442" s="105"/>
    </row>
    <row r="1443" spans="1:5" s="100" customFormat="1" ht="15.75">
      <c r="A1443" s="105"/>
      <c r="E1443" s="105"/>
    </row>
    <row r="1444" spans="1:5" s="100" customFormat="1" ht="15.75">
      <c r="A1444" s="105"/>
      <c r="E1444" s="105"/>
    </row>
    <row r="1445" spans="1:5" s="100" customFormat="1" ht="15.75">
      <c r="A1445" s="105"/>
      <c r="E1445" s="105"/>
    </row>
    <row r="1446" spans="1:5" s="100" customFormat="1" ht="15.75">
      <c r="A1446" s="105"/>
      <c r="E1446" s="105"/>
    </row>
    <row r="1447" spans="1:5" s="100" customFormat="1" ht="15.75">
      <c r="A1447" s="105"/>
      <c r="E1447" s="105"/>
    </row>
    <row r="1448" spans="1:5" s="100" customFormat="1" ht="15.75">
      <c r="A1448" s="105"/>
      <c r="E1448" s="105"/>
    </row>
    <row r="1449" spans="1:5" s="100" customFormat="1" ht="15.75">
      <c r="A1449" s="105"/>
      <c r="E1449" s="105"/>
    </row>
    <row r="1450" spans="1:5" s="100" customFormat="1" ht="15.75">
      <c r="A1450" s="105"/>
      <c r="E1450" s="105"/>
    </row>
    <row r="1451" spans="1:5" s="100" customFormat="1" ht="15.75">
      <c r="A1451" s="105"/>
      <c r="E1451" s="105"/>
    </row>
    <row r="1452" spans="1:5" s="100" customFormat="1" ht="15.75">
      <c r="A1452" s="105"/>
      <c r="E1452" s="105"/>
    </row>
    <row r="1453" spans="1:5" s="100" customFormat="1" ht="15.75">
      <c r="A1453" s="105"/>
      <c r="E1453" s="105"/>
    </row>
    <row r="1454" spans="1:5" s="100" customFormat="1" ht="15.75">
      <c r="A1454" s="105"/>
      <c r="E1454" s="105"/>
    </row>
    <row r="1455" spans="1:5" s="100" customFormat="1" ht="15.75">
      <c r="A1455" s="105"/>
      <c r="E1455" s="105"/>
    </row>
    <row r="1456" spans="1:5" s="100" customFormat="1" ht="15.75">
      <c r="A1456" s="105"/>
      <c r="E1456" s="105"/>
    </row>
    <row r="1457" spans="1:5" s="100" customFormat="1" ht="15.75">
      <c r="A1457" s="105"/>
      <c r="E1457" s="105"/>
    </row>
    <row r="1458" spans="1:5" s="100" customFormat="1" ht="15.75">
      <c r="A1458" s="105"/>
      <c r="E1458" s="105"/>
    </row>
    <row r="1459" spans="1:5" s="100" customFormat="1" ht="15.75">
      <c r="A1459" s="105"/>
      <c r="E1459" s="105"/>
    </row>
    <row r="1460" spans="1:5" s="100" customFormat="1" ht="15.75">
      <c r="A1460" s="105"/>
      <c r="E1460" s="105"/>
    </row>
    <row r="1461" spans="1:5" s="100" customFormat="1" ht="15.75">
      <c r="A1461" s="105"/>
      <c r="E1461" s="105"/>
    </row>
    <row r="1462" spans="1:5" s="100" customFormat="1" ht="15.75">
      <c r="A1462" s="105"/>
      <c r="E1462" s="105"/>
    </row>
    <row r="1463" spans="1:5" s="100" customFormat="1" ht="15.75">
      <c r="A1463" s="105"/>
      <c r="E1463" s="105"/>
    </row>
    <row r="1464" spans="1:5" s="100" customFormat="1" ht="15.75">
      <c r="A1464" s="105"/>
      <c r="E1464" s="105"/>
    </row>
    <row r="1465" spans="1:5" s="100" customFormat="1" ht="15.75">
      <c r="A1465" s="105"/>
      <c r="E1465" s="105"/>
    </row>
    <row r="1466" spans="1:5" s="100" customFormat="1" ht="15.75">
      <c r="A1466" s="105"/>
      <c r="E1466" s="105"/>
    </row>
    <row r="1467" spans="1:5" s="100" customFormat="1" ht="15.75">
      <c r="A1467" s="105"/>
      <c r="E1467" s="105"/>
    </row>
    <row r="1468" spans="1:5" s="100" customFormat="1" ht="15.75">
      <c r="A1468" s="105"/>
      <c r="E1468" s="105"/>
    </row>
    <row r="1469" spans="1:5" s="100" customFormat="1" ht="15.75">
      <c r="A1469" s="105"/>
      <c r="E1469" s="105"/>
    </row>
    <row r="1470" spans="1:5" s="100" customFormat="1" ht="15.75">
      <c r="A1470" s="105"/>
      <c r="E1470" s="105"/>
    </row>
    <row r="1471" spans="1:5" s="100" customFormat="1" ht="15.75">
      <c r="A1471" s="105"/>
      <c r="E1471" s="105"/>
    </row>
    <row r="1472" spans="1:5" s="100" customFormat="1" ht="15.75">
      <c r="A1472" s="105"/>
      <c r="E1472" s="105"/>
    </row>
    <row r="1473" spans="1:5" s="100" customFormat="1" ht="15.75">
      <c r="A1473" s="105"/>
      <c r="E1473" s="105"/>
    </row>
    <row r="1474" spans="1:5" s="100" customFormat="1" ht="15.75">
      <c r="A1474" s="105"/>
      <c r="E1474" s="105"/>
    </row>
    <row r="1475" spans="1:5" s="100" customFormat="1" ht="15.75">
      <c r="A1475" s="105"/>
      <c r="E1475" s="105"/>
    </row>
    <row r="1476" spans="1:5" s="100" customFormat="1" ht="15.75">
      <c r="A1476" s="105"/>
      <c r="E1476" s="105"/>
    </row>
    <row r="1477" spans="1:5" s="100" customFormat="1" ht="15.75">
      <c r="A1477" s="105"/>
      <c r="E1477" s="105"/>
    </row>
    <row r="1478" spans="1:5" s="100" customFormat="1" ht="15.75">
      <c r="A1478" s="105"/>
      <c r="E1478" s="105"/>
    </row>
    <row r="1479" spans="1:5" s="100" customFormat="1" ht="15.75">
      <c r="A1479" s="105"/>
      <c r="E1479" s="105"/>
    </row>
    <row r="1480" spans="1:5" s="100" customFormat="1" ht="15.75">
      <c r="A1480" s="105"/>
      <c r="E1480" s="105"/>
    </row>
    <row r="1481" spans="1:5" s="100" customFormat="1" ht="15.75">
      <c r="A1481" s="105"/>
      <c r="E1481" s="105"/>
    </row>
    <row r="1482" spans="1:5" s="100" customFormat="1" ht="15.75">
      <c r="A1482" s="105"/>
      <c r="E1482" s="105"/>
    </row>
    <row r="1483" spans="1:5" s="100" customFormat="1" ht="15.75">
      <c r="A1483" s="105"/>
      <c r="E1483" s="105"/>
    </row>
    <row r="1484" spans="1:5" s="100" customFormat="1" ht="15.75">
      <c r="A1484" s="105"/>
      <c r="E1484" s="105"/>
    </row>
    <row r="1485" spans="1:5" s="100" customFormat="1" ht="15.75">
      <c r="A1485" s="105"/>
      <c r="E1485" s="105"/>
    </row>
    <row r="1486" spans="1:5" s="100" customFormat="1" ht="15.75">
      <c r="A1486" s="105"/>
      <c r="E1486" s="105"/>
    </row>
    <row r="1487" spans="1:5" s="100" customFormat="1" ht="15.75">
      <c r="A1487" s="105"/>
      <c r="E1487" s="105"/>
    </row>
    <row r="1488" spans="1:5" s="100" customFormat="1" ht="15.75">
      <c r="A1488" s="105"/>
      <c r="E1488" s="105"/>
    </row>
    <row r="1489" spans="1:5" s="100" customFormat="1" ht="15.75">
      <c r="A1489" s="105"/>
      <c r="E1489" s="105"/>
    </row>
    <row r="1490" spans="1:5" s="100" customFormat="1" ht="15.75">
      <c r="A1490" s="105"/>
      <c r="E1490" s="105"/>
    </row>
    <row r="1491" spans="1:5" s="100" customFormat="1" ht="15.75">
      <c r="A1491" s="105"/>
      <c r="E1491" s="105"/>
    </row>
    <row r="1492" spans="1:5" s="100" customFormat="1" ht="15.75">
      <c r="A1492" s="105"/>
      <c r="E1492" s="105"/>
    </row>
    <row r="1493" spans="1:5" s="100" customFormat="1" ht="15.75">
      <c r="A1493" s="105"/>
      <c r="E1493" s="105"/>
    </row>
    <row r="1494" spans="1:5" s="100" customFormat="1" ht="15.75">
      <c r="A1494" s="105"/>
      <c r="E1494" s="105"/>
    </row>
    <row r="1495" spans="1:5" s="100" customFormat="1" ht="15.75">
      <c r="A1495" s="105"/>
      <c r="E1495" s="105"/>
    </row>
    <row r="1496" spans="1:5" s="100" customFormat="1" ht="15.75">
      <c r="A1496" s="105"/>
      <c r="E1496" s="105"/>
    </row>
    <row r="1497" spans="1:5" s="100" customFormat="1" ht="15.75">
      <c r="A1497" s="105"/>
      <c r="E1497" s="105"/>
    </row>
    <row r="1498" spans="1:5" s="100" customFormat="1" ht="15.75">
      <c r="A1498" s="105"/>
      <c r="E1498" s="105"/>
    </row>
    <row r="1499" spans="1:5" s="100" customFormat="1" ht="15.75">
      <c r="A1499" s="105"/>
      <c r="E1499" s="105"/>
    </row>
    <row r="1500" spans="1:5" s="100" customFormat="1" ht="15.75">
      <c r="A1500" s="105"/>
      <c r="E1500" s="105"/>
    </row>
    <row r="1501" spans="1:5" s="100" customFormat="1" ht="15.75">
      <c r="A1501" s="105"/>
      <c r="E1501" s="105"/>
    </row>
    <row r="1502" spans="1:5" s="100" customFormat="1" ht="15.75">
      <c r="A1502" s="105"/>
      <c r="E1502" s="105"/>
    </row>
    <row r="1503" spans="1:5" s="100" customFormat="1" ht="15.75">
      <c r="A1503" s="105"/>
      <c r="E1503" s="105"/>
    </row>
    <row r="1504" spans="1:5" s="100" customFormat="1" ht="15.75">
      <c r="A1504" s="105"/>
      <c r="E1504" s="105"/>
    </row>
    <row r="1505" spans="1:5" s="100" customFormat="1" ht="15.75">
      <c r="A1505" s="105"/>
      <c r="E1505" s="105"/>
    </row>
    <row r="1506" spans="1:5" s="100" customFormat="1" ht="15.75">
      <c r="A1506" s="105"/>
      <c r="E1506" s="105"/>
    </row>
    <row r="1507" spans="1:5" s="100" customFormat="1" ht="15.75">
      <c r="A1507" s="105"/>
      <c r="E1507" s="105"/>
    </row>
    <row r="1508" spans="1:5" s="100" customFormat="1" ht="15.75">
      <c r="A1508" s="105"/>
      <c r="E1508" s="105"/>
    </row>
    <row r="1509" spans="1:5" s="100" customFormat="1" ht="15.75">
      <c r="A1509" s="105"/>
      <c r="E1509" s="105"/>
    </row>
    <row r="1510" spans="1:5" s="100" customFormat="1" ht="15.75">
      <c r="A1510" s="105"/>
      <c r="E1510" s="105"/>
    </row>
    <row r="1511" spans="1:5" s="100" customFormat="1" ht="15.75">
      <c r="A1511" s="105"/>
      <c r="E1511" s="105"/>
    </row>
    <row r="1512" spans="1:5" s="100" customFormat="1" ht="15.75">
      <c r="A1512" s="105"/>
      <c r="E1512" s="105"/>
    </row>
    <row r="1513" spans="1:5" s="100" customFormat="1" ht="15.75">
      <c r="A1513" s="105"/>
      <c r="E1513" s="105"/>
    </row>
    <row r="1514" spans="1:5" s="100" customFormat="1" ht="15.75">
      <c r="A1514" s="105"/>
      <c r="E1514" s="105"/>
    </row>
    <row r="1515" spans="1:5" s="100" customFormat="1" ht="15.75">
      <c r="A1515" s="105"/>
      <c r="E1515" s="105"/>
    </row>
    <row r="1516" spans="1:5" s="100" customFormat="1" ht="15.75">
      <c r="A1516" s="105"/>
      <c r="E1516" s="105"/>
    </row>
    <row r="1517" spans="1:5" s="100" customFormat="1" ht="15.75">
      <c r="A1517" s="105"/>
      <c r="E1517" s="105"/>
    </row>
    <row r="1518" spans="1:5" s="100" customFormat="1" ht="15.75">
      <c r="A1518" s="105"/>
      <c r="E1518" s="105"/>
    </row>
    <row r="1519" spans="1:5" s="100" customFormat="1" ht="15.75">
      <c r="A1519" s="105"/>
      <c r="E1519" s="105"/>
    </row>
    <row r="1520" spans="1:5" s="100" customFormat="1" ht="15.75">
      <c r="A1520" s="105"/>
      <c r="E1520" s="105"/>
    </row>
    <row r="1521" spans="1:5" s="100" customFormat="1" ht="15.75">
      <c r="A1521" s="105"/>
      <c r="E1521" s="105"/>
    </row>
    <row r="1522" spans="1:5" s="100" customFormat="1" ht="15.75">
      <c r="A1522" s="105"/>
      <c r="E1522" s="105"/>
    </row>
    <row r="1523" spans="1:5" s="100" customFormat="1" ht="15.75">
      <c r="A1523" s="105"/>
      <c r="E1523" s="105"/>
    </row>
    <row r="1524" spans="1:5" s="100" customFormat="1" ht="15.75">
      <c r="A1524" s="105"/>
      <c r="E1524" s="105"/>
    </row>
    <row r="1525" spans="1:5" s="100" customFormat="1" ht="15.75">
      <c r="A1525" s="105"/>
      <c r="E1525" s="105"/>
    </row>
    <row r="1526" spans="1:5" s="100" customFormat="1" ht="15.75">
      <c r="A1526" s="105"/>
      <c r="E1526" s="105"/>
    </row>
    <row r="1527" spans="1:5" s="100" customFormat="1" ht="15.75">
      <c r="A1527" s="105"/>
      <c r="E1527" s="105"/>
    </row>
    <row r="1528" spans="1:5" s="100" customFormat="1" ht="15.75">
      <c r="A1528" s="105"/>
      <c r="E1528" s="105"/>
    </row>
    <row r="1529" spans="1:5" s="100" customFormat="1" ht="15.75">
      <c r="A1529" s="105"/>
      <c r="E1529" s="105"/>
    </row>
    <row r="1530" spans="1:5" s="100" customFormat="1" ht="15.75">
      <c r="A1530" s="105"/>
      <c r="E1530" s="105"/>
    </row>
    <row r="1531" spans="1:5" s="100" customFormat="1" ht="15.75">
      <c r="A1531" s="105"/>
      <c r="E1531" s="105"/>
    </row>
    <row r="1532" spans="1:5" s="100" customFormat="1" ht="15.75">
      <c r="A1532" s="105"/>
      <c r="E1532" s="105"/>
    </row>
    <row r="1533" spans="1:5" s="100" customFormat="1" ht="15.75">
      <c r="A1533" s="105"/>
      <c r="E1533" s="105"/>
    </row>
    <row r="1534" spans="1:5" s="100" customFormat="1" ht="15.75">
      <c r="A1534" s="105"/>
      <c r="E1534" s="105"/>
    </row>
    <row r="1535" spans="1:5" s="100" customFormat="1" ht="15.75">
      <c r="A1535" s="105"/>
      <c r="E1535" s="105"/>
    </row>
    <row r="1536" spans="1:5" s="100" customFormat="1" ht="15.75">
      <c r="A1536" s="105"/>
      <c r="E1536" s="105"/>
    </row>
    <row r="1537" spans="1:5" s="100" customFormat="1" ht="15.75">
      <c r="A1537" s="105"/>
      <c r="E1537" s="105"/>
    </row>
    <row r="1538" spans="1:5" s="100" customFormat="1" ht="15.75">
      <c r="A1538" s="105"/>
      <c r="E1538" s="105"/>
    </row>
    <row r="1539" spans="1:5" s="100" customFormat="1" ht="15.75">
      <c r="A1539" s="105"/>
      <c r="E1539" s="105"/>
    </row>
    <row r="1540" spans="1:5" s="100" customFormat="1" ht="15.75">
      <c r="A1540" s="105"/>
      <c r="E1540" s="105"/>
    </row>
    <row r="1541" spans="1:5" s="100" customFormat="1" ht="15.75">
      <c r="A1541" s="105"/>
      <c r="E1541" s="105"/>
    </row>
    <row r="1542" spans="1:5" s="100" customFormat="1" ht="15.75">
      <c r="A1542" s="105"/>
      <c r="E1542" s="105"/>
    </row>
    <row r="1543" spans="1:5" s="100" customFormat="1" ht="15.75">
      <c r="A1543" s="105"/>
      <c r="E1543" s="105"/>
    </row>
    <row r="1544" spans="1:5" s="100" customFormat="1" ht="15.75">
      <c r="A1544" s="105"/>
      <c r="E1544" s="105"/>
    </row>
    <row r="1545" spans="1:5" s="100" customFormat="1" ht="15.75">
      <c r="A1545" s="105"/>
      <c r="E1545" s="105"/>
    </row>
    <row r="1546" spans="1:5" s="100" customFormat="1" ht="15.75">
      <c r="A1546" s="105"/>
      <c r="E1546" s="105"/>
    </row>
    <row r="1547" spans="1:5" s="100" customFormat="1" ht="15.75">
      <c r="A1547" s="105"/>
      <c r="E1547" s="105"/>
    </row>
    <row r="1548" spans="1:5" s="100" customFormat="1" ht="15.75">
      <c r="A1548" s="105"/>
      <c r="E1548" s="105"/>
    </row>
    <row r="1549" spans="1:5" s="100" customFormat="1" ht="15.75">
      <c r="A1549" s="105"/>
      <c r="E1549" s="105"/>
    </row>
    <row r="1550" spans="1:5" s="100" customFormat="1" ht="15.75">
      <c r="A1550" s="105"/>
      <c r="E1550" s="105"/>
    </row>
    <row r="1551" spans="1:5" s="100" customFormat="1" ht="15.75">
      <c r="A1551" s="105"/>
      <c r="E1551" s="105"/>
    </row>
    <row r="1552" spans="1:5" s="100" customFormat="1" ht="15.75">
      <c r="A1552" s="105"/>
      <c r="E1552" s="105"/>
    </row>
    <row r="1553" spans="1:5" s="100" customFormat="1" ht="15.75">
      <c r="A1553" s="105"/>
      <c r="E1553" s="105"/>
    </row>
    <row r="1554" spans="1:5" s="100" customFormat="1" ht="15.75">
      <c r="A1554" s="105"/>
      <c r="E1554" s="105"/>
    </row>
    <row r="1555" spans="1:5" s="100" customFormat="1" ht="15.75">
      <c r="A1555" s="105"/>
      <c r="E1555" s="105"/>
    </row>
    <row r="1556" spans="1:5" s="100" customFormat="1" ht="15.75">
      <c r="A1556" s="105"/>
      <c r="E1556" s="105"/>
    </row>
    <row r="1557" spans="1:5" s="100" customFormat="1" ht="15.75">
      <c r="A1557" s="105"/>
      <c r="E1557" s="105"/>
    </row>
    <row r="1558" spans="1:5" s="100" customFormat="1" ht="15.75">
      <c r="A1558" s="105"/>
      <c r="E1558" s="105"/>
    </row>
    <row r="1559" spans="1:5" s="100" customFormat="1" ht="15.75">
      <c r="A1559" s="105"/>
      <c r="E1559" s="105"/>
    </row>
    <row r="1560" spans="1:5" s="100" customFormat="1" ht="15.75">
      <c r="A1560" s="105"/>
      <c r="E1560" s="105"/>
    </row>
    <row r="1561" spans="1:5" s="100" customFormat="1" ht="15.75">
      <c r="A1561" s="105"/>
      <c r="E1561" s="105"/>
    </row>
    <row r="1562" spans="1:5" s="100" customFormat="1" ht="15.75">
      <c r="A1562" s="105"/>
      <c r="E1562" s="105"/>
    </row>
    <row r="1563" spans="1:5" s="100" customFormat="1" ht="15.75">
      <c r="A1563" s="105"/>
      <c r="E1563" s="105"/>
    </row>
    <row r="1564" spans="1:5" s="100" customFormat="1" ht="15.75">
      <c r="A1564" s="105"/>
      <c r="E1564" s="105"/>
    </row>
    <row r="1565" spans="1:5" s="100" customFormat="1" ht="15.75">
      <c r="A1565" s="105"/>
      <c r="E1565" s="105"/>
    </row>
    <row r="1566" spans="1:5" s="100" customFormat="1" ht="15.75">
      <c r="A1566" s="105"/>
      <c r="E1566" s="105"/>
    </row>
    <row r="1567" spans="1:5" s="100" customFormat="1" ht="15.75">
      <c r="A1567" s="105"/>
      <c r="E1567" s="105"/>
    </row>
    <row r="1568" spans="1:5" s="100" customFormat="1" ht="15.75">
      <c r="A1568" s="105"/>
      <c r="E1568" s="105"/>
    </row>
    <row r="1569" spans="1:5" s="100" customFormat="1" ht="15.75">
      <c r="A1569" s="105"/>
      <c r="E1569" s="105"/>
    </row>
    <row r="1570" spans="1:5" s="100" customFormat="1" ht="15.75">
      <c r="A1570" s="105"/>
      <c r="E1570" s="105"/>
    </row>
    <row r="1571" spans="1:5" s="100" customFormat="1" ht="15.75">
      <c r="A1571" s="105"/>
      <c r="E1571" s="105"/>
    </row>
    <row r="1572" spans="1:5" s="100" customFormat="1" ht="15.75">
      <c r="A1572" s="105"/>
      <c r="E1572" s="105"/>
    </row>
    <row r="1573" spans="1:5" s="100" customFormat="1" ht="15.75">
      <c r="A1573" s="105"/>
      <c r="E1573" s="105"/>
    </row>
    <row r="1574" spans="1:5" s="100" customFormat="1" ht="15.75">
      <c r="A1574" s="105"/>
      <c r="E1574" s="105"/>
    </row>
    <row r="1575" spans="1:5" s="100" customFormat="1" ht="15.75">
      <c r="A1575" s="105"/>
      <c r="E1575" s="105"/>
    </row>
    <row r="1576" spans="1:5" s="100" customFormat="1" ht="15.75">
      <c r="A1576" s="105"/>
      <c r="E1576" s="105"/>
    </row>
    <row r="1577" spans="1:5" s="100" customFormat="1" ht="15.75">
      <c r="A1577" s="105"/>
      <c r="E1577" s="105"/>
    </row>
    <row r="1578" spans="1:5" s="100" customFormat="1" ht="15.75">
      <c r="A1578" s="105"/>
      <c r="E1578" s="105"/>
    </row>
    <row r="1579" spans="1:5" s="100" customFormat="1" ht="15.75">
      <c r="A1579" s="105"/>
      <c r="E1579" s="105"/>
    </row>
    <row r="1580" spans="1:5" s="100" customFormat="1" ht="15.75">
      <c r="A1580" s="105"/>
      <c r="E1580" s="105"/>
    </row>
    <row r="1581" spans="1:5" s="100" customFormat="1" ht="15.75">
      <c r="A1581" s="105"/>
      <c r="E1581" s="105"/>
    </row>
    <row r="1582" spans="1:5" s="100" customFormat="1" ht="15.75">
      <c r="A1582" s="105"/>
      <c r="E1582" s="105"/>
    </row>
    <row r="1583" spans="1:5" s="100" customFormat="1" ht="15.75">
      <c r="A1583" s="105"/>
      <c r="E1583" s="105"/>
    </row>
    <row r="1584" spans="1:5" s="100" customFormat="1" ht="15.75">
      <c r="A1584" s="105"/>
      <c r="E1584" s="105"/>
    </row>
    <row r="1585" spans="1:5" s="100" customFormat="1" ht="15.75">
      <c r="A1585" s="105"/>
      <c r="E1585" s="105"/>
    </row>
    <row r="1586" spans="1:5" s="100" customFormat="1" ht="15.75">
      <c r="A1586" s="105"/>
      <c r="E1586" s="105"/>
    </row>
    <row r="1587" spans="1:5" s="100" customFormat="1" ht="15.75">
      <c r="A1587" s="105"/>
      <c r="E1587" s="105"/>
    </row>
    <row r="1588" spans="1:5" s="100" customFormat="1" ht="15.75">
      <c r="A1588" s="105"/>
      <c r="E1588" s="105"/>
    </row>
    <row r="1589" spans="1:5" s="100" customFormat="1" ht="15.75">
      <c r="A1589" s="105"/>
      <c r="E1589" s="105"/>
    </row>
    <row r="1590" spans="1:5" s="100" customFormat="1" ht="15.75">
      <c r="A1590" s="105"/>
      <c r="E1590" s="105"/>
    </row>
    <row r="1591" spans="1:5" s="100" customFormat="1" ht="15.75">
      <c r="A1591" s="105"/>
      <c r="E1591" s="105"/>
    </row>
    <row r="1592" spans="1:5" s="100" customFormat="1" ht="15.75">
      <c r="A1592" s="105"/>
      <c r="E1592" s="105"/>
    </row>
    <row r="1593" spans="1:5" s="100" customFormat="1" ht="15.75">
      <c r="A1593" s="105"/>
      <c r="E1593" s="105"/>
    </row>
    <row r="1594" spans="1:5" s="100" customFormat="1" ht="15.75">
      <c r="A1594" s="105"/>
      <c r="E1594" s="105"/>
    </row>
    <row r="1595" spans="1:5" s="100" customFormat="1" ht="15.75">
      <c r="A1595" s="105"/>
      <c r="E1595" s="105"/>
    </row>
    <row r="1596" spans="1:5" s="100" customFormat="1" ht="15.75">
      <c r="A1596" s="105"/>
      <c r="E1596" s="105"/>
    </row>
    <row r="1597" spans="1:5" s="100" customFormat="1" ht="15.75">
      <c r="A1597" s="105"/>
      <c r="E1597" s="105"/>
    </row>
    <row r="1598" spans="1:5" s="100" customFormat="1" ht="15.75">
      <c r="A1598" s="105"/>
      <c r="E1598" s="105"/>
    </row>
    <row r="1599" spans="1:5" s="100" customFormat="1" ht="15.75">
      <c r="A1599" s="105"/>
      <c r="E1599" s="105"/>
    </row>
    <row r="1600" spans="1:5" s="100" customFormat="1" ht="15.75">
      <c r="A1600" s="105"/>
      <c r="E1600" s="105"/>
    </row>
    <row r="1601" spans="1:5" s="100" customFormat="1" ht="15.75">
      <c r="A1601" s="105"/>
      <c r="E1601" s="105"/>
    </row>
    <row r="1602" spans="1:5" s="100" customFormat="1" ht="15.75">
      <c r="A1602" s="105"/>
      <c r="E1602" s="105"/>
    </row>
    <row r="1603" spans="1:5" s="100" customFormat="1" ht="15.75">
      <c r="A1603" s="105"/>
      <c r="E1603" s="105"/>
    </row>
    <row r="1604" spans="1:5" s="100" customFormat="1" ht="15.75">
      <c r="A1604" s="105"/>
      <c r="E1604" s="105"/>
    </row>
    <row r="1605" spans="1:5" s="100" customFormat="1" ht="15.75">
      <c r="A1605" s="105"/>
      <c r="E1605" s="105"/>
    </row>
    <row r="1606" spans="1:5" s="100" customFormat="1" ht="15.75">
      <c r="A1606" s="105"/>
      <c r="E1606" s="105"/>
    </row>
    <row r="1607" spans="1:5" s="100" customFormat="1" ht="15.75">
      <c r="A1607" s="105"/>
      <c r="E1607" s="105"/>
    </row>
    <row r="1608" spans="1:5" s="100" customFormat="1" ht="15.75">
      <c r="A1608" s="105"/>
      <c r="E1608" s="105"/>
    </row>
    <row r="1609" spans="1:5" s="100" customFormat="1" ht="15.75">
      <c r="A1609" s="105"/>
      <c r="E1609" s="105"/>
    </row>
    <row r="1610" spans="1:5" s="100" customFormat="1" ht="15.75">
      <c r="A1610" s="105"/>
      <c r="E1610" s="105"/>
    </row>
    <row r="1611" spans="1:5" s="100" customFormat="1" ht="15.75">
      <c r="A1611" s="105"/>
      <c r="E1611" s="105"/>
    </row>
    <row r="1612" spans="1:5" s="100" customFormat="1" ht="15.75">
      <c r="A1612" s="105"/>
      <c r="E1612" s="105"/>
    </row>
    <row r="1613" spans="1:5" s="100" customFormat="1" ht="15.75">
      <c r="A1613" s="105"/>
      <c r="E1613" s="105"/>
    </row>
    <row r="1614" spans="1:5" s="100" customFormat="1" ht="15.75">
      <c r="A1614" s="105"/>
      <c r="E1614" s="105"/>
    </row>
    <row r="1615" spans="1:5" s="100" customFormat="1" ht="15.75">
      <c r="A1615" s="105"/>
      <c r="E1615" s="105"/>
    </row>
    <row r="1616" spans="1:5" s="100" customFormat="1" ht="15.75">
      <c r="A1616" s="105"/>
      <c r="E1616" s="105"/>
    </row>
    <row r="1617" spans="1:5" s="100" customFormat="1" ht="15.75">
      <c r="A1617" s="105"/>
      <c r="E1617" s="105"/>
    </row>
    <row r="1618" spans="1:5" s="100" customFormat="1" ht="15.75">
      <c r="A1618" s="105"/>
      <c r="E1618" s="105"/>
    </row>
    <row r="1619" spans="1:5" s="100" customFormat="1" ht="15.75">
      <c r="A1619" s="105"/>
      <c r="E1619" s="105"/>
    </row>
    <row r="1620" spans="1:5" s="100" customFormat="1" ht="15.75">
      <c r="A1620" s="105"/>
      <c r="E1620" s="105"/>
    </row>
    <row r="1621" spans="1:5" s="100" customFormat="1" ht="15.75">
      <c r="A1621" s="105"/>
      <c r="E1621" s="105"/>
    </row>
    <row r="1622" spans="1:5" s="100" customFormat="1" ht="15.75">
      <c r="A1622" s="105"/>
      <c r="E1622" s="105"/>
    </row>
    <row r="1623" spans="1:5" s="100" customFormat="1" ht="15.75">
      <c r="A1623" s="105"/>
      <c r="E1623" s="105"/>
    </row>
    <row r="1624" spans="1:5" s="100" customFormat="1" ht="15.75">
      <c r="A1624" s="105"/>
      <c r="E1624" s="105"/>
    </row>
    <row r="1625" spans="1:5" s="100" customFormat="1" ht="15.75">
      <c r="A1625" s="105"/>
      <c r="E1625" s="105"/>
    </row>
    <row r="1626" spans="1:5" s="100" customFormat="1" ht="15.75">
      <c r="A1626" s="105"/>
      <c r="E1626" s="105"/>
    </row>
    <row r="1627" spans="1:5" s="100" customFormat="1" ht="15.75">
      <c r="A1627" s="105"/>
      <c r="E1627" s="105"/>
    </row>
    <row r="1628" spans="1:5" s="100" customFormat="1" ht="15.75">
      <c r="A1628" s="105"/>
      <c r="E1628" s="105"/>
    </row>
    <row r="1629" spans="1:5" s="100" customFormat="1" ht="15.75">
      <c r="A1629" s="105"/>
      <c r="E1629" s="105"/>
    </row>
    <row r="1630" spans="1:5" s="100" customFormat="1" ht="15.75">
      <c r="A1630" s="105"/>
      <c r="E1630" s="105"/>
    </row>
    <row r="1631" spans="1:5" s="100" customFormat="1" ht="15.75">
      <c r="A1631" s="105"/>
      <c r="E1631" s="105"/>
    </row>
    <row r="1632" spans="1:5" s="100" customFormat="1" ht="15.75">
      <c r="A1632" s="105"/>
      <c r="E1632" s="105"/>
    </row>
    <row r="1633" spans="1:5" s="100" customFormat="1" ht="15.75">
      <c r="A1633" s="105"/>
      <c r="E1633" s="105"/>
    </row>
    <row r="1634" spans="1:5" s="100" customFormat="1" ht="15.75">
      <c r="A1634" s="105"/>
      <c r="E1634" s="105"/>
    </row>
    <row r="1635" spans="1:5" s="100" customFormat="1" ht="15.75">
      <c r="A1635" s="105"/>
      <c r="E1635" s="105"/>
    </row>
    <row r="1636" spans="1:5" s="100" customFormat="1" ht="15.75">
      <c r="A1636" s="105"/>
      <c r="E1636" s="105"/>
    </row>
    <row r="1637" spans="1:5" s="100" customFormat="1" ht="15.75">
      <c r="A1637" s="105"/>
      <c r="E1637" s="105"/>
    </row>
    <row r="1638" spans="1:5" s="100" customFormat="1" ht="15.75">
      <c r="A1638" s="105"/>
      <c r="E1638" s="105"/>
    </row>
    <row r="1639" spans="1:5" s="100" customFormat="1" ht="15.75">
      <c r="A1639" s="105"/>
      <c r="E1639" s="105"/>
    </row>
    <row r="1640" spans="1:5" s="100" customFormat="1" ht="15.75">
      <c r="A1640" s="105"/>
      <c r="E1640" s="105"/>
    </row>
    <row r="1641" spans="1:5" s="100" customFormat="1" ht="15.75">
      <c r="A1641" s="105"/>
      <c r="E1641" s="105"/>
    </row>
    <row r="1642" spans="1:5" s="100" customFormat="1" ht="15.75">
      <c r="A1642" s="105"/>
      <c r="E1642" s="105"/>
    </row>
    <row r="1643" spans="1:5" s="100" customFormat="1" ht="15.75">
      <c r="A1643" s="105"/>
      <c r="E1643" s="105"/>
    </row>
    <row r="1644" spans="1:5" s="100" customFormat="1" ht="15.75">
      <c r="A1644" s="105"/>
      <c r="E1644" s="105"/>
    </row>
    <row r="1645" spans="1:5" s="100" customFormat="1" ht="15.75">
      <c r="A1645" s="105"/>
      <c r="E1645" s="105"/>
    </row>
    <row r="1646" spans="1:5" s="100" customFormat="1" ht="15.75">
      <c r="A1646" s="105"/>
      <c r="E1646" s="105"/>
    </row>
    <row r="1647" spans="1:5" s="100" customFormat="1" ht="15.75">
      <c r="A1647" s="105"/>
      <c r="E1647" s="105"/>
    </row>
    <row r="1648" spans="1:5" s="100" customFormat="1" ht="15.75">
      <c r="A1648" s="105"/>
      <c r="E1648" s="105"/>
    </row>
    <row r="1649" spans="1:5" s="100" customFormat="1" ht="15.75">
      <c r="A1649" s="105"/>
      <c r="E1649" s="105"/>
    </row>
    <row r="1650" spans="1:5" s="100" customFormat="1" ht="15.75">
      <c r="A1650" s="105"/>
      <c r="E1650" s="105"/>
    </row>
    <row r="1651" spans="1:5" s="100" customFormat="1" ht="15.75">
      <c r="A1651" s="105"/>
      <c r="E1651" s="105"/>
    </row>
    <row r="1652" spans="1:5" s="100" customFormat="1" ht="15.75">
      <c r="A1652" s="105"/>
      <c r="E1652" s="105"/>
    </row>
    <row r="1653" spans="1:5" s="100" customFormat="1" ht="15.75">
      <c r="A1653" s="105"/>
      <c r="E1653" s="105"/>
    </row>
    <row r="1654" spans="1:5" s="100" customFormat="1" ht="15.75">
      <c r="A1654" s="105"/>
      <c r="E1654" s="105"/>
    </row>
    <row r="1655" spans="1:5" s="100" customFormat="1" ht="15.75">
      <c r="A1655" s="105"/>
      <c r="E1655" s="105"/>
    </row>
    <row r="1656" spans="1:5" s="100" customFormat="1" ht="15.75">
      <c r="A1656" s="105"/>
      <c r="E1656" s="105"/>
    </row>
    <row r="1657" spans="1:5" s="100" customFormat="1" ht="15.75">
      <c r="A1657" s="105"/>
      <c r="E1657" s="105"/>
    </row>
    <row r="1658" spans="1:5" s="100" customFormat="1" ht="15.75">
      <c r="A1658" s="105"/>
      <c r="E1658" s="105"/>
    </row>
    <row r="1659" spans="1:5" s="100" customFormat="1" ht="15.75">
      <c r="A1659" s="105"/>
      <c r="E1659" s="105"/>
    </row>
    <row r="1660" spans="1:5" s="100" customFormat="1" ht="15.75">
      <c r="A1660" s="105"/>
      <c r="E1660" s="105"/>
    </row>
    <row r="1661" spans="1:5" s="100" customFormat="1" ht="15.75">
      <c r="A1661" s="105"/>
      <c r="E1661" s="105"/>
    </row>
    <row r="1662" spans="1:5" s="100" customFormat="1" ht="15.75">
      <c r="A1662" s="105"/>
      <c r="E1662" s="105"/>
    </row>
    <row r="1663" spans="1:5" s="100" customFormat="1" ht="15.75">
      <c r="A1663" s="105"/>
      <c r="E1663" s="105"/>
    </row>
    <row r="1664" spans="1:5" s="100" customFormat="1" ht="15.75">
      <c r="A1664" s="105"/>
      <c r="E1664" s="105"/>
    </row>
    <row r="1665" spans="1:5" s="100" customFormat="1" ht="15.75">
      <c r="A1665" s="105"/>
      <c r="E1665" s="105"/>
    </row>
    <row r="1666" spans="1:5" s="100" customFormat="1" ht="15.75">
      <c r="A1666" s="105"/>
      <c r="E1666" s="105"/>
    </row>
    <row r="1667" spans="1:5" s="100" customFormat="1" ht="15.75">
      <c r="A1667" s="105"/>
      <c r="E1667" s="105"/>
    </row>
    <row r="1668" spans="1:5" s="100" customFormat="1" ht="15.75">
      <c r="A1668" s="105"/>
      <c r="E1668" s="105"/>
    </row>
    <row r="1669" spans="1:5" s="100" customFormat="1" ht="15.75">
      <c r="A1669" s="105"/>
      <c r="E1669" s="105"/>
    </row>
    <row r="1670" spans="1:5" s="100" customFormat="1" ht="15.75">
      <c r="A1670" s="105"/>
      <c r="E1670" s="105"/>
    </row>
    <row r="1671" spans="1:5" s="100" customFormat="1" ht="15.75">
      <c r="A1671" s="105"/>
      <c r="E1671" s="105"/>
    </row>
    <row r="1672" spans="1:5" s="100" customFormat="1" ht="15.75">
      <c r="A1672" s="105"/>
      <c r="E1672" s="105"/>
    </row>
    <row r="1673" spans="1:5" s="100" customFormat="1" ht="15.75">
      <c r="A1673" s="105"/>
      <c r="E1673" s="105"/>
    </row>
    <row r="1674" spans="1:5" s="100" customFormat="1" ht="15.75">
      <c r="A1674" s="105"/>
      <c r="E1674" s="105"/>
    </row>
    <row r="1675" spans="1:5" s="100" customFormat="1" ht="15.75">
      <c r="A1675" s="105"/>
      <c r="E1675" s="105"/>
    </row>
    <row r="1676" spans="1:5" s="100" customFormat="1" ht="15.75">
      <c r="A1676" s="105"/>
      <c r="E1676" s="105"/>
    </row>
    <row r="1677" spans="1:5" s="100" customFormat="1" ht="15.75">
      <c r="A1677" s="105"/>
      <c r="E1677" s="105"/>
    </row>
    <row r="1678" spans="1:5" s="100" customFormat="1" ht="15.75">
      <c r="A1678" s="105"/>
      <c r="E1678" s="105"/>
    </row>
    <row r="1679" spans="1:5" s="100" customFormat="1" ht="15.75">
      <c r="A1679" s="105"/>
      <c r="E1679" s="105"/>
    </row>
    <row r="1680" spans="1:5" s="100" customFormat="1" ht="15.75">
      <c r="A1680" s="105"/>
      <c r="E1680" s="105"/>
    </row>
    <row r="1681" spans="1:5" s="100" customFormat="1" ht="15.75">
      <c r="A1681" s="105"/>
      <c r="E1681" s="105"/>
    </row>
    <row r="1682" spans="1:5" s="100" customFormat="1" ht="15.75">
      <c r="A1682" s="105"/>
      <c r="E1682" s="105"/>
    </row>
    <row r="1683" spans="1:5" s="100" customFormat="1" ht="15.75">
      <c r="A1683" s="105"/>
      <c r="E1683" s="105"/>
    </row>
    <row r="1684" spans="1:5" s="100" customFormat="1" ht="15.75">
      <c r="A1684" s="105"/>
      <c r="E1684" s="105"/>
    </row>
    <row r="1685" spans="1:5" s="100" customFormat="1" ht="15.75">
      <c r="A1685" s="105"/>
      <c r="E1685" s="105"/>
    </row>
    <row r="1686" spans="1:5" s="100" customFormat="1" ht="15.75">
      <c r="A1686" s="105"/>
      <c r="E1686" s="105"/>
    </row>
    <row r="1687" spans="1:5" s="100" customFormat="1" ht="15.75">
      <c r="A1687" s="105"/>
      <c r="E1687" s="105"/>
    </row>
    <row r="1688" spans="1:5" s="100" customFormat="1" ht="15.75">
      <c r="A1688" s="105"/>
      <c r="E1688" s="105"/>
    </row>
    <row r="1689" spans="1:5" s="100" customFormat="1" ht="15.75">
      <c r="A1689" s="105"/>
      <c r="E1689" s="105"/>
    </row>
    <row r="1690" spans="1:5" s="100" customFormat="1" ht="15.75">
      <c r="A1690" s="105"/>
      <c r="E1690" s="105"/>
    </row>
    <row r="1691" spans="1:5" s="100" customFormat="1" ht="15.75">
      <c r="A1691" s="105"/>
      <c r="E1691" s="105"/>
    </row>
    <row r="1692" spans="1:5" s="100" customFormat="1" ht="15.75">
      <c r="A1692" s="105"/>
      <c r="E1692" s="105"/>
    </row>
    <row r="1693" spans="1:5" s="100" customFormat="1" ht="15.75">
      <c r="A1693" s="105"/>
      <c r="E1693" s="105"/>
    </row>
    <row r="1694" spans="1:5" s="100" customFormat="1" ht="15.75">
      <c r="A1694" s="105"/>
      <c r="E1694" s="105"/>
    </row>
    <row r="1695" spans="1:5" s="100" customFormat="1" ht="15.75">
      <c r="A1695" s="105"/>
      <c r="E1695" s="105"/>
    </row>
    <row r="1696" spans="1:5" s="100" customFormat="1" ht="15.75">
      <c r="A1696" s="105"/>
      <c r="E1696" s="105"/>
    </row>
    <row r="1697" spans="1:5" s="100" customFormat="1" ht="15.75">
      <c r="A1697" s="105"/>
      <c r="E1697" s="105"/>
    </row>
    <row r="1698" spans="1:5" s="100" customFormat="1" ht="15.75">
      <c r="A1698" s="105"/>
      <c r="E1698" s="105"/>
    </row>
    <row r="1699" spans="1:5" s="100" customFormat="1" ht="15.75">
      <c r="A1699" s="105"/>
      <c r="E1699" s="105"/>
    </row>
    <row r="1700" spans="1:5" s="100" customFormat="1" ht="15.75">
      <c r="A1700" s="105"/>
      <c r="E1700" s="105"/>
    </row>
    <row r="1701" spans="1:5" s="100" customFormat="1" ht="15.75">
      <c r="A1701" s="105"/>
      <c r="E1701" s="105"/>
    </row>
    <row r="1702" spans="1:5" s="100" customFormat="1" ht="15.75">
      <c r="A1702" s="105"/>
      <c r="E1702" s="105"/>
    </row>
    <row r="1703" spans="1:5" s="100" customFormat="1" ht="15.75">
      <c r="A1703" s="105"/>
      <c r="E1703" s="105"/>
    </row>
    <row r="1704" spans="1:5" s="100" customFormat="1" ht="15.75">
      <c r="A1704" s="105"/>
      <c r="E1704" s="105"/>
    </row>
    <row r="1705" spans="1:5" s="100" customFormat="1" ht="15.75">
      <c r="A1705" s="105"/>
      <c r="E1705" s="105"/>
    </row>
    <row r="1706" spans="1:5" s="100" customFormat="1" ht="15.75">
      <c r="A1706" s="105"/>
      <c r="E1706" s="105"/>
    </row>
    <row r="1707" spans="1:5" s="100" customFormat="1" ht="15.75">
      <c r="A1707" s="105"/>
      <c r="E1707" s="105"/>
    </row>
    <row r="1708" spans="1:5" s="100" customFormat="1" ht="15.75">
      <c r="A1708" s="105"/>
      <c r="E1708" s="105"/>
    </row>
    <row r="1709" spans="1:5" s="100" customFormat="1" ht="15.75">
      <c r="A1709" s="105"/>
      <c r="E1709" s="105"/>
    </row>
    <row r="1710" spans="1:5" s="100" customFormat="1" ht="15.75">
      <c r="A1710" s="105"/>
      <c r="E1710" s="105"/>
    </row>
    <row r="1711" spans="1:5" s="100" customFormat="1" ht="15.75">
      <c r="A1711" s="105"/>
      <c r="E1711" s="105"/>
    </row>
    <row r="1712" spans="1:5" s="100" customFormat="1" ht="15.75">
      <c r="A1712" s="105"/>
      <c r="E1712" s="105"/>
    </row>
    <row r="1713" spans="1:5" s="100" customFormat="1" ht="15.75">
      <c r="A1713" s="105"/>
      <c r="E1713" s="105"/>
    </row>
    <row r="1714" spans="1:5" s="100" customFormat="1" ht="15.75">
      <c r="A1714" s="105"/>
      <c r="E1714" s="105"/>
    </row>
    <row r="1715" spans="1:5" s="100" customFormat="1" ht="15.75">
      <c r="A1715" s="105"/>
      <c r="E1715" s="105"/>
    </row>
    <row r="1716" spans="1:5" s="100" customFormat="1" ht="15.75">
      <c r="A1716" s="105"/>
      <c r="E1716" s="105"/>
    </row>
    <row r="1717" spans="1:5" s="100" customFormat="1" ht="15.75">
      <c r="A1717" s="105"/>
      <c r="E1717" s="105"/>
    </row>
    <row r="1718" spans="1:5" s="100" customFormat="1" ht="15.75">
      <c r="A1718" s="105"/>
      <c r="E1718" s="105"/>
    </row>
    <row r="1719" spans="1:5" s="100" customFormat="1" ht="15.75">
      <c r="A1719" s="105"/>
      <c r="E1719" s="105"/>
    </row>
    <row r="1720" spans="1:5" s="100" customFormat="1" ht="15.75">
      <c r="A1720" s="105"/>
      <c r="E1720" s="105"/>
    </row>
    <row r="1721" spans="1:5" s="100" customFormat="1" ht="15.75">
      <c r="A1721" s="105"/>
      <c r="E1721" s="105"/>
    </row>
    <row r="1722" spans="1:5" s="100" customFormat="1" ht="15.75">
      <c r="A1722" s="105"/>
      <c r="E1722" s="105"/>
    </row>
    <row r="1723" spans="1:5" s="100" customFormat="1" ht="15.75">
      <c r="A1723" s="105"/>
      <c r="E1723" s="105"/>
    </row>
    <row r="1724" spans="1:5" s="100" customFormat="1" ht="15.75">
      <c r="A1724" s="105"/>
      <c r="E1724" s="105"/>
    </row>
    <row r="1725" spans="1:5" s="100" customFormat="1" ht="15.75">
      <c r="A1725" s="105"/>
      <c r="E1725" s="105"/>
    </row>
    <row r="1726" spans="1:5" s="100" customFormat="1" ht="15.75">
      <c r="A1726" s="105"/>
      <c r="E1726" s="105"/>
    </row>
    <row r="1727" spans="1:5" s="100" customFormat="1" ht="15.75">
      <c r="A1727" s="105"/>
      <c r="E1727" s="105"/>
    </row>
    <row r="1728" spans="1:5" s="100" customFormat="1" ht="15.75">
      <c r="A1728" s="105"/>
      <c r="E1728" s="105"/>
    </row>
    <row r="1729" spans="1:5" s="100" customFormat="1" ht="15.75">
      <c r="A1729" s="105"/>
      <c r="E1729" s="105"/>
    </row>
    <row r="1730" spans="1:5" s="100" customFormat="1" ht="15.75">
      <c r="A1730" s="105"/>
      <c r="E1730" s="105"/>
    </row>
    <row r="1731" spans="1:5" s="100" customFormat="1" ht="15.75">
      <c r="A1731" s="105"/>
      <c r="E1731" s="105"/>
    </row>
    <row r="1732" spans="1:5" s="100" customFormat="1" ht="15.75">
      <c r="A1732" s="105"/>
      <c r="E1732" s="105"/>
    </row>
    <row r="1733" spans="1:5" s="100" customFormat="1" ht="15.75">
      <c r="A1733" s="105"/>
      <c r="E1733" s="105"/>
    </row>
    <row r="1734" spans="1:5" s="100" customFormat="1" ht="15.75">
      <c r="A1734" s="105"/>
      <c r="E1734" s="105"/>
    </row>
    <row r="1735" spans="1:5" s="100" customFormat="1" ht="15.75">
      <c r="A1735" s="105"/>
      <c r="E1735" s="105"/>
    </row>
    <row r="1736" spans="1:5" s="100" customFormat="1" ht="15.75">
      <c r="A1736" s="105"/>
      <c r="E1736" s="105"/>
    </row>
    <row r="1737" spans="1:5" s="100" customFormat="1" ht="15.75">
      <c r="A1737" s="105"/>
      <c r="E1737" s="105"/>
    </row>
    <row r="1738" spans="1:5" s="100" customFormat="1" ht="15.75">
      <c r="A1738" s="105"/>
      <c r="E1738" s="105"/>
    </row>
    <row r="1739" spans="1:5" s="100" customFormat="1" ht="15.75">
      <c r="A1739" s="105"/>
      <c r="E1739" s="105"/>
    </row>
    <row r="1740" spans="1:5" s="100" customFormat="1" ht="15.75">
      <c r="A1740" s="105"/>
      <c r="E1740" s="105"/>
    </row>
    <row r="1741" spans="1:5" s="100" customFormat="1" ht="15.75">
      <c r="A1741" s="105"/>
      <c r="E1741" s="105"/>
    </row>
    <row r="1742" spans="1:5" s="100" customFormat="1" ht="15.75">
      <c r="A1742" s="105"/>
      <c r="E1742" s="105"/>
    </row>
    <row r="1743" spans="1:5" s="100" customFormat="1" ht="15.75">
      <c r="A1743" s="105"/>
      <c r="E1743" s="105"/>
    </row>
    <row r="1744" spans="1:5" s="100" customFormat="1" ht="15.75">
      <c r="A1744" s="105"/>
      <c r="E1744" s="105"/>
    </row>
    <row r="1745" spans="1:5" s="100" customFormat="1" ht="15.75">
      <c r="A1745" s="105"/>
      <c r="E1745" s="105"/>
    </row>
    <row r="1746" spans="1:5" s="100" customFormat="1" ht="15.75">
      <c r="A1746" s="105"/>
      <c r="E1746" s="105"/>
    </row>
    <row r="1747" spans="1:5" s="100" customFormat="1" ht="15.75">
      <c r="A1747" s="105"/>
      <c r="E1747" s="105"/>
    </row>
    <row r="1748" spans="1:5" s="100" customFormat="1" ht="15.75">
      <c r="A1748" s="105"/>
      <c r="E1748" s="105"/>
    </row>
    <row r="1749" spans="1:5" s="100" customFormat="1" ht="15.75">
      <c r="A1749" s="105"/>
      <c r="E1749" s="105"/>
    </row>
    <row r="1750" spans="1:5" s="100" customFormat="1" ht="15.75">
      <c r="A1750" s="105"/>
      <c r="E1750" s="105"/>
    </row>
    <row r="1751" spans="1:5" s="100" customFormat="1" ht="15.75">
      <c r="A1751" s="105"/>
      <c r="E1751" s="105"/>
    </row>
    <row r="1752" spans="1:5" s="100" customFormat="1" ht="15.75">
      <c r="A1752" s="105"/>
      <c r="E1752" s="105"/>
    </row>
    <row r="1753" spans="1:5" s="100" customFormat="1" ht="15.75">
      <c r="A1753" s="105"/>
      <c r="E1753" s="105"/>
    </row>
    <row r="1754" spans="1:5" s="100" customFormat="1" ht="15.75">
      <c r="A1754" s="105"/>
      <c r="E1754" s="105"/>
    </row>
    <row r="1755" spans="1:5" s="100" customFormat="1" ht="15.75">
      <c r="A1755" s="105"/>
      <c r="E1755" s="105"/>
    </row>
    <row r="1756" spans="1:5" s="100" customFormat="1" ht="15.75">
      <c r="A1756" s="105"/>
      <c r="E1756" s="105"/>
    </row>
    <row r="1757" spans="1:5" s="100" customFormat="1" ht="15.75">
      <c r="A1757" s="105"/>
      <c r="E1757" s="105"/>
    </row>
    <row r="1758" spans="1:5" s="100" customFormat="1" ht="15.75">
      <c r="A1758" s="105"/>
      <c r="E1758" s="105"/>
    </row>
    <row r="1759" spans="1:5" s="100" customFormat="1" ht="15.75">
      <c r="A1759" s="105"/>
      <c r="E1759" s="105"/>
    </row>
    <row r="1760" spans="1:5" s="100" customFormat="1" ht="15.75">
      <c r="A1760" s="105"/>
      <c r="E1760" s="105"/>
    </row>
    <row r="1761" spans="1:5" s="100" customFormat="1" ht="15.75">
      <c r="A1761" s="105"/>
      <c r="E1761" s="105"/>
    </row>
    <row r="1762" spans="1:5" s="100" customFormat="1" ht="15.75">
      <c r="A1762" s="105"/>
      <c r="E1762" s="105"/>
    </row>
    <row r="1763" spans="1:5" s="100" customFormat="1" ht="15.75">
      <c r="A1763" s="105"/>
      <c r="E1763" s="105"/>
    </row>
    <row r="1764" spans="1:5" s="100" customFormat="1" ht="15.75">
      <c r="A1764" s="105"/>
      <c r="E1764" s="105"/>
    </row>
    <row r="1765" spans="1:5" s="100" customFormat="1" ht="15.75">
      <c r="A1765" s="105"/>
      <c r="E1765" s="105"/>
    </row>
    <row r="1766" spans="1:5" s="100" customFormat="1" ht="15.75">
      <c r="A1766" s="105"/>
      <c r="E1766" s="105"/>
    </row>
    <row r="1767" spans="1:5" s="100" customFormat="1" ht="15.75">
      <c r="A1767" s="105"/>
      <c r="E1767" s="105"/>
    </row>
    <row r="1768" spans="1:5" s="100" customFormat="1" ht="15.75">
      <c r="A1768" s="105"/>
      <c r="E1768" s="105"/>
    </row>
    <row r="1769" spans="1:5" s="100" customFormat="1" ht="15.75">
      <c r="A1769" s="105"/>
      <c r="E1769" s="105"/>
    </row>
    <row r="1770" spans="1:5" s="100" customFormat="1" ht="15.75">
      <c r="A1770" s="105"/>
      <c r="E1770" s="105"/>
    </row>
    <row r="1771" spans="1:5" s="100" customFormat="1" ht="15.75">
      <c r="A1771" s="105"/>
      <c r="E1771" s="105"/>
    </row>
    <row r="1772" spans="1:5" s="100" customFormat="1" ht="15.75">
      <c r="A1772" s="105"/>
      <c r="E1772" s="105"/>
    </row>
    <row r="1773" spans="1:5" s="100" customFormat="1" ht="15.75">
      <c r="A1773" s="105"/>
      <c r="E1773" s="105"/>
    </row>
    <row r="1774" spans="1:5" s="100" customFormat="1" ht="15.75">
      <c r="A1774" s="105"/>
      <c r="E1774" s="105"/>
    </row>
    <row r="1775" spans="1:5" s="100" customFormat="1" ht="15.75">
      <c r="A1775" s="105"/>
      <c r="E1775" s="105"/>
    </row>
    <row r="1776" spans="1:5" s="100" customFormat="1" ht="15.75">
      <c r="A1776" s="105"/>
      <c r="E1776" s="105"/>
    </row>
    <row r="1777" spans="1:5" s="100" customFormat="1" ht="15.75">
      <c r="A1777" s="105"/>
      <c r="E1777" s="105"/>
    </row>
    <row r="1778" spans="1:5" s="100" customFormat="1" ht="15.75">
      <c r="A1778" s="105"/>
      <c r="E1778" s="105"/>
    </row>
    <row r="1779" spans="1:5" s="100" customFormat="1" ht="15.75">
      <c r="A1779" s="105"/>
      <c r="E1779" s="105"/>
    </row>
    <row r="1780" spans="1:5" s="100" customFormat="1" ht="15.75">
      <c r="A1780" s="105"/>
      <c r="E1780" s="105"/>
    </row>
    <row r="1781" spans="1:5" s="100" customFormat="1" ht="15.75">
      <c r="A1781" s="105"/>
      <c r="E1781" s="105"/>
    </row>
    <row r="1782" spans="1:5" s="100" customFormat="1" ht="15.75">
      <c r="A1782" s="105"/>
      <c r="E1782" s="105"/>
    </row>
    <row r="1783" spans="1:5" s="100" customFormat="1" ht="15.75">
      <c r="A1783" s="105"/>
      <c r="E1783" s="105"/>
    </row>
    <row r="1784" spans="1:5" s="100" customFormat="1" ht="15.75">
      <c r="A1784" s="105"/>
      <c r="E1784" s="105"/>
    </row>
    <row r="1785" spans="1:5" s="100" customFormat="1" ht="15.75">
      <c r="A1785" s="105"/>
      <c r="E1785" s="105"/>
    </row>
    <row r="1786" spans="1:5" s="100" customFormat="1" ht="15.75">
      <c r="A1786" s="105"/>
      <c r="E1786" s="105"/>
    </row>
    <row r="1787" spans="1:5" s="100" customFormat="1" ht="15.75">
      <c r="A1787" s="105"/>
      <c r="E1787" s="105"/>
    </row>
    <row r="1788" spans="1:5" s="100" customFormat="1" ht="15.75">
      <c r="A1788" s="105"/>
      <c r="E1788" s="105"/>
    </row>
    <row r="1789" spans="1:5" s="100" customFormat="1" ht="15.75">
      <c r="A1789" s="105"/>
      <c r="E1789" s="105"/>
    </row>
    <row r="1790" spans="1:5" s="100" customFormat="1" ht="15.75">
      <c r="A1790" s="105"/>
      <c r="E1790" s="105"/>
    </row>
    <row r="1791" spans="1:5" s="100" customFormat="1" ht="15.75">
      <c r="A1791" s="105"/>
      <c r="E1791" s="105"/>
    </row>
    <row r="1792" spans="1:5" s="100" customFormat="1" ht="15.75">
      <c r="A1792" s="105"/>
      <c r="E1792" s="105"/>
    </row>
    <row r="1793" spans="1:5" s="100" customFormat="1" ht="15.75">
      <c r="A1793" s="105"/>
      <c r="E1793" s="105"/>
    </row>
    <row r="1794" spans="1:5" s="100" customFormat="1" ht="15.75">
      <c r="A1794" s="105"/>
      <c r="E1794" s="105"/>
    </row>
    <row r="1795" spans="1:5" s="100" customFormat="1" ht="15.75">
      <c r="A1795" s="105"/>
      <c r="E1795" s="105"/>
    </row>
    <row r="1796" spans="1:5" s="100" customFormat="1" ht="15.75">
      <c r="A1796" s="105"/>
      <c r="E1796" s="105"/>
    </row>
    <row r="1797" spans="1:5" s="100" customFormat="1" ht="15.75">
      <c r="A1797" s="105"/>
      <c r="E1797" s="105"/>
    </row>
    <row r="1798" spans="1:5" s="100" customFormat="1" ht="15.75">
      <c r="A1798" s="105"/>
      <c r="E1798" s="105"/>
    </row>
    <row r="1799" spans="1:5" s="100" customFormat="1" ht="15.75">
      <c r="A1799" s="105"/>
      <c r="E1799" s="105"/>
    </row>
    <row r="1800" spans="1:5" s="100" customFormat="1" ht="15.75">
      <c r="A1800" s="105"/>
      <c r="E1800" s="105"/>
    </row>
    <row r="1801" spans="1:5" s="100" customFormat="1" ht="15.75">
      <c r="A1801" s="105"/>
      <c r="E1801" s="105"/>
    </row>
    <row r="1802" spans="1:5" s="100" customFormat="1" ht="15.75">
      <c r="A1802" s="105"/>
      <c r="E1802" s="105"/>
    </row>
    <row r="1803" spans="1:5" s="100" customFormat="1" ht="15.75">
      <c r="A1803" s="105"/>
      <c r="E1803" s="105"/>
    </row>
    <row r="1804" spans="1:5" s="100" customFormat="1" ht="15.75">
      <c r="A1804" s="105"/>
      <c r="E1804" s="105"/>
    </row>
    <row r="1805" spans="1:5" s="100" customFormat="1" ht="15.75">
      <c r="A1805" s="105"/>
      <c r="E1805" s="105"/>
    </row>
    <row r="1806" spans="1:5" s="100" customFormat="1" ht="15.75">
      <c r="A1806" s="105"/>
      <c r="E1806" s="105"/>
    </row>
    <row r="1807" spans="1:5" s="100" customFormat="1" ht="15.75">
      <c r="A1807" s="105"/>
      <c r="E1807" s="105"/>
    </row>
    <row r="1808" spans="1:5" s="100" customFormat="1" ht="15.75">
      <c r="A1808" s="105"/>
      <c r="E1808" s="105"/>
    </row>
    <row r="1809" spans="1:5" s="100" customFormat="1" ht="15.75">
      <c r="A1809" s="105"/>
      <c r="E1809" s="105"/>
    </row>
    <row r="1810" spans="1:5" s="100" customFormat="1" ht="15.75">
      <c r="A1810" s="105"/>
      <c r="E1810" s="105"/>
    </row>
    <row r="1811" spans="1:5" s="100" customFormat="1" ht="15.75">
      <c r="A1811" s="105"/>
      <c r="E1811" s="105"/>
    </row>
    <row r="1812" spans="1:5" s="100" customFormat="1" ht="15.75">
      <c r="A1812" s="105"/>
      <c r="E1812" s="105"/>
    </row>
    <row r="1813" spans="1:5" s="100" customFormat="1" ht="15.75">
      <c r="A1813" s="105"/>
      <c r="E1813" s="105"/>
    </row>
    <row r="1814" spans="1:5" s="100" customFormat="1" ht="15.75">
      <c r="A1814" s="105"/>
      <c r="E1814" s="105"/>
    </row>
    <row r="1815" spans="1:5" s="100" customFormat="1" ht="15.75">
      <c r="A1815" s="105"/>
      <c r="E1815" s="105"/>
    </row>
    <row r="1816" spans="1:5" s="100" customFormat="1" ht="15.75">
      <c r="A1816" s="105"/>
      <c r="E1816" s="105"/>
    </row>
    <row r="1817" spans="1:5" s="100" customFormat="1" ht="15.75">
      <c r="A1817" s="105"/>
      <c r="E1817" s="105"/>
    </row>
    <row r="1818" spans="1:5" s="100" customFormat="1" ht="15.75">
      <c r="A1818" s="105"/>
      <c r="E1818" s="105"/>
    </row>
    <row r="1819" spans="1:5" s="100" customFormat="1" ht="15.75">
      <c r="A1819" s="105"/>
      <c r="E1819" s="105"/>
    </row>
    <row r="1820" spans="1:5" s="100" customFormat="1" ht="15.75">
      <c r="A1820" s="105"/>
      <c r="E1820" s="105"/>
    </row>
    <row r="1821" spans="1:5" s="100" customFormat="1" ht="15.75">
      <c r="A1821" s="105"/>
      <c r="E1821" s="105"/>
    </row>
    <row r="1822" spans="1:5" s="100" customFormat="1" ht="15.75">
      <c r="A1822" s="105"/>
      <c r="E1822" s="105"/>
    </row>
    <row r="1823" spans="1:5" s="100" customFormat="1" ht="15.75">
      <c r="A1823" s="105"/>
      <c r="E1823" s="105"/>
    </row>
    <row r="1824" spans="1:5" s="100" customFormat="1" ht="15.75">
      <c r="A1824" s="105"/>
      <c r="E1824" s="105"/>
    </row>
    <row r="1825" spans="1:5" s="100" customFormat="1" ht="15.75">
      <c r="A1825" s="105"/>
      <c r="E1825" s="105"/>
    </row>
    <row r="1826" spans="1:5" s="100" customFormat="1" ht="15.75">
      <c r="A1826" s="105"/>
      <c r="E1826" s="105"/>
    </row>
    <row r="1827" spans="1:5" s="100" customFormat="1" ht="15.75">
      <c r="A1827" s="105"/>
      <c r="E1827" s="105"/>
    </row>
    <row r="1828" spans="1:5" s="100" customFormat="1" ht="15.75">
      <c r="A1828" s="105"/>
      <c r="E1828" s="105"/>
    </row>
    <row r="1829" spans="1:5" s="100" customFormat="1" ht="15.75">
      <c r="A1829" s="105"/>
      <c r="E1829" s="105"/>
    </row>
    <row r="1830" spans="1:5" s="100" customFormat="1" ht="15.75">
      <c r="A1830" s="105"/>
      <c r="E1830" s="105"/>
    </row>
    <row r="1831" spans="1:5" s="100" customFormat="1" ht="15.75">
      <c r="A1831" s="105"/>
      <c r="E1831" s="105"/>
    </row>
    <row r="1832" spans="1:5" s="100" customFormat="1" ht="15.75">
      <c r="A1832" s="105"/>
      <c r="E1832" s="105"/>
    </row>
    <row r="1833" spans="1:5" s="100" customFormat="1" ht="15.75">
      <c r="A1833" s="105"/>
      <c r="E1833" s="105"/>
    </row>
    <row r="1834" spans="1:5" s="100" customFormat="1" ht="15.75">
      <c r="A1834" s="105"/>
      <c r="E1834" s="105"/>
    </row>
    <row r="1835" spans="1:5" s="100" customFormat="1" ht="15.75">
      <c r="A1835" s="105"/>
      <c r="E1835" s="105"/>
    </row>
    <row r="1836" spans="1:5" s="100" customFormat="1" ht="15.75">
      <c r="A1836" s="105"/>
      <c r="E1836" s="105"/>
    </row>
    <row r="1837" spans="1:5" s="100" customFormat="1" ht="15.75">
      <c r="A1837" s="105"/>
      <c r="E1837" s="105"/>
    </row>
    <row r="1838" spans="1:5" s="100" customFormat="1" ht="15.75">
      <c r="A1838" s="105"/>
      <c r="E1838" s="105"/>
    </row>
    <row r="1839" spans="1:5" s="100" customFormat="1" ht="15.75">
      <c r="A1839" s="105"/>
      <c r="E1839" s="105"/>
    </row>
    <row r="1840" spans="1:5" s="100" customFormat="1" ht="15.75">
      <c r="A1840" s="105"/>
      <c r="E1840" s="105"/>
    </row>
    <row r="1841" spans="1:5" s="100" customFormat="1" ht="15.75">
      <c r="A1841" s="105"/>
      <c r="E1841" s="105"/>
    </row>
    <row r="1842" spans="1:5" s="100" customFormat="1" ht="15.75">
      <c r="A1842" s="105"/>
      <c r="E1842" s="105"/>
    </row>
    <row r="1843" spans="1:5" s="100" customFormat="1" ht="15.75">
      <c r="A1843" s="105"/>
      <c r="E1843" s="105"/>
    </row>
    <row r="1844" spans="1:5" s="100" customFormat="1" ht="15.75">
      <c r="A1844" s="105"/>
      <c r="E1844" s="105"/>
    </row>
    <row r="1845" spans="1:5" s="100" customFormat="1" ht="15.75">
      <c r="A1845" s="105"/>
      <c r="E1845" s="105"/>
    </row>
    <row r="1846" spans="1:5" s="100" customFormat="1" ht="15.75">
      <c r="A1846" s="105"/>
      <c r="E1846" s="105"/>
    </row>
    <row r="1847" spans="1:5" s="100" customFormat="1" ht="15.75">
      <c r="A1847" s="105"/>
      <c r="E1847" s="105"/>
    </row>
    <row r="1848" spans="1:5" s="100" customFormat="1" ht="15.75">
      <c r="A1848" s="105"/>
      <c r="E1848" s="105"/>
    </row>
    <row r="1849" spans="1:5" s="100" customFormat="1" ht="15.75">
      <c r="A1849" s="105"/>
      <c r="E1849" s="105"/>
    </row>
    <row r="1850" spans="1:5" s="100" customFormat="1" ht="15.75">
      <c r="A1850" s="105"/>
      <c r="E1850" s="105"/>
    </row>
    <row r="1851" spans="1:5" s="100" customFormat="1" ht="15.75">
      <c r="A1851" s="105"/>
      <c r="E1851" s="105"/>
    </row>
    <row r="1852" spans="1:5" s="100" customFormat="1" ht="15.75">
      <c r="A1852" s="105"/>
      <c r="E1852" s="105"/>
    </row>
    <row r="1853" spans="1:5" s="100" customFormat="1" ht="15.75">
      <c r="A1853" s="105"/>
      <c r="E1853" s="105"/>
    </row>
    <row r="1854" spans="1:5" s="100" customFormat="1" ht="15.75">
      <c r="A1854" s="105"/>
      <c r="E1854" s="105"/>
    </row>
    <row r="1855" spans="1:5" s="100" customFormat="1" ht="15.75">
      <c r="A1855" s="105"/>
      <c r="E1855" s="105"/>
    </row>
    <row r="1856" spans="1:5" s="100" customFormat="1" ht="15.75">
      <c r="A1856" s="105"/>
      <c r="E1856" s="105"/>
    </row>
    <row r="1857" spans="1:5" s="100" customFormat="1" ht="15.75">
      <c r="A1857" s="105"/>
      <c r="E1857" s="105"/>
    </row>
    <row r="1858" spans="1:5" s="100" customFormat="1" ht="15.75">
      <c r="A1858" s="105"/>
      <c r="E1858" s="105"/>
    </row>
    <row r="1859" spans="1:5" s="100" customFormat="1" ht="15.75">
      <c r="A1859" s="105"/>
      <c r="E1859" s="105"/>
    </row>
    <row r="1860" spans="1:5" s="100" customFormat="1" ht="15.75">
      <c r="A1860" s="105"/>
      <c r="E1860" s="105"/>
    </row>
    <row r="1861" spans="1:5" s="100" customFormat="1" ht="15.75">
      <c r="A1861" s="105"/>
      <c r="E1861" s="105"/>
    </row>
    <row r="1862" spans="1:5" s="100" customFormat="1" ht="15.75">
      <c r="A1862" s="105"/>
      <c r="E1862" s="105"/>
    </row>
    <row r="1863" spans="1:5" s="100" customFormat="1" ht="15.75">
      <c r="A1863" s="105"/>
      <c r="E1863" s="105"/>
    </row>
    <row r="1864" spans="1:5" s="100" customFormat="1" ht="15.75">
      <c r="A1864" s="105"/>
      <c r="E1864" s="105"/>
    </row>
    <row r="1865" spans="1:5" s="100" customFormat="1" ht="15.75">
      <c r="A1865" s="105"/>
      <c r="E1865" s="105"/>
    </row>
    <row r="1866" spans="1:5" s="100" customFormat="1" ht="15.75">
      <c r="A1866" s="105"/>
      <c r="E1866" s="105"/>
    </row>
    <row r="1867" spans="1:5" s="100" customFormat="1" ht="15.75">
      <c r="A1867" s="105"/>
      <c r="E1867" s="105"/>
    </row>
    <row r="1868" spans="1:5" s="100" customFormat="1" ht="15.75">
      <c r="A1868" s="105"/>
      <c r="E1868" s="105"/>
    </row>
    <row r="1869" spans="1:5" s="100" customFormat="1" ht="15.75">
      <c r="A1869" s="105"/>
      <c r="E1869" s="105"/>
    </row>
    <row r="1870" spans="1:5" s="100" customFormat="1" ht="15.75">
      <c r="A1870" s="105"/>
      <c r="E1870" s="105"/>
    </row>
    <row r="1871" spans="1:5" s="100" customFormat="1" ht="15.75">
      <c r="A1871" s="105"/>
      <c r="E1871" s="105"/>
    </row>
    <row r="1872" spans="1:5" s="100" customFormat="1" ht="15.75">
      <c r="A1872" s="105"/>
      <c r="E1872" s="105"/>
    </row>
    <row r="1873" spans="1:5" s="100" customFormat="1" ht="15.75">
      <c r="A1873" s="105"/>
      <c r="E1873" s="105"/>
    </row>
    <row r="1874" spans="1:5" s="100" customFormat="1" ht="15.75">
      <c r="A1874" s="105"/>
      <c r="E1874" s="105"/>
    </row>
    <row r="1875" spans="1:5" s="100" customFormat="1" ht="15.75">
      <c r="A1875" s="105"/>
      <c r="E1875" s="105"/>
    </row>
    <row r="1876" spans="1:5" s="100" customFormat="1" ht="15.75">
      <c r="A1876" s="105"/>
      <c r="E1876" s="105"/>
    </row>
    <row r="1877" spans="1:5" s="100" customFormat="1" ht="15.75">
      <c r="A1877" s="105"/>
      <c r="E1877" s="105"/>
    </row>
    <row r="1878" spans="1:5" s="100" customFormat="1" ht="15.75">
      <c r="A1878" s="105"/>
      <c r="E1878" s="105"/>
    </row>
    <row r="1879" spans="1:5" s="100" customFormat="1" ht="15.75">
      <c r="A1879" s="105"/>
      <c r="E1879" s="105"/>
    </row>
    <row r="1880" spans="1:5" s="100" customFormat="1" ht="15.75">
      <c r="A1880" s="105"/>
      <c r="E1880" s="105"/>
    </row>
    <row r="1881" spans="1:5" s="100" customFormat="1" ht="15.75">
      <c r="A1881" s="105"/>
      <c r="E1881" s="105"/>
    </row>
    <row r="1882" spans="1:5" s="100" customFormat="1" ht="15.75">
      <c r="A1882" s="105"/>
      <c r="E1882" s="105"/>
    </row>
    <row r="1883" spans="1:5" s="100" customFormat="1" ht="15.75">
      <c r="A1883" s="105"/>
      <c r="E1883" s="105"/>
    </row>
    <row r="1884" spans="1:5" s="100" customFormat="1" ht="15.75">
      <c r="A1884" s="105"/>
      <c r="E1884" s="105"/>
    </row>
    <row r="1885" spans="1:5" s="100" customFormat="1" ht="15.75">
      <c r="A1885" s="105"/>
      <c r="E1885" s="105"/>
    </row>
    <row r="1886" spans="1:5" s="100" customFormat="1" ht="15.75">
      <c r="A1886" s="105"/>
      <c r="E1886" s="105"/>
    </row>
    <row r="1887" spans="1:5" s="100" customFormat="1" ht="15.75">
      <c r="A1887" s="105"/>
      <c r="E1887" s="105"/>
    </row>
    <row r="1888" spans="1:5" s="100" customFormat="1" ht="15.75">
      <c r="A1888" s="105"/>
      <c r="E1888" s="105"/>
    </row>
    <row r="1889" spans="1:5" s="100" customFormat="1" ht="15.75">
      <c r="A1889" s="105"/>
      <c r="E1889" s="105"/>
    </row>
    <row r="1890" spans="1:5" s="100" customFormat="1" ht="15.75">
      <c r="A1890" s="105"/>
      <c r="E1890" s="105"/>
    </row>
    <row r="1891" spans="1:5" s="100" customFormat="1" ht="15.75">
      <c r="A1891" s="105"/>
      <c r="E1891" s="105"/>
    </row>
    <row r="1892" spans="1:5" s="100" customFormat="1" ht="15.75">
      <c r="A1892" s="105"/>
      <c r="E1892" s="105"/>
    </row>
    <row r="1893" spans="1:5" s="100" customFormat="1" ht="15.75">
      <c r="A1893" s="105"/>
      <c r="E1893" s="105"/>
    </row>
    <row r="1894" spans="1:5" s="100" customFormat="1" ht="15.75">
      <c r="A1894" s="105"/>
      <c r="E1894" s="105"/>
    </row>
    <row r="1895" spans="1:5" s="100" customFormat="1" ht="15.75">
      <c r="A1895" s="105"/>
      <c r="E1895" s="105"/>
    </row>
    <row r="1896" spans="1:5" s="100" customFormat="1" ht="15.75">
      <c r="A1896" s="105"/>
      <c r="E1896" s="105"/>
    </row>
    <row r="1897" spans="1:5" s="100" customFormat="1" ht="15.75">
      <c r="A1897" s="105"/>
      <c r="E1897" s="105"/>
    </row>
    <row r="1898" spans="1:5" s="100" customFormat="1" ht="15.75">
      <c r="A1898" s="105"/>
      <c r="E1898" s="105"/>
    </row>
    <row r="1899" spans="1:5" s="100" customFormat="1" ht="15.75">
      <c r="A1899" s="105"/>
      <c r="E1899" s="105"/>
    </row>
    <row r="1900" spans="1:5" s="100" customFormat="1" ht="15.75">
      <c r="A1900" s="105"/>
      <c r="E1900" s="105"/>
    </row>
    <row r="1901" spans="1:5" s="100" customFormat="1" ht="15.75">
      <c r="A1901" s="105"/>
      <c r="E1901" s="105"/>
    </row>
    <row r="1902" spans="1:5" s="100" customFormat="1" ht="15.75">
      <c r="A1902" s="105"/>
      <c r="E1902" s="105"/>
    </row>
    <row r="1903" spans="1:5" s="100" customFormat="1" ht="15.75">
      <c r="A1903" s="105"/>
      <c r="E1903" s="105"/>
    </row>
    <row r="1904" spans="1:5" s="100" customFormat="1" ht="15.75">
      <c r="A1904" s="105"/>
      <c r="E1904" s="105"/>
    </row>
    <row r="1905" spans="1:5" s="100" customFormat="1" ht="15.75">
      <c r="A1905" s="105"/>
      <c r="E1905" s="105"/>
    </row>
    <row r="1906" spans="1:5" s="100" customFormat="1" ht="15.75">
      <c r="A1906" s="105"/>
      <c r="E1906" s="105"/>
    </row>
    <row r="1907" spans="1:5" s="100" customFormat="1" ht="15.75">
      <c r="A1907" s="105"/>
      <c r="E1907" s="105"/>
    </row>
    <row r="1908" spans="1:5" s="100" customFormat="1" ht="15.75">
      <c r="A1908" s="105"/>
      <c r="E1908" s="105"/>
    </row>
    <row r="1909" spans="1:5" s="100" customFormat="1" ht="15.75">
      <c r="A1909" s="105"/>
      <c r="E1909" s="105"/>
    </row>
    <row r="1910" spans="1:5" s="100" customFormat="1" ht="15.75">
      <c r="A1910" s="105"/>
      <c r="E1910" s="105"/>
    </row>
    <row r="1911" spans="1:5" s="100" customFormat="1" ht="15.75">
      <c r="A1911" s="105"/>
      <c r="E1911" s="105"/>
    </row>
    <row r="1912" spans="1:5" s="100" customFormat="1" ht="15.75">
      <c r="A1912" s="105"/>
      <c r="E1912" s="105"/>
    </row>
    <row r="1913" spans="1:5" s="100" customFormat="1" ht="15.75">
      <c r="A1913" s="105"/>
      <c r="E1913" s="105"/>
    </row>
    <row r="1914" spans="1:5" s="100" customFormat="1" ht="15.75">
      <c r="A1914" s="105"/>
      <c r="E1914" s="105"/>
    </row>
    <row r="1915" spans="1:5" s="100" customFormat="1" ht="15.75">
      <c r="A1915" s="105"/>
      <c r="E1915" s="105"/>
    </row>
    <row r="1916" spans="1:5" s="100" customFormat="1" ht="15.75">
      <c r="A1916" s="105"/>
      <c r="E1916" s="105"/>
    </row>
    <row r="1917" spans="1:5" s="100" customFormat="1" ht="15.75">
      <c r="A1917" s="105"/>
      <c r="E1917" s="105"/>
    </row>
    <row r="1918" spans="1:5" s="100" customFormat="1" ht="15.75">
      <c r="A1918" s="105"/>
      <c r="E1918" s="105"/>
    </row>
    <row r="1919" spans="1:5" s="100" customFormat="1" ht="15.75">
      <c r="A1919" s="105"/>
      <c r="E1919" s="105"/>
    </row>
    <row r="1920" spans="1:5" s="100" customFormat="1" ht="15.75">
      <c r="A1920" s="105"/>
      <c r="E1920" s="105"/>
    </row>
    <row r="1921" spans="1:5" s="100" customFormat="1" ht="15.75">
      <c r="A1921" s="105"/>
      <c r="E1921" s="105"/>
    </row>
    <row r="1922" spans="1:5" s="100" customFormat="1" ht="15.75">
      <c r="A1922" s="105"/>
      <c r="E1922" s="105"/>
    </row>
    <row r="1923" spans="1:5" s="100" customFormat="1" ht="15.75">
      <c r="A1923" s="105"/>
      <c r="E1923" s="105"/>
    </row>
    <row r="1924" spans="1:5" s="100" customFormat="1" ht="15.75">
      <c r="A1924" s="105"/>
      <c r="E1924" s="105"/>
    </row>
    <row r="1925" spans="1:5" s="100" customFormat="1" ht="15.75">
      <c r="A1925" s="105"/>
      <c r="E1925" s="105"/>
    </row>
    <row r="1926" spans="1:5" s="100" customFormat="1" ht="15.75">
      <c r="A1926" s="105"/>
      <c r="E1926" s="105"/>
    </row>
    <row r="1927" spans="1:5" s="100" customFormat="1" ht="15.75">
      <c r="A1927" s="105"/>
      <c r="E1927" s="105"/>
    </row>
    <row r="1928" spans="1:5" s="100" customFormat="1" ht="15.75">
      <c r="A1928" s="105"/>
      <c r="E1928" s="105"/>
    </row>
    <row r="1929" spans="1:5" s="100" customFormat="1" ht="15.75">
      <c r="A1929" s="105"/>
      <c r="E1929" s="105"/>
    </row>
    <row r="1930" spans="1:5" s="100" customFormat="1" ht="15.75">
      <c r="A1930" s="105"/>
      <c r="E1930" s="105"/>
    </row>
    <row r="1931" spans="1:5" s="100" customFormat="1" ht="15.75">
      <c r="A1931" s="105"/>
      <c r="E1931" s="105"/>
    </row>
    <row r="1932" spans="1:5" s="100" customFormat="1" ht="15.75">
      <c r="A1932" s="105"/>
      <c r="E1932" s="105"/>
    </row>
    <row r="1933" spans="1:5" s="100" customFormat="1" ht="15.75">
      <c r="A1933" s="105"/>
      <c r="E1933" s="105"/>
    </row>
    <row r="1934" spans="1:5" s="100" customFormat="1" ht="15.75">
      <c r="A1934" s="105"/>
      <c r="E1934" s="105"/>
    </row>
    <row r="1935" spans="1:5" s="100" customFormat="1" ht="15.75">
      <c r="A1935" s="105"/>
      <c r="E1935" s="105"/>
    </row>
    <row r="1936" spans="1:5" s="100" customFormat="1" ht="15.75">
      <c r="A1936" s="105"/>
      <c r="E1936" s="105"/>
    </row>
    <row r="1937" spans="1:5" s="100" customFormat="1" ht="15.75">
      <c r="A1937" s="105"/>
      <c r="E1937" s="105"/>
    </row>
    <row r="1938" spans="1:5" s="100" customFormat="1" ht="15.75">
      <c r="A1938" s="105"/>
      <c r="E1938" s="105"/>
    </row>
    <row r="1939" spans="1:5" s="100" customFormat="1" ht="15.75">
      <c r="A1939" s="105"/>
      <c r="E1939" s="105"/>
    </row>
    <row r="1940" spans="1:5" s="100" customFormat="1" ht="15.75">
      <c r="A1940" s="105"/>
      <c r="E1940" s="105"/>
    </row>
    <row r="1941" spans="1:5" s="100" customFormat="1" ht="15.75">
      <c r="A1941" s="105"/>
      <c r="E1941" s="105"/>
    </row>
    <row r="1942" spans="1:5" s="100" customFormat="1" ht="15.75">
      <c r="A1942" s="105"/>
      <c r="E1942" s="105"/>
    </row>
    <row r="1943" spans="1:5" s="100" customFormat="1" ht="15.75">
      <c r="A1943" s="105"/>
      <c r="E1943" s="105"/>
    </row>
    <row r="1944" spans="1:5" s="100" customFormat="1" ht="15.75">
      <c r="A1944" s="105"/>
      <c r="E1944" s="105"/>
    </row>
    <row r="1945" spans="1:5" s="100" customFormat="1" ht="15.75">
      <c r="A1945" s="105"/>
      <c r="E1945" s="105"/>
    </row>
    <row r="1946" spans="1:5" s="100" customFormat="1" ht="15.75">
      <c r="A1946" s="105"/>
      <c r="E1946" s="105"/>
    </row>
    <row r="1947" spans="1:5" s="100" customFormat="1" ht="15.75">
      <c r="A1947" s="105"/>
      <c r="E1947" s="105"/>
    </row>
    <row r="1948" spans="1:5" s="100" customFormat="1" ht="15.75">
      <c r="A1948" s="105"/>
      <c r="E1948" s="105"/>
    </row>
    <row r="1949" spans="1:5" s="100" customFormat="1" ht="15.75">
      <c r="A1949" s="105"/>
      <c r="E1949" s="105"/>
    </row>
    <row r="1950" spans="1:5" s="100" customFormat="1" ht="15.75">
      <c r="A1950" s="105"/>
      <c r="E1950" s="105"/>
    </row>
    <row r="1951" spans="1:5" s="100" customFormat="1" ht="15.75">
      <c r="A1951" s="105"/>
      <c r="E1951" s="105"/>
    </row>
    <row r="1952" spans="1:5" s="100" customFormat="1" ht="15.75">
      <c r="A1952" s="105"/>
      <c r="E1952" s="105"/>
    </row>
    <row r="1953" spans="1:5" s="100" customFormat="1" ht="15.75">
      <c r="A1953" s="105"/>
      <c r="E1953" s="105"/>
    </row>
    <row r="1954" spans="1:5" s="100" customFormat="1" ht="15.75">
      <c r="A1954" s="105"/>
      <c r="E1954" s="105"/>
    </row>
    <row r="1955" spans="1:5" s="100" customFormat="1" ht="15.75">
      <c r="A1955" s="105"/>
      <c r="E1955" s="105"/>
    </row>
    <row r="1956" spans="1:5" s="100" customFormat="1" ht="15.75">
      <c r="A1956" s="105"/>
      <c r="E1956" s="105"/>
    </row>
    <row r="1957" spans="1:5" s="100" customFormat="1" ht="15.75">
      <c r="A1957" s="105"/>
      <c r="E1957" s="105"/>
    </row>
    <row r="1958" spans="1:5" s="100" customFormat="1" ht="15.75">
      <c r="A1958" s="105"/>
      <c r="E1958" s="105"/>
    </row>
    <row r="1959" spans="1:5" s="100" customFormat="1" ht="15.75">
      <c r="A1959" s="105"/>
      <c r="E1959" s="105"/>
    </row>
    <row r="1960" spans="1:5" s="100" customFormat="1" ht="15.75">
      <c r="A1960" s="105"/>
      <c r="E1960" s="105"/>
    </row>
    <row r="1961" spans="1:5" s="100" customFormat="1" ht="15.75">
      <c r="A1961" s="105"/>
      <c r="E1961" s="105"/>
    </row>
    <row r="1962" spans="1:5" s="100" customFormat="1" ht="15.75">
      <c r="A1962" s="105"/>
      <c r="E1962" s="105"/>
    </row>
    <row r="1963" spans="1:5" s="100" customFormat="1" ht="15.75">
      <c r="A1963" s="105"/>
      <c r="E1963" s="105"/>
    </row>
    <row r="1964" spans="1:5" s="100" customFormat="1" ht="15.75">
      <c r="A1964" s="105"/>
      <c r="E1964" s="105"/>
    </row>
    <row r="1965" spans="1:5" s="100" customFormat="1" ht="15.75">
      <c r="A1965" s="105"/>
      <c r="E1965" s="105"/>
    </row>
    <row r="1966" spans="1:5" s="100" customFormat="1" ht="15.75">
      <c r="A1966" s="105"/>
      <c r="E1966" s="105"/>
    </row>
    <row r="1967" spans="1:5" s="100" customFormat="1" ht="15.75">
      <c r="A1967" s="105"/>
      <c r="E1967" s="105"/>
    </row>
    <row r="1968" spans="1:5" s="100" customFormat="1" ht="15.75">
      <c r="A1968" s="105"/>
      <c r="E1968" s="105"/>
    </row>
    <row r="1969" spans="1:5" s="100" customFormat="1" ht="15.75">
      <c r="A1969" s="105"/>
      <c r="E1969" s="105"/>
    </row>
    <row r="1970" spans="1:5" s="100" customFormat="1" ht="15.75">
      <c r="A1970" s="105"/>
      <c r="E1970" s="105"/>
    </row>
    <row r="1971" spans="1:5" s="100" customFormat="1" ht="15.75">
      <c r="A1971" s="105"/>
      <c r="E1971" s="105"/>
    </row>
    <row r="1972" spans="1:5" s="100" customFormat="1" ht="15.75">
      <c r="A1972" s="105"/>
      <c r="E1972" s="105"/>
    </row>
    <row r="1973" spans="1:5" s="100" customFormat="1" ht="15.75">
      <c r="A1973" s="105"/>
      <c r="E1973" s="105"/>
    </row>
    <row r="1974" spans="1:5" s="100" customFormat="1" ht="15.75">
      <c r="A1974" s="105"/>
      <c r="E1974" s="105"/>
    </row>
    <row r="1975" spans="1:5" s="100" customFormat="1" ht="15.75">
      <c r="A1975" s="105"/>
      <c r="E1975" s="105"/>
    </row>
    <row r="1976" spans="1:5" s="100" customFormat="1" ht="15.75">
      <c r="A1976" s="105"/>
      <c r="E1976" s="105"/>
    </row>
    <row r="1977" spans="1:5" s="100" customFormat="1" ht="15.75">
      <c r="A1977" s="105"/>
      <c r="E1977" s="105"/>
    </row>
    <row r="1978" spans="1:5" s="100" customFormat="1" ht="15.75">
      <c r="A1978" s="105"/>
      <c r="E1978" s="105"/>
    </row>
    <row r="1979" spans="1:5" s="100" customFormat="1" ht="15.75">
      <c r="A1979" s="105"/>
      <c r="E1979" s="105"/>
    </row>
    <row r="1980" spans="1:5" s="100" customFormat="1" ht="15.75">
      <c r="A1980" s="105"/>
      <c r="E1980" s="105"/>
    </row>
    <row r="1981" spans="1:5" s="100" customFormat="1" ht="15.75">
      <c r="A1981" s="105"/>
      <c r="E1981" s="105"/>
    </row>
    <row r="1982" spans="1:5" s="100" customFormat="1" ht="15.75">
      <c r="A1982" s="105"/>
      <c r="E1982" s="105"/>
    </row>
    <row r="1983" spans="1:5" s="100" customFormat="1" ht="15.75">
      <c r="A1983" s="105"/>
      <c r="E1983" s="105"/>
    </row>
    <row r="1984" spans="1:5" s="100" customFormat="1" ht="15.75">
      <c r="A1984" s="105"/>
      <c r="E1984" s="105"/>
    </row>
    <row r="1985" spans="1:5" s="100" customFormat="1" ht="15.75">
      <c r="A1985" s="105"/>
      <c r="E1985" s="105"/>
    </row>
    <row r="1986" spans="1:5" s="100" customFormat="1" ht="15.75">
      <c r="A1986" s="105"/>
      <c r="E1986" s="105"/>
    </row>
    <row r="1987" spans="1:5" s="100" customFormat="1" ht="15.75">
      <c r="A1987" s="105"/>
      <c r="E1987" s="105"/>
    </row>
    <row r="1988" spans="1:5" s="100" customFormat="1" ht="15.75">
      <c r="A1988" s="105"/>
      <c r="E1988" s="105"/>
    </row>
    <row r="1989" spans="1:5" s="100" customFormat="1" ht="15.75">
      <c r="A1989" s="105"/>
      <c r="E1989" s="105"/>
    </row>
    <row r="1990" spans="1:5" s="100" customFormat="1" ht="15.75">
      <c r="A1990" s="105"/>
      <c r="E1990" s="105"/>
    </row>
    <row r="1991" spans="1:5" s="100" customFormat="1" ht="15.75">
      <c r="A1991" s="105"/>
      <c r="E1991" s="105"/>
    </row>
    <row r="1992" spans="1:5" s="100" customFormat="1" ht="15.75">
      <c r="A1992" s="105"/>
      <c r="E1992" s="105"/>
    </row>
    <row r="1993" spans="1:5" s="100" customFormat="1" ht="15.75">
      <c r="A1993" s="105"/>
      <c r="E1993" s="105"/>
    </row>
    <row r="1994" spans="1:5" s="100" customFormat="1" ht="15.75">
      <c r="A1994" s="105"/>
      <c r="E1994" s="105"/>
    </row>
    <row r="1995" spans="1:5" s="100" customFormat="1" ht="15.75">
      <c r="A1995" s="105"/>
      <c r="E1995" s="105"/>
    </row>
    <row r="1996" spans="1:5" s="100" customFormat="1" ht="15.75">
      <c r="A1996" s="105"/>
      <c r="E1996" s="105"/>
    </row>
    <row r="1997" spans="1:5" s="100" customFormat="1" ht="15.75">
      <c r="A1997" s="105"/>
      <c r="E1997" s="105"/>
    </row>
    <row r="1998" spans="1:5" s="100" customFormat="1" ht="15.75">
      <c r="A1998" s="105"/>
      <c r="E1998" s="105"/>
    </row>
    <row r="1999" spans="1:5" s="100" customFormat="1" ht="15.75">
      <c r="A1999" s="105"/>
      <c r="E1999" s="105"/>
    </row>
    <row r="2000" spans="1:5" s="100" customFormat="1" ht="15.75">
      <c r="A2000" s="105"/>
      <c r="E2000" s="105"/>
    </row>
    <row r="2001" spans="1:5" s="100" customFormat="1" ht="15.75">
      <c r="A2001" s="105"/>
      <c r="E2001" s="105"/>
    </row>
    <row r="2002" spans="1:5" s="100" customFormat="1" ht="15.75">
      <c r="A2002" s="105"/>
      <c r="E2002" s="105"/>
    </row>
    <row r="2003" spans="1:5" s="100" customFormat="1" ht="15.75">
      <c r="A2003" s="105"/>
      <c r="E2003" s="105"/>
    </row>
    <row r="2004" spans="1:5" s="100" customFormat="1" ht="15.75">
      <c r="A2004" s="105"/>
      <c r="E2004" s="105"/>
    </row>
    <row r="2005" spans="1:5" s="100" customFormat="1" ht="15.75">
      <c r="A2005" s="105"/>
      <c r="E2005" s="105"/>
    </row>
    <row r="2006" spans="1:5" s="100" customFormat="1" ht="15.75">
      <c r="A2006" s="105"/>
      <c r="E2006" s="105"/>
    </row>
    <row r="2007" spans="1:5" s="100" customFormat="1" ht="15.75">
      <c r="A2007" s="105"/>
      <c r="E2007" s="105"/>
    </row>
    <row r="2008" spans="1:5" s="100" customFormat="1" ht="15.75">
      <c r="A2008" s="105"/>
      <c r="E2008" s="105"/>
    </row>
    <row r="2009" spans="1:5" s="100" customFormat="1" ht="15.75">
      <c r="A2009" s="105"/>
      <c r="E2009" s="105"/>
    </row>
    <row r="2010" spans="1:5" s="100" customFormat="1" ht="15.75">
      <c r="A2010" s="105"/>
      <c r="E2010" s="105"/>
    </row>
    <row r="2011" spans="1:5" s="100" customFormat="1" ht="15.75">
      <c r="A2011" s="105"/>
      <c r="E2011" s="105"/>
    </row>
    <row r="2012" spans="1:5" s="100" customFormat="1" ht="15.75">
      <c r="A2012" s="105"/>
      <c r="E2012" s="105"/>
    </row>
    <row r="2013" spans="1:5" s="100" customFormat="1" ht="15.75">
      <c r="A2013" s="105"/>
      <c r="E2013" s="105"/>
    </row>
    <row r="2014" spans="1:5" s="100" customFormat="1" ht="15.75">
      <c r="A2014" s="105"/>
      <c r="E2014" s="105"/>
    </row>
    <row r="2015" spans="1:5" s="100" customFormat="1" ht="15.75">
      <c r="A2015" s="105"/>
      <c r="E2015" s="105"/>
    </row>
    <row r="2016" spans="1:5" s="100" customFormat="1" ht="15.75">
      <c r="A2016" s="105"/>
      <c r="E2016" s="105"/>
    </row>
    <row r="2017" spans="1:5" s="100" customFormat="1" ht="15.75">
      <c r="A2017" s="105"/>
      <c r="E2017" s="105"/>
    </row>
    <row r="2018" spans="1:5" s="100" customFormat="1" ht="15.75">
      <c r="A2018" s="105"/>
      <c r="E2018" s="105"/>
    </row>
    <row r="2019" spans="1:5" s="100" customFormat="1" ht="15.75">
      <c r="A2019" s="105"/>
      <c r="E2019" s="105"/>
    </row>
    <row r="2020" spans="1:5" s="100" customFormat="1" ht="15.75">
      <c r="A2020" s="105"/>
      <c r="E2020" s="105"/>
    </row>
    <row r="2021" spans="1:5" s="100" customFormat="1" ht="15.75">
      <c r="A2021" s="105"/>
      <c r="E2021" s="105"/>
    </row>
    <row r="2022" spans="1:5" s="100" customFormat="1" ht="15.75">
      <c r="A2022" s="105"/>
      <c r="E2022" s="105"/>
    </row>
    <row r="2023" spans="1:5" s="100" customFormat="1" ht="15.75">
      <c r="A2023" s="105"/>
      <c r="E2023" s="105"/>
    </row>
    <row r="2024" spans="1:5" s="100" customFormat="1" ht="15.75">
      <c r="A2024" s="105"/>
      <c r="E2024" s="105"/>
    </row>
    <row r="2025" spans="1:5" s="100" customFormat="1" ht="15.75">
      <c r="A2025" s="105"/>
      <c r="E2025" s="105"/>
    </row>
    <row r="2026" spans="1:5" s="100" customFormat="1" ht="15.75">
      <c r="A2026" s="105"/>
      <c r="E2026" s="105"/>
    </row>
    <row r="2027" spans="1:5" s="100" customFormat="1" ht="15.75">
      <c r="A2027" s="105"/>
      <c r="E2027" s="105"/>
    </row>
    <row r="2028" spans="1:5" s="100" customFormat="1" ht="15.75">
      <c r="A2028" s="105"/>
      <c r="E2028" s="105"/>
    </row>
    <row r="2029" spans="1:5" s="100" customFormat="1" ht="15.75">
      <c r="A2029" s="105"/>
      <c r="E2029" s="105"/>
    </row>
    <row r="2030" spans="1:5" s="100" customFormat="1" ht="15.75">
      <c r="A2030" s="105"/>
      <c r="E2030" s="105"/>
    </row>
    <row r="2031" spans="1:5" s="100" customFormat="1" ht="15.75">
      <c r="A2031" s="105"/>
      <c r="E2031" s="105"/>
    </row>
    <row r="2032" spans="1:5" s="100" customFormat="1" ht="15.75">
      <c r="A2032" s="105"/>
      <c r="E2032" s="105"/>
    </row>
    <row r="2033" spans="1:5" s="100" customFormat="1" ht="15.75">
      <c r="A2033" s="105"/>
      <c r="E2033" s="105"/>
    </row>
    <row r="2034" spans="1:5" s="100" customFormat="1" ht="15.75">
      <c r="A2034" s="105"/>
      <c r="E2034" s="105"/>
    </row>
    <row r="2035" spans="1:5" s="100" customFormat="1" ht="15.75">
      <c r="A2035" s="105"/>
      <c r="E2035" s="105"/>
    </row>
    <row r="2036" spans="1:5" s="100" customFormat="1" ht="15.75">
      <c r="A2036" s="105"/>
      <c r="E2036" s="105"/>
    </row>
    <row r="2037" spans="1:5" s="100" customFormat="1" ht="15.75">
      <c r="A2037" s="105"/>
      <c r="E2037" s="105"/>
    </row>
    <row r="2038" spans="1:5" s="100" customFormat="1" ht="15.75">
      <c r="A2038" s="105"/>
      <c r="E2038" s="105"/>
    </row>
    <row r="2039" spans="1:5" s="100" customFormat="1" ht="15.75">
      <c r="A2039" s="105"/>
      <c r="E2039" s="105"/>
    </row>
    <row r="2040" spans="1:5" s="100" customFormat="1" ht="15.75">
      <c r="A2040" s="105"/>
      <c r="E2040" s="105"/>
    </row>
    <row r="2041" spans="1:5" s="100" customFormat="1" ht="15.75">
      <c r="A2041" s="105"/>
      <c r="E2041" s="105"/>
    </row>
    <row r="2042" spans="1:5" s="100" customFormat="1" ht="15.75">
      <c r="A2042" s="105"/>
      <c r="E2042" s="105"/>
    </row>
    <row r="2043" spans="1:5" s="100" customFormat="1" ht="15.75">
      <c r="A2043" s="105"/>
      <c r="E2043" s="105"/>
    </row>
    <row r="2044" spans="1:5" s="100" customFormat="1" ht="15.75">
      <c r="A2044" s="105"/>
      <c r="E2044" s="105"/>
    </row>
    <row r="2045" spans="1:5" s="100" customFormat="1" ht="15.75">
      <c r="A2045" s="105"/>
      <c r="E2045" s="105"/>
    </row>
    <row r="2046" spans="1:5" s="100" customFormat="1" ht="15.75">
      <c r="A2046" s="105"/>
      <c r="E2046" s="105"/>
    </row>
    <row r="2047" spans="1:5" s="100" customFormat="1" ht="15.75">
      <c r="A2047" s="105"/>
      <c r="E2047" s="105"/>
    </row>
    <row r="2048" spans="1:5" s="100" customFormat="1" ht="15.75">
      <c r="A2048" s="105"/>
      <c r="E2048" s="105"/>
    </row>
    <row r="2049" spans="1:5" s="100" customFormat="1" ht="15.75">
      <c r="A2049" s="105"/>
      <c r="E2049" s="105"/>
    </row>
    <row r="2050" spans="1:5" s="100" customFormat="1" ht="15.75">
      <c r="A2050" s="105"/>
      <c r="E2050" s="105"/>
    </row>
    <row r="2051" spans="1:5" s="100" customFormat="1" ht="15.75">
      <c r="A2051" s="105"/>
      <c r="E2051" s="105"/>
    </row>
    <row r="2052" spans="1:5" s="100" customFormat="1" ht="15.75">
      <c r="A2052" s="105"/>
      <c r="E2052" s="105"/>
    </row>
    <row r="2053" spans="1:5" s="100" customFormat="1" ht="15.75">
      <c r="A2053" s="105"/>
      <c r="E2053" s="105"/>
    </row>
    <row r="2054" spans="1:5" s="100" customFormat="1" ht="15.75">
      <c r="A2054" s="105"/>
      <c r="E2054" s="105"/>
    </row>
    <row r="2055" spans="1:5" s="100" customFormat="1" ht="15.75">
      <c r="A2055" s="105"/>
      <c r="E2055" s="105"/>
    </row>
    <row r="2056" spans="1:5" s="100" customFormat="1" ht="15.75">
      <c r="A2056" s="105"/>
      <c r="E2056" s="105"/>
    </row>
    <row r="2057" spans="1:5" s="100" customFormat="1" ht="15.75">
      <c r="A2057" s="105"/>
      <c r="E2057" s="105"/>
    </row>
    <row r="2058" spans="1:5" s="100" customFormat="1" ht="15.75">
      <c r="A2058" s="105"/>
      <c r="E2058" s="105"/>
    </row>
    <row r="2059" spans="1:5" s="100" customFormat="1" ht="15.75">
      <c r="A2059" s="105"/>
      <c r="E2059" s="105"/>
    </row>
    <row r="2060" spans="1:5" s="100" customFormat="1" ht="15.75">
      <c r="A2060" s="105"/>
      <c r="E2060" s="105"/>
    </row>
    <row r="2061" spans="1:5" s="100" customFormat="1" ht="15.75">
      <c r="A2061" s="105"/>
      <c r="E2061" s="105"/>
    </row>
    <row r="2062" spans="1:5" s="100" customFormat="1" ht="15.75">
      <c r="A2062" s="105"/>
      <c r="E2062" s="105"/>
    </row>
    <row r="2063" spans="1:5" s="100" customFormat="1" ht="15.75">
      <c r="A2063" s="105"/>
      <c r="E2063" s="105"/>
    </row>
    <row r="2064" spans="1:5" s="100" customFormat="1" ht="15.75">
      <c r="A2064" s="105"/>
      <c r="E2064" s="105"/>
    </row>
    <row r="2065" spans="1:5" s="100" customFormat="1" ht="15.75">
      <c r="A2065" s="105"/>
      <c r="E2065" s="105"/>
    </row>
    <row r="2066" spans="1:5" s="100" customFormat="1" ht="15.75">
      <c r="A2066" s="105"/>
      <c r="E2066" s="105"/>
    </row>
    <row r="2067" spans="1:5" s="100" customFormat="1" ht="15.75">
      <c r="A2067" s="105"/>
      <c r="E2067" s="105"/>
    </row>
    <row r="2068" spans="1:5" s="100" customFormat="1" ht="15.75">
      <c r="A2068" s="105"/>
      <c r="E2068" s="105"/>
    </row>
    <row r="2069" spans="1:5" s="100" customFormat="1" ht="15.75">
      <c r="A2069" s="105"/>
      <c r="E2069" s="105"/>
    </row>
    <row r="2070" spans="1:5" s="100" customFormat="1" ht="15.75">
      <c r="A2070" s="105"/>
      <c r="E2070" s="105"/>
    </row>
    <row r="2071" spans="1:5" s="100" customFormat="1" ht="15.75">
      <c r="A2071" s="105"/>
      <c r="E2071" s="105"/>
    </row>
    <row r="2072" spans="1:5" s="100" customFormat="1" ht="15.75">
      <c r="A2072" s="105"/>
      <c r="E2072" s="105"/>
    </row>
    <row r="2073" spans="1:5" s="100" customFormat="1" ht="15.75">
      <c r="A2073" s="105"/>
      <c r="E2073" s="105"/>
    </row>
    <row r="2074" spans="1:5" s="100" customFormat="1" ht="15.75">
      <c r="A2074" s="105"/>
      <c r="E2074" s="105"/>
    </row>
    <row r="2075" spans="1:5" s="100" customFormat="1" ht="15.75">
      <c r="A2075" s="105"/>
      <c r="E2075" s="105"/>
    </row>
    <row r="2076" spans="1:5" s="100" customFormat="1" ht="15.75">
      <c r="A2076" s="105"/>
      <c r="E2076" s="105"/>
    </row>
    <row r="2077" spans="1:5" s="100" customFormat="1" ht="15.75">
      <c r="A2077" s="105"/>
      <c r="E2077" s="105"/>
    </row>
    <row r="2078" spans="1:5" s="100" customFormat="1" ht="15.75">
      <c r="A2078" s="105"/>
      <c r="E2078" s="105"/>
    </row>
    <row r="2079" spans="1:5" s="100" customFormat="1" ht="15.75">
      <c r="A2079" s="105"/>
      <c r="E2079" s="105"/>
    </row>
    <row r="2080" spans="1:5" s="100" customFormat="1" ht="15.75">
      <c r="A2080" s="105"/>
      <c r="E2080" s="105"/>
    </row>
    <row r="2081" spans="1:5" s="100" customFormat="1" ht="15.75">
      <c r="A2081" s="105"/>
      <c r="E2081" s="105"/>
    </row>
    <row r="2082" spans="1:5" s="100" customFormat="1" ht="15.75">
      <c r="A2082" s="105"/>
      <c r="E2082" s="105"/>
    </row>
    <row r="2083" spans="1:5" s="100" customFormat="1" ht="15.75">
      <c r="A2083" s="105"/>
      <c r="E2083" s="105"/>
    </row>
    <row r="2084" spans="1:5" s="100" customFormat="1" ht="15.75">
      <c r="A2084" s="105"/>
      <c r="E2084" s="105"/>
    </row>
    <row r="2085" spans="1:5" s="100" customFormat="1" ht="15.75">
      <c r="A2085" s="105"/>
      <c r="E2085" s="105"/>
    </row>
    <row r="2086" spans="1:5" s="100" customFormat="1" ht="15.75">
      <c r="A2086" s="105"/>
      <c r="E2086" s="105"/>
    </row>
    <row r="2087" spans="1:5" s="100" customFormat="1" ht="15.75">
      <c r="A2087" s="105"/>
      <c r="E2087" s="105"/>
    </row>
    <row r="2088" spans="1:5" s="100" customFormat="1" ht="15.75">
      <c r="A2088" s="105"/>
      <c r="E2088" s="105"/>
    </row>
    <row r="2089" spans="1:5" s="100" customFormat="1" ht="15.75">
      <c r="A2089" s="105"/>
      <c r="E2089" s="105"/>
    </row>
    <row r="2090" spans="1:5" s="100" customFormat="1" ht="15.75">
      <c r="A2090" s="105"/>
      <c r="E2090" s="105"/>
    </row>
    <row r="2091" spans="1:5" s="100" customFormat="1" ht="15.75">
      <c r="A2091" s="105"/>
      <c r="E2091" s="105"/>
    </row>
    <row r="2092" spans="1:5" s="100" customFormat="1" ht="15.75">
      <c r="A2092" s="105"/>
      <c r="E2092" s="105"/>
    </row>
    <row r="2093" spans="1:5" s="100" customFormat="1" ht="15.75">
      <c r="A2093" s="105"/>
      <c r="E2093" s="105"/>
    </row>
    <row r="2094" spans="1:5" s="100" customFormat="1" ht="15.75">
      <c r="A2094" s="105"/>
      <c r="E2094" s="105"/>
    </row>
    <row r="2095" spans="1:5" s="100" customFormat="1" ht="15.75">
      <c r="A2095" s="105"/>
      <c r="E2095" s="105"/>
    </row>
    <row r="2096" spans="1:5" s="100" customFormat="1" ht="15.75">
      <c r="A2096" s="105"/>
      <c r="E2096" s="105"/>
    </row>
    <row r="2097" spans="1:5" s="100" customFormat="1" ht="15.75">
      <c r="A2097" s="105"/>
      <c r="E2097" s="105"/>
    </row>
    <row r="2098" spans="1:5" s="100" customFormat="1" ht="15.75">
      <c r="A2098" s="105"/>
      <c r="E2098" s="105"/>
    </row>
    <row r="2099" spans="1:5" s="100" customFormat="1" ht="15.75">
      <c r="A2099" s="105"/>
      <c r="E2099" s="105"/>
    </row>
    <row r="2100" spans="1:5" s="100" customFormat="1" ht="15.75">
      <c r="A2100" s="105"/>
      <c r="E2100" s="105"/>
    </row>
    <row r="2101" spans="1:5" s="100" customFormat="1" ht="15.75">
      <c r="A2101" s="105"/>
      <c r="E2101" s="105"/>
    </row>
    <row r="2102" spans="1:5" s="100" customFormat="1" ht="15.75">
      <c r="A2102" s="105"/>
      <c r="E2102" s="105"/>
    </row>
    <row r="2103" spans="1:5" s="100" customFormat="1" ht="15.75">
      <c r="A2103" s="105"/>
      <c r="E2103" s="105"/>
    </row>
    <row r="2104" spans="1:5" s="100" customFormat="1" ht="15.75">
      <c r="A2104" s="105"/>
      <c r="E2104" s="105"/>
    </row>
    <row r="2105" spans="1:5" s="100" customFormat="1" ht="15.75">
      <c r="A2105" s="105"/>
      <c r="E2105" s="105"/>
    </row>
    <row r="2106" spans="1:5" s="100" customFormat="1" ht="15.75">
      <c r="A2106" s="105"/>
      <c r="E2106" s="105"/>
    </row>
    <row r="2107" spans="1:5" s="100" customFormat="1" ht="15.75">
      <c r="A2107" s="105"/>
      <c r="E2107" s="105"/>
    </row>
    <row r="2108" spans="1:5" s="100" customFormat="1" ht="15.75">
      <c r="A2108" s="105"/>
      <c r="E2108" s="105"/>
    </row>
    <row r="2109" spans="1:5" s="100" customFormat="1" ht="15.75">
      <c r="A2109" s="105"/>
      <c r="E2109" s="105"/>
    </row>
    <row r="2110" spans="1:5" s="100" customFormat="1" ht="15.75">
      <c r="A2110" s="105"/>
      <c r="E2110" s="105"/>
    </row>
    <row r="2111" spans="1:5" s="100" customFormat="1" ht="15.75">
      <c r="A2111" s="105"/>
      <c r="E2111" s="105"/>
    </row>
    <row r="2112" spans="1:5" s="100" customFormat="1" ht="15.75">
      <c r="A2112" s="105"/>
      <c r="E2112" s="105"/>
    </row>
    <row r="2113" spans="1:5" s="100" customFormat="1" ht="15.75">
      <c r="A2113" s="105"/>
      <c r="E2113" s="105"/>
    </row>
    <row r="2114" spans="1:5" s="100" customFormat="1" ht="15.75">
      <c r="A2114" s="105"/>
      <c r="E2114" s="105"/>
    </row>
    <row r="2115" spans="1:5" s="100" customFormat="1" ht="15.75">
      <c r="A2115" s="105"/>
      <c r="E2115" s="105"/>
    </row>
    <row r="2116" spans="1:5" s="100" customFormat="1" ht="15.75">
      <c r="A2116" s="105"/>
      <c r="E2116" s="105"/>
    </row>
    <row r="2117" spans="1:5" s="100" customFormat="1" ht="15.75">
      <c r="A2117" s="105"/>
      <c r="E2117" s="105"/>
    </row>
    <row r="2118" spans="1:5" s="100" customFormat="1" ht="15.75">
      <c r="A2118" s="105"/>
      <c r="E2118" s="105"/>
    </row>
    <row r="2119" spans="1:5" s="100" customFormat="1" ht="15.75">
      <c r="A2119" s="105"/>
      <c r="E2119" s="105"/>
    </row>
    <row r="2120" spans="1:5" s="100" customFormat="1" ht="15.75">
      <c r="A2120" s="105"/>
      <c r="E2120" s="105"/>
    </row>
    <row r="2121" spans="1:5" s="100" customFormat="1" ht="15.75">
      <c r="A2121" s="105"/>
      <c r="E2121" s="105"/>
    </row>
    <row r="2122" spans="1:5" s="100" customFormat="1" ht="15.75">
      <c r="A2122" s="105"/>
      <c r="E2122" s="105"/>
    </row>
    <row r="2123" spans="1:5" s="100" customFormat="1" ht="15.75">
      <c r="A2123" s="105"/>
      <c r="E2123" s="105"/>
    </row>
    <row r="2124" spans="1:5" s="100" customFormat="1" ht="15.75">
      <c r="A2124" s="105"/>
      <c r="E2124" s="105"/>
    </row>
    <row r="2125" spans="1:5" s="100" customFormat="1" ht="15.75">
      <c r="A2125" s="105"/>
      <c r="E2125" s="105"/>
    </row>
    <row r="2126" spans="1:5" s="100" customFormat="1" ht="15.75">
      <c r="A2126" s="105"/>
      <c r="E2126" s="105"/>
    </row>
    <row r="2127" spans="1:5" s="100" customFormat="1" ht="15.75">
      <c r="A2127" s="105"/>
      <c r="E2127" s="105"/>
    </row>
    <row r="2128" spans="1:5" s="100" customFormat="1" ht="15.75">
      <c r="A2128" s="105"/>
      <c r="E2128" s="105"/>
    </row>
    <row r="2129" spans="1:5" s="100" customFormat="1" ht="15.75">
      <c r="A2129" s="105"/>
      <c r="E2129" s="105"/>
    </row>
    <row r="2130" spans="1:5" s="100" customFormat="1" ht="15.75">
      <c r="A2130" s="105"/>
      <c r="E2130" s="105"/>
    </row>
    <row r="2131" spans="1:5" s="100" customFormat="1" ht="15.75">
      <c r="A2131" s="105"/>
      <c r="E2131" s="105"/>
    </row>
    <row r="2132" spans="1:5" s="100" customFormat="1" ht="15.75">
      <c r="A2132" s="105"/>
      <c r="E2132" s="105"/>
    </row>
    <row r="2133" spans="1:5" s="100" customFormat="1" ht="15.75">
      <c r="A2133" s="105"/>
      <c r="E2133" s="105"/>
    </row>
    <row r="2134" spans="1:5" s="100" customFormat="1" ht="15.75">
      <c r="A2134" s="105"/>
      <c r="E2134" s="105"/>
    </row>
    <row r="2135" spans="1:5" s="100" customFormat="1" ht="15.75">
      <c r="A2135" s="105"/>
      <c r="E2135" s="105"/>
    </row>
    <row r="2136" spans="1:5" s="100" customFormat="1" ht="15.75">
      <c r="A2136" s="105"/>
      <c r="E2136" s="105"/>
    </row>
    <row r="2137" spans="1:5" s="100" customFormat="1" ht="15.75">
      <c r="A2137" s="105"/>
      <c r="E2137" s="105"/>
    </row>
    <row r="2138" spans="1:5" s="100" customFormat="1" ht="15.75">
      <c r="A2138" s="105"/>
      <c r="E2138" s="105"/>
    </row>
    <row r="2139" spans="1:5" s="100" customFormat="1" ht="15.75">
      <c r="A2139" s="105"/>
      <c r="E2139" s="105"/>
    </row>
    <row r="2140" spans="1:5" s="100" customFormat="1" ht="15.75">
      <c r="A2140" s="105"/>
      <c r="E2140" s="105"/>
    </row>
    <row r="2141" spans="1:5" s="100" customFormat="1" ht="15.75">
      <c r="A2141" s="105"/>
      <c r="E2141" s="105"/>
    </row>
    <row r="2142" spans="1:5" s="100" customFormat="1" ht="15.75">
      <c r="A2142" s="105"/>
      <c r="E2142" s="105"/>
    </row>
    <row r="2143" spans="1:5" s="100" customFormat="1" ht="15.75">
      <c r="A2143" s="105"/>
      <c r="E2143" s="105"/>
    </row>
    <row r="2144" spans="1:5" s="100" customFormat="1" ht="15.75">
      <c r="A2144" s="105"/>
      <c r="E2144" s="105"/>
    </row>
    <row r="2145" spans="1:5" s="100" customFormat="1" ht="15.75">
      <c r="A2145" s="105"/>
      <c r="E2145" s="105"/>
    </row>
    <row r="2146" spans="1:5" s="100" customFormat="1" ht="15.75">
      <c r="A2146" s="105"/>
      <c r="E2146" s="105"/>
    </row>
    <row r="2147" spans="1:5" s="100" customFormat="1" ht="15.75">
      <c r="A2147" s="105"/>
      <c r="E2147" s="105"/>
    </row>
    <row r="2148" spans="1:5" s="100" customFormat="1" ht="15.75">
      <c r="A2148" s="105"/>
      <c r="E2148" s="105"/>
    </row>
    <row r="2149" spans="1:5" s="100" customFormat="1" ht="15.75">
      <c r="A2149" s="105"/>
      <c r="E2149" s="105"/>
    </row>
    <row r="2150" spans="1:5" s="100" customFormat="1" ht="15.75">
      <c r="A2150" s="105"/>
      <c r="E2150" s="105"/>
    </row>
    <row r="2151" spans="1:5" s="100" customFormat="1" ht="15.75">
      <c r="A2151" s="105"/>
      <c r="E2151" s="105"/>
    </row>
    <row r="2152" spans="1:5" s="100" customFormat="1" ht="15.75">
      <c r="A2152" s="105"/>
      <c r="E2152" s="105"/>
    </row>
    <row r="2153" spans="1:5" s="100" customFormat="1" ht="15.75">
      <c r="A2153" s="105"/>
      <c r="E2153" s="105"/>
    </row>
    <row r="2154" spans="1:5" s="100" customFormat="1" ht="15.75">
      <c r="A2154" s="105"/>
      <c r="E2154" s="105"/>
    </row>
    <row r="2155" spans="1:5" s="100" customFormat="1" ht="15.75">
      <c r="A2155" s="105"/>
      <c r="E2155" s="105"/>
    </row>
    <row r="2156" spans="1:5" s="100" customFormat="1" ht="15.75">
      <c r="A2156" s="105"/>
      <c r="E2156" s="105"/>
    </row>
    <row r="2157" spans="1:5" s="100" customFormat="1" ht="15.75">
      <c r="A2157" s="105"/>
      <c r="E2157" s="105"/>
    </row>
    <row r="2158" spans="1:5" s="100" customFormat="1" ht="15.75">
      <c r="A2158" s="105"/>
      <c r="E2158" s="105"/>
    </row>
    <row r="2159" spans="1:5" s="100" customFormat="1" ht="15.75">
      <c r="A2159" s="105"/>
      <c r="E2159" s="105"/>
    </row>
    <row r="2160" spans="1:5" s="100" customFormat="1" ht="15.75">
      <c r="A2160" s="105"/>
      <c r="E2160" s="105"/>
    </row>
    <row r="2161" spans="1:5" s="100" customFormat="1" ht="15.75">
      <c r="A2161" s="105"/>
      <c r="E2161" s="105"/>
    </row>
    <row r="2162" spans="1:5" s="100" customFormat="1" ht="15.75">
      <c r="A2162" s="105"/>
      <c r="E2162" s="105"/>
    </row>
    <row r="2163" spans="1:5" s="100" customFormat="1" ht="15.75">
      <c r="A2163" s="105"/>
      <c r="E2163" s="105"/>
    </row>
    <row r="2164" spans="1:5" s="100" customFormat="1" ht="15.75">
      <c r="A2164" s="105"/>
      <c r="E2164" s="105"/>
    </row>
    <row r="2165" spans="1:5" s="100" customFormat="1" ht="15.75">
      <c r="A2165" s="105"/>
      <c r="E2165" s="105"/>
    </row>
    <row r="2166" spans="1:5" s="100" customFormat="1" ht="15.75">
      <c r="A2166" s="105"/>
      <c r="E2166" s="105"/>
    </row>
    <row r="2167" spans="1:5" s="100" customFormat="1" ht="15.75">
      <c r="A2167" s="105"/>
      <c r="E2167" s="105"/>
    </row>
    <row r="2168" spans="1:5" s="100" customFormat="1" ht="15.75">
      <c r="A2168" s="105"/>
      <c r="E2168" s="105"/>
    </row>
    <row r="2169" spans="1:5" s="100" customFormat="1" ht="15.75">
      <c r="A2169" s="105"/>
      <c r="E2169" s="105"/>
    </row>
    <row r="2170" spans="1:5" s="100" customFormat="1" ht="15.75">
      <c r="A2170" s="105"/>
      <c r="E2170" s="105"/>
    </row>
    <row r="2171" spans="1:5" s="100" customFormat="1" ht="15.75">
      <c r="A2171" s="105"/>
      <c r="E2171" s="105"/>
    </row>
    <row r="2172" spans="1:5" s="100" customFormat="1" ht="15.75">
      <c r="A2172" s="105"/>
      <c r="E2172" s="105"/>
    </row>
    <row r="2173" spans="1:5" s="100" customFormat="1" ht="15.75">
      <c r="A2173" s="105"/>
      <c r="E2173" s="105"/>
    </row>
    <row r="2174" spans="1:5" s="100" customFormat="1" ht="15.75">
      <c r="A2174" s="105"/>
      <c r="E2174" s="105"/>
    </row>
    <row r="2175" spans="1:5" s="100" customFormat="1" ht="15.75">
      <c r="A2175" s="105"/>
      <c r="E2175" s="105"/>
    </row>
    <row r="2176" spans="1:5" s="100" customFormat="1" ht="15.75">
      <c r="A2176" s="105"/>
      <c r="E2176" s="105"/>
    </row>
    <row r="2177" spans="1:5" s="100" customFormat="1" ht="15.75">
      <c r="A2177" s="105"/>
      <c r="E2177" s="105"/>
    </row>
    <row r="2178" spans="1:5" s="100" customFormat="1" ht="15.75">
      <c r="A2178" s="105"/>
      <c r="E2178" s="105"/>
    </row>
    <row r="2179" spans="1:5" s="100" customFormat="1" ht="15.75">
      <c r="A2179" s="105"/>
      <c r="E2179" s="105"/>
    </row>
    <row r="2180" spans="1:5" s="100" customFormat="1" ht="15.75">
      <c r="A2180" s="105"/>
      <c r="E2180" s="105"/>
    </row>
    <row r="2181" spans="1:5" s="100" customFormat="1" ht="15.75">
      <c r="A2181" s="105"/>
      <c r="E2181" s="105"/>
    </row>
    <row r="2182" spans="1:5" s="100" customFormat="1" ht="15.75">
      <c r="A2182" s="105"/>
      <c r="E2182" s="105"/>
    </row>
    <row r="2183" spans="1:5" s="100" customFormat="1" ht="15.75">
      <c r="A2183" s="105"/>
      <c r="E2183" s="105"/>
    </row>
    <row r="2184" spans="1:5" s="100" customFormat="1" ht="15.75">
      <c r="A2184" s="105"/>
      <c r="E2184" s="105"/>
    </row>
    <row r="2185" spans="1:5" s="100" customFormat="1" ht="15.75">
      <c r="A2185" s="105"/>
      <c r="E2185" s="105"/>
    </row>
    <row r="2186" spans="1:5" s="100" customFormat="1" ht="15.75">
      <c r="A2186" s="105"/>
      <c r="E2186" s="105"/>
    </row>
    <row r="2187" spans="1:5" s="100" customFormat="1" ht="15.75">
      <c r="A2187" s="105"/>
      <c r="E2187" s="105"/>
    </row>
    <row r="2188" spans="1:5" s="100" customFormat="1" ht="15.75">
      <c r="A2188" s="105"/>
      <c r="E2188" s="105"/>
    </row>
    <row r="2189" spans="1:5" s="100" customFormat="1" ht="15.75">
      <c r="A2189" s="105"/>
      <c r="E2189" s="105"/>
    </row>
    <row r="2190" spans="1:5" s="100" customFormat="1" ht="15.75">
      <c r="A2190" s="105"/>
      <c r="E2190" s="105"/>
    </row>
    <row r="2191" spans="1:5" s="100" customFormat="1" ht="15.75">
      <c r="A2191" s="105"/>
      <c r="E2191" s="105"/>
    </row>
    <row r="2192" spans="1:5" s="100" customFormat="1" ht="15.75">
      <c r="A2192" s="105"/>
      <c r="E2192" s="105"/>
    </row>
    <row r="2193" spans="1:5" s="100" customFormat="1" ht="15.75">
      <c r="A2193" s="105"/>
      <c r="E2193" s="105"/>
    </row>
    <row r="2194" spans="1:5" s="100" customFormat="1" ht="15.75">
      <c r="A2194" s="105"/>
      <c r="E2194" s="105"/>
    </row>
    <row r="2195" spans="1:5" s="100" customFormat="1" ht="15.75">
      <c r="A2195" s="105"/>
      <c r="E2195" s="105"/>
    </row>
    <row r="2196" spans="1:5" s="100" customFormat="1" ht="15.75">
      <c r="A2196" s="105"/>
      <c r="E2196" s="105"/>
    </row>
    <row r="2197" spans="1:5" s="100" customFormat="1" ht="15.75">
      <c r="A2197" s="105"/>
      <c r="E2197" s="105"/>
    </row>
    <row r="2198" spans="1:5" s="100" customFormat="1" ht="15.75">
      <c r="A2198" s="105"/>
      <c r="E2198" s="105"/>
    </row>
    <row r="2199" spans="1:5" s="100" customFormat="1" ht="15.75">
      <c r="A2199" s="105"/>
      <c r="E2199" s="105"/>
    </row>
    <row r="2200" spans="1:5" s="100" customFormat="1" ht="15.75">
      <c r="A2200" s="105"/>
      <c r="E2200" s="105"/>
    </row>
    <row r="2201" spans="1:5" s="100" customFormat="1" ht="15.75">
      <c r="A2201" s="105"/>
      <c r="E2201" s="105"/>
    </row>
    <row r="2202" spans="1:5" s="100" customFormat="1" ht="15.75">
      <c r="A2202" s="105"/>
      <c r="E2202" s="105"/>
    </row>
    <row r="2203" spans="1:5" s="100" customFormat="1" ht="15.75">
      <c r="A2203" s="105"/>
      <c r="E2203" s="105"/>
    </row>
    <row r="2204" spans="1:5" s="100" customFormat="1" ht="15.75">
      <c r="A2204" s="105"/>
      <c r="E2204" s="105"/>
    </row>
    <row r="2205" spans="1:5" s="100" customFormat="1" ht="15.75">
      <c r="A2205" s="105"/>
      <c r="E2205" s="105"/>
    </row>
    <row r="2206" spans="1:5" s="100" customFormat="1" ht="15.75">
      <c r="A2206" s="105"/>
      <c r="E2206" s="105"/>
    </row>
    <row r="2207" spans="1:5" s="100" customFormat="1" ht="15.75">
      <c r="A2207" s="105"/>
      <c r="E2207" s="105"/>
    </row>
    <row r="2208" spans="1:5" s="100" customFormat="1" ht="15.75">
      <c r="A2208" s="105"/>
      <c r="E2208" s="105"/>
    </row>
    <row r="2209" spans="1:5" s="100" customFormat="1" ht="15.75">
      <c r="A2209" s="105"/>
      <c r="E2209" s="105"/>
    </row>
    <row r="2210" spans="1:5" s="100" customFormat="1" ht="15.75">
      <c r="A2210" s="105"/>
      <c r="E2210" s="105"/>
    </row>
    <row r="2211" spans="1:5" s="100" customFormat="1" ht="15.75">
      <c r="A2211" s="105"/>
      <c r="E2211" s="105"/>
    </row>
    <row r="2212" spans="1:5" s="100" customFormat="1" ht="15.75">
      <c r="A2212" s="105"/>
      <c r="E2212" s="105"/>
    </row>
    <row r="2213" spans="1:5" s="100" customFormat="1" ht="15.75">
      <c r="A2213" s="105"/>
      <c r="E2213" s="105"/>
    </row>
    <row r="2214" spans="1:5" s="100" customFormat="1" ht="15.75">
      <c r="A2214" s="105"/>
      <c r="E2214" s="105"/>
    </row>
    <row r="2215" spans="1:5" s="100" customFormat="1" ht="15.75">
      <c r="A2215" s="105"/>
      <c r="E2215" s="105"/>
    </row>
    <row r="2216" spans="1:5" s="100" customFormat="1" ht="15.75">
      <c r="A2216" s="105"/>
      <c r="E2216" s="105"/>
    </row>
    <row r="2217" spans="1:5" s="100" customFormat="1" ht="15.75">
      <c r="A2217" s="105"/>
      <c r="E2217" s="105"/>
    </row>
    <row r="2218" spans="1:5" s="100" customFormat="1" ht="15.75">
      <c r="A2218" s="105"/>
      <c r="E2218" s="105"/>
    </row>
    <row r="2219" spans="1:5" s="100" customFormat="1" ht="15.75">
      <c r="A2219" s="105"/>
      <c r="E2219" s="105"/>
    </row>
    <row r="2220" spans="1:5" s="100" customFormat="1" ht="15.75">
      <c r="A2220" s="105"/>
      <c r="E2220" s="105"/>
    </row>
    <row r="2221" spans="1:5" s="100" customFormat="1" ht="15.75">
      <c r="A2221" s="105"/>
      <c r="E2221" s="105"/>
    </row>
    <row r="2222" spans="1:5" s="100" customFormat="1" ht="15.75">
      <c r="A2222" s="105"/>
      <c r="E2222" s="105"/>
    </row>
    <row r="2223" spans="1:5" s="100" customFormat="1" ht="15.75">
      <c r="A2223" s="105"/>
      <c r="E2223" s="105"/>
    </row>
    <row r="2224" spans="1:5" s="100" customFormat="1" ht="15.75">
      <c r="A2224" s="105"/>
      <c r="E2224" s="105"/>
    </row>
    <row r="2225" spans="1:5" s="100" customFormat="1" ht="15.75">
      <c r="A2225" s="105"/>
      <c r="E2225" s="105"/>
    </row>
    <row r="2226" spans="1:5" s="100" customFormat="1" ht="15.75">
      <c r="A2226" s="105"/>
      <c r="E2226" s="105"/>
    </row>
    <row r="2227" spans="1:5" s="100" customFormat="1" ht="15.75">
      <c r="A2227" s="105"/>
      <c r="E2227" s="105"/>
    </row>
    <row r="2228" spans="1:5" s="100" customFormat="1" ht="15.75">
      <c r="A2228" s="105"/>
      <c r="E2228" s="105"/>
    </row>
    <row r="2229" spans="1:5" s="100" customFormat="1" ht="15.75">
      <c r="A2229" s="105"/>
      <c r="E2229" s="105"/>
    </row>
    <row r="2230" spans="1:5" s="100" customFormat="1" ht="15.75">
      <c r="A2230" s="105"/>
      <c r="E2230" s="105"/>
    </row>
    <row r="2231" spans="1:5" s="100" customFormat="1" ht="15.75">
      <c r="A2231" s="105"/>
      <c r="E2231" s="105"/>
    </row>
    <row r="2232" spans="1:5" s="100" customFormat="1" ht="15.75">
      <c r="A2232" s="105"/>
      <c r="E2232" s="105"/>
    </row>
    <row r="2233" spans="1:5" s="100" customFormat="1" ht="15.75">
      <c r="A2233" s="105"/>
      <c r="E2233" s="105"/>
    </row>
    <row r="2234" spans="1:5" s="100" customFormat="1" ht="15.75">
      <c r="A2234" s="105"/>
      <c r="E2234" s="105"/>
    </row>
    <row r="2235" spans="1:5" s="100" customFormat="1" ht="15.75">
      <c r="A2235" s="105"/>
      <c r="E2235" s="105"/>
    </row>
    <row r="2236" spans="1:5" s="100" customFormat="1" ht="15.75">
      <c r="A2236" s="105"/>
      <c r="E2236" s="105"/>
    </row>
    <row r="2237" spans="1:5" s="100" customFormat="1" ht="15.75">
      <c r="A2237" s="105"/>
      <c r="E2237" s="105"/>
    </row>
    <row r="2238" spans="1:5" s="100" customFormat="1" ht="15.75">
      <c r="A2238" s="105"/>
      <c r="E2238" s="105"/>
    </row>
    <row r="2239" spans="1:5" s="100" customFormat="1" ht="15.75">
      <c r="A2239" s="105"/>
      <c r="E2239" s="105"/>
    </row>
    <row r="2240" spans="1:5" s="100" customFormat="1" ht="15.75">
      <c r="A2240" s="105"/>
      <c r="E2240" s="105"/>
    </row>
    <row r="2241" spans="1:5" s="100" customFormat="1" ht="15.75">
      <c r="A2241" s="105"/>
      <c r="E2241" s="105"/>
    </row>
    <row r="2242" spans="1:5" s="100" customFormat="1" ht="15.75">
      <c r="A2242" s="105"/>
      <c r="E2242" s="105"/>
    </row>
    <row r="2243" spans="1:5" s="100" customFormat="1" ht="15.75">
      <c r="A2243" s="105"/>
      <c r="E2243" s="105"/>
    </row>
    <row r="2244" spans="1:5" s="100" customFormat="1" ht="15.75">
      <c r="A2244" s="105"/>
      <c r="E2244" s="105"/>
    </row>
    <row r="2245" spans="1:5" s="100" customFormat="1" ht="15.75">
      <c r="A2245" s="105"/>
      <c r="E2245" s="105"/>
    </row>
    <row r="2246" spans="1:5" s="100" customFormat="1" ht="15.75">
      <c r="A2246" s="105"/>
      <c r="E2246" s="105"/>
    </row>
    <row r="2247" spans="1:5" s="100" customFormat="1" ht="15.75">
      <c r="A2247" s="105"/>
      <c r="E2247" s="105"/>
    </row>
    <row r="2248" spans="1:5" s="100" customFormat="1" ht="15.75">
      <c r="A2248" s="105"/>
      <c r="E2248" s="105"/>
    </row>
    <row r="2249" spans="1:5" s="100" customFormat="1" ht="15.75">
      <c r="A2249" s="105"/>
      <c r="E2249" s="105"/>
    </row>
    <row r="2250" spans="1:5" s="100" customFormat="1" ht="15.75">
      <c r="A2250" s="105"/>
      <c r="E2250" s="105"/>
    </row>
    <row r="2251" spans="1:5" s="100" customFormat="1" ht="15.75">
      <c r="A2251" s="105"/>
      <c r="E2251" s="105"/>
    </row>
    <row r="2252" spans="1:5" s="100" customFormat="1" ht="15.75">
      <c r="A2252" s="105"/>
      <c r="E2252" s="105"/>
    </row>
    <row r="2253" spans="1:5" s="100" customFormat="1" ht="15.75">
      <c r="A2253" s="105"/>
      <c r="E2253" s="105"/>
    </row>
    <row r="2254" spans="1:5" s="100" customFormat="1" ht="15.75">
      <c r="A2254" s="105"/>
      <c r="E2254" s="105"/>
    </row>
    <row r="2255" spans="1:5" s="100" customFormat="1" ht="15.75">
      <c r="A2255" s="105"/>
      <c r="E2255" s="105"/>
    </row>
    <row r="2256" spans="1:5" s="100" customFormat="1" ht="15.75">
      <c r="A2256" s="105"/>
      <c r="E2256" s="105"/>
    </row>
    <row r="2257" spans="1:5" s="100" customFormat="1" ht="15.75">
      <c r="A2257" s="105"/>
      <c r="E2257" s="105"/>
    </row>
    <row r="2258" spans="1:5" s="100" customFormat="1" ht="15.75">
      <c r="A2258" s="105"/>
      <c r="E2258" s="105"/>
    </row>
    <row r="2259" spans="1:5" s="100" customFormat="1" ht="15.75">
      <c r="A2259" s="105"/>
      <c r="E2259" s="105"/>
    </row>
    <row r="2260" spans="1:5" s="100" customFormat="1" ht="15.75">
      <c r="A2260" s="105"/>
      <c r="E2260" s="105"/>
    </row>
    <row r="2261" spans="1:5" s="100" customFormat="1" ht="15.75">
      <c r="A2261" s="105"/>
      <c r="E2261" s="105"/>
    </row>
    <row r="2262" spans="1:5" s="100" customFormat="1" ht="15.75">
      <c r="A2262" s="105"/>
      <c r="E2262" s="105"/>
    </row>
    <row r="2263" spans="1:5" s="100" customFormat="1" ht="15.75">
      <c r="A2263" s="105"/>
      <c r="E2263" s="105"/>
    </row>
    <row r="2264" spans="1:5" s="100" customFormat="1" ht="15.75">
      <c r="A2264" s="105"/>
      <c r="E2264" s="105"/>
    </row>
    <row r="2265" spans="1:5" s="100" customFormat="1" ht="15.75">
      <c r="A2265" s="105"/>
      <c r="E2265" s="105"/>
    </row>
    <row r="2266" spans="1:5" s="100" customFormat="1" ht="15.75">
      <c r="A2266" s="105"/>
      <c r="E2266" s="105"/>
    </row>
    <row r="2267" spans="1:5" s="100" customFormat="1" ht="15.75">
      <c r="A2267" s="105"/>
      <c r="E2267" s="105"/>
    </row>
    <row r="2268" spans="1:5" s="100" customFormat="1" ht="15.75">
      <c r="A2268" s="105"/>
      <c r="E2268" s="105"/>
    </row>
    <row r="2269" spans="1:5" s="100" customFormat="1" ht="15.75">
      <c r="A2269" s="105"/>
      <c r="E2269" s="105"/>
    </row>
    <row r="2270" spans="1:5" s="100" customFormat="1" ht="15.75">
      <c r="A2270" s="105"/>
      <c r="E2270" s="105"/>
    </row>
    <row r="2271" spans="1:5" s="100" customFormat="1" ht="15.75">
      <c r="A2271" s="105"/>
      <c r="E2271" s="105"/>
    </row>
    <row r="2272" spans="1:5" s="100" customFormat="1" ht="15.75">
      <c r="A2272" s="105"/>
      <c r="E2272" s="105"/>
    </row>
    <row r="2273" spans="1:5" s="100" customFormat="1" ht="15.75">
      <c r="A2273" s="105"/>
      <c r="E2273" s="105"/>
    </row>
    <row r="2274" spans="1:5" s="100" customFormat="1" ht="15.75">
      <c r="A2274" s="105"/>
      <c r="E2274" s="105"/>
    </row>
    <row r="2275" spans="1:5" s="100" customFormat="1" ht="15.75">
      <c r="A2275" s="105"/>
      <c r="E2275" s="105"/>
    </row>
    <row r="2276" spans="1:5" s="100" customFormat="1" ht="15.75">
      <c r="A2276" s="105"/>
      <c r="E2276" s="105"/>
    </row>
    <row r="2277" spans="1:5" s="100" customFormat="1" ht="15.75">
      <c r="A2277" s="105"/>
      <c r="E2277" s="105"/>
    </row>
    <row r="2278" spans="1:5" s="100" customFormat="1" ht="15.75">
      <c r="A2278" s="105"/>
      <c r="E2278" s="105"/>
    </row>
    <row r="2279" spans="1:5" s="100" customFormat="1" ht="15.75">
      <c r="A2279" s="105"/>
      <c r="E2279" s="105"/>
    </row>
    <row r="2280" spans="1:5" s="100" customFormat="1" ht="15.75">
      <c r="A2280" s="105"/>
      <c r="E2280" s="105"/>
    </row>
    <row r="2281" spans="1:5" s="100" customFormat="1" ht="15.75">
      <c r="A2281" s="105"/>
      <c r="E2281" s="105"/>
    </row>
    <row r="2282" spans="1:5" s="100" customFormat="1" ht="15.75">
      <c r="A2282" s="105"/>
      <c r="E2282" s="105"/>
    </row>
    <row r="2283" spans="1:5" s="100" customFormat="1" ht="15.75">
      <c r="A2283" s="105"/>
      <c r="E2283" s="105"/>
    </row>
    <row r="2284" spans="1:5" s="100" customFormat="1" ht="15.75">
      <c r="A2284" s="105"/>
      <c r="E2284" s="105"/>
    </row>
    <row r="2285" spans="1:5" s="100" customFormat="1" ht="15.75">
      <c r="A2285" s="105"/>
      <c r="E2285" s="105"/>
    </row>
    <row r="2286" spans="1:5" s="100" customFormat="1" ht="15.75">
      <c r="A2286" s="105"/>
      <c r="E2286" s="105"/>
    </row>
    <row r="2287" spans="1:5" s="100" customFormat="1" ht="15.75">
      <c r="A2287" s="105"/>
      <c r="E2287" s="105"/>
    </row>
    <row r="2288" spans="1:5" s="100" customFormat="1" ht="15.75">
      <c r="A2288" s="105"/>
      <c r="E2288" s="105"/>
    </row>
    <row r="2289" spans="1:5" s="100" customFormat="1" ht="15.75">
      <c r="A2289" s="105"/>
      <c r="E2289" s="105"/>
    </row>
    <row r="2290" spans="1:5" s="100" customFormat="1" ht="15.75">
      <c r="A2290" s="105"/>
      <c r="E2290" s="105"/>
    </row>
    <row r="2291" spans="1:5" s="100" customFormat="1" ht="15.75">
      <c r="A2291" s="105"/>
      <c r="E2291" s="105"/>
    </row>
    <row r="2292" spans="1:5" s="100" customFormat="1" ht="15.75">
      <c r="A2292" s="105"/>
      <c r="E2292" s="105"/>
    </row>
    <row r="2293" spans="1:5" s="100" customFormat="1" ht="15.75">
      <c r="A2293" s="105"/>
      <c r="E2293" s="105"/>
    </row>
    <row r="2294" spans="1:5" s="100" customFormat="1" ht="15.75">
      <c r="A2294" s="105"/>
      <c r="E2294" s="105"/>
    </row>
    <row r="2295" spans="1:5" s="100" customFormat="1" ht="15.75">
      <c r="A2295" s="105"/>
      <c r="E2295" s="105"/>
    </row>
    <row r="2296" spans="1:5" s="100" customFormat="1" ht="15.75">
      <c r="A2296" s="105"/>
      <c r="E2296" s="105"/>
    </row>
    <row r="2297" spans="1:5" s="100" customFormat="1" ht="15.75">
      <c r="A2297" s="105"/>
      <c r="E2297" s="105"/>
    </row>
    <row r="2298" spans="1:5" s="100" customFormat="1" ht="15.75">
      <c r="A2298" s="105"/>
      <c r="E2298" s="105"/>
    </row>
    <row r="2299" spans="1:5" s="100" customFormat="1" ht="15.75">
      <c r="A2299" s="105"/>
      <c r="E2299" s="105"/>
    </row>
    <row r="2300" spans="1:5" s="100" customFormat="1" ht="15.75">
      <c r="A2300" s="105"/>
      <c r="E2300" s="105"/>
    </row>
    <row r="2301" spans="1:5" s="100" customFormat="1" ht="15.75">
      <c r="A2301" s="105"/>
      <c r="E2301" s="105"/>
    </row>
    <row r="2302" spans="1:5" s="100" customFormat="1" ht="15.75">
      <c r="A2302" s="105"/>
      <c r="E2302" s="105"/>
    </row>
    <row r="2303" spans="1:5" s="100" customFormat="1" ht="15.75">
      <c r="A2303" s="105"/>
      <c r="E2303" s="105"/>
    </row>
    <row r="2304" spans="1:5" s="100" customFormat="1" ht="15.75">
      <c r="A2304" s="105"/>
      <c r="E2304" s="105"/>
    </row>
    <row r="2305" spans="1:5" s="100" customFormat="1" ht="15.75">
      <c r="A2305" s="105"/>
      <c r="E2305" s="105"/>
    </row>
    <row r="2306" spans="1:5" s="100" customFormat="1" ht="15.75">
      <c r="A2306" s="105"/>
      <c r="E2306" s="105"/>
    </row>
    <row r="2307" spans="1:5" s="100" customFormat="1" ht="15.75">
      <c r="A2307" s="105"/>
      <c r="E2307" s="105"/>
    </row>
    <row r="2308" spans="1:5" s="100" customFormat="1" ht="15.75">
      <c r="A2308" s="105"/>
      <c r="E2308" s="105"/>
    </row>
    <row r="2309" spans="1:5" s="100" customFormat="1" ht="15.75">
      <c r="A2309" s="105"/>
      <c r="E2309" s="105"/>
    </row>
    <row r="2310" spans="1:5" s="100" customFormat="1" ht="15.75">
      <c r="A2310" s="105"/>
      <c r="E2310" s="105"/>
    </row>
    <row r="2311" spans="1:5" s="100" customFormat="1" ht="15.75">
      <c r="A2311" s="105"/>
      <c r="E2311" s="105"/>
    </row>
    <row r="2312" spans="1:5" s="100" customFormat="1" ht="15.75">
      <c r="A2312" s="105"/>
      <c r="E2312" s="105"/>
    </row>
    <row r="2313" spans="1:5" s="100" customFormat="1" ht="15.75">
      <c r="A2313" s="105"/>
      <c r="E2313" s="105"/>
    </row>
    <row r="2314" spans="1:5" s="100" customFormat="1" ht="15.75">
      <c r="A2314" s="105"/>
      <c r="E2314" s="105"/>
    </row>
    <row r="2315" spans="1:5" s="100" customFormat="1" ht="15.75">
      <c r="A2315" s="105"/>
      <c r="E2315" s="105"/>
    </row>
    <row r="2316" spans="1:5" s="100" customFormat="1" ht="15.75">
      <c r="A2316" s="105"/>
      <c r="E2316" s="105"/>
    </row>
    <row r="2317" spans="1:5" s="100" customFormat="1" ht="15.75">
      <c r="A2317" s="105"/>
      <c r="E2317" s="105"/>
    </row>
    <row r="2318" spans="1:5" s="100" customFormat="1" ht="15.75">
      <c r="A2318" s="105"/>
      <c r="E2318" s="105"/>
    </row>
    <row r="2319" spans="1:5" s="100" customFormat="1" ht="15.75">
      <c r="A2319" s="105"/>
      <c r="E2319" s="105"/>
    </row>
    <row r="2320" spans="1:5" s="100" customFormat="1" ht="15.75">
      <c r="A2320" s="105"/>
      <c r="E2320" s="105"/>
    </row>
    <row r="2321" spans="1:5" s="100" customFormat="1" ht="15.75">
      <c r="A2321" s="105"/>
      <c r="E2321" s="105"/>
    </row>
    <row r="2322" spans="1:5" s="100" customFormat="1" ht="15.75">
      <c r="A2322" s="105"/>
      <c r="E2322" s="105"/>
    </row>
    <row r="2323" spans="1:5" s="100" customFormat="1" ht="15.75">
      <c r="A2323" s="105"/>
      <c r="E2323" s="105"/>
    </row>
    <row r="2324" spans="1:5" s="100" customFormat="1" ht="15.75">
      <c r="A2324" s="105"/>
      <c r="E2324" s="105"/>
    </row>
    <row r="2325" spans="1:5" s="100" customFormat="1" ht="15.75">
      <c r="A2325" s="105"/>
      <c r="E2325" s="105"/>
    </row>
    <row r="2326" spans="1:5" s="100" customFormat="1" ht="15.75">
      <c r="A2326" s="105"/>
      <c r="E2326" s="105"/>
    </row>
    <row r="2327" spans="1:5" s="100" customFormat="1" ht="15.75">
      <c r="A2327" s="105"/>
      <c r="E2327" s="105"/>
    </row>
    <row r="2328" spans="1:5" s="100" customFormat="1" ht="15.75">
      <c r="A2328" s="105"/>
      <c r="E2328" s="105"/>
    </row>
    <row r="2329" spans="1:5" s="100" customFormat="1" ht="15.75">
      <c r="A2329" s="105"/>
      <c r="E2329" s="105"/>
    </row>
    <row r="2330" spans="1:5" s="100" customFormat="1" ht="15.75">
      <c r="A2330" s="105"/>
      <c r="E2330" s="105"/>
    </row>
    <row r="2331" spans="1:5" s="100" customFormat="1" ht="15.75">
      <c r="A2331" s="105"/>
      <c r="E2331" s="105"/>
    </row>
    <row r="2332" spans="1:5" s="100" customFormat="1" ht="15.75">
      <c r="A2332" s="105"/>
      <c r="E2332" s="105"/>
    </row>
    <row r="2333" spans="1:5" s="100" customFormat="1" ht="15.75">
      <c r="A2333" s="105"/>
      <c r="E2333" s="105"/>
    </row>
    <row r="2334" spans="1:5" s="100" customFormat="1" ht="15.75">
      <c r="A2334" s="105"/>
      <c r="E2334" s="105"/>
    </row>
    <row r="2335" spans="1:5" s="100" customFormat="1" ht="15.75">
      <c r="A2335" s="105"/>
      <c r="E2335" s="105"/>
    </row>
    <row r="2336" spans="1:5" s="100" customFormat="1" ht="15.75">
      <c r="A2336" s="105"/>
      <c r="E2336" s="105"/>
    </row>
    <row r="2337" spans="1:5" s="100" customFormat="1" ht="15.75">
      <c r="A2337" s="105"/>
      <c r="E2337" s="105"/>
    </row>
    <row r="2338" spans="1:5" s="100" customFormat="1" ht="15.75">
      <c r="A2338" s="105"/>
      <c r="E2338" s="105"/>
    </row>
    <row r="2339" spans="1:5" s="100" customFormat="1" ht="15.75">
      <c r="A2339" s="105"/>
      <c r="E2339" s="105"/>
    </row>
    <row r="2340" spans="1:5" s="100" customFormat="1" ht="15.75">
      <c r="A2340" s="105"/>
      <c r="E2340" s="105"/>
    </row>
    <row r="2341" spans="1:5" s="100" customFormat="1" ht="15.75">
      <c r="A2341" s="105"/>
      <c r="E2341" s="105"/>
    </row>
    <row r="2342" spans="1:5" s="100" customFormat="1" ht="15.75">
      <c r="A2342" s="105"/>
      <c r="E2342" s="105"/>
    </row>
    <row r="2343" spans="1:5" s="100" customFormat="1" ht="15.75">
      <c r="A2343" s="105"/>
      <c r="E2343" s="105"/>
    </row>
    <row r="2344" spans="1:5" s="100" customFormat="1" ht="15.75">
      <c r="A2344" s="105"/>
      <c r="E2344" s="105"/>
    </row>
    <row r="2345" spans="1:5" s="100" customFormat="1" ht="15.75">
      <c r="A2345" s="105"/>
      <c r="E2345" s="105"/>
    </row>
    <row r="2346" spans="1:5" s="100" customFormat="1" ht="15.75">
      <c r="A2346" s="105"/>
      <c r="E2346" s="105"/>
    </row>
    <row r="2347" spans="1:5" s="100" customFormat="1" ht="15.75">
      <c r="A2347" s="105"/>
      <c r="E2347" s="105"/>
    </row>
    <row r="2348" spans="1:5" s="100" customFormat="1" ht="15.75">
      <c r="A2348" s="105"/>
      <c r="E2348" s="105"/>
    </row>
    <row r="2349" spans="1:5" s="100" customFormat="1" ht="15.75">
      <c r="A2349" s="105"/>
      <c r="E2349" s="105"/>
    </row>
    <row r="2350" spans="1:5" s="100" customFormat="1" ht="15.75">
      <c r="A2350" s="105"/>
      <c r="E2350" s="105"/>
    </row>
    <row r="2351" spans="1:5" s="100" customFormat="1" ht="15.75">
      <c r="A2351" s="105"/>
      <c r="E2351" s="105"/>
    </row>
    <row r="2352" spans="1:5" s="100" customFormat="1" ht="15.75">
      <c r="A2352" s="105"/>
      <c r="E2352" s="105"/>
    </row>
    <row r="2353" spans="1:5" s="100" customFormat="1" ht="15.75">
      <c r="A2353" s="105"/>
      <c r="E2353" s="105"/>
    </row>
    <row r="2354" spans="1:5" s="100" customFormat="1" ht="15.75">
      <c r="A2354" s="105"/>
      <c r="E2354" s="105"/>
    </row>
    <row r="2355" spans="1:5" s="100" customFormat="1" ht="15.75">
      <c r="A2355" s="105"/>
      <c r="E2355" s="105"/>
    </row>
    <row r="2356" spans="1:5" s="100" customFormat="1" ht="15.75">
      <c r="A2356" s="105"/>
      <c r="E2356" s="105"/>
    </row>
    <row r="2357" spans="1:5" s="100" customFormat="1" ht="15.75">
      <c r="A2357" s="105"/>
      <c r="E2357" s="105"/>
    </row>
    <row r="2358" spans="1:5" s="100" customFormat="1" ht="15.75">
      <c r="A2358" s="105"/>
      <c r="E2358" s="105"/>
    </row>
    <row r="2359" spans="1:5" s="100" customFormat="1" ht="15.75">
      <c r="A2359" s="105"/>
      <c r="E2359" s="105"/>
    </row>
    <row r="2360" spans="1:5" s="100" customFormat="1" ht="15.75">
      <c r="A2360" s="105"/>
      <c r="E2360" s="105"/>
    </row>
    <row r="2361" spans="1:5" s="100" customFormat="1" ht="15.75">
      <c r="A2361" s="105"/>
      <c r="E2361" s="105"/>
    </row>
    <row r="2362" spans="1:5" s="100" customFormat="1" ht="15.75">
      <c r="A2362" s="105"/>
      <c r="E2362" s="105"/>
    </row>
    <row r="2363" spans="1:5" s="100" customFormat="1" ht="15.75">
      <c r="A2363" s="105"/>
      <c r="E2363" s="105"/>
    </row>
    <row r="2364" spans="1:5" s="100" customFormat="1" ht="15.75">
      <c r="A2364" s="105"/>
      <c r="E2364" s="105"/>
    </row>
    <row r="2365" spans="1:5" s="100" customFormat="1" ht="15.75">
      <c r="A2365" s="105"/>
      <c r="E2365" s="105"/>
    </row>
    <row r="2366" spans="1:5" s="100" customFormat="1" ht="15.75">
      <c r="A2366" s="105"/>
      <c r="E2366" s="105"/>
    </row>
    <row r="2367" spans="1:5" s="100" customFormat="1" ht="15.75">
      <c r="A2367" s="105"/>
      <c r="E2367" s="105"/>
    </row>
    <row r="2368" spans="1:5" s="100" customFormat="1" ht="15.75">
      <c r="A2368" s="105"/>
      <c r="E2368" s="105"/>
    </row>
    <row r="2369" spans="1:5" s="100" customFormat="1" ht="15.75">
      <c r="A2369" s="105"/>
      <c r="E2369" s="105"/>
    </row>
    <row r="2370" spans="1:5" s="100" customFormat="1" ht="15.75">
      <c r="A2370" s="105"/>
      <c r="E2370" s="105"/>
    </row>
    <row r="2371" spans="1:5" s="100" customFormat="1" ht="15.75">
      <c r="A2371" s="105"/>
      <c r="E2371" s="105"/>
    </row>
    <row r="2372" spans="1:5" s="100" customFormat="1" ht="15.75">
      <c r="A2372" s="105"/>
      <c r="E2372" s="105"/>
    </row>
    <row r="2373" spans="1:5" s="100" customFormat="1" ht="15.75">
      <c r="A2373" s="105"/>
      <c r="E2373" s="105"/>
    </row>
    <row r="2374" spans="1:5" s="100" customFormat="1" ht="15.75">
      <c r="A2374" s="105"/>
      <c r="E2374" s="105"/>
    </row>
    <row r="2375" spans="1:5" s="100" customFormat="1" ht="15.75">
      <c r="A2375" s="105"/>
      <c r="E2375" s="105"/>
    </row>
    <row r="2376" spans="1:5" s="100" customFormat="1" ht="15.75">
      <c r="A2376" s="105"/>
      <c r="E2376" s="105"/>
    </row>
    <row r="2377" spans="1:5" s="100" customFormat="1" ht="15.75">
      <c r="A2377" s="105"/>
      <c r="E2377" s="105"/>
    </row>
    <row r="2378" spans="1:5" s="100" customFormat="1" ht="15.75">
      <c r="A2378" s="105"/>
      <c r="E2378" s="105"/>
    </row>
    <row r="2379" spans="1:5" s="100" customFormat="1" ht="15.75">
      <c r="A2379" s="105"/>
      <c r="E2379" s="105"/>
    </row>
    <row r="2380" spans="1:5" s="100" customFormat="1" ht="15.75">
      <c r="A2380" s="105"/>
      <c r="E2380" s="105"/>
    </row>
    <row r="2381" spans="1:5" s="100" customFormat="1" ht="15.75">
      <c r="A2381" s="105"/>
      <c r="E2381" s="105"/>
    </row>
    <row r="2382" spans="1:5" s="100" customFormat="1" ht="15.75">
      <c r="A2382" s="105"/>
      <c r="E2382" s="105"/>
    </row>
    <row r="2383" spans="1:5" s="100" customFormat="1" ht="15.75">
      <c r="A2383" s="105"/>
      <c r="E2383" s="105"/>
    </row>
    <row r="2384" spans="1:5" s="100" customFormat="1" ht="15.75">
      <c r="A2384" s="105"/>
      <c r="E2384" s="105"/>
    </row>
    <row r="2385" spans="1:5" s="100" customFormat="1" ht="15.75">
      <c r="A2385" s="105"/>
      <c r="E2385" s="105"/>
    </row>
    <row r="2386" spans="1:5" s="100" customFormat="1" ht="15.75">
      <c r="A2386" s="105"/>
      <c r="E2386" s="105"/>
    </row>
    <row r="2387" spans="1:5" s="100" customFormat="1" ht="15.75">
      <c r="A2387" s="105"/>
      <c r="E2387" s="105"/>
    </row>
    <row r="2388" spans="1:5" s="100" customFormat="1" ht="15.75">
      <c r="A2388" s="105"/>
      <c r="E2388" s="105"/>
    </row>
    <row r="2389" spans="1:5" s="100" customFormat="1" ht="15.75">
      <c r="A2389" s="105"/>
      <c r="E2389" s="105"/>
    </row>
    <row r="2390" spans="1:5" s="100" customFormat="1" ht="15.75">
      <c r="A2390" s="105"/>
      <c r="E2390" s="105"/>
    </row>
    <row r="2391" spans="1:5" s="100" customFormat="1" ht="15.75">
      <c r="A2391" s="105"/>
      <c r="E2391" s="105"/>
    </row>
    <row r="2392" spans="1:5" s="100" customFormat="1" ht="15.75">
      <c r="A2392" s="105"/>
      <c r="E2392" s="105"/>
    </row>
    <row r="2393" spans="1:5" s="100" customFormat="1" ht="15.75">
      <c r="A2393" s="105"/>
      <c r="E2393" s="105"/>
    </row>
    <row r="2394" spans="1:5" s="100" customFormat="1" ht="15.75">
      <c r="A2394" s="105"/>
      <c r="E2394" s="105"/>
    </row>
    <row r="2395" spans="1:5" s="100" customFormat="1" ht="15.75">
      <c r="A2395" s="105"/>
      <c r="E2395" s="105"/>
    </row>
    <row r="2396" spans="1:5" s="100" customFormat="1" ht="15.75">
      <c r="A2396" s="105"/>
      <c r="E2396" s="105"/>
    </row>
    <row r="2397" spans="1:5" s="100" customFormat="1" ht="15.75">
      <c r="A2397" s="105"/>
      <c r="E2397" s="105"/>
    </row>
    <row r="2398" spans="1:5" s="100" customFormat="1" ht="15.75">
      <c r="A2398" s="105"/>
      <c r="E2398" s="105"/>
    </row>
    <row r="2399" spans="1:5" s="100" customFormat="1" ht="15.75">
      <c r="A2399" s="105"/>
      <c r="E2399" s="105"/>
    </row>
    <row r="2400" spans="1:5" s="100" customFormat="1" ht="15.75">
      <c r="A2400" s="105"/>
      <c r="E2400" s="105"/>
    </row>
    <row r="2401" spans="1:5" s="100" customFormat="1" ht="15.75">
      <c r="A2401" s="105"/>
      <c r="E2401" s="105"/>
    </row>
    <row r="2402" spans="1:5" s="100" customFormat="1" ht="15.75">
      <c r="A2402" s="105"/>
      <c r="E2402" s="105"/>
    </row>
    <row r="2403" spans="1:5" s="100" customFormat="1" ht="15.75">
      <c r="A2403" s="105"/>
      <c r="E2403" s="105"/>
    </row>
    <row r="2404" spans="1:5" s="100" customFormat="1" ht="15.75">
      <c r="A2404" s="105"/>
      <c r="E2404" s="105"/>
    </row>
    <row r="2405" spans="1:5" s="100" customFormat="1" ht="15.75">
      <c r="A2405" s="105"/>
      <c r="E2405" s="105"/>
    </row>
    <row r="2406" spans="1:5" s="100" customFormat="1" ht="15.75">
      <c r="A2406" s="105"/>
      <c r="E2406" s="105"/>
    </row>
    <row r="2407" spans="1:5" s="100" customFormat="1" ht="15.75">
      <c r="A2407" s="105"/>
      <c r="E2407" s="105"/>
    </row>
    <row r="2408" spans="1:5" s="100" customFormat="1" ht="15.75">
      <c r="A2408" s="105"/>
      <c r="E2408" s="105"/>
    </row>
    <row r="2409" spans="1:5" s="100" customFormat="1" ht="15.75">
      <c r="A2409" s="105"/>
      <c r="E2409" s="105"/>
    </row>
    <row r="2410" spans="1:5" s="100" customFormat="1" ht="15.75">
      <c r="A2410" s="105"/>
      <c r="E2410" s="105"/>
    </row>
    <row r="2411" spans="1:5" s="100" customFormat="1" ht="15.75">
      <c r="A2411" s="105"/>
      <c r="E2411" s="105"/>
    </row>
    <row r="2412" spans="1:5" s="100" customFormat="1" ht="15.75">
      <c r="A2412" s="105"/>
      <c r="E2412" s="105"/>
    </row>
    <row r="2413" spans="1:5" s="100" customFormat="1" ht="15.75">
      <c r="A2413" s="105"/>
      <c r="E2413" s="105"/>
    </row>
    <row r="2414" spans="1:5" s="100" customFormat="1" ht="15.75">
      <c r="A2414" s="105"/>
      <c r="E2414" s="105"/>
    </row>
    <row r="2415" spans="1:5" s="100" customFormat="1" ht="15.75">
      <c r="A2415" s="105"/>
      <c r="E2415" s="105"/>
    </row>
    <row r="2416" spans="1:5" s="100" customFormat="1" ht="15.75">
      <c r="A2416" s="105"/>
      <c r="E2416" s="105"/>
    </row>
    <row r="2417" spans="1:5" s="100" customFormat="1" ht="15.75">
      <c r="A2417" s="105"/>
      <c r="E2417" s="105"/>
    </row>
    <row r="2418" spans="1:5" s="100" customFormat="1" ht="15.75">
      <c r="A2418" s="105"/>
      <c r="E2418" s="105"/>
    </row>
    <row r="2419" spans="1:5" s="100" customFormat="1" ht="15.75">
      <c r="A2419" s="105"/>
      <c r="E2419" s="105"/>
    </row>
    <row r="2420" spans="1:5" s="100" customFormat="1" ht="15.75">
      <c r="A2420" s="105"/>
      <c r="E2420" s="105"/>
    </row>
    <row r="2421" spans="1:5" s="100" customFormat="1" ht="15.75">
      <c r="A2421" s="105"/>
      <c r="E2421" s="105"/>
    </row>
    <row r="2422" spans="1:5" s="100" customFormat="1" ht="15.75">
      <c r="A2422" s="105"/>
      <c r="E2422" s="105"/>
    </row>
    <row r="2423" spans="1:7" ht="18.75">
      <c r="A2423" s="105"/>
      <c r="B2423" s="100"/>
      <c r="C2423" s="100"/>
      <c r="D2423" s="100"/>
      <c r="E2423" s="105"/>
      <c r="F2423" s="100"/>
      <c r="G2423" s="100"/>
    </row>
    <row r="2424" spans="1:7" ht="18.75">
      <c r="A2424" s="105"/>
      <c r="B2424" s="100"/>
      <c r="C2424" s="100"/>
      <c r="D2424" s="100"/>
      <c r="E2424" s="105"/>
      <c r="F2424" s="100"/>
      <c r="G2424" s="100"/>
    </row>
    <row r="2425" spans="1:7" ht="18.75">
      <c r="A2425" s="105"/>
      <c r="B2425" s="100"/>
      <c r="C2425" s="100"/>
      <c r="D2425" s="100"/>
      <c r="E2425" s="105"/>
      <c r="F2425" s="100"/>
      <c r="G2425" s="100"/>
    </row>
  </sheetData>
  <sheetProtection/>
  <printOptions horizontalCentered="1"/>
  <pageMargins left="0.7874015748031497" right="0.7874015748031497" top="1.9291338582677167" bottom="0.35433070866141736" header="0.3937007874015748" footer="0.15748031496062992"/>
  <pageSetup fitToHeight="1" fitToWidth="1" horizontalDpi="300" verticalDpi="300" orientation="landscape" paperSize="9" scale="83" r:id="rId1"/>
  <headerFooter alignWithMargins="0">
    <oddHeader>&amp;LMAGYARPOLÁNY KÖZSÉG
ÖNKORMÁNYZATA
&amp;C2015.ÉVI KÖLTSÉGVETÉS
BERUHÁZÁSI  ÉS FELÚJÍTÁSI
KIADÁSOK - BEVÉTELEK
&amp;R13. melléklet a 6/2016. (V. 31.)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view="pageLayout" workbookViewId="0" topLeftCell="A1">
      <selection activeCell="I1" sqref="I1"/>
    </sheetView>
  </sheetViews>
  <sheetFormatPr defaultColWidth="9.00390625" defaultRowHeight="12.75"/>
  <cols>
    <col min="1" max="2" width="9.125" style="84" customWidth="1"/>
    <col min="3" max="3" width="16.75390625" style="84" customWidth="1"/>
    <col min="4" max="4" width="14.00390625" style="84" bestFit="1" customWidth="1"/>
    <col min="5" max="5" width="10.125" style="84" bestFit="1" customWidth="1"/>
    <col min="6" max="6" width="16.00390625" style="84" bestFit="1" customWidth="1"/>
    <col min="7" max="7" width="10.125" style="84" bestFit="1" customWidth="1"/>
    <col min="8" max="8" width="10.125" style="84" customWidth="1"/>
    <col min="9" max="9" width="13.00390625" style="84" customWidth="1"/>
    <col min="10" max="16384" width="9.125" style="84" customWidth="1"/>
  </cols>
  <sheetData>
    <row r="1" spans="1:9" ht="15">
      <c r="A1" s="107"/>
      <c r="B1" s="107"/>
      <c r="C1" s="107"/>
      <c r="D1" s="107"/>
      <c r="E1" s="107"/>
      <c r="F1" s="107"/>
      <c r="G1" s="107"/>
      <c r="H1" s="107"/>
      <c r="I1" s="107"/>
    </row>
    <row r="2" spans="1:9" ht="15">
      <c r="A2" s="108" t="s">
        <v>369</v>
      </c>
      <c r="B2" s="108"/>
      <c r="C2" s="108"/>
      <c r="D2" s="663" t="s">
        <v>370</v>
      </c>
      <c r="E2" s="651" t="s">
        <v>371</v>
      </c>
      <c r="F2" s="650"/>
      <c r="G2" s="649" t="s">
        <v>372</v>
      </c>
      <c r="H2" s="649"/>
      <c r="I2" s="650"/>
    </row>
    <row r="3" spans="1:9" ht="15">
      <c r="A3" s="651"/>
      <c r="B3" s="652"/>
      <c r="C3" s="650"/>
      <c r="D3" s="664"/>
      <c r="E3" s="108" t="s">
        <v>373</v>
      </c>
      <c r="F3" s="109" t="s">
        <v>374</v>
      </c>
      <c r="G3" s="109" t="s">
        <v>373</v>
      </c>
      <c r="H3" s="109" t="s">
        <v>375</v>
      </c>
      <c r="I3" s="109" t="s">
        <v>374</v>
      </c>
    </row>
    <row r="4" spans="1:9" ht="23.25" customHeight="1">
      <c r="A4" s="108" t="s">
        <v>376</v>
      </c>
      <c r="B4" s="108"/>
      <c r="C4" s="108"/>
      <c r="D4" s="108" t="s">
        <v>377</v>
      </c>
      <c r="E4" s="108">
        <v>100</v>
      </c>
      <c r="F4" s="108">
        <v>486</v>
      </c>
      <c r="G4" s="108"/>
      <c r="H4" s="108"/>
      <c r="I4" s="108"/>
    </row>
    <row r="5" spans="1:9" ht="15">
      <c r="A5" s="108" t="s">
        <v>378</v>
      </c>
      <c r="B5" s="108"/>
      <c r="C5" s="108"/>
      <c r="D5" s="108" t="s">
        <v>377</v>
      </c>
      <c r="E5" s="108">
        <v>100</v>
      </c>
      <c r="F5" s="108">
        <v>531</v>
      </c>
      <c r="G5" s="108"/>
      <c r="H5" s="108"/>
      <c r="I5" s="108"/>
    </row>
    <row r="6" spans="1:9" s="106" customFormat="1" ht="42.75" customHeight="1">
      <c r="A6" s="653" t="s">
        <v>379</v>
      </c>
      <c r="B6" s="654"/>
      <c r="C6" s="655"/>
      <c r="D6" s="110" t="s">
        <v>380</v>
      </c>
      <c r="E6" s="111">
        <v>100</v>
      </c>
      <c r="F6" s="111">
        <v>127</v>
      </c>
      <c r="G6" s="110"/>
      <c r="H6" s="110"/>
      <c r="I6" s="110"/>
    </row>
    <row r="7" spans="1:9" s="106" customFormat="1" ht="15" customHeight="1">
      <c r="A7" s="656" t="s">
        <v>381</v>
      </c>
      <c r="B7" s="657"/>
      <c r="C7" s="658"/>
      <c r="D7" s="110"/>
      <c r="E7" s="111"/>
      <c r="F7" s="111" t="s">
        <v>1167</v>
      </c>
      <c r="G7" s="111">
        <v>100</v>
      </c>
      <c r="H7" s="111">
        <v>5</v>
      </c>
      <c r="I7" s="111">
        <v>439</v>
      </c>
    </row>
    <row r="8" spans="1:9" s="106" customFormat="1" ht="15">
      <c r="A8" s="659"/>
      <c r="B8" s="660"/>
      <c r="C8" s="661"/>
      <c r="D8" s="110"/>
      <c r="E8" s="111"/>
      <c r="F8" s="111"/>
      <c r="G8" s="111">
        <v>50</v>
      </c>
      <c r="H8" s="111">
        <v>16</v>
      </c>
      <c r="I8" s="111">
        <v>703</v>
      </c>
    </row>
    <row r="9" spans="1:9" s="106" customFormat="1" ht="15" customHeight="1">
      <c r="A9" s="656" t="s">
        <v>382</v>
      </c>
      <c r="B9" s="657"/>
      <c r="C9" s="658"/>
      <c r="D9" s="110"/>
      <c r="E9" s="111"/>
      <c r="F9" s="111"/>
      <c r="G9" s="111">
        <v>100</v>
      </c>
      <c r="H9" s="111">
        <v>3</v>
      </c>
      <c r="I9" s="111">
        <v>183</v>
      </c>
    </row>
    <row r="10" spans="1:9" s="106" customFormat="1" ht="15">
      <c r="A10" s="659"/>
      <c r="B10" s="660"/>
      <c r="C10" s="661"/>
      <c r="D10" s="110"/>
      <c r="E10" s="111"/>
      <c r="F10" s="111"/>
      <c r="G10" s="111">
        <v>50</v>
      </c>
      <c r="H10" s="111">
        <v>18</v>
      </c>
      <c r="I10" s="111">
        <v>550</v>
      </c>
    </row>
    <row r="11" spans="1:9" ht="15" customHeight="1">
      <c r="A11" s="662" t="s">
        <v>383</v>
      </c>
      <c r="B11" s="662"/>
      <c r="C11" s="662"/>
      <c r="D11" s="110"/>
      <c r="E11" s="111"/>
      <c r="F11" s="111"/>
      <c r="G11" s="111">
        <v>100</v>
      </c>
      <c r="H11" s="111">
        <v>10</v>
      </c>
      <c r="I11" s="111">
        <v>825</v>
      </c>
    </row>
    <row r="12" spans="1:9" ht="15">
      <c r="A12" s="662"/>
      <c r="B12" s="662"/>
      <c r="C12" s="662"/>
      <c r="D12" s="110"/>
      <c r="E12" s="111"/>
      <c r="F12" s="111"/>
      <c r="G12" s="111">
        <v>50</v>
      </c>
      <c r="H12" s="111">
        <v>6</v>
      </c>
      <c r="I12" s="111">
        <v>248</v>
      </c>
    </row>
    <row r="13" spans="1:9" ht="15">
      <c r="A13" s="662" t="s">
        <v>384</v>
      </c>
      <c r="B13" s="662"/>
      <c r="C13" s="662"/>
      <c r="D13" s="110"/>
      <c r="E13" s="111"/>
      <c r="F13" s="111"/>
      <c r="G13" s="111">
        <v>100</v>
      </c>
      <c r="H13" s="111">
        <v>4</v>
      </c>
      <c r="I13" s="111">
        <v>377</v>
      </c>
    </row>
    <row r="14" spans="1:9" ht="15">
      <c r="A14" s="662"/>
      <c r="B14" s="662"/>
      <c r="C14" s="662"/>
      <c r="D14" s="110"/>
      <c r="E14" s="111"/>
      <c r="F14" s="111"/>
      <c r="G14" s="111">
        <v>50</v>
      </c>
      <c r="H14" s="111">
        <v>0</v>
      </c>
      <c r="I14" s="111">
        <v>0</v>
      </c>
    </row>
    <row r="15" spans="1:9" ht="1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">
      <c r="A16" s="112" t="s">
        <v>385</v>
      </c>
      <c r="B16" s="107"/>
      <c r="C16" s="107"/>
      <c r="D16" s="107"/>
      <c r="E16" s="107"/>
      <c r="F16" s="107"/>
      <c r="G16" s="107"/>
      <c r="H16" s="107"/>
      <c r="I16" s="107"/>
    </row>
    <row r="17" spans="1:9" ht="21" customHeight="1">
      <c r="A17" s="107" t="s">
        <v>386</v>
      </c>
      <c r="B17" s="107"/>
      <c r="C17" s="107"/>
      <c r="D17" s="107"/>
      <c r="E17" s="107"/>
      <c r="F17" s="107"/>
      <c r="G17" s="107"/>
      <c r="H17" s="107"/>
      <c r="I17" s="107"/>
    </row>
    <row r="18" spans="1:9" ht="15">
      <c r="A18" s="107" t="s">
        <v>1164</v>
      </c>
      <c r="B18" s="107"/>
      <c r="C18" s="107"/>
      <c r="D18" s="107"/>
      <c r="E18" s="107"/>
      <c r="F18" s="107"/>
      <c r="G18" s="107"/>
      <c r="H18" s="107"/>
      <c r="I18" s="107"/>
    </row>
    <row r="19" spans="1:9" ht="15">
      <c r="A19" s="107" t="s">
        <v>387</v>
      </c>
      <c r="B19" s="107"/>
      <c r="C19" s="107"/>
      <c r="D19" s="107"/>
      <c r="E19" s="107"/>
      <c r="F19" s="107"/>
      <c r="G19" s="107"/>
      <c r="H19" s="107"/>
      <c r="I19" s="107"/>
    </row>
    <row r="20" spans="1:9" ht="15">
      <c r="A20" s="107"/>
      <c r="B20" s="107" t="s">
        <v>1165</v>
      </c>
      <c r="C20" s="107"/>
      <c r="D20" s="107"/>
      <c r="E20" s="107"/>
      <c r="F20" s="107"/>
      <c r="G20" s="107"/>
      <c r="H20" s="107"/>
      <c r="I20" s="107"/>
    </row>
    <row r="21" spans="1:9" ht="15">
      <c r="A21" s="107"/>
      <c r="B21" s="107" t="s">
        <v>1166</v>
      </c>
      <c r="C21" s="107"/>
      <c r="D21" s="107"/>
      <c r="E21" s="107"/>
      <c r="F21" s="107"/>
      <c r="G21" s="107"/>
      <c r="H21" s="107"/>
      <c r="I21" s="107"/>
    </row>
    <row r="22" spans="1:9" ht="15">
      <c r="A22" s="107"/>
      <c r="B22" s="107" t="s">
        <v>388</v>
      </c>
      <c r="C22" s="107"/>
      <c r="D22" s="107"/>
      <c r="E22" s="107"/>
      <c r="F22" s="107"/>
      <c r="G22" s="107"/>
      <c r="H22" s="107"/>
      <c r="I22" s="107"/>
    </row>
  </sheetData>
  <sheetProtection/>
  <mergeCells count="9">
    <mergeCell ref="G2:I2"/>
    <mergeCell ref="A3:C3"/>
    <mergeCell ref="A6:C6"/>
    <mergeCell ref="A9:C10"/>
    <mergeCell ref="A11:C12"/>
    <mergeCell ref="A13:C14"/>
    <mergeCell ref="D2:D3"/>
    <mergeCell ref="A7:C8"/>
    <mergeCell ref="E2:F2"/>
  </mergeCells>
  <printOptions/>
  <pageMargins left="0.2362204724409449" right="0.31496062992125984" top="0.984251968503937" bottom="0.984251968503937" header="0.5118110236220472" footer="0.5118110236220472"/>
  <pageSetup horizontalDpi="600" verticalDpi="600" orientation="landscape" paperSize="9" r:id="rId1"/>
  <headerFooter alignWithMargins="0">
    <oddHeader>&amp;LMAGYARPOLÁNY KÖZSÉG 
ÖNKORMÁNYZATA&amp;C2015. ÉVI KÖLTSÉGVETÉS
KÖZVETETT TÁMOGATÁSOK&amp;R14. melléklet a 6/2016. (V. 31.)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16"/>
  <sheetViews>
    <sheetView view="pageLayout" workbookViewId="0" topLeftCell="C1">
      <selection activeCell="B6" sqref="B6"/>
    </sheetView>
  </sheetViews>
  <sheetFormatPr defaultColWidth="9.00390625" defaultRowHeight="12.75"/>
  <cols>
    <col min="2" max="2" width="46.00390625" style="0" customWidth="1"/>
    <col min="3" max="3" width="11.75390625" style="0" customWidth="1"/>
    <col min="4" max="4" width="11.375" style="0" customWidth="1"/>
    <col min="5" max="5" width="11.875" style="0" customWidth="1"/>
    <col min="6" max="6" width="13.125" style="0" customWidth="1"/>
    <col min="7" max="7" width="50.625" style="0" customWidth="1"/>
    <col min="8" max="9" width="9.875" style="0" bestFit="1" customWidth="1"/>
    <col min="10" max="10" width="14.75390625" style="0" customWidth="1"/>
    <col min="11" max="11" width="16.375" style="0" customWidth="1"/>
  </cols>
  <sheetData>
    <row r="2" spans="1:11" ht="18">
      <c r="A2" s="428"/>
      <c r="B2" s="428"/>
      <c r="C2" s="429"/>
      <c r="D2" s="428"/>
      <c r="E2" s="428"/>
      <c r="F2" s="428"/>
      <c r="G2" s="428"/>
      <c r="H2" s="428"/>
      <c r="I2" s="430"/>
      <c r="J2" s="430"/>
      <c r="K2" s="431" t="s">
        <v>0</v>
      </c>
    </row>
    <row r="3" spans="10:11" ht="18">
      <c r="J3" s="430"/>
      <c r="K3" s="430"/>
    </row>
    <row r="4" spans="1:11" ht="18">
      <c r="A4" s="432"/>
      <c r="B4" s="432" t="s">
        <v>1</v>
      </c>
      <c r="C4" s="433" t="s">
        <v>2</v>
      </c>
      <c r="D4" s="433" t="s">
        <v>3</v>
      </c>
      <c r="E4" s="433" t="s">
        <v>4</v>
      </c>
      <c r="F4" s="433" t="s">
        <v>5</v>
      </c>
      <c r="G4" s="432" t="s">
        <v>6</v>
      </c>
      <c r="H4" s="433" t="s">
        <v>7</v>
      </c>
      <c r="I4" s="432" t="s">
        <v>8</v>
      </c>
      <c r="J4" s="434" t="s">
        <v>9</v>
      </c>
      <c r="K4" s="434" t="s">
        <v>10</v>
      </c>
    </row>
    <row r="5" spans="1:11" ht="36">
      <c r="A5" s="435">
        <v>1</v>
      </c>
      <c r="B5" s="436" t="s">
        <v>348</v>
      </c>
      <c r="C5" s="437" t="s">
        <v>1171</v>
      </c>
      <c r="D5" s="438" t="s">
        <v>1172</v>
      </c>
      <c r="E5" s="456" t="s">
        <v>393</v>
      </c>
      <c r="F5" s="456" t="s">
        <v>1173</v>
      </c>
      <c r="G5" s="436" t="s">
        <v>349</v>
      </c>
      <c r="H5" s="437" t="s">
        <v>1171</v>
      </c>
      <c r="I5" s="438" t="s">
        <v>1172</v>
      </c>
      <c r="J5" s="439" t="s">
        <v>393</v>
      </c>
      <c r="K5" s="439" t="s">
        <v>1173</v>
      </c>
    </row>
    <row r="6" spans="1:11" ht="84" customHeight="1">
      <c r="A6" s="440">
        <v>2</v>
      </c>
      <c r="B6" s="441" t="s">
        <v>1174</v>
      </c>
      <c r="C6" s="442">
        <f>38106</f>
        <v>38106</v>
      </c>
      <c r="D6" s="442">
        <v>35507</v>
      </c>
      <c r="E6" s="665">
        <v>38262</v>
      </c>
      <c r="F6" s="668">
        <f>E6/(D6+D7+D8+D9+D10+D11)</f>
        <v>0.9383690987124463</v>
      </c>
      <c r="G6" s="443" t="s">
        <v>350</v>
      </c>
      <c r="H6" s="444">
        <v>21263</v>
      </c>
      <c r="I6" s="444">
        <v>22183</v>
      </c>
      <c r="J6" s="445">
        <v>21889</v>
      </c>
      <c r="K6" s="446">
        <f>J6/I6</f>
        <v>0.9867466077627012</v>
      </c>
    </row>
    <row r="7" spans="1:11" ht="18">
      <c r="A7" s="440">
        <v>3</v>
      </c>
      <c r="B7" s="447" t="s">
        <v>1175</v>
      </c>
      <c r="C7" s="442">
        <v>772</v>
      </c>
      <c r="D7" s="442">
        <f>SUM(C7:C7)</f>
        <v>772</v>
      </c>
      <c r="E7" s="666"/>
      <c r="F7" s="669"/>
      <c r="G7" s="443" t="s">
        <v>1176</v>
      </c>
      <c r="H7" s="444">
        <v>5569</v>
      </c>
      <c r="I7" s="444">
        <v>5893</v>
      </c>
      <c r="J7" s="445">
        <v>5637</v>
      </c>
      <c r="K7" s="446">
        <f>J7/I7</f>
        <v>0.956558628881724</v>
      </c>
    </row>
    <row r="8" spans="1:11" ht="18">
      <c r="A8" s="440">
        <v>4</v>
      </c>
      <c r="B8" s="447" t="s">
        <v>1177</v>
      </c>
      <c r="C8" s="442">
        <v>1524</v>
      </c>
      <c r="D8" s="442">
        <f>SUM(C8:C8)</f>
        <v>1524</v>
      </c>
      <c r="E8" s="666"/>
      <c r="F8" s="669"/>
      <c r="G8" s="443" t="s">
        <v>351</v>
      </c>
      <c r="H8" s="444">
        <v>10686</v>
      </c>
      <c r="I8" s="444">
        <v>9506</v>
      </c>
      <c r="J8" s="445">
        <v>9506</v>
      </c>
      <c r="K8" s="446">
        <f>J8/I8</f>
        <v>1</v>
      </c>
    </row>
    <row r="9" spans="1:11" ht="18">
      <c r="A9" s="440">
        <v>5</v>
      </c>
      <c r="B9" s="447" t="s">
        <v>1178</v>
      </c>
      <c r="C9" s="442"/>
      <c r="D9" s="442">
        <v>373</v>
      </c>
      <c r="E9" s="666"/>
      <c r="F9" s="669"/>
      <c r="G9" s="443" t="s">
        <v>184</v>
      </c>
      <c r="H9" s="444">
        <v>1930</v>
      </c>
      <c r="I9" s="444">
        <v>1929</v>
      </c>
      <c r="J9" s="445"/>
      <c r="K9" s="446">
        <f>J9/I9</f>
        <v>0</v>
      </c>
    </row>
    <row r="10" spans="1:11" ht="18">
      <c r="A10" s="440">
        <v>6</v>
      </c>
      <c r="B10" s="447" t="s">
        <v>1179</v>
      </c>
      <c r="C10" s="442"/>
      <c r="D10" s="442">
        <v>1744</v>
      </c>
      <c r="E10" s="666"/>
      <c r="F10" s="669"/>
      <c r="G10" s="443" t="s">
        <v>1180</v>
      </c>
      <c r="H10" s="444">
        <v>954</v>
      </c>
      <c r="I10" s="444">
        <v>1264</v>
      </c>
      <c r="J10" s="445">
        <v>1264</v>
      </c>
      <c r="K10" s="446">
        <f>J10/I10</f>
        <v>1</v>
      </c>
    </row>
    <row r="11" spans="1:11" ht="18">
      <c r="A11" s="440">
        <v>7</v>
      </c>
      <c r="B11" s="447" t="s">
        <v>1181</v>
      </c>
      <c r="C11" s="442"/>
      <c r="D11" s="442">
        <v>855</v>
      </c>
      <c r="E11" s="667"/>
      <c r="F11" s="670"/>
      <c r="G11" s="443"/>
      <c r="H11" s="448"/>
      <c r="I11" s="448"/>
      <c r="J11" s="449"/>
      <c r="K11" s="450"/>
    </row>
    <row r="12" spans="1:11" ht="18">
      <c r="A12" s="440">
        <v>8</v>
      </c>
      <c r="B12" s="447" t="s">
        <v>1182</v>
      </c>
      <c r="C12" s="442"/>
      <c r="D12" s="442"/>
      <c r="E12" s="442">
        <v>32</v>
      </c>
      <c r="F12" s="442"/>
      <c r="G12" s="443"/>
      <c r="H12" s="448"/>
      <c r="I12" s="448"/>
      <c r="J12" s="449"/>
      <c r="K12" s="450"/>
    </row>
    <row r="13" spans="1:11" ht="18">
      <c r="A13" s="440">
        <v>9</v>
      </c>
      <c r="B13" s="447" t="s">
        <v>1183</v>
      </c>
      <c r="C13" s="442"/>
      <c r="D13" s="442"/>
      <c r="E13" s="442">
        <v>2</v>
      </c>
      <c r="F13" s="442"/>
      <c r="G13" s="443"/>
      <c r="H13" s="448"/>
      <c r="I13" s="448"/>
      <c r="J13" s="449"/>
      <c r="K13" s="450"/>
    </row>
    <row r="14" spans="1:11" ht="18">
      <c r="A14" s="440">
        <v>10</v>
      </c>
      <c r="B14" s="451" t="s">
        <v>1184</v>
      </c>
      <c r="C14" s="452">
        <f>SUM(C6:C11)</f>
        <v>40402</v>
      </c>
      <c r="D14" s="452">
        <f>SUM(D6:D11)</f>
        <v>40775</v>
      </c>
      <c r="E14" s="452">
        <f>SUM(E6:E13)</f>
        <v>38296</v>
      </c>
      <c r="F14" s="453">
        <f>E14/D14</f>
        <v>0.939202942979767</v>
      </c>
      <c r="G14" s="451" t="s">
        <v>352</v>
      </c>
      <c r="H14" s="454">
        <f>SUM(H6:H11)</f>
        <v>40402</v>
      </c>
      <c r="I14" s="454">
        <f>SUM(I6:I13)</f>
        <v>40775</v>
      </c>
      <c r="J14" s="449">
        <f>SUM(J6:J11)</f>
        <v>38296</v>
      </c>
      <c r="K14" s="450">
        <f>J14/I14</f>
        <v>0.939202942979767</v>
      </c>
    </row>
    <row r="15" spans="1:11" ht="18">
      <c r="A15" s="430"/>
      <c r="B15" s="430"/>
      <c r="C15" s="455"/>
      <c r="D15" s="430"/>
      <c r="E15" s="430"/>
      <c r="F15" s="430"/>
      <c r="G15" s="430"/>
      <c r="H15" s="430"/>
      <c r="I15" s="430"/>
      <c r="J15" s="430"/>
      <c r="K15" s="430"/>
    </row>
    <row r="16" spans="1:11" ht="18">
      <c r="A16" s="430"/>
      <c r="B16" s="430"/>
      <c r="C16" s="455"/>
      <c r="D16" s="430"/>
      <c r="E16" s="430"/>
      <c r="F16" s="430"/>
      <c r="G16" s="430"/>
      <c r="H16" s="430"/>
      <c r="I16" s="430"/>
      <c r="J16" s="430"/>
      <c r="K16" s="430"/>
    </row>
  </sheetData>
  <sheetProtection/>
  <mergeCells count="2">
    <mergeCell ref="E6:E11"/>
    <mergeCell ref="F6:F11"/>
  </mergeCells>
  <printOptions/>
  <pageMargins left="0.7" right="0.7" top="0.75" bottom="0.75" header="0.3" footer="0.3"/>
  <pageSetup horizontalDpi="600" verticalDpi="600" orientation="landscape" paperSize="9" scale="65" r:id="rId1"/>
  <headerFooter>
    <oddHeader>&amp;CMagyarpolányi Közös Önkormányzati Hivatal
2015. évi költségvetési mérleg&amp;R15. melléklet a 6/2016. (V. 31.)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C3" sqref="C3"/>
    </sheetView>
  </sheetViews>
  <sheetFormatPr defaultColWidth="9.00390625" defaultRowHeight="12.75"/>
  <cols>
    <col min="1" max="1" width="18.25390625" style="0" customWidth="1"/>
    <col min="2" max="2" width="27.00390625" style="0" customWidth="1"/>
    <col min="3" max="3" width="45.25390625" style="0" bestFit="1" customWidth="1"/>
    <col min="4" max="5" width="15.00390625" style="0" bestFit="1" customWidth="1"/>
    <col min="6" max="6" width="13.375" style="0" bestFit="1" customWidth="1"/>
    <col min="7" max="7" width="15.00390625" style="0" bestFit="1" customWidth="1"/>
    <col min="8" max="8" width="18.00390625" style="0" bestFit="1" customWidth="1"/>
  </cols>
  <sheetData>
    <row r="1" spans="1:8" ht="18">
      <c r="A1" s="455"/>
      <c r="B1" s="430"/>
      <c r="C1" s="430"/>
      <c r="D1" s="457"/>
      <c r="E1" s="430"/>
      <c r="F1" s="430"/>
      <c r="G1" s="458"/>
      <c r="H1" s="458" t="s">
        <v>1185</v>
      </c>
    </row>
    <row r="2" spans="1:8" ht="18">
      <c r="A2" s="459" t="s">
        <v>1</v>
      </c>
      <c r="B2" s="459" t="s">
        <v>2</v>
      </c>
      <c r="C2" s="459" t="s">
        <v>3</v>
      </c>
      <c r="D2" s="459" t="s">
        <v>4</v>
      </c>
      <c r="E2" s="459" t="s">
        <v>5</v>
      </c>
      <c r="F2" s="459" t="s">
        <v>6</v>
      </c>
      <c r="G2" s="459" t="s">
        <v>7</v>
      </c>
      <c r="H2" s="459" t="s">
        <v>8</v>
      </c>
    </row>
    <row r="3" spans="1:8" ht="144">
      <c r="A3" s="460" t="s">
        <v>473</v>
      </c>
      <c r="B3" s="460" t="s">
        <v>1186</v>
      </c>
      <c r="C3" s="460"/>
      <c r="D3" s="460" t="s">
        <v>1187</v>
      </c>
      <c r="E3" s="460" t="s">
        <v>1188</v>
      </c>
      <c r="F3" s="460" t="s">
        <v>1189</v>
      </c>
      <c r="G3" s="460" t="s">
        <v>1190</v>
      </c>
      <c r="H3" s="460" t="s">
        <v>1191</v>
      </c>
    </row>
    <row r="4" spans="1:8" ht="18">
      <c r="A4" s="677" t="s">
        <v>163</v>
      </c>
      <c r="B4" s="677" t="s">
        <v>1192</v>
      </c>
      <c r="C4" s="461" t="s">
        <v>1193</v>
      </c>
      <c r="D4" s="462">
        <f>E4+F4+G4+H4</f>
        <v>19053</v>
      </c>
      <c r="E4" s="463">
        <v>9852</v>
      </c>
      <c r="F4" s="463">
        <v>2527</v>
      </c>
      <c r="G4" s="463">
        <v>5987</v>
      </c>
      <c r="H4" s="463">
        <v>687</v>
      </c>
    </row>
    <row r="5" spans="1:8" ht="18">
      <c r="A5" s="678"/>
      <c r="B5" s="678"/>
      <c r="C5" s="461" t="s">
        <v>392</v>
      </c>
      <c r="D5" s="462">
        <f aca="true" t="shared" si="0" ref="D5:D10">E5+F5+G5+H5</f>
        <v>19275</v>
      </c>
      <c r="E5" s="463">
        <v>10372</v>
      </c>
      <c r="F5" s="463">
        <v>2708</v>
      </c>
      <c r="G5" s="463">
        <v>5528</v>
      </c>
      <c r="H5" s="463">
        <v>667</v>
      </c>
    </row>
    <row r="6" spans="1:8" ht="18">
      <c r="A6" s="678"/>
      <c r="B6" s="678"/>
      <c r="C6" s="461" t="s">
        <v>393</v>
      </c>
      <c r="D6" s="462">
        <f t="shared" si="0"/>
        <v>17864</v>
      </c>
      <c r="E6" s="463">
        <v>10078</v>
      </c>
      <c r="F6" s="463">
        <v>2452</v>
      </c>
      <c r="G6" s="463">
        <v>4667</v>
      </c>
      <c r="H6" s="463">
        <v>667</v>
      </c>
    </row>
    <row r="7" spans="1:8" ht="57" customHeight="1">
      <c r="A7" s="679"/>
      <c r="B7" s="679"/>
      <c r="C7" s="461" t="s">
        <v>1173</v>
      </c>
      <c r="D7" s="464">
        <f>D6/D5</f>
        <v>0.9267963683527886</v>
      </c>
      <c r="E7" s="465">
        <f>E6/E5</f>
        <v>0.9716544543000386</v>
      </c>
      <c r="F7" s="465">
        <f>F6/F5</f>
        <v>0.9054652880354506</v>
      </c>
      <c r="G7" s="465">
        <f>G6/G5</f>
        <v>0.8442474674384949</v>
      </c>
      <c r="H7" s="465">
        <f>H6/H5</f>
        <v>1</v>
      </c>
    </row>
    <row r="8" spans="1:8" ht="18">
      <c r="A8" s="677" t="s">
        <v>163</v>
      </c>
      <c r="B8" s="677" t="s">
        <v>1194</v>
      </c>
      <c r="C8" s="461" t="s">
        <v>1193</v>
      </c>
      <c r="D8" s="462">
        <f t="shared" si="0"/>
        <v>21349</v>
      </c>
      <c r="E8" s="463">
        <v>11411</v>
      </c>
      <c r="F8" s="463">
        <v>3042</v>
      </c>
      <c r="G8" s="463">
        <v>6629</v>
      </c>
      <c r="H8" s="463">
        <v>267</v>
      </c>
    </row>
    <row r="9" spans="1:8" ht="18">
      <c r="A9" s="678"/>
      <c r="B9" s="678"/>
      <c r="C9" s="461" t="s">
        <v>392</v>
      </c>
      <c r="D9" s="462">
        <f t="shared" si="0"/>
        <v>21136</v>
      </c>
      <c r="E9" s="463">
        <v>11563</v>
      </c>
      <c r="F9" s="463">
        <v>3116</v>
      </c>
      <c r="G9" s="463">
        <v>5860</v>
      </c>
      <c r="H9" s="463">
        <v>597</v>
      </c>
    </row>
    <row r="10" spans="1:8" ht="18">
      <c r="A10" s="678"/>
      <c r="B10" s="678"/>
      <c r="C10" s="461" t="s">
        <v>393</v>
      </c>
      <c r="D10" s="462">
        <f t="shared" si="0"/>
        <v>20068</v>
      </c>
      <c r="E10" s="463">
        <v>11563</v>
      </c>
      <c r="F10" s="463">
        <v>3116</v>
      </c>
      <c r="G10" s="463">
        <v>4792</v>
      </c>
      <c r="H10" s="463">
        <v>597</v>
      </c>
    </row>
    <row r="11" spans="1:8" ht="58.5" customHeight="1">
      <c r="A11" s="679"/>
      <c r="B11" s="679"/>
      <c r="C11" s="461" t="s">
        <v>1173</v>
      </c>
      <c r="D11" s="466">
        <f>D10/D9</f>
        <v>0.9494700984102953</v>
      </c>
      <c r="E11" s="467">
        <f>E10/E9</f>
        <v>1</v>
      </c>
      <c r="F11" s="467">
        <f>F10/F9</f>
        <v>1</v>
      </c>
      <c r="G11" s="467">
        <f>G10/G9</f>
        <v>0.8177474402730376</v>
      </c>
      <c r="H11" s="467">
        <f>H10/H9</f>
        <v>1</v>
      </c>
    </row>
    <row r="12" spans="1:8" ht="18">
      <c r="A12" s="677" t="s">
        <v>1195</v>
      </c>
      <c r="B12" s="677" t="s">
        <v>1196</v>
      </c>
      <c r="C12" s="461" t="s">
        <v>1193</v>
      </c>
      <c r="D12" s="462">
        <f>SUM(E12:G12)</f>
        <v>0</v>
      </c>
      <c r="E12" s="463">
        <v>0</v>
      </c>
      <c r="F12" s="463">
        <v>0</v>
      </c>
      <c r="G12" s="463">
        <v>0</v>
      </c>
      <c r="H12" s="463">
        <v>0</v>
      </c>
    </row>
    <row r="13" spans="1:8" ht="18">
      <c r="A13" s="678"/>
      <c r="B13" s="678"/>
      <c r="C13" s="461" t="s">
        <v>392</v>
      </c>
      <c r="D13" s="462">
        <f aca="true" t="shared" si="1" ref="D13:D18">E13+F13+G13+H13</f>
        <v>364</v>
      </c>
      <c r="E13" s="463">
        <v>248</v>
      </c>
      <c r="F13" s="463">
        <v>69</v>
      </c>
      <c r="G13" s="463">
        <v>47</v>
      </c>
      <c r="H13" s="463"/>
    </row>
    <row r="14" spans="1:8" ht="18">
      <c r="A14" s="678"/>
      <c r="B14" s="678"/>
      <c r="C14" s="461" t="s">
        <v>393</v>
      </c>
      <c r="D14" s="462">
        <f t="shared" si="1"/>
        <v>364</v>
      </c>
      <c r="E14" s="463">
        <v>248</v>
      </c>
      <c r="F14" s="463">
        <v>69</v>
      </c>
      <c r="G14" s="463">
        <v>47</v>
      </c>
      <c r="H14" s="463"/>
    </row>
    <row r="15" spans="1:8" ht="18">
      <c r="A15" s="679"/>
      <c r="B15" s="679"/>
      <c r="C15" s="461" t="s">
        <v>1173</v>
      </c>
      <c r="D15" s="466">
        <f>D14/D13</f>
        <v>1</v>
      </c>
      <c r="E15" s="467">
        <f>E14/E13</f>
        <v>1</v>
      </c>
      <c r="F15" s="467">
        <f>F14/F13</f>
        <v>1</v>
      </c>
      <c r="G15" s="467">
        <f>G14/G13</f>
        <v>1</v>
      </c>
      <c r="H15" s="467"/>
    </row>
    <row r="16" spans="1:8" ht="18">
      <c r="A16" s="671" t="s">
        <v>1197</v>
      </c>
      <c r="B16" s="672"/>
      <c r="C16" s="468" t="s">
        <v>1198</v>
      </c>
      <c r="D16" s="462">
        <f t="shared" si="1"/>
        <v>40402</v>
      </c>
      <c r="E16" s="462">
        <f>E4+E8+E12</f>
        <v>21263</v>
      </c>
      <c r="F16" s="462">
        <f aca="true" t="shared" si="2" ref="E16:H18">F4+F8+F12</f>
        <v>5569</v>
      </c>
      <c r="G16" s="462">
        <f t="shared" si="2"/>
        <v>12616</v>
      </c>
      <c r="H16" s="462">
        <f t="shared" si="2"/>
        <v>954</v>
      </c>
    </row>
    <row r="17" spans="1:8" ht="18">
      <c r="A17" s="673"/>
      <c r="B17" s="674"/>
      <c r="C17" s="468" t="s">
        <v>1199</v>
      </c>
      <c r="D17" s="462">
        <f t="shared" si="1"/>
        <v>40775</v>
      </c>
      <c r="E17" s="462">
        <f t="shared" si="2"/>
        <v>22183</v>
      </c>
      <c r="F17" s="462">
        <f t="shared" si="2"/>
        <v>5893</v>
      </c>
      <c r="G17" s="462">
        <f t="shared" si="2"/>
        <v>11435</v>
      </c>
      <c r="H17" s="462">
        <f t="shared" si="2"/>
        <v>1264</v>
      </c>
    </row>
    <row r="18" spans="1:8" ht="18">
      <c r="A18" s="673"/>
      <c r="B18" s="674"/>
      <c r="C18" s="468" t="s">
        <v>1200</v>
      </c>
      <c r="D18" s="462">
        <f t="shared" si="1"/>
        <v>38296</v>
      </c>
      <c r="E18" s="462">
        <f t="shared" si="2"/>
        <v>21889</v>
      </c>
      <c r="F18" s="462">
        <f t="shared" si="2"/>
        <v>5637</v>
      </c>
      <c r="G18" s="462">
        <f t="shared" si="2"/>
        <v>9506</v>
      </c>
      <c r="H18" s="462">
        <f t="shared" si="2"/>
        <v>1264</v>
      </c>
    </row>
    <row r="19" spans="1:8" ht="18">
      <c r="A19" s="675"/>
      <c r="B19" s="676"/>
      <c r="C19" s="469" t="s">
        <v>1173</v>
      </c>
      <c r="D19" s="466">
        <f>D18/D17</f>
        <v>0.939202942979767</v>
      </c>
      <c r="E19" s="467">
        <f>E18/E17</f>
        <v>0.9867466077627012</v>
      </c>
      <c r="F19" s="467">
        <f>F18/F17</f>
        <v>0.956558628881724</v>
      </c>
      <c r="G19" s="467">
        <f>G18/G17</f>
        <v>0.8313073895933537</v>
      </c>
      <c r="H19" s="467">
        <f>H18/H17</f>
        <v>1</v>
      </c>
    </row>
  </sheetData>
  <sheetProtection/>
  <mergeCells count="7">
    <mergeCell ref="A16:B19"/>
    <mergeCell ref="A4:A7"/>
    <mergeCell ref="B4:B7"/>
    <mergeCell ref="A8:A11"/>
    <mergeCell ref="B8:B11"/>
    <mergeCell ref="A12:A15"/>
    <mergeCell ref="B12:B15"/>
  </mergeCells>
  <printOptions/>
  <pageMargins left="0.7" right="0.7" top="0.75" bottom="0.75" header="0.3" footer="0.3"/>
  <pageSetup horizontalDpi="600" verticalDpi="600" orientation="landscape" paperSize="9" scale="80" r:id="rId1"/>
  <headerFooter>
    <oddHeader>&amp;LMagyarpolányi Közös Önkormányzati Hivatal&amp;C2015. évi kiadások&amp;R16. melléklet a 6/2016. (V. 31.)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53"/>
  <sheetViews>
    <sheetView view="pageLayout" workbookViewId="0" topLeftCell="A1">
      <selection activeCell="B3" sqref="B3"/>
    </sheetView>
  </sheetViews>
  <sheetFormatPr defaultColWidth="9.00390625" defaultRowHeight="12.75"/>
  <cols>
    <col min="2" max="2" width="92.125" style="0" customWidth="1"/>
    <col min="3" max="3" width="12.125" style="0" customWidth="1"/>
    <col min="4" max="4" width="11.875" style="0" customWidth="1"/>
    <col min="5" max="5" width="15.25390625" style="0" customWidth="1"/>
  </cols>
  <sheetData>
    <row r="1" spans="1:5" ht="19.5">
      <c r="A1" s="470"/>
      <c r="B1" s="470"/>
      <c r="C1" s="470"/>
      <c r="D1" s="470"/>
      <c r="E1" s="471" t="s">
        <v>0</v>
      </c>
    </row>
    <row r="2" spans="1:5" ht="19.5">
      <c r="A2" s="470"/>
      <c r="B2" s="472" t="s">
        <v>1</v>
      </c>
      <c r="C2" s="472" t="s">
        <v>2</v>
      </c>
      <c r="D2" s="472" t="s">
        <v>3</v>
      </c>
      <c r="E2" s="472" t="s">
        <v>4</v>
      </c>
    </row>
    <row r="3" spans="1:5" ht="36">
      <c r="A3" s="473" t="s">
        <v>1201</v>
      </c>
      <c r="B3" s="472" t="s">
        <v>405</v>
      </c>
      <c r="C3" s="472" t="s">
        <v>498</v>
      </c>
      <c r="D3" s="472" t="s">
        <v>499</v>
      </c>
      <c r="E3" s="472" t="s">
        <v>500</v>
      </c>
    </row>
    <row r="4" spans="1:5" ht="19.5">
      <c r="A4" s="472">
        <v>1</v>
      </c>
      <c r="B4" s="474" t="s">
        <v>502</v>
      </c>
      <c r="C4" s="475"/>
      <c r="D4" s="475"/>
      <c r="E4" s="475"/>
    </row>
    <row r="5" spans="1:5" ht="18">
      <c r="A5" s="472">
        <v>2</v>
      </c>
      <c r="B5" s="476" t="s">
        <v>1202</v>
      </c>
      <c r="C5" s="477">
        <v>0</v>
      </c>
      <c r="D5" s="477">
        <v>0</v>
      </c>
      <c r="E5" s="477">
        <v>0</v>
      </c>
    </row>
    <row r="6" spans="1:5" ht="18">
      <c r="A6" s="472">
        <v>3</v>
      </c>
      <c r="B6" s="478" t="s">
        <v>512</v>
      </c>
      <c r="C6" s="479">
        <v>0</v>
      </c>
      <c r="D6" s="479">
        <v>0</v>
      </c>
      <c r="E6" s="479">
        <v>0</v>
      </c>
    </row>
    <row r="7" spans="1:5" ht="18">
      <c r="A7" s="472">
        <v>4</v>
      </c>
      <c r="B7" s="478" t="s">
        <v>514</v>
      </c>
      <c r="C7" s="479">
        <v>50</v>
      </c>
      <c r="D7" s="479">
        <v>0</v>
      </c>
      <c r="E7" s="479">
        <v>0</v>
      </c>
    </row>
    <row r="8" spans="1:5" ht="18">
      <c r="A8" s="472">
        <v>5</v>
      </c>
      <c r="B8" s="478" t="s">
        <v>516</v>
      </c>
      <c r="C8" s="479">
        <v>0</v>
      </c>
      <c r="D8" s="479">
        <v>0</v>
      </c>
      <c r="E8" s="479">
        <v>0</v>
      </c>
    </row>
    <row r="9" spans="1:5" ht="18">
      <c r="A9" s="472">
        <v>6</v>
      </c>
      <c r="B9" s="478" t="s">
        <v>518</v>
      </c>
      <c r="C9" s="479">
        <v>0</v>
      </c>
      <c r="D9" s="479">
        <v>0</v>
      </c>
      <c r="E9" s="479">
        <v>0</v>
      </c>
    </row>
    <row r="10" spans="1:5" ht="18">
      <c r="A10" s="472">
        <v>7</v>
      </c>
      <c r="B10" s="478" t="s">
        <v>520</v>
      </c>
      <c r="C10" s="479">
        <v>0</v>
      </c>
      <c r="D10" s="479">
        <v>0</v>
      </c>
      <c r="E10" s="479">
        <v>0</v>
      </c>
    </row>
    <row r="11" spans="1:5" ht="18">
      <c r="A11" s="472">
        <v>8</v>
      </c>
      <c r="B11" s="476" t="s">
        <v>1203</v>
      </c>
      <c r="C11" s="477">
        <v>50</v>
      </c>
      <c r="D11" s="477">
        <v>0</v>
      </c>
      <c r="E11" s="477">
        <v>0</v>
      </c>
    </row>
    <row r="12" spans="1:5" ht="18">
      <c r="A12" s="472">
        <v>9</v>
      </c>
      <c r="B12" s="476" t="s">
        <v>1204</v>
      </c>
      <c r="C12" s="477">
        <v>0</v>
      </c>
      <c r="D12" s="477">
        <v>0</v>
      </c>
      <c r="E12" s="477">
        <v>0</v>
      </c>
    </row>
    <row r="13" spans="1:5" ht="18">
      <c r="A13" s="472">
        <v>10</v>
      </c>
      <c r="B13" s="476" t="s">
        <v>1205</v>
      </c>
      <c r="C13" s="477">
        <v>0</v>
      </c>
      <c r="D13" s="477">
        <v>0</v>
      </c>
      <c r="E13" s="477">
        <v>0</v>
      </c>
    </row>
    <row r="14" spans="1:5" ht="18">
      <c r="A14" s="472">
        <v>11</v>
      </c>
      <c r="B14" s="476" t="s">
        <v>1206</v>
      </c>
      <c r="C14" s="477">
        <v>50</v>
      </c>
      <c r="D14" s="477">
        <v>0</v>
      </c>
      <c r="E14" s="477">
        <v>0</v>
      </c>
    </row>
    <row r="15" spans="1:5" ht="18">
      <c r="A15" s="472">
        <v>12</v>
      </c>
      <c r="B15" s="476" t="s">
        <v>1207</v>
      </c>
      <c r="C15" s="477">
        <v>0</v>
      </c>
      <c r="D15" s="477">
        <v>0</v>
      </c>
      <c r="E15" s="477">
        <v>0</v>
      </c>
    </row>
    <row r="16" spans="1:5" ht="18">
      <c r="A16" s="472">
        <v>13</v>
      </c>
      <c r="B16" s="476" t="s">
        <v>1208</v>
      </c>
      <c r="C16" s="477">
        <v>0</v>
      </c>
      <c r="D16" s="477">
        <v>0</v>
      </c>
      <c r="E16" s="477">
        <v>0</v>
      </c>
    </row>
    <row r="17" spans="1:5" ht="18">
      <c r="A17" s="472">
        <v>14</v>
      </c>
      <c r="B17" s="476" t="s">
        <v>1209</v>
      </c>
      <c r="C17" s="477">
        <v>0</v>
      </c>
      <c r="D17" s="477">
        <v>0</v>
      </c>
      <c r="E17" s="477">
        <v>0</v>
      </c>
    </row>
    <row r="18" spans="1:5" ht="18">
      <c r="A18" s="472">
        <v>15</v>
      </c>
      <c r="B18" s="476" t="s">
        <v>1210</v>
      </c>
      <c r="C18" s="477">
        <v>0</v>
      </c>
      <c r="D18" s="477">
        <v>0</v>
      </c>
      <c r="E18" s="477">
        <v>0</v>
      </c>
    </row>
    <row r="19" spans="1:5" ht="18">
      <c r="A19" s="472">
        <v>16</v>
      </c>
      <c r="B19" s="476" t="s">
        <v>1211</v>
      </c>
      <c r="C19" s="477">
        <v>0</v>
      </c>
      <c r="D19" s="477">
        <v>0</v>
      </c>
      <c r="E19" s="477">
        <v>0</v>
      </c>
    </row>
    <row r="20" spans="1:5" ht="18">
      <c r="A20" s="472">
        <v>17</v>
      </c>
      <c r="B20" s="476" t="s">
        <v>1212</v>
      </c>
      <c r="C20" s="477">
        <v>0</v>
      </c>
      <c r="D20" s="477">
        <v>0</v>
      </c>
      <c r="E20" s="477">
        <v>0</v>
      </c>
    </row>
    <row r="21" spans="1:5" ht="18">
      <c r="A21" s="472">
        <v>18</v>
      </c>
      <c r="B21" s="478" t="s">
        <v>1213</v>
      </c>
      <c r="C21" s="479">
        <v>220</v>
      </c>
      <c r="D21" s="479">
        <v>0</v>
      </c>
      <c r="E21" s="479">
        <v>89</v>
      </c>
    </row>
    <row r="22" spans="1:5" ht="18">
      <c r="A22" s="472">
        <v>19</v>
      </c>
      <c r="B22" s="478" t="s">
        <v>648</v>
      </c>
      <c r="C22" s="479">
        <v>0</v>
      </c>
      <c r="D22" s="479">
        <v>0</v>
      </c>
      <c r="E22" s="479"/>
    </row>
    <row r="23" spans="1:5" ht="18">
      <c r="A23" s="472">
        <v>20</v>
      </c>
      <c r="B23" s="478" t="s">
        <v>650</v>
      </c>
      <c r="C23" s="479">
        <v>0</v>
      </c>
      <c r="D23" s="479">
        <v>0</v>
      </c>
      <c r="E23" s="479">
        <v>0</v>
      </c>
    </row>
    <row r="24" spans="1:5" ht="18">
      <c r="A24" s="472">
        <v>21</v>
      </c>
      <c r="B24" s="478" t="s">
        <v>652</v>
      </c>
      <c r="C24" s="479">
        <v>0</v>
      </c>
      <c r="D24" s="479">
        <v>0</v>
      </c>
      <c r="E24" s="479">
        <v>0</v>
      </c>
    </row>
    <row r="25" spans="1:5" ht="18">
      <c r="A25" s="472">
        <v>22</v>
      </c>
      <c r="B25" s="478" t="s">
        <v>1214</v>
      </c>
      <c r="C25" s="479"/>
      <c r="D25" s="479">
        <v>0</v>
      </c>
      <c r="E25" s="479">
        <v>54</v>
      </c>
    </row>
    <row r="26" spans="1:5" ht="18">
      <c r="A26" s="472">
        <v>23</v>
      </c>
      <c r="B26" s="478" t="s">
        <v>1215</v>
      </c>
      <c r="C26" s="479">
        <v>220</v>
      </c>
      <c r="D26" s="479"/>
      <c r="E26" s="479">
        <v>35</v>
      </c>
    </row>
    <row r="27" spans="1:5" ht="18">
      <c r="A27" s="472">
        <v>24</v>
      </c>
      <c r="B27" s="476" t="s">
        <v>1216</v>
      </c>
      <c r="C27" s="477">
        <v>220</v>
      </c>
      <c r="D27" s="477">
        <v>0</v>
      </c>
      <c r="E27" s="477">
        <v>89</v>
      </c>
    </row>
    <row r="28" spans="1:5" ht="18">
      <c r="A28" s="472">
        <v>25</v>
      </c>
      <c r="B28" s="476" t="s">
        <v>1217</v>
      </c>
      <c r="C28" s="477">
        <v>220</v>
      </c>
      <c r="D28" s="477">
        <v>0</v>
      </c>
      <c r="E28" s="477">
        <v>89</v>
      </c>
    </row>
    <row r="29" spans="1:5" ht="18">
      <c r="A29" s="472">
        <v>26</v>
      </c>
      <c r="B29" s="476" t="s">
        <v>672</v>
      </c>
      <c r="C29" s="477">
        <v>1671</v>
      </c>
      <c r="D29" s="477">
        <v>0</v>
      </c>
      <c r="E29" s="477">
        <v>0</v>
      </c>
    </row>
    <row r="30" spans="1:5" ht="18">
      <c r="A30" s="472">
        <v>27</v>
      </c>
      <c r="B30" s="478" t="s">
        <v>674</v>
      </c>
      <c r="C30" s="479">
        <v>0</v>
      </c>
      <c r="D30" s="479">
        <v>0</v>
      </c>
      <c r="E30" s="479">
        <v>0</v>
      </c>
    </row>
    <row r="31" spans="1:5" ht="18">
      <c r="A31" s="472">
        <v>28</v>
      </c>
      <c r="B31" s="478" t="s">
        <v>676</v>
      </c>
      <c r="C31" s="479">
        <v>0</v>
      </c>
      <c r="D31" s="479">
        <v>0</v>
      </c>
      <c r="E31" s="479">
        <v>0</v>
      </c>
    </row>
    <row r="32" spans="1:5" ht="18">
      <c r="A32" s="472">
        <v>29</v>
      </c>
      <c r="B32" s="478" t="s">
        <v>678</v>
      </c>
      <c r="C32" s="479">
        <v>0</v>
      </c>
      <c r="D32" s="479">
        <v>0</v>
      </c>
      <c r="E32" s="479">
        <v>0</v>
      </c>
    </row>
    <row r="33" spans="1:5" ht="18">
      <c r="A33" s="472">
        <v>30</v>
      </c>
      <c r="B33" s="476" t="s">
        <v>1218</v>
      </c>
      <c r="C33" s="477">
        <v>0</v>
      </c>
      <c r="D33" s="477">
        <v>0</v>
      </c>
      <c r="E33" s="477">
        <v>0</v>
      </c>
    </row>
    <row r="34" spans="1:5" ht="18">
      <c r="A34" s="472">
        <v>31</v>
      </c>
      <c r="B34" s="476" t="s">
        <v>472</v>
      </c>
      <c r="C34" s="477">
        <v>1941</v>
      </c>
      <c r="D34" s="477">
        <v>0</v>
      </c>
      <c r="E34" s="477">
        <v>89</v>
      </c>
    </row>
    <row r="35" spans="1:5" ht="19.5">
      <c r="A35" s="472">
        <v>32</v>
      </c>
      <c r="B35" s="474" t="s">
        <v>683</v>
      </c>
      <c r="C35" s="475"/>
      <c r="D35" s="475"/>
      <c r="E35" s="475"/>
    </row>
    <row r="36" spans="1:5" ht="18">
      <c r="A36" s="472">
        <v>33</v>
      </c>
      <c r="B36" s="478" t="s">
        <v>685</v>
      </c>
      <c r="C36" s="479">
        <v>2410</v>
      </c>
      <c r="D36" s="479">
        <v>0</v>
      </c>
      <c r="E36" s="479">
        <v>2410</v>
      </c>
    </row>
    <row r="37" spans="1:5" ht="18">
      <c r="A37" s="472">
        <v>34</v>
      </c>
      <c r="B37" s="478" t="s">
        <v>687</v>
      </c>
      <c r="C37" s="479">
        <v>0</v>
      </c>
      <c r="D37" s="479">
        <v>0</v>
      </c>
      <c r="E37" s="479">
        <v>0</v>
      </c>
    </row>
    <row r="38" spans="1:5" ht="18">
      <c r="A38" s="472">
        <v>35</v>
      </c>
      <c r="B38" s="478" t="s">
        <v>689</v>
      </c>
      <c r="C38" s="479">
        <v>0</v>
      </c>
      <c r="D38" s="479">
        <v>0</v>
      </c>
      <c r="E38" s="479">
        <v>0</v>
      </c>
    </row>
    <row r="39" spans="1:5" ht="18">
      <c r="A39" s="472">
        <v>36</v>
      </c>
      <c r="B39" s="478" t="s">
        <v>691</v>
      </c>
      <c r="C39" s="479">
        <v>-2013</v>
      </c>
      <c r="D39" s="479">
        <v>0</v>
      </c>
      <c r="E39" s="479">
        <v>-3774</v>
      </c>
    </row>
    <row r="40" spans="1:5" ht="18">
      <c r="A40" s="472">
        <v>37</v>
      </c>
      <c r="B40" s="478" t="s">
        <v>693</v>
      </c>
      <c r="C40" s="479">
        <v>0</v>
      </c>
      <c r="D40" s="479">
        <v>0</v>
      </c>
      <c r="E40" s="479">
        <v>0</v>
      </c>
    </row>
    <row r="41" spans="1:5" ht="18">
      <c r="A41" s="472">
        <v>38</v>
      </c>
      <c r="B41" s="478" t="s">
        <v>695</v>
      </c>
      <c r="C41" s="479">
        <v>-1761</v>
      </c>
      <c r="D41" s="479">
        <v>0</v>
      </c>
      <c r="E41" s="479">
        <v>1453</v>
      </c>
    </row>
    <row r="42" spans="1:5" ht="18">
      <c r="A42" s="472">
        <v>39</v>
      </c>
      <c r="B42" s="476" t="s">
        <v>1219</v>
      </c>
      <c r="C42" s="477">
        <v>-1364</v>
      </c>
      <c r="D42" s="477">
        <v>0</v>
      </c>
      <c r="E42" s="477">
        <f>SUM(E36:E41)</f>
        <v>89</v>
      </c>
    </row>
    <row r="43" spans="1:5" ht="18">
      <c r="A43" s="472">
        <v>40</v>
      </c>
      <c r="B43" s="476" t="s">
        <v>1220</v>
      </c>
      <c r="C43" s="477">
        <v>0</v>
      </c>
      <c r="D43" s="477">
        <v>0</v>
      </c>
      <c r="E43" s="477">
        <v>0</v>
      </c>
    </row>
    <row r="44" spans="1:5" ht="18">
      <c r="A44" s="472">
        <v>41</v>
      </c>
      <c r="B44" s="476" t="s">
        <v>1221</v>
      </c>
      <c r="C44" s="477">
        <v>0</v>
      </c>
      <c r="D44" s="477">
        <v>0</v>
      </c>
      <c r="E44" s="477">
        <v>0</v>
      </c>
    </row>
    <row r="45" spans="1:5" ht="18">
      <c r="A45" s="472">
        <v>42</v>
      </c>
      <c r="B45" s="478" t="s">
        <v>1222</v>
      </c>
      <c r="C45" s="479">
        <v>0</v>
      </c>
      <c r="D45" s="479">
        <v>0</v>
      </c>
      <c r="E45" s="479">
        <v>0</v>
      </c>
    </row>
    <row r="46" spans="1:5" ht="18">
      <c r="A46" s="472">
        <v>43</v>
      </c>
      <c r="B46" s="476" t="s">
        <v>1223</v>
      </c>
      <c r="C46" s="477">
        <v>0</v>
      </c>
      <c r="D46" s="477">
        <v>0</v>
      </c>
      <c r="E46" s="477">
        <v>0</v>
      </c>
    </row>
    <row r="47" spans="1:5" ht="18">
      <c r="A47" s="472">
        <v>44</v>
      </c>
      <c r="B47" s="476" t="s">
        <v>797</v>
      </c>
      <c r="C47" s="477">
        <v>0</v>
      </c>
      <c r="D47" s="477">
        <v>0</v>
      </c>
      <c r="E47" s="477">
        <v>0</v>
      </c>
    </row>
    <row r="48" spans="1:5" ht="36">
      <c r="A48" s="472">
        <v>45</v>
      </c>
      <c r="B48" s="476" t="s">
        <v>799</v>
      </c>
      <c r="C48" s="477">
        <v>0</v>
      </c>
      <c r="D48" s="477">
        <v>0</v>
      </c>
      <c r="E48" s="477">
        <v>0</v>
      </c>
    </row>
    <row r="49" spans="1:5" ht="18">
      <c r="A49" s="472">
        <v>46</v>
      </c>
      <c r="B49" s="478" t="s">
        <v>801</v>
      </c>
      <c r="C49" s="479">
        <v>0</v>
      </c>
      <c r="D49" s="479">
        <v>0</v>
      </c>
      <c r="E49" s="479">
        <v>0</v>
      </c>
    </row>
    <row r="50" spans="1:5" ht="18">
      <c r="A50" s="472">
        <v>47</v>
      </c>
      <c r="B50" s="478" t="s">
        <v>803</v>
      </c>
      <c r="C50" s="479">
        <v>3305</v>
      </c>
      <c r="D50" s="479">
        <v>0</v>
      </c>
      <c r="E50" s="479"/>
    </row>
    <row r="51" spans="1:5" ht="18">
      <c r="A51" s="472">
        <v>48</v>
      </c>
      <c r="B51" s="478" t="s">
        <v>805</v>
      </c>
      <c r="C51" s="479">
        <v>0</v>
      </c>
      <c r="D51" s="479">
        <v>0</v>
      </c>
      <c r="E51" s="479">
        <v>0</v>
      </c>
    </row>
    <row r="52" spans="1:5" ht="18">
      <c r="A52" s="472">
        <v>49</v>
      </c>
      <c r="B52" s="476" t="s">
        <v>1224</v>
      </c>
      <c r="C52" s="477">
        <v>3305</v>
      </c>
      <c r="D52" s="477">
        <v>0</v>
      </c>
      <c r="E52" s="477"/>
    </row>
    <row r="53" spans="1:5" ht="18">
      <c r="A53" s="472">
        <v>50</v>
      </c>
      <c r="B53" s="476" t="s">
        <v>1225</v>
      </c>
      <c r="C53" s="477">
        <v>1941</v>
      </c>
      <c r="D53" s="477">
        <v>0</v>
      </c>
      <c r="E53" s="477">
        <v>89</v>
      </c>
    </row>
  </sheetData>
  <sheetProtection/>
  <printOptions/>
  <pageMargins left="0.7" right="0.7" top="0.75" bottom="0.75" header="0.3" footer="0.3"/>
  <pageSetup horizontalDpi="600" verticalDpi="600" orientation="portrait" paperSize="9" scale="59" r:id="rId1"/>
  <headerFooter>
    <oddHeader>&amp;LMagyarpolányi Közös Önkormányzati Hivatal&amp;C2015. évi mérleg&amp;R17. melléklet a 6/2016. (V. 31.)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view="pageLayout" workbookViewId="0" topLeftCell="A1">
      <selection activeCell="B4" sqref="B4"/>
    </sheetView>
  </sheetViews>
  <sheetFormatPr defaultColWidth="9.00390625" defaultRowHeight="12.75"/>
  <cols>
    <col min="2" max="2" width="76.75390625" style="0" customWidth="1"/>
    <col min="3" max="3" width="16.00390625" style="0" customWidth="1"/>
  </cols>
  <sheetData>
    <row r="1" spans="1:3" ht="19.5">
      <c r="A1" s="470"/>
      <c r="B1" s="470"/>
      <c r="C1" s="471" t="s">
        <v>0</v>
      </c>
    </row>
    <row r="2" spans="1:3" ht="19.5">
      <c r="A2" s="480"/>
      <c r="B2" s="481" t="s">
        <v>961</v>
      </c>
      <c r="C2" s="481" t="s">
        <v>2</v>
      </c>
    </row>
    <row r="3" spans="1:3" ht="36">
      <c r="A3" s="472" t="s">
        <v>1201</v>
      </c>
      <c r="B3" s="472" t="s">
        <v>405</v>
      </c>
      <c r="C3" s="472" t="s">
        <v>810</v>
      </c>
    </row>
    <row r="4" spans="1:3" ht="18">
      <c r="A4" s="472">
        <v>1</v>
      </c>
      <c r="B4" s="478" t="s">
        <v>811</v>
      </c>
      <c r="C4" s="479">
        <v>408</v>
      </c>
    </row>
    <row r="5" spans="1:3" ht="18">
      <c r="A5" s="472">
        <v>2</v>
      </c>
      <c r="B5" s="478" t="s">
        <v>812</v>
      </c>
      <c r="C5" s="479">
        <v>38297</v>
      </c>
    </row>
    <row r="6" spans="1:3" ht="21.75" customHeight="1">
      <c r="A6" s="472">
        <v>3</v>
      </c>
      <c r="B6" s="476" t="s">
        <v>813</v>
      </c>
      <c r="C6" s="477">
        <f>C4-C5</f>
        <v>-37889</v>
      </c>
    </row>
    <row r="7" spans="1:3" ht="18">
      <c r="A7" s="472">
        <v>4</v>
      </c>
      <c r="B7" s="478" t="s">
        <v>814</v>
      </c>
      <c r="C7" s="479">
        <v>37889</v>
      </c>
    </row>
    <row r="8" spans="1:3" ht="18">
      <c r="A8" s="472">
        <v>5</v>
      </c>
      <c r="B8" s="478" t="s">
        <v>815</v>
      </c>
      <c r="C8" s="479">
        <v>0</v>
      </c>
    </row>
    <row r="9" spans="1:3" ht="19.5" customHeight="1">
      <c r="A9" s="472">
        <v>6</v>
      </c>
      <c r="B9" s="476" t="s">
        <v>816</v>
      </c>
      <c r="C9" s="477">
        <f>SUM(C7:C8)</f>
        <v>37889</v>
      </c>
    </row>
    <row r="10" spans="1:3" ht="18">
      <c r="A10" s="472">
        <v>7</v>
      </c>
      <c r="B10" s="476" t="s">
        <v>1226</v>
      </c>
      <c r="C10" s="477">
        <v>0</v>
      </c>
    </row>
    <row r="11" spans="1:3" ht="18">
      <c r="A11" s="472">
        <v>8</v>
      </c>
      <c r="B11" s="478" t="s">
        <v>818</v>
      </c>
      <c r="C11" s="479">
        <v>0</v>
      </c>
    </row>
    <row r="12" spans="1:3" ht="18">
      <c r="A12" s="472">
        <v>9</v>
      </c>
      <c r="B12" s="478" t="s">
        <v>819</v>
      </c>
      <c r="C12" s="479">
        <v>0</v>
      </c>
    </row>
    <row r="13" spans="1:3" ht="36">
      <c r="A13" s="472">
        <v>10</v>
      </c>
      <c r="B13" s="476" t="s">
        <v>820</v>
      </c>
      <c r="C13" s="477">
        <v>0</v>
      </c>
    </row>
    <row r="14" spans="1:3" ht="18">
      <c r="A14" s="472">
        <v>11</v>
      </c>
      <c r="B14" s="478" t="s">
        <v>821</v>
      </c>
      <c r="C14" s="479">
        <v>0</v>
      </c>
    </row>
    <row r="15" spans="1:3" ht="18">
      <c r="A15" s="472">
        <v>12</v>
      </c>
      <c r="B15" s="478" t="s">
        <v>822</v>
      </c>
      <c r="C15" s="479">
        <v>0</v>
      </c>
    </row>
    <row r="16" spans="1:3" ht="36">
      <c r="A16" s="472">
        <v>13</v>
      </c>
      <c r="B16" s="476" t="s">
        <v>823</v>
      </c>
      <c r="C16" s="477">
        <v>0</v>
      </c>
    </row>
    <row r="17" spans="1:3" ht="18">
      <c r="A17" s="472">
        <v>14</v>
      </c>
      <c r="B17" s="476" t="s">
        <v>824</v>
      </c>
      <c r="C17" s="477">
        <v>0</v>
      </c>
    </row>
    <row r="18" spans="1:3" ht="18">
      <c r="A18" s="472">
        <v>15</v>
      </c>
      <c r="B18" s="476" t="s">
        <v>825</v>
      </c>
      <c r="C18" s="477">
        <v>0</v>
      </c>
    </row>
    <row r="19" spans="1:3" ht="36">
      <c r="A19" s="472">
        <v>16</v>
      </c>
      <c r="B19" s="476" t="s">
        <v>826</v>
      </c>
      <c r="C19" s="477">
        <v>0</v>
      </c>
    </row>
    <row r="20" spans="1:3" ht="18">
      <c r="A20" s="472">
        <v>17</v>
      </c>
      <c r="B20" s="476" t="s">
        <v>827</v>
      </c>
      <c r="C20" s="477">
        <v>0</v>
      </c>
    </row>
    <row r="21" spans="1:3" ht="36">
      <c r="A21" s="472">
        <v>18</v>
      </c>
      <c r="B21" s="476" t="s">
        <v>828</v>
      </c>
      <c r="C21" s="477">
        <v>0</v>
      </c>
    </row>
    <row r="22" spans="1:3" ht="36">
      <c r="A22" s="472">
        <v>19</v>
      </c>
      <c r="B22" s="476" t="s">
        <v>829</v>
      </c>
      <c r="C22" s="477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  <headerFooter>
    <oddHeader>&amp;LMagyarpolányi
Közös Önkormányzati Hivatal&amp;C2015. évi maradvány kimutatása&amp;R18. melléklet a 6/2016. (V. 31.)
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4"/>
  <sheetViews>
    <sheetView view="pageLayout" workbookViewId="0" topLeftCell="A1">
      <selection activeCell="P33" sqref="P33"/>
    </sheetView>
  </sheetViews>
  <sheetFormatPr defaultColWidth="9.00390625" defaultRowHeight="12.75"/>
  <cols>
    <col min="2" max="2" width="110.875" style="0" customWidth="1"/>
    <col min="3" max="3" width="9.875" style="0" bestFit="1" customWidth="1"/>
    <col min="4" max="4" width="9.25390625" style="0" bestFit="1" customWidth="1"/>
    <col min="5" max="5" width="9.875" style="0" bestFit="1" customWidth="1"/>
  </cols>
  <sheetData>
    <row r="1" spans="1:5" ht="19.5">
      <c r="A1" s="470"/>
      <c r="B1" s="470"/>
      <c r="C1" s="470"/>
      <c r="D1" s="470"/>
      <c r="E1" s="471" t="s">
        <v>0</v>
      </c>
    </row>
    <row r="2" spans="1:5" ht="19.5">
      <c r="A2" s="472"/>
      <c r="B2" s="481" t="s">
        <v>961</v>
      </c>
      <c r="C2" s="481" t="s">
        <v>2</v>
      </c>
      <c r="D2" s="481" t="s">
        <v>3</v>
      </c>
      <c r="E2" s="481" t="s">
        <v>4</v>
      </c>
    </row>
    <row r="3" spans="1:5" ht="54">
      <c r="A3" s="472" t="s">
        <v>1201</v>
      </c>
      <c r="B3" s="472" t="s">
        <v>405</v>
      </c>
      <c r="C3" s="472" t="s">
        <v>498</v>
      </c>
      <c r="D3" s="472" t="s">
        <v>499</v>
      </c>
      <c r="E3" s="472" t="s">
        <v>500</v>
      </c>
    </row>
    <row r="4" spans="1:5" ht="18">
      <c r="A4" s="472" t="s">
        <v>503</v>
      </c>
      <c r="B4" s="478" t="s">
        <v>830</v>
      </c>
      <c r="C4" s="479">
        <v>14</v>
      </c>
      <c r="D4" s="479">
        <v>0</v>
      </c>
      <c r="E4" s="479">
        <v>32</v>
      </c>
    </row>
    <row r="5" spans="1:5" ht="18">
      <c r="A5" s="472" t="s">
        <v>505</v>
      </c>
      <c r="B5" s="478" t="s">
        <v>831</v>
      </c>
      <c r="C5" s="479">
        <v>0</v>
      </c>
      <c r="D5" s="479">
        <v>0</v>
      </c>
      <c r="E5" s="479">
        <v>3</v>
      </c>
    </row>
    <row r="6" spans="1:5" ht="18">
      <c r="A6" s="472" t="s">
        <v>507</v>
      </c>
      <c r="B6" s="478" t="s">
        <v>832</v>
      </c>
      <c r="C6" s="479">
        <v>0</v>
      </c>
      <c r="D6" s="479">
        <v>0</v>
      </c>
      <c r="E6" s="479"/>
    </row>
    <row r="7" spans="1:5" ht="24" customHeight="1">
      <c r="A7" s="472" t="s">
        <v>509</v>
      </c>
      <c r="B7" s="476" t="s">
        <v>833</v>
      </c>
      <c r="C7" s="477">
        <v>14</v>
      </c>
      <c r="D7" s="477">
        <v>0</v>
      </c>
      <c r="E7" s="477">
        <f>SUM(E4:E6)</f>
        <v>35</v>
      </c>
    </row>
    <row r="8" spans="1:5" ht="18">
      <c r="A8" s="472" t="s">
        <v>511</v>
      </c>
      <c r="B8" s="478" t="s">
        <v>834</v>
      </c>
      <c r="C8" s="479">
        <v>0</v>
      </c>
      <c r="D8" s="479">
        <v>0</v>
      </c>
      <c r="E8" s="479"/>
    </row>
    <row r="9" spans="1:5" ht="18">
      <c r="A9" s="472" t="s">
        <v>513</v>
      </c>
      <c r="B9" s="478" t="s">
        <v>835</v>
      </c>
      <c r="C9" s="479">
        <v>0</v>
      </c>
      <c r="D9" s="479">
        <v>0</v>
      </c>
      <c r="E9" s="479"/>
    </row>
    <row r="10" spans="1:5" ht="18">
      <c r="A10" s="472" t="s">
        <v>515</v>
      </c>
      <c r="B10" s="476" t="s">
        <v>836</v>
      </c>
      <c r="C10" s="477">
        <v>0</v>
      </c>
      <c r="D10" s="477">
        <v>0</v>
      </c>
      <c r="E10" s="477"/>
    </row>
    <row r="11" spans="1:5" ht="18">
      <c r="A11" s="472" t="s">
        <v>517</v>
      </c>
      <c r="B11" s="478" t="s">
        <v>837</v>
      </c>
      <c r="C11" s="479">
        <v>36075</v>
      </c>
      <c r="D11" s="479">
        <v>0</v>
      </c>
      <c r="E11" s="479">
        <v>36087</v>
      </c>
    </row>
    <row r="12" spans="1:5" ht="18">
      <c r="A12" s="472" t="s">
        <v>519</v>
      </c>
      <c r="B12" s="478" t="s">
        <v>838</v>
      </c>
      <c r="C12" s="479">
        <v>2476</v>
      </c>
      <c r="D12" s="479">
        <v>0</v>
      </c>
      <c r="E12" s="479">
        <v>373</v>
      </c>
    </row>
    <row r="13" spans="1:5" ht="18">
      <c r="A13" s="472" t="s">
        <v>521</v>
      </c>
      <c r="B13" s="478" t="s">
        <v>839</v>
      </c>
      <c r="C13" s="479">
        <v>0</v>
      </c>
      <c r="D13" s="479">
        <v>0</v>
      </c>
      <c r="E13" s="479">
        <v>2</v>
      </c>
    </row>
    <row r="14" spans="1:5" ht="18">
      <c r="A14" s="472" t="s">
        <v>523</v>
      </c>
      <c r="B14" s="476" t="s">
        <v>840</v>
      </c>
      <c r="C14" s="477">
        <v>38551</v>
      </c>
      <c r="D14" s="477">
        <v>0</v>
      </c>
      <c r="E14" s="477">
        <f>SUM(E11:E13)</f>
        <v>36462</v>
      </c>
    </row>
    <row r="15" spans="1:5" ht="18">
      <c r="A15" s="472" t="s">
        <v>525</v>
      </c>
      <c r="B15" s="478" t="s">
        <v>841</v>
      </c>
      <c r="C15" s="479">
        <v>1207</v>
      </c>
      <c r="D15" s="479">
        <v>0</v>
      </c>
      <c r="E15" s="479">
        <v>1096</v>
      </c>
    </row>
    <row r="16" spans="1:5" ht="18">
      <c r="A16" s="472" t="s">
        <v>527</v>
      </c>
      <c r="B16" s="478" t="s">
        <v>842</v>
      </c>
      <c r="C16" s="479">
        <v>6348</v>
      </c>
      <c r="D16" s="479">
        <v>0</v>
      </c>
      <c r="E16" s="479">
        <v>6786</v>
      </c>
    </row>
    <row r="17" spans="1:5" ht="18">
      <c r="A17" s="472" t="s">
        <v>529</v>
      </c>
      <c r="B17" s="478" t="s">
        <v>843</v>
      </c>
      <c r="C17" s="479">
        <v>0</v>
      </c>
      <c r="D17" s="479">
        <v>0</v>
      </c>
      <c r="E17" s="479"/>
    </row>
    <row r="18" spans="1:5" ht="18">
      <c r="A18" s="472" t="s">
        <v>531</v>
      </c>
      <c r="B18" s="478" t="s">
        <v>844</v>
      </c>
      <c r="C18" s="479">
        <v>0</v>
      </c>
      <c r="D18" s="479">
        <v>0</v>
      </c>
      <c r="E18" s="479"/>
    </row>
    <row r="19" spans="1:5" ht="18">
      <c r="A19" s="472" t="s">
        <v>533</v>
      </c>
      <c r="B19" s="476" t="s">
        <v>845</v>
      </c>
      <c r="C19" s="477">
        <v>7555</v>
      </c>
      <c r="D19" s="477">
        <v>0</v>
      </c>
      <c r="E19" s="477">
        <f>SUM(E15:E18)</f>
        <v>7882</v>
      </c>
    </row>
    <row r="20" spans="1:5" ht="18">
      <c r="A20" s="472" t="s">
        <v>535</v>
      </c>
      <c r="B20" s="478" t="s">
        <v>846</v>
      </c>
      <c r="C20" s="479">
        <v>21316</v>
      </c>
      <c r="D20" s="479">
        <v>0</v>
      </c>
      <c r="E20" s="479">
        <v>17512</v>
      </c>
    </row>
    <row r="21" spans="1:5" ht="18">
      <c r="A21" s="472" t="s">
        <v>537</v>
      </c>
      <c r="B21" s="478" t="s">
        <v>847</v>
      </c>
      <c r="C21" s="479">
        <v>2534</v>
      </c>
      <c r="D21" s="479">
        <v>0</v>
      </c>
      <c r="E21" s="479">
        <v>1776</v>
      </c>
    </row>
    <row r="22" spans="1:5" ht="18">
      <c r="A22" s="472" t="s">
        <v>539</v>
      </c>
      <c r="B22" s="478" t="s">
        <v>848</v>
      </c>
      <c r="C22" s="479">
        <v>6415</v>
      </c>
      <c r="D22" s="479">
        <v>0</v>
      </c>
      <c r="E22" s="479">
        <v>4935</v>
      </c>
    </row>
    <row r="23" spans="1:5" ht="18">
      <c r="A23" s="472" t="s">
        <v>541</v>
      </c>
      <c r="B23" s="476" t="s">
        <v>849</v>
      </c>
      <c r="C23" s="477">
        <v>30265</v>
      </c>
      <c r="D23" s="477">
        <v>0</v>
      </c>
      <c r="E23" s="477">
        <f>SUM(E20:E22)</f>
        <v>24223</v>
      </c>
    </row>
    <row r="24" spans="1:5" ht="18">
      <c r="A24" s="472" t="s">
        <v>543</v>
      </c>
      <c r="B24" s="476" t="s">
        <v>850</v>
      </c>
      <c r="C24" s="477">
        <v>899</v>
      </c>
      <c r="D24" s="477">
        <v>0</v>
      </c>
      <c r="E24" s="477">
        <v>1061</v>
      </c>
    </row>
    <row r="25" spans="1:5" ht="18">
      <c r="A25" s="472" t="s">
        <v>545</v>
      </c>
      <c r="B25" s="476" t="s">
        <v>851</v>
      </c>
      <c r="C25" s="477">
        <v>1607</v>
      </c>
      <c r="D25" s="477">
        <v>0</v>
      </c>
      <c r="E25" s="477">
        <v>1878</v>
      </c>
    </row>
    <row r="26" spans="1:5" ht="36">
      <c r="A26" s="472" t="s">
        <v>547</v>
      </c>
      <c r="B26" s="476" t="s">
        <v>852</v>
      </c>
      <c r="C26" s="477">
        <v>-1761</v>
      </c>
      <c r="D26" s="477">
        <v>0</v>
      </c>
      <c r="E26" s="477">
        <v>1453</v>
      </c>
    </row>
    <row r="27" spans="1:5" ht="18">
      <c r="A27" s="472" t="s">
        <v>549</v>
      </c>
      <c r="B27" s="478" t="s">
        <v>853</v>
      </c>
      <c r="C27" s="479">
        <v>0</v>
      </c>
      <c r="D27" s="479">
        <v>0</v>
      </c>
      <c r="E27" s="479"/>
    </row>
    <row r="28" spans="1:5" ht="18">
      <c r="A28" s="472" t="s">
        <v>551</v>
      </c>
      <c r="B28" s="478" t="s">
        <v>854</v>
      </c>
      <c r="C28" s="479">
        <v>0</v>
      </c>
      <c r="D28" s="479">
        <v>0</v>
      </c>
      <c r="E28" s="479"/>
    </row>
    <row r="29" spans="1:5" ht="18">
      <c r="A29" s="472" t="s">
        <v>553</v>
      </c>
      <c r="B29" s="478" t="s">
        <v>855</v>
      </c>
      <c r="C29" s="479">
        <v>0</v>
      </c>
      <c r="D29" s="479">
        <v>0</v>
      </c>
      <c r="E29" s="479"/>
    </row>
    <row r="30" spans="1:5" ht="18">
      <c r="A30" s="472" t="s">
        <v>555</v>
      </c>
      <c r="B30" s="478" t="s">
        <v>856</v>
      </c>
      <c r="C30" s="479">
        <v>0</v>
      </c>
      <c r="D30" s="479">
        <v>0</v>
      </c>
      <c r="E30" s="479"/>
    </row>
    <row r="31" spans="1:5" ht="36">
      <c r="A31" s="472" t="s">
        <v>557</v>
      </c>
      <c r="B31" s="476" t="s">
        <v>857</v>
      </c>
      <c r="C31" s="477">
        <v>0</v>
      </c>
      <c r="D31" s="477">
        <v>0</v>
      </c>
      <c r="E31" s="477"/>
    </row>
    <row r="32" spans="1:5" ht="18">
      <c r="A32" s="472" t="s">
        <v>559</v>
      </c>
      <c r="B32" s="478" t="s">
        <v>858</v>
      </c>
      <c r="C32" s="479">
        <v>0</v>
      </c>
      <c r="D32" s="479">
        <v>0</v>
      </c>
      <c r="E32" s="479"/>
    </row>
    <row r="33" spans="1:5" ht="18">
      <c r="A33" s="472" t="s">
        <v>561</v>
      </c>
      <c r="B33" s="478" t="s">
        <v>859</v>
      </c>
      <c r="C33" s="479">
        <v>0</v>
      </c>
      <c r="D33" s="479">
        <v>0</v>
      </c>
      <c r="E33" s="479"/>
    </row>
    <row r="34" spans="1:5" ht="18">
      <c r="A34" s="472" t="s">
        <v>563</v>
      </c>
      <c r="B34" s="478" t="s">
        <v>860</v>
      </c>
      <c r="C34" s="479">
        <v>0</v>
      </c>
      <c r="D34" s="479">
        <v>0</v>
      </c>
      <c r="E34" s="479"/>
    </row>
    <row r="35" spans="1:5" ht="18">
      <c r="A35" s="472" t="s">
        <v>565</v>
      </c>
      <c r="B35" s="478" t="s">
        <v>861</v>
      </c>
      <c r="C35" s="479">
        <v>0</v>
      </c>
      <c r="D35" s="479">
        <v>0</v>
      </c>
      <c r="E35" s="479"/>
    </row>
    <row r="36" spans="1:5" ht="18">
      <c r="A36" s="472" t="s">
        <v>567</v>
      </c>
      <c r="B36" s="476" t="s">
        <v>862</v>
      </c>
      <c r="C36" s="477">
        <v>0</v>
      </c>
      <c r="D36" s="477">
        <v>0</v>
      </c>
      <c r="E36" s="477"/>
    </row>
    <row r="37" spans="1:5" ht="18">
      <c r="A37" s="472" t="s">
        <v>569</v>
      </c>
      <c r="B37" s="476" t="s">
        <v>863</v>
      </c>
      <c r="C37" s="477">
        <v>0</v>
      </c>
      <c r="D37" s="477">
        <v>0</v>
      </c>
      <c r="E37" s="477"/>
    </row>
    <row r="38" spans="1:5" ht="18">
      <c r="A38" s="472" t="s">
        <v>571</v>
      </c>
      <c r="B38" s="476" t="s">
        <v>864</v>
      </c>
      <c r="C38" s="477">
        <v>-1761</v>
      </c>
      <c r="D38" s="477">
        <v>0</v>
      </c>
      <c r="E38" s="477">
        <v>1453</v>
      </c>
    </row>
    <row r="39" spans="1:5" ht="18">
      <c r="A39" s="472" t="s">
        <v>573</v>
      </c>
      <c r="B39" s="478" t="s">
        <v>865</v>
      </c>
      <c r="C39" s="479">
        <v>0</v>
      </c>
      <c r="D39" s="479">
        <v>0</v>
      </c>
      <c r="E39" s="479"/>
    </row>
    <row r="40" spans="1:5" ht="18">
      <c r="A40" s="472" t="s">
        <v>575</v>
      </c>
      <c r="B40" s="478" t="s">
        <v>866</v>
      </c>
      <c r="C40" s="479">
        <v>0</v>
      </c>
      <c r="D40" s="479">
        <v>0</v>
      </c>
      <c r="E40" s="479"/>
    </row>
    <row r="41" spans="1:5" ht="18">
      <c r="A41" s="472" t="s">
        <v>577</v>
      </c>
      <c r="B41" s="476" t="s">
        <v>867</v>
      </c>
      <c r="C41" s="477">
        <v>0</v>
      </c>
      <c r="D41" s="477">
        <v>0</v>
      </c>
      <c r="E41" s="477"/>
    </row>
    <row r="42" spans="1:5" ht="18">
      <c r="A42" s="472" t="s">
        <v>579</v>
      </c>
      <c r="B42" s="476" t="s">
        <v>868</v>
      </c>
      <c r="C42" s="477">
        <v>0</v>
      </c>
      <c r="D42" s="477">
        <v>0</v>
      </c>
      <c r="E42" s="477"/>
    </row>
    <row r="43" spans="1:5" ht="18">
      <c r="A43" s="472" t="s">
        <v>581</v>
      </c>
      <c r="B43" s="476" t="s">
        <v>869</v>
      </c>
      <c r="C43" s="477">
        <v>0</v>
      </c>
      <c r="D43" s="477">
        <v>0</v>
      </c>
      <c r="E43" s="477"/>
    </row>
    <row r="44" spans="1:5" ht="18">
      <c r="A44" s="472" t="s">
        <v>583</v>
      </c>
      <c r="B44" s="476" t="s">
        <v>870</v>
      </c>
      <c r="C44" s="477">
        <v>-1761</v>
      </c>
      <c r="D44" s="477">
        <v>0</v>
      </c>
      <c r="E44" s="477">
        <v>1453</v>
      </c>
    </row>
  </sheetData>
  <sheetProtection/>
  <printOptions/>
  <pageMargins left="0.7" right="0.7" top="0.75" bottom="0.75" header="0.3" footer="0.3"/>
  <pageSetup horizontalDpi="600" verticalDpi="600" orientation="portrait" paperSize="9" scale="59" r:id="rId1"/>
  <headerFooter>
    <oddHeader>&amp;LMagyarpolányi Közös Önkormányzati Hivatal&amp;C2015. évi eredménykimutatás&amp;R19. melléklet a 6/2016. (V. 31.)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10.375" style="48" customWidth="1"/>
    <col min="2" max="2" width="82.00390625" style="48" customWidth="1"/>
    <col min="3" max="5" width="19.125" style="48" customWidth="1"/>
    <col min="6" max="16384" width="9.125" style="48" customWidth="1"/>
  </cols>
  <sheetData>
    <row r="1" ht="12.75">
      <c r="E1" s="427" t="s">
        <v>0</v>
      </c>
    </row>
    <row r="2" spans="1:5" s="228" customFormat="1" ht="24" customHeight="1">
      <c r="A2" s="227"/>
      <c r="B2" s="227" t="s">
        <v>961</v>
      </c>
      <c r="C2" s="227" t="s">
        <v>2</v>
      </c>
      <c r="D2" s="227" t="s">
        <v>3</v>
      </c>
      <c r="E2" s="227" t="s">
        <v>4</v>
      </c>
    </row>
    <row r="3" spans="1:5" ht="42" customHeight="1">
      <c r="A3" s="211" t="s">
        <v>409</v>
      </c>
      <c r="B3" s="211" t="s">
        <v>405</v>
      </c>
      <c r="C3" s="211" t="s">
        <v>871</v>
      </c>
      <c r="D3" s="211" t="s">
        <v>872</v>
      </c>
      <c r="E3" s="211" t="s">
        <v>873</v>
      </c>
    </row>
    <row r="4" spans="1:5" ht="24" customHeight="1">
      <c r="A4" s="221" t="s">
        <v>503</v>
      </c>
      <c r="B4" s="222" t="s">
        <v>907</v>
      </c>
      <c r="C4" s="223">
        <v>23840</v>
      </c>
      <c r="D4" s="223">
        <v>0</v>
      </c>
      <c r="E4" s="223">
        <f>SUM(C4:D4)</f>
        <v>23840</v>
      </c>
    </row>
    <row r="5" spans="1:5" ht="24" customHeight="1">
      <c r="A5" s="221" t="s">
        <v>505</v>
      </c>
      <c r="B5" s="222" t="s">
        <v>908</v>
      </c>
      <c r="C5" s="223">
        <v>8460</v>
      </c>
      <c r="D5" s="223">
        <v>0</v>
      </c>
      <c r="E5" s="223">
        <f aca="true" t="shared" si="0" ref="E5:E42">SUM(C5:D5)</f>
        <v>8460</v>
      </c>
    </row>
    <row r="6" spans="1:5" ht="24" customHeight="1">
      <c r="A6" s="221" t="s">
        <v>507</v>
      </c>
      <c r="B6" s="222" t="s">
        <v>909</v>
      </c>
      <c r="C6" s="223">
        <v>6202</v>
      </c>
      <c r="D6" s="223">
        <v>0</v>
      </c>
      <c r="E6" s="223">
        <f t="shared" si="0"/>
        <v>6202</v>
      </c>
    </row>
    <row r="7" spans="1:5" ht="24" customHeight="1">
      <c r="A7" s="224" t="s">
        <v>509</v>
      </c>
      <c r="B7" s="225" t="s">
        <v>910</v>
      </c>
      <c r="C7" s="226">
        <f>SUM(C4:C6)</f>
        <v>38502</v>
      </c>
      <c r="D7" s="226">
        <v>0</v>
      </c>
      <c r="E7" s="223">
        <f t="shared" si="0"/>
        <v>38502</v>
      </c>
    </row>
    <row r="8" spans="1:5" ht="24" customHeight="1">
      <c r="A8" s="221" t="s">
        <v>511</v>
      </c>
      <c r="B8" s="222" t="s">
        <v>911</v>
      </c>
      <c r="C8" s="223">
        <v>0</v>
      </c>
      <c r="D8" s="223">
        <v>0</v>
      </c>
      <c r="E8" s="223">
        <f t="shared" si="0"/>
        <v>0</v>
      </c>
    </row>
    <row r="9" spans="1:5" ht="24" customHeight="1">
      <c r="A9" s="221" t="s">
        <v>513</v>
      </c>
      <c r="B9" s="222" t="s">
        <v>912</v>
      </c>
      <c r="C9" s="223">
        <v>0</v>
      </c>
      <c r="D9" s="223">
        <v>0</v>
      </c>
      <c r="E9" s="223">
        <f t="shared" si="0"/>
        <v>0</v>
      </c>
    </row>
    <row r="10" spans="1:5" ht="24" customHeight="1">
      <c r="A10" s="224" t="s">
        <v>515</v>
      </c>
      <c r="B10" s="225" t="s">
        <v>913</v>
      </c>
      <c r="C10" s="226">
        <v>0</v>
      </c>
      <c r="D10" s="226">
        <v>0</v>
      </c>
      <c r="E10" s="223">
        <f t="shared" si="0"/>
        <v>0</v>
      </c>
    </row>
    <row r="11" spans="1:5" ht="24" customHeight="1">
      <c r="A11" s="221" t="s">
        <v>517</v>
      </c>
      <c r="B11" s="222" t="s">
        <v>914</v>
      </c>
      <c r="C11" s="223">
        <v>145489</v>
      </c>
      <c r="D11" s="223">
        <v>-68921</v>
      </c>
      <c r="E11" s="223">
        <v>76568</v>
      </c>
    </row>
    <row r="12" spans="1:5" ht="24" customHeight="1">
      <c r="A12" s="221" t="s">
        <v>519</v>
      </c>
      <c r="B12" s="222" t="s">
        <v>915</v>
      </c>
      <c r="C12" s="223">
        <v>44854</v>
      </c>
      <c r="D12" s="223">
        <v>0</v>
      </c>
      <c r="E12" s="223">
        <v>44854</v>
      </c>
    </row>
    <row r="13" spans="1:5" ht="24" customHeight="1">
      <c r="A13" s="221" t="s">
        <v>521</v>
      </c>
      <c r="B13" s="222" t="s">
        <v>916</v>
      </c>
      <c r="C13" s="223">
        <v>1763</v>
      </c>
      <c r="D13" s="223">
        <v>0</v>
      </c>
      <c r="E13" s="223">
        <v>1763</v>
      </c>
    </row>
    <row r="14" spans="1:5" ht="24" customHeight="1">
      <c r="A14" s="224" t="s">
        <v>523</v>
      </c>
      <c r="B14" s="225" t="s">
        <v>917</v>
      </c>
      <c r="C14" s="226">
        <v>192106</v>
      </c>
      <c r="D14" s="226">
        <f>SUM(D11:D13)</f>
        <v>-68921</v>
      </c>
      <c r="E14" s="223">
        <v>123185</v>
      </c>
    </row>
    <row r="15" spans="1:5" ht="24" customHeight="1">
      <c r="A15" s="221" t="s">
        <v>525</v>
      </c>
      <c r="B15" s="222" t="s">
        <v>918</v>
      </c>
      <c r="C15" s="223">
        <v>7845</v>
      </c>
      <c r="D15" s="223">
        <v>0</v>
      </c>
      <c r="E15" s="223">
        <f t="shared" si="0"/>
        <v>7845</v>
      </c>
    </row>
    <row r="16" spans="1:5" ht="24" customHeight="1">
      <c r="A16" s="221" t="s">
        <v>527</v>
      </c>
      <c r="B16" s="222" t="s">
        <v>919</v>
      </c>
      <c r="C16" s="223">
        <v>33996</v>
      </c>
      <c r="D16" s="223">
        <v>0</v>
      </c>
      <c r="E16" s="223">
        <f t="shared" si="0"/>
        <v>33996</v>
      </c>
    </row>
    <row r="17" spans="1:5" ht="24" customHeight="1">
      <c r="A17" s="221" t="s">
        <v>529</v>
      </c>
      <c r="B17" s="222" t="s">
        <v>920</v>
      </c>
      <c r="C17" s="223">
        <v>0</v>
      </c>
      <c r="D17" s="223">
        <v>0</v>
      </c>
      <c r="E17" s="223">
        <f t="shared" si="0"/>
        <v>0</v>
      </c>
    </row>
    <row r="18" spans="1:5" ht="24" customHeight="1">
      <c r="A18" s="221" t="s">
        <v>531</v>
      </c>
      <c r="B18" s="222" t="s">
        <v>921</v>
      </c>
      <c r="C18" s="223">
        <v>0</v>
      </c>
      <c r="D18" s="223">
        <v>0</v>
      </c>
      <c r="E18" s="223">
        <f t="shared" si="0"/>
        <v>0</v>
      </c>
    </row>
    <row r="19" spans="1:5" ht="24" customHeight="1">
      <c r="A19" s="224" t="s">
        <v>533</v>
      </c>
      <c r="B19" s="225" t="s">
        <v>922</v>
      </c>
      <c r="C19" s="226">
        <f>SUM(C15:C18)</f>
        <v>41841</v>
      </c>
      <c r="D19" s="226">
        <v>0</v>
      </c>
      <c r="E19" s="223">
        <f t="shared" si="0"/>
        <v>41841</v>
      </c>
    </row>
    <row r="20" spans="1:5" ht="24" customHeight="1">
      <c r="A20" s="221" t="s">
        <v>535</v>
      </c>
      <c r="B20" s="222" t="s">
        <v>923</v>
      </c>
      <c r="C20" s="223">
        <v>46220</v>
      </c>
      <c r="D20" s="223">
        <v>0</v>
      </c>
      <c r="E20" s="223">
        <f t="shared" si="0"/>
        <v>46220</v>
      </c>
    </row>
    <row r="21" spans="1:5" ht="24" customHeight="1">
      <c r="A21" s="221" t="s">
        <v>537</v>
      </c>
      <c r="B21" s="222" t="s">
        <v>924</v>
      </c>
      <c r="C21" s="223">
        <v>6545</v>
      </c>
      <c r="D21" s="223">
        <v>0</v>
      </c>
      <c r="E21" s="223">
        <f t="shared" si="0"/>
        <v>6545</v>
      </c>
    </row>
    <row r="22" spans="1:5" ht="24" customHeight="1">
      <c r="A22" s="221" t="s">
        <v>539</v>
      </c>
      <c r="B22" s="222" t="s">
        <v>925</v>
      </c>
      <c r="C22" s="223">
        <v>13485</v>
      </c>
      <c r="D22" s="223">
        <v>0</v>
      </c>
      <c r="E22" s="223">
        <f t="shared" si="0"/>
        <v>13485</v>
      </c>
    </row>
    <row r="23" spans="1:5" ht="24" customHeight="1">
      <c r="A23" s="224" t="s">
        <v>541</v>
      </c>
      <c r="B23" s="225" t="s">
        <v>926</v>
      </c>
      <c r="C23" s="226">
        <f>SUM(C20:C22)</f>
        <v>66250</v>
      </c>
      <c r="D23" s="226">
        <v>0</v>
      </c>
      <c r="E23" s="223">
        <v>66250</v>
      </c>
    </row>
    <row r="24" spans="1:5" ht="24" customHeight="1">
      <c r="A24" s="224" t="s">
        <v>543</v>
      </c>
      <c r="B24" s="225" t="s">
        <v>927</v>
      </c>
      <c r="C24" s="226">
        <v>13957</v>
      </c>
      <c r="D24" s="226">
        <v>0</v>
      </c>
      <c r="E24" s="223">
        <v>13857</v>
      </c>
    </row>
    <row r="25" spans="1:5" ht="24" customHeight="1">
      <c r="A25" s="224" t="s">
        <v>545</v>
      </c>
      <c r="B25" s="225" t="s">
        <v>928</v>
      </c>
      <c r="C25" s="226">
        <v>92629</v>
      </c>
      <c r="D25" s="226">
        <v>-68921</v>
      </c>
      <c r="E25" s="223">
        <v>23708</v>
      </c>
    </row>
    <row r="26" spans="1:5" ht="24" customHeight="1">
      <c r="A26" s="224" t="s">
        <v>547</v>
      </c>
      <c r="B26" s="225" t="s">
        <v>929</v>
      </c>
      <c r="C26" s="226">
        <f>C7+C10+C14-C19-C23-C24-C25</f>
        <v>15931</v>
      </c>
      <c r="D26" s="226">
        <v>0</v>
      </c>
      <c r="E26" s="223">
        <v>15931</v>
      </c>
    </row>
    <row r="27" spans="1:5" ht="24" customHeight="1">
      <c r="A27" s="221" t="s">
        <v>549</v>
      </c>
      <c r="B27" s="222" t="s">
        <v>930</v>
      </c>
      <c r="C27" s="223">
        <v>0</v>
      </c>
      <c r="D27" s="223">
        <v>0</v>
      </c>
      <c r="E27" s="223">
        <f t="shared" si="0"/>
        <v>0</v>
      </c>
    </row>
    <row r="28" spans="1:5" ht="24" customHeight="1">
      <c r="A28" s="221" t="s">
        <v>551</v>
      </c>
      <c r="B28" s="222" t="s">
        <v>931</v>
      </c>
      <c r="C28" s="223">
        <v>6</v>
      </c>
      <c r="D28" s="223">
        <v>0</v>
      </c>
      <c r="E28" s="223">
        <f t="shared" si="0"/>
        <v>6</v>
      </c>
    </row>
    <row r="29" spans="1:5" ht="24" customHeight="1">
      <c r="A29" s="221" t="s">
        <v>553</v>
      </c>
      <c r="B29" s="222" t="s">
        <v>932</v>
      </c>
      <c r="C29" s="223">
        <v>546</v>
      </c>
      <c r="D29" s="223">
        <v>0</v>
      </c>
      <c r="E29" s="223">
        <f t="shared" si="0"/>
        <v>546</v>
      </c>
    </row>
    <row r="30" spans="1:5" ht="24" customHeight="1">
      <c r="A30" s="221" t="s">
        <v>555</v>
      </c>
      <c r="B30" s="222" t="s">
        <v>933</v>
      </c>
      <c r="C30" s="223">
        <v>0</v>
      </c>
      <c r="D30" s="223">
        <v>0</v>
      </c>
      <c r="E30" s="223">
        <f t="shared" si="0"/>
        <v>0</v>
      </c>
    </row>
    <row r="31" spans="1:5" ht="24" customHeight="1">
      <c r="A31" s="224" t="s">
        <v>557</v>
      </c>
      <c r="B31" s="225" t="s">
        <v>934</v>
      </c>
      <c r="C31" s="226">
        <f>SUM(C27:C30)</f>
        <v>552</v>
      </c>
      <c r="D31" s="226">
        <v>0</v>
      </c>
      <c r="E31" s="223">
        <f t="shared" si="0"/>
        <v>552</v>
      </c>
    </row>
    <row r="32" spans="1:5" ht="24" customHeight="1">
      <c r="A32" s="221" t="s">
        <v>559</v>
      </c>
      <c r="B32" s="222" t="s">
        <v>935</v>
      </c>
      <c r="C32" s="223">
        <v>131</v>
      </c>
      <c r="D32" s="223">
        <v>0</v>
      </c>
      <c r="E32" s="223">
        <f t="shared" si="0"/>
        <v>131</v>
      </c>
    </row>
    <row r="33" spans="1:5" ht="24" customHeight="1">
      <c r="A33" s="221" t="s">
        <v>561</v>
      </c>
      <c r="B33" s="222" t="s">
        <v>936</v>
      </c>
      <c r="C33" s="223">
        <v>0</v>
      </c>
      <c r="D33" s="223">
        <v>0</v>
      </c>
      <c r="E33" s="223">
        <f t="shared" si="0"/>
        <v>0</v>
      </c>
    </row>
    <row r="34" spans="1:5" ht="24" customHeight="1">
      <c r="A34" s="221" t="s">
        <v>563</v>
      </c>
      <c r="B34" s="222" t="s">
        <v>937</v>
      </c>
      <c r="C34" s="223">
        <v>0</v>
      </c>
      <c r="D34" s="223">
        <v>0</v>
      </c>
      <c r="E34" s="223">
        <f t="shared" si="0"/>
        <v>0</v>
      </c>
    </row>
    <row r="35" spans="1:5" ht="24" customHeight="1">
      <c r="A35" s="221" t="s">
        <v>565</v>
      </c>
      <c r="B35" s="222" t="s">
        <v>938</v>
      </c>
      <c r="C35" s="223">
        <v>0</v>
      </c>
      <c r="D35" s="223">
        <v>0</v>
      </c>
      <c r="E35" s="223">
        <f t="shared" si="0"/>
        <v>0</v>
      </c>
    </row>
    <row r="36" spans="1:5" ht="24" customHeight="1">
      <c r="A36" s="224" t="s">
        <v>567</v>
      </c>
      <c r="B36" s="225" t="s">
        <v>939</v>
      </c>
      <c r="C36" s="226">
        <f>SUM(C32:C35)</f>
        <v>131</v>
      </c>
      <c r="D36" s="226">
        <v>0</v>
      </c>
      <c r="E36" s="223">
        <f t="shared" si="0"/>
        <v>131</v>
      </c>
    </row>
    <row r="37" spans="1:5" ht="24" customHeight="1">
      <c r="A37" s="224" t="s">
        <v>569</v>
      </c>
      <c r="B37" s="225" t="s">
        <v>940</v>
      </c>
      <c r="C37" s="226">
        <f>C31-C36</f>
        <v>421</v>
      </c>
      <c r="D37" s="226">
        <v>0</v>
      </c>
      <c r="E37" s="223">
        <f t="shared" si="0"/>
        <v>421</v>
      </c>
    </row>
    <row r="38" spans="1:5" ht="24" customHeight="1">
      <c r="A38" s="224" t="s">
        <v>571</v>
      </c>
      <c r="B38" s="225" t="s">
        <v>941</v>
      </c>
      <c r="C38" s="226">
        <f>C26+C37</f>
        <v>16352</v>
      </c>
      <c r="D38" s="226">
        <v>0</v>
      </c>
      <c r="E38" s="223">
        <v>16352</v>
      </c>
    </row>
    <row r="39" spans="1:5" ht="24" customHeight="1">
      <c r="A39" s="221" t="s">
        <v>573</v>
      </c>
      <c r="B39" s="222" t="s">
        <v>942</v>
      </c>
      <c r="C39" s="223">
        <v>218</v>
      </c>
      <c r="D39" s="223">
        <v>0</v>
      </c>
      <c r="E39" s="223">
        <v>218</v>
      </c>
    </row>
    <row r="40" spans="1:5" ht="24" customHeight="1">
      <c r="A40" s="221" t="s">
        <v>575</v>
      </c>
      <c r="B40" s="222" t="s">
        <v>943</v>
      </c>
      <c r="C40" s="223">
        <v>593</v>
      </c>
      <c r="D40" s="223">
        <v>0</v>
      </c>
      <c r="E40" s="223">
        <f t="shared" si="0"/>
        <v>593</v>
      </c>
    </row>
    <row r="41" spans="1:5" ht="24" customHeight="1">
      <c r="A41" s="224" t="s">
        <v>577</v>
      </c>
      <c r="B41" s="225" t="s">
        <v>944</v>
      </c>
      <c r="C41" s="226">
        <f>SUM(C39:C40)</f>
        <v>811</v>
      </c>
      <c r="D41" s="226">
        <v>0</v>
      </c>
      <c r="E41" s="223">
        <v>811</v>
      </c>
    </row>
    <row r="42" spans="1:5" ht="24" customHeight="1">
      <c r="A42" s="224" t="s">
        <v>579</v>
      </c>
      <c r="B42" s="225" t="s">
        <v>945</v>
      </c>
      <c r="C42" s="226">
        <v>0</v>
      </c>
      <c r="D42" s="226">
        <v>0</v>
      </c>
      <c r="E42" s="223">
        <f t="shared" si="0"/>
        <v>0</v>
      </c>
    </row>
    <row r="43" spans="1:5" ht="24" customHeight="1">
      <c r="A43" s="224" t="s">
        <v>581</v>
      </c>
      <c r="B43" s="225" t="s">
        <v>946</v>
      </c>
      <c r="C43" s="226">
        <f>SUM(C41:C42)</f>
        <v>811</v>
      </c>
      <c r="D43" s="226">
        <v>0</v>
      </c>
      <c r="E43" s="223">
        <v>811</v>
      </c>
    </row>
    <row r="44" spans="1:5" ht="24" customHeight="1">
      <c r="A44" s="224" t="s">
        <v>583</v>
      </c>
      <c r="B44" s="225" t="s">
        <v>947</v>
      </c>
      <c r="C44" s="226">
        <f>C38+C43</f>
        <v>17163</v>
      </c>
      <c r="D44" s="226">
        <v>0</v>
      </c>
      <c r="E44" s="223">
        <v>17163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  <headerFooter alignWithMargins="0">
    <oddHeader>&amp;LMAGYARPOLÁNY KÖZSÉG 
ÖNKORMÁNYZATA&amp;CKONSZOLÍDÁLT EREDMÉNYKIMUTATÁS&amp;R2. melléklet a 6/2016. (V. 31.) önkormányzati rendelethez</oddHeader>
    <oddFooter>&amp;LAdatellenőrző kód: e38-4f-43-16-7e-5737-5f57-3a-403b-c-35-2d5b72241&amp;C&amp;R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Layout" workbookViewId="0" topLeftCell="D1">
      <selection activeCell="B3" sqref="B3"/>
    </sheetView>
  </sheetViews>
  <sheetFormatPr defaultColWidth="9.00390625" defaultRowHeight="12.75"/>
  <cols>
    <col min="2" max="2" width="63.875" style="0" customWidth="1"/>
    <col min="3" max="3" width="9.625" style="0" bestFit="1" customWidth="1"/>
    <col min="4" max="4" width="18.00390625" style="0" customWidth="1"/>
    <col min="5" max="5" width="17.625" style="0" customWidth="1"/>
    <col min="6" max="6" width="15.00390625" style="0" bestFit="1" customWidth="1"/>
    <col min="7" max="7" width="15.375" style="0" customWidth="1"/>
    <col min="8" max="8" width="37.625" style="0" bestFit="1" customWidth="1"/>
    <col min="10" max="10" width="15.625" style="0" customWidth="1"/>
    <col min="11" max="11" width="15.75390625" style="0" customWidth="1"/>
    <col min="12" max="12" width="15.00390625" style="0" bestFit="1" customWidth="1"/>
    <col min="13" max="13" width="17.25390625" style="0" customWidth="1"/>
  </cols>
  <sheetData>
    <row r="1" spans="1:13" ht="18">
      <c r="A1" s="428"/>
      <c r="B1" s="428"/>
      <c r="C1" s="429"/>
      <c r="D1" s="428"/>
      <c r="E1" s="428"/>
      <c r="F1" s="428"/>
      <c r="G1" s="428"/>
      <c r="H1" s="428"/>
      <c r="I1" s="429"/>
      <c r="J1" s="428"/>
      <c r="K1" s="482"/>
      <c r="L1" s="482"/>
      <c r="M1" s="428" t="s">
        <v>0</v>
      </c>
    </row>
    <row r="2" spans="1:13" ht="18">
      <c r="A2" s="434"/>
      <c r="B2" s="434" t="s">
        <v>1</v>
      </c>
      <c r="C2" s="434" t="s">
        <v>2</v>
      </c>
      <c r="D2" s="434" t="s">
        <v>3</v>
      </c>
      <c r="E2" s="434" t="s">
        <v>4</v>
      </c>
      <c r="F2" s="434" t="s">
        <v>5</v>
      </c>
      <c r="G2" s="434" t="s">
        <v>6</v>
      </c>
      <c r="H2" s="434" t="s">
        <v>7</v>
      </c>
      <c r="I2" s="434" t="s">
        <v>8</v>
      </c>
      <c r="J2" s="434" t="s">
        <v>9</v>
      </c>
      <c r="K2" s="483" t="s">
        <v>10</v>
      </c>
      <c r="L2" s="483" t="s">
        <v>335</v>
      </c>
      <c r="M2" s="483" t="s">
        <v>362</v>
      </c>
    </row>
    <row r="3" spans="1:13" ht="72">
      <c r="A3" s="500">
        <v>1</v>
      </c>
      <c r="B3" s="499" t="s">
        <v>348</v>
      </c>
      <c r="C3" s="439" t="s">
        <v>1227</v>
      </c>
      <c r="D3" s="439" t="s">
        <v>1193</v>
      </c>
      <c r="E3" s="439" t="s">
        <v>392</v>
      </c>
      <c r="F3" s="439" t="s">
        <v>393</v>
      </c>
      <c r="G3" s="439" t="s">
        <v>482</v>
      </c>
      <c r="H3" s="499" t="s">
        <v>349</v>
      </c>
      <c r="I3" s="484" t="s">
        <v>1227</v>
      </c>
      <c r="J3" s="439" t="s">
        <v>1193</v>
      </c>
      <c r="K3" s="439" t="s">
        <v>392</v>
      </c>
      <c r="L3" s="439" t="s">
        <v>393</v>
      </c>
      <c r="M3" s="439" t="s">
        <v>482</v>
      </c>
    </row>
    <row r="4" spans="1:13" ht="36">
      <c r="A4" s="485">
        <v>2</v>
      </c>
      <c r="B4" s="486" t="s">
        <v>1228</v>
      </c>
      <c r="C4" s="487" t="s">
        <v>1229</v>
      </c>
      <c r="D4" s="445">
        <v>13010</v>
      </c>
      <c r="E4" s="445">
        <v>13209</v>
      </c>
      <c r="F4" s="680">
        <v>34020</v>
      </c>
      <c r="G4" s="488"/>
      <c r="H4" s="489" t="s">
        <v>350</v>
      </c>
      <c r="I4" s="446" t="s">
        <v>319</v>
      </c>
      <c r="J4" s="445">
        <v>20895</v>
      </c>
      <c r="K4" s="445">
        <v>21466</v>
      </c>
      <c r="L4" s="445">
        <v>21466</v>
      </c>
      <c r="M4" s="488">
        <f>SUM(L4/K4)</f>
        <v>1</v>
      </c>
    </row>
    <row r="5" spans="1:13" ht="36">
      <c r="A5" s="485">
        <v>3</v>
      </c>
      <c r="B5" s="486" t="s">
        <v>1230</v>
      </c>
      <c r="C5" s="487" t="s">
        <v>1231</v>
      </c>
      <c r="D5" s="445">
        <v>3600</v>
      </c>
      <c r="E5" s="445">
        <v>3600</v>
      </c>
      <c r="F5" s="681"/>
      <c r="G5" s="488"/>
      <c r="H5" s="489" t="s">
        <v>1176</v>
      </c>
      <c r="I5" s="446" t="s">
        <v>320</v>
      </c>
      <c r="J5" s="445">
        <v>5582</v>
      </c>
      <c r="K5" s="445">
        <v>6222</v>
      </c>
      <c r="L5" s="445">
        <v>6222</v>
      </c>
      <c r="M5" s="488">
        <f>SUM(L5/K5)</f>
        <v>1</v>
      </c>
    </row>
    <row r="6" spans="1:13" ht="36">
      <c r="A6" s="485">
        <v>4</v>
      </c>
      <c r="B6" s="486" t="s">
        <v>1232</v>
      </c>
      <c r="C6" s="487" t="s">
        <v>1233</v>
      </c>
      <c r="D6" s="445">
        <v>6504</v>
      </c>
      <c r="E6" s="445">
        <v>6781</v>
      </c>
      <c r="F6" s="681"/>
      <c r="G6" s="488"/>
      <c r="H6" s="489" t="s">
        <v>351</v>
      </c>
      <c r="I6" s="446" t="s">
        <v>321</v>
      </c>
      <c r="J6" s="445">
        <v>7549</v>
      </c>
      <c r="K6" s="445">
        <v>7508</v>
      </c>
      <c r="L6" s="445">
        <v>7508</v>
      </c>
      <c r="M6" s="488">
        <f>SUM(L6/K6)</f>
        <v>1</v>
      </c>
    </row>
    <row r="7" spans="1:13" ht="36">
      <c r="A7" s="485">
        <v>5</v>
      </c>
      <c r="B7" s="486" t="s">
        <v>1234</v>
      </c>
      <c r="C7" s="487" t="s">
        <v>1235</v>
      </c>
      <c r="D7" s="445">
        <v>165</v>
      </c>
      <c r="E7" s="445">
        <v>172</v>
      </c>
      <c r="F7" s="681"/>
      <c r="G7" s="488"/>
      <c r="H7" s="489" t="s">
        <v>1009</v>
      </c>
      <c r="I7" s="446" t="s">
        <v>324</v>
      </c>
      <c r="J7" s="445">
        <v>1003</v>
      </c>
      <c r="K7" s="445">
        <v>1524</v>
      </c>
      <c r="L7" s="445">
        <v>871</v>
      </c>
      <c r="M7" s="488">
        <f>SUM(L7/K7)</f>
        <v>0.571522309711286</v>
      </c>
    </row>
    <row r="8" spans="1:13" ht="36">
      <c r="A8" s="485">
        <v>6</v>
      </c>
      <c r="B8" s="486" t="s">
        <v>1236</v>
      </c>
      <c r="C8" s="487" t="s">
        <v>1237</v>
      </c>
      <c r="D8" s="445">
        <v>1800</v>
      </c>
      <c r="E8" s="445">
        <v>2202</v>
      </c>
      <c r="F8" s="681"/>
      <c r="G8" s="488"/>
      <c r="H8" s="445"/>
      <c r="I8" s="446"/>
      <c r="J8" s="445"/>
      <c r="K8" s="490"/>
      <c r="L8" s="490"/>
      <c r="M8" s="490"/>
    </row>
    <row r="9" spans="1:13" ht="36">
      <c r="A9" s="485">
        <v>7</v>
      </c>
      <c r="B9" s="491" t="s">
        <v>1238</v>
      </c>
      <c r="C9" s="487" t="s">
        <v>1239</v>
      </c>
      <c r="D9" s="449">
        <f>SUM(D4:D8)</f>
        <v>25079</v>
      </c>
      <c r="E9" s="449">
        <f>SUM(E4:E8)</f>
        <v>25964</v>
      </c>
      <c r="F9" s="681"/>
      <c r="G9" s="488"/>
      <c r="H9" s="449"/>
      <c r="I9" s="446"/>
      <c r="J9" s="445"/>
      <c r="K9" s="490"/>
      <c r="L9" s="490"/>
      <c r="M9" s="490"/>
    </row>
    <row r="10" spans="1:13" ht="36">
      <c r="A10" s="485">
        <v>8</v>
      </c>
      <c r="B10" s="486" t="s">
        <v>1240</v>
      </c>
      <c r="C10" s="487" t="s">
        <v>1241</v>
      </c>
      <c r="D10" s="445">
        <v>47</v>
      </c>
      <c r="E10" s="445">
        <v>47</v>
      </c>
      <c r="F10" s="681"/>
      <c r="G10" s="488"/>
      <c r="H10" s="445"/>
      <c r="I10" s="446"/>
      <c r="J10" s="445"/>
      <c r="K10" s="490"/>
      <c r="L10" s="490"/>
      <c r="M10" s="490"/>
    </row>
    <row r="11" spans="1:13" ht="36">
      <c r="A11" s="485">
        <v>9</v>
      </c>
      <c r="B11" s="486" t="s">
        <v>1242</v>
      </c>
      <c r="C11" s="487" t="s">
        <v>1243</v>
      </c>
      <c r="D11" s="445">
        <v>2193</v>
      </c>
      <c r="E11" s="445">
        <v>2193</v>
      </c>
      <c r="F11" s="681"/>
      <c r="G11" s="488"/>
      <c r="H11" s="445"/>
      <c r="I11" s="446"/>
      <c r="J11" s="445"/>
      <c r="K11" s="490"/>
      <c r="L11" s="490"/>
      <c r="M11" s="490"/>
    </row>
    <row r="12" spans="1:13" ht="36">
      <c r="A12" s="485">
        <v>10</v>
      </c>
      <c r="B12" s="486" t="s">
        <v>1244</v>
      </c>
      <c r="C12" s="487" t="s">
        <v>1243</v>
      </c>
      <c r="D12" s="445">
        <v>1050</v>
      </c>
      <c r="E12" s="445">
        <v>1143</v>
      </c>
      <c r="F12" s="681"/>
      <c r="G12" s="488"/>
      <c r="H12" s="445"/>
      <c r="I12" s="446"/>
      <c r="J12" s="445"/>
      <c r="K12" s="490"/>
      <c r="L12" s="490"/>
      <c r="M12" s="490"/>
    </row>
    <row r="13" spans="1:13" ht="18">
      <c r="A13" s="485">
        <v>11</v>
      </c>
      <c r="B13" s="491" t="s">
        <v>1245</v>
      </c>
      <c r="C13" s="487" t="s">
        <v>1246</v>
      </c>
      <c r="D13" s="449">
        <f>SUM(D10:D12)</f>
        <v>3290</v>
      </c>
      <c r="E13" s="449">
        <f>SUM(E10:E12)</f>
        <v>3383</v>
      </c>
      <c r="F13" s="681"/>
      <c r="G13" s="488"/>
      <c r="H13" s="449"/>
      <c r="I13" s="446"/>
      <c r="J13" s="445"/>
      <c r="K13" s="492"/>
      <c r="L13" s="492"/>
      <c r="M13" s="492"/>
    </row>
    <row r="14" spans="1:13" ht="18">
      <c r="A14" s="485">
        <v>12</v>
      </c>
      <c r="B14" s="491" t="s">
        <v>1181</v>
      </c>
      <c r="C14" s="487" t="s">
        <v>1247</v>
      </c>
      <c r="D14" s="449">
        <v>352</v>
      </c>
      <c r="E14" s="449">
        <v>352</v>
      </c>
      <c r="F14" s="681"/>
      <c r="G14" s="488"/>
      <c r="H14" s="449"/>
      <c r="I14" s="446"/>
      <c r="J14" s="445"/>
      <c r="K14" s="492"/>
      <c r="L14" s="492"/>
      <c r="M14" s="492"/>
    </row>
    <row r="15" spans="1:13" ht="36">
      <c r="A15" s="485">
        <v>13</v>
      </c>
      <c r="B15" s="491" t="s">
        <v>188</v>
      </c>
      <c r="C15" s="487"/>
      <c r="D15" s="449">
        <f>+D9+D13+D14</f>
        <v>28721</v>
      </c>
      <c r="E15" s="449">
        <f>+E9+E13+E14</f>
        <v>29699</v>
      </c>
      <c r="F15" s="681"/>
      <c r="G15" s="493"/>
      <c r="H15" s="445"/>
      <c r="I15" s="446"/>
      <c r="J15" s="445"/>
      <c r="K15" s="490"/>
      <c r="L15" s="490"/>
      <c r="M15" s="490"/>
    </row>
    <row r="16" spans="1:13" ht="18">
      <c r="A16" s="485">
        <v>14</v>
      </c>
      <c r="B16" s="494" t="s">
        <v>1248</v>
      </c>
      <c r="C16" s="434" t="s">
        <v>1249</v>
      </c>
      <c r="D16" s="485">
        <v>3408</v>
      </c>
      <c r="E16" s="485">
        <v>3495</v>
      </c>
      <c r="F16" s="681"/>
      <c r="G16" s="485"/>
      <c r="H16" s="445"/>
      <c r="I16" s="446"/>
      <c r="J16" s="445"/>
      <c r="K16" s="490"/>
      <c r="L16" s="490"/>
      <c r="M16" s="490"/>
    </row>
    <row r="17" spans="1:13" ht="18">
      <c r="A17" s="485">
        <v>15</v>
      </c>
      <c r="B17" s="494" t="s">
        <v>1250</v>
      </c>
      <c r="C17" s="434" t="s">
        <v>257</v>
      </c>
      <c r="D17" s="485">
        <v>2552</v>
      </c>
      <c r="E17" s="485">
        <v>2552</v>
      </c>
      <c r="F17" s="681"/>
      <c r="G17" s="485"/>
      <c r="H17" s="445"/>
      <c r="I17" s="446"/>
      <c r="J17" s="445"/>
      <c r="K17" s="490"/>
      <c r="L17" s="490"/>
      <c r="M17" s="490"/>
    </row>
    <row r="18" spans="1:13" ht="36">
      <c r="A18" s="485">
        <v>16</v>
      </c>
      <c r="B18" s="495" t="s">
        <v>1251</v>
      </c>
      <c r="C18" s="434"/>
      <c r="D18" s="496">
        <f>SUM(D16:D17)</f>
        <v>5960</v>
      </c>
      <c r="E18" s="496">
        <f>SUM(E16:E17)</f>
        <v>6047</v>
      </c>
      <c r="F18" s="681"/>
      <c r="G18" s="493"/>
      <c r="H18" s="445"/>
      <c r="I18" s="446"/>
      <c r="J18" s="445"/>
      <c r="K18" s="490"/>
      <c r="L18" s="490"/>
      <c r="M18" s="490"/>
    </row>
    <row r="19" spans="1:13" ht="36">
      <c r="A19" s="485">
        <v>18</v>
      </c>
      <c r="B19" s="495" t="s">
        <v>1252</v>
      </c>
      <c r="C19" s="434" t="s">
        <v>1229</v>
      </c>
      <c r="D19" s="496">
        <v>32477</v>
      </c>
      <c r="E19" s="496">
        <v>34621</v>
      </c>
      <c r="F19" s="682"/>
      <c r="G19" s="493">
        <f>+F4/E19</f>
        <v>0.9826405938592184</v>
      </c>
      <c r="H19" s="445"/>
      <c r="I19" s="446"/>
      <c r="J19" s="445"/>
      <c r="K19" s="490"/>
      <c r="L19" s="490"/>
      <c r="M19" s="490"/>
    </row>
    <row r="20" spans="1:13" ht="23.25" customHeight="1">
      <c r="A20" s="485">
        <v>20</v>
      </c>
      <c r="B20" s="495" t="s">
        <v>1253</v>
      </c>
      <c r="C20" s="434" t="s">
        <v>208</v>
      </c>
      <c r="D20" s="485"/>
      <c r="E20" s="485">
        <v>40</v>
      </c>
      <c r="F20" s="485">
        <v>40</v>
      </c>
      <c r="G20" s="488">
        <f>SUM(F20/E20)</f>
        <v>1</v>
      </c>
      <c r="H20" s="445"/>
      <c r="I20" s="446"/>
      <c r="J20" s="445"/>
      <c r="K20" s="490"/>
      <c r="L20" s="490"/>
      <c r="M20" s="490"/>
    </row>
    <row r="21" spans="1:13" ht="18.75" thickBot="1">
      <c r="A21" s="485">
        <v>21</v>
      </c>
      <c r="B21" s="497" t="s">
        <v>1254</v>
      </c>
      <c r="C21" s="434" t="s">
        <v>257</v>
      </c>
      <c r="D21" s="485">
        <v>2552</v>
      </c>
      <c r="E21" s="485">
        <v>2059</v>
      </c>
      <c r="F21" s="485">
        <v>2060</v>
      </c>
      <c r="G21" s="488">
        <f>SUM(F21/E21)</f>
        <v>1.0004856726566294</v>
      </c>
      <c r="H21" s="445"/>
      <c r="I21" s="446"/>
      <c r="J21" s="445"/>
      <c r="K21" s="490"/>
      <c r="L21" s="490"/>
      <c r="M21" s="490"/>
    </row>
    <row r="22" spans="1:13" s="502" customFormat="1" ht="36.75" thickTop="1">
      <c r="A22" s="501">
        <v>22</v>
      </c>
      <c r="B22" s="498" t="s">
        <v>1255</v>
      </c>
      <c r="C22" s="499" t="s">
        <v>329</v>
      </c>
      <c r="D22" s="501">
        <f>+D19+D20+D21</f>
        <v>35029</v>
      </c>
      <c r="E22" s="501">
        <f>+E19+E20+E21</f>
        <v>36720</v>
      </c>
      <c r="F22" s="501">
        <f>SUM(F4:F21)</f>
        <v>36120</v>
      </c>
      <c r="G22" s="493">
        <f>SUM(F22/E22)</f>
        <v>0.9836601307189542</v>
      </c>
      <c r="H22" s="501" t="s">
        <v>1197</v>
      </c>
      <c r="I22" s="499"/>
      <c r="J22" s="501">
        <f>SUM(J4:J14)</f>
        <v>35029</v>
      </c>
      <c r="K22" s="501">
        <f>SUM(K4:K14)</f>
        <v>36720</v>
      </c>
      <c r="L22" s="501">
        <f>SUM(L4:L14)</f>
        <v>36067</v>
      </c>
      <c r="M22" s="493">
        <f>+L22/K22</f>
        <v>0.9822167755991286</v>
      </c>
    </row>
  </sheetData>
  <sheetProtection/>
  <mergeCells count="1">
    <mergeCell ref="F4:F19"/>
  </mergeCells>
  <printOptions/>
  <pageMargins left="0.7" right="0.7" top="0.75" bottom="0.75" header="0.3" footer="0.3"/>
  <pageSetup fitToHeight="1" fitToWidth="1" horizontalDpi="600" verticalDpi="600" orientation="portrait" paperSize="9" scale="34" r:id="rId1"/>
  <headerFooter>
    <oddHeader>&amp;LMagyarpolányi Hosszú-hegyi Német Nemzetiségi Óvoda és Egységes Óvoda-bölcsőde&amp;C2015. évi költségvetési mérleg&amp;R20. melléklet a 6/2016. (V. 31.)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 topLeftCell="C1">
      <selection activeCell="I7" sqref="I7"/>
    </sheetView>
  </sheetViews>
  <sheetFormatPr defaultColWidth="9.00390625" defaultRowHeight="12.75"/>
  <cols>
    <col min="2" max="2" width="29.125" style="0" bestFit="1" customWidth="1"/>
    <col min="3" max="3" width="57.00390625" style="0" bestFit="1" customWidth="1"/>
    <col min="4" max="4" width="41.00390625" style="0" bestFit="1" customWidth="1"/>
    <col min="5" max="6" width="15.00390625" style="0" bestFit="1" customWidth="1"/>
    <col min="7" max="8" width="13.375" style="0" bestFit="1" customWidth="1"/>
    <col min="9" max="9" width="21.25390625" style="0" bestFit="1" customWidth="1"/>
  </cols>
  <sheetData>
    <row r="1" spans="1:9" ht="18">
      <c r="A1" s="430"/>
      <c r="B1" s="455"/>
      <c r="C1" s="430"/>
      <c r="D1" s="430"/>
      <c r="E1" s="430"/>
      <c r="F1" s="430"/>
      <c r="G1" s="430"/>
      <c r="H1" s="458"/>
      <c r="I1" s="458" t="s">
        <v>0</v>
      </c>
    </row>
    <row r="2" spans="1:9" ht="18">
      <c r="A2" s="503"/>
      <c r="B2" s="504" t="s">
        <v>1</v>
      </c>
      <c r="C2" s="459" t="s">
        <v>2</v>
      </c>
      <c r="D2" s="459" t="s">
        <v>3</v>
      </c>
      <c r="E2" s="459" t="s">
        <v>4</v>
      </c>
      <c r="F2" s="459" t="s">
        <v>5</v>
      </c>
      <c r="G2" s="459" t="s">
        <v>6</v>
      </c>
      <c r="H2" s="459" t="s">
        <v>7</v>
      </c>
      <c r="I2" s="459" t="s">
        <v>8</v>
      </c>
    </row>
    <row r="3" spans="1:9" ht="126">
      <c r="A3" s="505">
        <v>1</v>
      </c>
      <c r="B3" s="506" t="s">
        <v>473</v>
      </c>
      <c r="C3" s="460" t="s">
        <v>1256</v>
      </c>
      <c r="D3" s="460"/>
      <c r="E3" s="460" t="s">
        <v>1257</v>
      </c>
      <c r="F3" s="460" t="s">
        <v>1188</v>
      </c>
      <c r="G3" s="460" t="s">
        <v>1258</v>
      </c>
      <c r="H3" s="460" t="s">
        <v>1190</v>
      </c>
      <c r="I3" s="460" t="s">
        <v>1259</v>
      </c>
    </row>
    <row r="4" spans="1:9" ht="18">
      <c r="A4" s="505">
        <v>2</v>
      </c>
      <c r="B4" s="683" t="s">
        <v>1260</v>
      </c>
      <c r="C4" s="689" t="s">
        <v>1261</v>
      </c>
      <c r="D4" s="461" t="s">
        <v>1193</v>
      </c>
      <c r="E4" s="463">
        <f>SUM(F4:I4)</f>
        <v>16131</v>
      </c>
      <c r="F4" s="463">
        <v>12334</v>
      </c>
      <c r="G4" s="463">
        <v>3311</v>
      </c>
      <c r="H4" s="463">
        <v>486</v>
      </c>
      <c r="I4" s="463">
        <v>0</v>
      </c>
    </row>
    <row r="5" spans="1:9" ht="18">
      <c r="A5" s="505">
        <v>3</v>
      </c>
      <c r="B5" s="684"/>
      <c r="C5" s="686"/>
      <c r="D5" s="461" t="s">
        <v>392</v>
      </c>
      <c r="E5" s="463">
        <f>SUM(F5:I5)</f>
        <v>17066</v>
      </c>
      <c r="F5" s="463">
        <v>12997</v>
      </c>
      <c r="G5" s="463">
        <v>3716</v>
      </c>
      <c r="H5" s="463">
        <v>353</v>
      </c>
      <c r="I5" s="463">
        <v>0</v>
      </c>
    </row>
    <row r="6" spans="1:9" ht="18">
      <c r="A6" s="505">
        <v>4</v>
      </c>
      <c r="B6" s="684"/>
      <c r="C6" s="686"/>
      <c r="D6" s="461" t="s">
        <v>393</v>
      </c>
      <c r="E6" s="463">
        <f>SUM(F6:I6)</f>
        <v>17066</v>
      </c>
      <c r="F6" s="463">
        <v>12997</v>
      </c>
      <c r="G6" s="463">
        <v>3716</v>
      </c>
      <c r="H6" s="463">
        <v>353</v>
      </c>
      <c r="I6" s="463">
        <v>0</v>
      </c>
    </row>
    <row r="7" spans="1:9" ht="18">
      <c r="A7" s="505">
        <v>5</v>
      </c>
      <c r="B7" s="685"/>
      <c r="C7" s="687"/>
      <c r="D7" s="461" t="s">
        <v>1173</v>
      </c>
      <c r="E7" s="467">
        <f>(E6/E5)</f>
        <v>1</v>
      </c>
      <c r="F7" s="467">
        <f>(F6/F5)</f>
        <v>1</v>
      </c>
      <c r="G7" s="467">
        <f>(G6/G5)</f>
        <v>1</v>
      </c>
      <c r="H7" s="467">
        <f>(H6/H5)</f>
        <v>1</v>
      </c>
      <c r="I7" s="467"/>
    </row>
    <row r="8" spans="1:9" ht="18">
      <c r="A8" s="505">
        <v>6</v>
      </c>
      <c r="B8" s="683" t="s">
        <v>478</v>
      </c>
      <c r="C8" s="689" t="s">
        <v>1262</v>
      </c>
      <c r="D8" s="461" t="s">
        <v>1193</v>
      </c>
      <c r="E8" s="463">
        <f>SUM(F8:I8)</f>
        <v>4364</v>
      </c>
      <c r="F8" s="463">
        <v>928</v>
      </c>
      <c r="G8" s="463">
        <v>252</v>
      </c>
      <c r="H8" s="463">
        <v>2231</v>
      </c>
      <c r="I8" s="463">
        <v>953</v>
      </c>
    </row>
    <row r="9" spans="1:9" ht="18">
      <c r="A9" s="505">
        <v>7</v>
      </c>
      <c r="B9" s="684"/>
      <c r="C9" s="686"/>
      <c r="D9" s="461" t="s">
        <v>392</v>
      </c>
      <c r="E9" s="463">
        <f>SUM(F9:I9)</f>
        <v>5047</v>
      </c>
      <c r="F9" s="463">
        <v>989</v>
      </c>
      <c r="G9" s="463">
        <v>270</v>
      </c>
      <c r="H9" s="463">
        <v>2276</v>
      </c>
      <c r="I9" s="463">
        <v>1512</v>
      </c>
    </row>
    <row r="10" spans="1:9" ht="18">
      <c r="A10" s="505">
        <v>8</v>
      </c>
      <c r="B10" s="684"/>
      <c r="C10" s="686"/>
      <c r="D10" s="461" t="s">
        <v>393</v>
      </c>
      <c r="E10" s="463">
        <f>SUM(F10:I10)</f>
        <v>4394</v>
      </c>
      <c r="F10" s="463">
        <v>989</v>
      </c>
      <c r="G10" s="463">
        <v>270</v>
      </c>
      <c r="H10" s="463">
        <v>2276</v>
      </c>
      <c r="I10" s="463">
        <v>859</v>
      </c>
    </row>
    <row r="11" spans="1:9" ht="18">
      <c r="A11" s="505">
        <v>9</v>
      </c>
      <c r="B11" s="685"/>
      <c r="C11" s="687"/>
      <c r="D11" s="461" t="s">
        <v>1173</v>
      </c>
      <c r="E11" s="467">
        <f>(E10/E9)</f>
        <v>0.8706162076481078</v>
      </c>
      <c r="F11" s="467">
        <f>(F10/F9)</f>
        <v>1</v>
      </c>
      <c r="G11" s="467">
        <f>(G10/G9)</f>
        <v>1</v>
      </c>
      <c r="H11" s="467">
        <f>(H10/H9)</f>
        <v>1</v>
      </c>
      <c r="I11" s="463">
        <v>0</v>
      </c>
    </row>
    <row r="12" spans="1:9" ht="18">
      <c r="A12" s="505">
        <v>10</v>
      </c>
      <c r="B12" s="683" t="s">
        <v>1263</v>
      </c>
      <c r="C12" s="677" t="s">
        <v>1264</v>
      </c>
      <c r="D12" s="461" t="s">
        <v>1193</v>
      </c>
      <c r="E12" s="463">
        <f>SUM(F12:I12)</f>
        <v>8451</v>
      </c>
      <c r="F12" s="463">
        <v>6634</v>
      </c>
      <c r="G12" s="463">
        <v>1763</v>
      </c>
      <c r="H12" s="463">
        <v>54</v>
      </c>
      <c r="I12" s="463">
        <v>0</v>
      </c>
    </row>
    <row r="13" spans="1:9" ht="18">
      <c r="A13" s="505">
        <v>11</v>
      </c>
      <c r="B13" s="684"/>
      <c r="C13" s="686"/>
      <c r="D13" s="461" t="s">
        <v>392</v>
      </c>
      <c r="E13" s="463">
        <f>SUM(F13:I13)</f>
        <v>8442</v>
      </c>
      <c r="F13" s="463">
        <v>6444</v>
      </c>
      <c r="G13" s="463">
        <v>1958</v>
      </c>
      <c r="H13" s="463">
        <v>40</v>
      </c>
      <c r="I13" s="463">
        <v>0</v>
      </c>
    </row>
    <row r="14" spans="1:9" ht="18">
      <c r="A14" s="505">
        <v>12</v>
      </c>
      <c r="B14" s="684"/>
      <c r="C14" s="686"/>
      <c r="D14" s="461" t="s">
        <v>393</v>
      </c>
      <c r="E14" s="463">
        <f>SUM(F14:I14)</f>
        <v>8442</v>
      </c>
      <c r="F14" s="463">
        <v>6444</v>
      </c>
      <c r="G14" s="463">
        <v>1958</v>
      </c>
      <c r="H14" s="463">
        <v>40</v>
      </c>
      <c r="I14" s="463">
        <v>0</v>
      </c>
    </row>
    <row r="15" spans="1:9" ht="18">
      <c r="A15" s="505">
        <v>13</v>
      </c>
      <c r="B15" s="685"/>
      <c r="C15" s="687"/>
      <c r="D15" s="461" t="s">
        <v>1173</v>
      </c>
      <c r="E15" s="467">
        <f>(E14/E13)</f>
        <v>1</v>
      </c>
      <c r="F15" s="467">
        <f>(F14/F13)</f>
        <v>1</v>
      </c>
      <c r="G15" s="467">
        <f>(G14/G13)</f>
        <v>1</v>
      </c>
      <c r="H15" s="467">
        <f>(H14/H13)</f>
        <v>1</v>
      </c>
      <c r="I15" s="463">
        <v>0</v>
      </c>
    </row>
    <row r="16" spans="1:9" ht="18">
      <c r="A16" s="505">
        <v>10</v>
      </c>
      <c r="B16" s="683">
        <v>96015</v>
      </c>
      <c r="C16" s="677" t="s">
        <v>1265</v>
      </c>
      <c r="D16" s="461" t="s">
        <v>1193</v>
      </c>
      <c r="E16" s="463">
        <f>SUM(F16:I16)</f>
        <v>6083</v>
      </c>
      <c r="F16" s="463">
        <v>999</v>
      </c>
      <c r="G16" s="463">
        <v>256</v>
      </c>
      <c r="H16" s="463">
        <v>4778</v>
      </c>
      <c r="I16" s="463">
        <v>50</v>
      </c>
    </row>
    <row r="17" spans="1:9" ht="18">
      <c r="A17" s="505">
        <v>11</v>
      </c>
      <c r="B17" s="684"/>
      <c r="C17" s="686"/>
      <c r="D17" s="461" t="s">
        <v>392</v>
      </c>
      <c r="E17" s="463">
        <f>SUM(F17:I17)</f>
        <v>6165</v>
      </c>
      <c r="F17" s="463">
        <v>1036</v>
      </c>
      <c r="G17" s="463">
        <v>278</v>
      </c>
      <c r="H17" s="463">
        <v>4839</v>
      </c>
      <c r="I17" s="463">
        <v>12</v>
      </c>
    </row>
    <row r="18" spans="1:9" ht="18">
      <c r="A18" s="505">
        <v>12</v>
      </c>
      <c r="B18" s="684"/>
      <c r="C18" s="686"/>
      <c r="D18" s="461" t="s">
        <v>393</v>
      </c>
      <c r="E18" s="463">
        <f>SUM(F18:I18)</f>
        <v>6165</v>
      </c>
      <c r="F18" s="463">
        <v>1036</v>
      </c>
      <c r="G18" s="463">
        <v>278</v>
      </c>
      <c r="H18" s="463">
        <v>4839</v>
      </c>
      <c r="I18" s="463">
        <v>12</v>
      </c>
    </row>
    <row r="19" spans="1:9" ht="18">
      <c r="A19" s="505">
        <v>13</v>
      </c>
      <c r="B19" s="685"/>
      <c r="C19" s="687"/>
      <c r="D19" s="461" t="s">
        <v>1173</v>
      </c>
      <c r="E19" s="467">
        <f>(E18/E17)</f>
        <v>1</v>
      </c>
      <c r="F19" s="467">
        <f>(F18/F17)</f>
        <v>1</v>
      </c>
      <c r="G19" s="467">
        <f>(G18/G17)</f>
        <v>1</v>
      </c>
      <c r="H19" s="467">
        <f>(H18/H17)</f>
        <v>1</v>
      </c>
      <c r="I19" s="463">
        <v>0</v>
      </c>
    </row>
    <row r="20" spans="1:9" ht="18">
      <c r="A20" s="459">
        <v>14</v>
      </c>
      <c r="B20" s="688" t="s">
        <v>352</v>
      </c>
      <c r="C20" s="688"/>
      <c r="D20" s="507" t="s">
        <v>1198</v>
      </c>
      <c r="E20" s="462">
        <f aca="true" t="shared" si="0" ref="E20:I22">SUM(E4+E8+E12+E16)</f>
        <v>35029</v>
      </c>
      <c r="F20" s="462">
        <f t="shared" si="0"/>
        <v>20895</v>
      </c>
      <c r="G20" s="462">
        <f t="shared" si="0"/>
        <v>5582</v>
      </c>
      <c r="H20" s="462">
        <f t="shared" si="0"/>
        <v>7549</v>
      </c>
      <c r="I20" s="462">
        <f t="shared" si="0"/>
        <v>1003</v>
      </c>
    </row>
    <row r="21" spans="1:9" ht="18">
      <c r="A21" s="459">
        <v>15</v>
      </c>
      <c r="B21" s="688"/>
      <c r="C21" s="688"/>
      <c r="D21" s="507" t="s">
        <v>1199</v>
      </c>
      <c r="E21" s="462">
        <f t="shared" si="0"/>
        <v>36720</v>
      </c>
      <c r="F21" s="462">
        <f t="shared" si="0"/>
        <v>21466</v>
      </c>
      <c r="G21" s="462">
        <f t="shared" si="0"/>
        <v>6222</v>
      </c>
      <c r="H21" s="462">
        <f t="shared" si="0"/>
        <v>7508</v>
      </c>
      <c r="I21" s="462">
        <f t="shared" si="0"/>
        <v>1524</v>
      </c>
    </row>
    <row r="22" spans="1:9" ht="18">
      <c r="A22" s="459">
        <v>16</v>
      </c>
      <c r="B22" s="688"/>
      <c r="C22" s="688"/>
      <c r="D22" s="507" t="s">
        <v>1200</v>
      </c>
      <c r="E22" s="462">
        <f t="shared" si="0"/>
        <v>36067</v>
      </c>
      <c r="F22" s="462">
        <f t="shared" si="0"/>
        <v>21466</v>
      </c>
      <c r="G22" s="462">
        <f t="shared" si="0"/>
        <v>6222</v>
      </c>
      <c r="H22" s="462">
        <f t="shared" si="0"/>
        <v>7508</v>
      </c>
      <c r="I22" s="462">
        <f t="shared" si="0"/>
        <v>871</v>
      </c>
    </row>
    <row r="23" spans="1:9" ht="18">
      <c r="A23" s="459">
        <v>17</v>
      </c>
      <c r="B23" s="688"/>
      <c r="C23" s="688"/>
      <c r="D23" s="461" t="s">
        <v>1173</v>
      </c>
      <c r="E23" s="467">
        <f>(E22/E21)</f>
        <v>0.9822167755991286</v>
      </c>
      <c r="F23" s="467">
        <f>(F22/F21)</f>
        <v>1</v>
      </c>
      <c r="G23" s="467">
        <f>(G22/G21)</f>
        <v>1</v>
      </c>
      <c r="H23" s="467">
        <f>(H22/H21)</f>
        <v>1</v>
      </c>
      <c r="I23" s="467">
        <f>(I22/I21)</f>
        <v>0.571522309711286</v>
      </c>
    </row>
  </sheetData>
  <sheetProtection/>
  <mergeCells count="9">
    <mergeCell ref="B16:B19"/>
    <mergeCell ref="C16:C19"/>
    <mergeCell ref="B20:C23"/>
    <mergeCell ref="B4:B7"/>
    <mergeCell ref="C4:C7"/>
    <mergeCell ref="B8:B11"/>
    <mergeCell ref="C8:C11"/>
    <mergeCell ref="B12:B15"/>
    <mergeCell ref="C12:C15"/>
  </mergeCells>
  <printOptions/>
  <pageMargins left="0.7" right="0.7" top="0.75" bottom="0.75" header="0.3" footer="0.3"/>
  <pageSetup horizontalDpi="600" verticalDpi="600" orientation="landscape" paperSize="9" scale="59" r:id="rId1"/>
  <headerFooter>
    <oddHeader>&amp;LMagyarpolányi Hosszú-hegyi
Német Nemzetiségi Óvoda és Egységes Óvoda-bölcsőde&amp;C2015. évi kiadások&amp;R21. melléklet a 6/2016. (V. 31.)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Layout" workbookViewId="0" topLeftCell="B1">
      <selection activeCell="B5" sqref="B5"/>
    </sheetView>
  </sheetViews>
  <sheetFormatPr defaultColWidth="9.00390625" defaultRowHeight="12.75"/>
  <cols>
    <col min="2" max="2" width="90.875" style="0" customWidth="1"/>
    <col min="3" max="4" width="15.875" style="0" customWidth="1"/>
    <col min="5" max="5" width="13.625" style="0" customWidth="1"/>
  </cols>
  <sheetData>
    <row r="1" spans="1:5" ht="19.5">
      <c r="A1" s="508"/>
      <c r="B1" s="509" t="s">
        <v>1</v>
      </c>
      <c r="C1" s="509" t="s">
        <v>2</v>
      </c>
      <c r="D1" s="509" t="s">
        <v>3</v>
      </c>
      <c r="E1" s="509" t="s">
        <v>4</v>
      </c>
    </row>
    <row r="2" spans="1:5" ht="36">
      <c r="A2" s="508" t="s">
        <v>1201</v>
      </c>
      <c r="B2" s="508" t="s">
        <v>405</v>
      </c>
      <c r="C2" s="508" t="s">
        <v>498</v>
      </c>
      <c r="D2" s="508" t="s">
        <v>499</v>
      </c>
      <c r="E2" s="508" t="s">
        <v>500</v>
      </c>
    </row>
    <row r="3" spans="1:5" ht="19.5">
      <c r="A3" s="510">
        <v>1</v>
      </c>
      <c r="B3" s="510" t="s">
        <v>502</v>
      </c>
      <c r="C3" s="511"/>
      <c r="D3" s="511"/>
      <c r="E3" s="511"/>
    </row>
    <row r="4" spans="1:5" ht="18">
      <c r="A4" s="510">
        <v>2</v>
      </c>
      <c r="B4" s="512" t="s">
        <v>1266</v>
      </c>
      <c r="C4" s="513">
        <v>0</v>
      </c>
      <c r="D4" s="513"/>
      <c r="E4" s="513">
        <v>0</v>
      </c>
    </row>
    <row r="5" spans="1:5" ht="18">
      <c r="A5" s="510">
        <v>3</v>
      </c>
      <c r="B5" s="512" t="s">
        <v>1203</v>
      </c>
      <c r="C5" s="513">
        <v>0</v>
      </c>
      <c r="D5" s="513"/>
      <c r="E5" s="513">
        <v>514</v>
      </c>
    </row>
    <row r="6" spans="1:5" ht="18">
      <c r="A6" s="510">
        <v>4</v>
      </c>
      <c r="B6" s="512" t="s">
        <v>1267</v>
      </c>
      <c r="C6" s="513">
        <v>0</v>
      </c>
      <c r="D6" s="513"/>
      <c r="E6" s="513">
        <v>0</v>
      </c>
    </row>
    <row r="7" spans="1:5" ht="18">
      <c r="A7" s="510">
        <v>5</v>
      </c>
      <c r="B7" s="512" t="s">
        <v>1268</v>
      </c>
      <c r="C7" s="513">
        <v>0</v>
      </c>
      <c r="D7" s="513"/>
      <c r="E7" s="513">
        <v>0</v>
      </c>
    </row>
    <row r="8" spans="1:5" ht="36">
      <c r="A8" s="510">
        <v>6</v>
      </c>
      <c r="B8" s="512" t="s">
        <v>1206</v>
      </c>
      <c r="C8" s="513">
        <f>+C4+C5+C6+C7</f>
        <v>0</v>
      </c>
      <c r="D8" s="513"/>
      <c r="E8" s="513">
        <v>514</v>
      </c>
    </row>
    <row r="9" spans="1:5" ht="18">
      <c r="A9" s="510">
        <v>7</v>
      </c>
      <c r="B9" s="512" t="s">
        <v>1207</v>
      </c>
      <c r="C9" s="513">
        <v>0</v>
      </c>
      <c r="D9" s="513"/>
      <c r="E9" s="513">
        <v>0</v>
      </c>
    </row>
    <row r="10" spans="1:5" ht="18">
      <c r="A10" s="510">
        <v>8</v>
      </c>
      <c r="B10" s="512" t="s">
        <v>1208</v>
      </c>
      <c r="C10" s="513">
        <v>0</v>
      </c>
      <c r="D10" s="513"/>
      <c r="E10" s="513">
        <v>0</v>
      </c>
    </row>
    <row r="11" spans="1:5" ht="18">
      <c r="A11" s="510">
        <v>9</v>
      </c>
      <c r="B11" s="512" t="s">
        <v>1209</v>
      </c>
      <c r="C11" s="513">
        <f>+C9+C10</f>
        <v>0</v>
      </c>
      <c r="D11" s="513"/>
      <c r="E11" s="513">
        <v>0</v>
      </c>
    </row>
    <row r="12" spans="1:5" ht="18">
      <c r="A12" s="510">
        <v>10</v>
      </c>
      <c r="B12" s="512" t="s">
        <v>1210</v>
      </c>
      <c r="C12" s="513">
        <v>0</v>
      </c>
      <c r="D12" s="513"/>
      <c r="E12" s="513">
        <v>0</v>
      </c>
    </row>
    <row r="13" spans="1:5" ht="18">
      <c r="A13" s="510">
        <v>11</v>
      </c>
      <c r="B13" s="512" t="s">
        <v>1211</v>
      </c>
      <c r="C13" s="513">
        <v>0</v>
      </c>
      <c r="D13" s="513"/>
      <c r="E13" s="513">
        <v>0</v>
      </c>
    </row>
    <row r="14" spans="1:5" ht="18">
      <c r="A14" s="510">
        <v>12</v>
      </c>
      <c r="B14" s="512" t="s">
        <v>1212</v>
      </c>
      <c r="C14" s="513">
        <v>0</v>
      </c>
      <c r="D14" s="513"/>
      <c r="E14" s="513">
        <v>0</v>
      </c>
    </row>
    <row r="15" spans="1:5" ht="18">
      <c r="A15" s="510">
        <v>13</v>
      </c>
      <c r="B15" s="512" t="s">
        <v>1216</v>
      </c>
      <c r="C15" s="513">
        <v>0</v>
      </c>
      <c r="D15" s="513"/>
      <c r="E15" s="513">
        <v>39</v>
      </c>
    </row>
    <row r="16" spans="1:5" ht="18">
      <c r="A16" s="510">
        <v>14</v>
      </c>
      <c r="B16" s="512" t="s">
        <v>1269</v>
      </c>
      <c r="C16" s="513">
        <f>+C13+C14+C15</f>
        <v>0</v>
      </c>
      <c r="D16" s="513"/>
      <c r="E16" s="513">
        <v>39</v>
      </c>
    </row>
    <row r="17" spans="1:5" ht="18">
      <c r="A17" s="510">
        <v>15</v>
      </c>
      <c r="B17" s="512" t="s">
        <v>672</v>
      </c>
      <c r="C17" s="513">
        <v>1244</v>
      </c>
      <c r="D17" s="513"/>
      <c r="E17" s="513">
        <v>14</v>
      </c>
    </row>
    <row r="18" spans="1:5" ht="18">
      <c r="A18" s="510">
        <v>16</v>
      </c>
      <c r="B18" s="512" t="s">
        <v>1218</v>
      </c>
      <c r="C18" s="513">
        <v>0</v>
      </c>
      <c r="D18" s="513"/>
      <c r="E18" s="513">
        <v>0</v>
      </c>
    </row>
    <row r="19" spans="1:5" ht="18">
      <c r="A19" s="510">
        <v>17</v>
      </c>
      <c r="B19" s="512" t="s">
        <v>472</v>
      </c>
      <c r="C19" s="513">
        <f>+C8+C11+C12+C16+C17+C18</f>
        <v>1244</v>
      </c>
      <c r="D19" s="513"/>
      <c r="E19" s="513">
        <v>567</v>
      </c>
    </row>
    <row r="20" spans="1:5" ht="19.5">
      <c r="A20" s="510">
        <v>18</v>
      </c>
      <c r="B20" s="510" t="s">
        <v>683</v>
      </c>
      <c r="C20" s="511"/>
      <c r="D20" s="511"/>
      <c r="E20" s="513">
        <v>0</v>
      </c>
    </row>
    <row r="21" spans="1:5" ht="18">
      <c r="A21" s="510">
        <v>19</v>
      </c>
      <c r="B21" s="514" t="s">
        <v>685</v>
      </c>
      <c r="C21" s="515">
        <v>0</v>
      </c>
      <c r="D21" s="515"/>
      <c r="E21" s="513">
        <v>0</v>
      </c>
    </row>
    <row r="22" spans="1:5" ht="18">
      <c r="A22" s="510">
        <v>20</v>
      </c>
      <c r="B22" s="514" t="s">
        <v>687</v>
      </c>
      <c r="C22" s="515">
        <v>0</v>
      </c>
      <c r="D22" s="515"/>
      <c r="E22" s="513">
        <v>0</v>
      </c>
    </row>
    <row r="23" spans="1:5" ht="18">
      <c r="A23" s="510">
        <v>21</v>
      </c>
      <c r="B23" s="514" t="s">
        <v>689</v>
      </c>
      <c r="C23" s="515">
        <v>0</v>
      </c>
      <c r="D23" s="515"/>
      <c r="E23" s="513">
        <v>0</v>
      </c>
    </row>
    <row r="24" spans="1:5" ht="18">
      <c r="A24" s="510">
        <v>22</v>
      </c>
      <c r="B24" s="514" t="s">
        <v>691</v>
      </c>
      <c r="C24" s="515">
        <v>0</v>
      </c>
      <c r="D24" s="515"/>
      <c r="E24" s="513">
        <v>-1086</v>
      </c>
    </row>
    <row r="25" spans="1:5" ht="18">
      <c r="A25" s="510">
        <v>23</v>
      </c>
      <c r="B25" s="514" t="s">
        <v>693</v>
      </c>
      <c r="C25" s="515">
        <v>0</v>
      </c>
      <c r="D25" s="515"/>
      <c r="E25" s="513">
        <v>0</v>
      </c>
    </row>
    <row r="26" spans="1:5" ht="18">
      <c r="A26" s="510">
        <v>24</v>
      </c>
      <c r="B26" s="514" t="s">
        <v>695</v>
      </c>
      <c r="C26" s="515">
        <v>-1086</v>
      </c>
      <c r="D26" s="515"/>
      <c r="E26" s="513">
        <v>1001</v>
      </c>
    </row>
    <row r="27" spans="1:5" ht="18">
      <c r="A27" s="510">
        <v>25</v>
      </c>
      <c r="B27" s="512" t="s">
        <v>1270</v>
      </c>
      <c r="C27" s="513">
        <f>+C21+C22+C23+C24+C25+C26</f>
        <v>-1086</v>
      </c>
      <c r="D27" s="513"/>
      <c r="E27" s="513">
        <v>-85</v>
      </c>
    </row>
    <row r="28" spans="1:5" ht="18">
      <c r="A28" s="510">
        <v>26</v>
      </c>
      <c r="B28" s="512" t="s">
        <v>1220</v>
      </c>
      <c r="C28" s="513">
        <v>0</v>
      </c>
      <c r="D28" s="513"/>
      <c r="E28" s="513">
        <v>652</v>
      </c>
    </row>
    <row r="29" spans="1:5" ht="18">
      <c r="A29" s="510">
        <v>27</v>
      </c>
      <c r="B29" s="512" t="s">
        <v>1221</v>
      </c>
      <c r="C29" s="513">
        <v>0</v>
      </c>
      <c r="D29" s="513"/>
      <c r="E29" s="513">
        <v>0</v>
      </c>
    </row>
    <row r="30" spans="1:5" ht="18">
      <c r="A30" s="510">
        <v>28</v>
      </c>
      <c r="B30" s="514" t="s">
        <v>1222</v>
      </c>
      <c r="C30" s="515">
        <v>0</v>
      </c>
      <c r="D30" s="515"/>
      <c r="E30" s="513">
        <v>0</v>
      </c>
    </row>
    <row r="31" spans="1:5" ht="18">
      <c r="A31" s="510">
        <v>29</v>
      </c>
      <c r="B31" s="512" t="s">
        <v>1271</v>
      </c>
      <c r="C31" s="513">
        <f>+C28+C29+C30</f>
        <v>0</v>
      </c>
      <c r="D31" s="513"/>
      <c r="E31" s="513">
        <v>652</v>
      </c>
    </row>
    <row r="32" spans="1:5" ht="18">
      <c r="A32" s="510">
        <v>30</v>
      </c>
      <c r="B32" s="512" t="s">
        <v>797</v>
      </c>
      <c r="C32" s="513">
        <v>0</v>
      </c>
      <c r="D32" s="513"/>
      <c r="E32" s="513">
        <v>0</v>
      </c>
    </row>
    <row r="33" spans="1:5" ht="36">
      <c r="A33" s="510">
        <v>31</v>
      </c>
      <c r="B33" s="512" t="s">
        <v>799</v>
      </c>
      <c r="C33" s="513">
        <v>0</v>
      </c>
      <c r="D33" s="513"/>
      <c r="E33" s="513">
        <v>0</v>
      </c>
    </row>
    <row r="34" spans="1:5" ht="18">
      <c r="A34" s="510">
        <v>32</v>
      </c>
      <c r="B34" s="514" t="s">
        <v>801</v>
      </c>
      <c r="C34" s="515">
        <v>0</v>
      </c>
      <c r="D34" s="515"/>
      <c r="E34" s="513">
        <v>0</v>
      </c>
    </row>
    <row r="35" spans="1:5" ht="18">
      <c r="A35" s="510">
        <v>33</v>
      </c>
      <c r="B35" s="514" t="s">
        <v>803</v>
      </c>
      <c r="C35" s="515">
        <v>2330</v>
      </c>
      <c r="D35" s="515"/>
      <c r="E35" s="513">
        <v>0</v>
      </c>
    </row>
    <row r="36" spans="1:5" ht="18">
      <c r="A36" s="510">
        <v>34</v>
      </c>
      <c r="B36" s="514" t="s">
        <v>805</v>
      </c>
      <c r="C36" s="515">
        <v>0</v>
      </c>
      <c r="D36" s="515"/>
      <c r="E36" s="513">
        <v>0</v>
      </c>
    </row>
    <row r="37" spans="1:5" ht="18">
      <c r="A37" s="510">
        <v>35</v>
      </c>
      <c r="B37" s="512" t="s">
        <v>1224</v>
      </c>
      <c r="C37" s="513">
        <f>+C34+C35+C36</f>
        <v>2330</v>
      </c>
      <c r="D37" s="513"/>
      <c r="E37" s="513">
        <v>0</v>
      </c>
    </row>
    <row r="38" spans="1:5" ht="18">
      <c r="A38" s="510">
        <v>35</v>
      </c>
      <c r="B38" s="512" t="s">
        <v>1272</v>
      </c>
      <c r="C38" s="513">
        <f>+C27+C31+C32+C33+C37</f>
        <v>1244</v>
      </c>
      <c r="D38" s="513"/>
      <c r="E38" s="513">
        <v>567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1" r:id="rId1"/>
  <headerFooter>
    <oddHeader>&amp;LMagyarpolányi Hosszú-hegyi
Német Nemzetiségi Óvoda és Egységes Óvoda-bölcsőde&amp;C2015. évi mérleg&amp;R22. melléklet a 6/2016. (V. 31.)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Layout" workbookViewId="0" topLeftCell="A1">
      <selection activeCell="B15" sqref="B15"/>
    </sheetView>
  </sheetViews>
  <sheetFormatPr defaultColWidth="9.00390625" defaultRowHeight="12.75"/>
  <cols>
    <col min="2" max="2" width="73.375" style="0" customWidth="1"/>
  </cols>
  <sheetData>
    <row r="1" spans="1:3" ht="15">
      <c r="A1" s="200"/>
      <c r="B1" s="516" t="s">
        <v>1273</v>
      </c>
      <c r="C1" s="516" t="s">
        <v>2</v>
      </c>
    </row>
    <row r="2" spans="1:3" ht="30">
      <c r="A2" s="200" t="s">
        <v>1201</v>
      </c>
      <c r="B2" s="200" t="s">
        <v>405</v>
      </c>
      <c r="C2" s="200" t="s">
        <v>810</v>
      </c>
    </row>
    <row r="3" spans="1:3" ht="12.75">
      <c r="A3" s="203" t="s">
        <v>503</v>
      </c>
      <c r="B3" s="204" t="s">
        <v>811</v>
      </c>
      <c r="C3" s="205">
        <v>2100</v>
      </c>
    </row>
    <row r="4" spans="1:3" ht="12.75">
      <c r="A4" s="203" t="s">
        <v>505</v>
      </c>
      <c r="B4" s="204" t="s">
        <v>812</v>
      </c>
      <c r="C4" s="205">
        <v>36067</v>
      </c>
    </row>
    <row r="5" spans="1:3" ht="12.75">
      <c r="A5" s="201" t="s">
        <v>507</v>
      </c>
      <c r="B5" s="202" t="s">
        <v>813</v>
      </c>
      <c r="C5" s="206">
        <f>+C3-C4</f>
        <v>-33967</v>
      </c>
    </row>
    <row r="6" spans="1:3" ht="12.75">
      <c r="A6" s="203" t="s">
        <v>509</v>
      </c>
      <c r="B6" s="204" t="s">
        <v>814</v>
      </c>
      <c r="C6" s="205">
        <v>34020</v>
      </c>
    </row>
    <row r="7" spans="1:3" ht="12.75">
      <c r="A7" s="203" t="s">
        <v>511</v>
      </c>
      <c r="B7" s="204" t="s">
        <v>815</v>
      </c>
      <c r="C7" s="205">
        <v>0</v>
      </c>
    </row>
    <row r="8" spans="1:3" ht="12.75">
      <c r="A8" s="201" t="s">
        <v>513</v>
      </c>
      <c r="B8" s="202" t="s">
        <v>816</v>
      </c>
      <c r="C8" s="206">
        <f>+C6-C7</f>
        <v>34020</v>
      </c>
    </row>
    <row r="9" spans="1:3" ht="12.75">
      <c r="A9" s="201" t="s">
        <v>515</v>
      </c>
      <c r="B9" s="202" t="s">
        <v>817</v>
      </c>
      <c r="C9" s="206">
        <f>+C5+C8</f>
        <v>53</v>
      </c>
    </row>
    <row r="10" spans="1:3" ht="12.75">
      <c r="A10" s="203" t="s">
        <v>517</v>
      </c>
      <c r="B10" s="204" t="s">
        <v>818</v>
      </c>
      <c r="C10" s="205">
        <v>0</v>
      </c>
    </row>
    <row r="11" spans="1:3" ht="12.75">
      <c r="A11" s="203" t="s">
        <v>519</v>
      </c>
      <c r="B11" s="204" t="s">
        <v>819</v>
      </c>
      <c r="C11" s="205">
        <v>0</v>
      </c>
    </row>
    <row r="12" spans="1:3" ht="12.75">
      <c r="A12" s="201" t="s">
        <v>521</v>
      </c>
      <c r="B12" s="202" t="s">
        <v>820</v>
      </c>
      <c r="C12" s="206">
        <v>0</v>
      </c>
    </row>
    <row r="13" spans="1:3" ht="12.75">
      <c r="A13" s="203" t="s">
        <v>523</v>
      </c>
      <c r="B13" s="204" t="s">
        <v>821</v>
      </c>
      <c r="C13" s="205">
        <v>0</v>
      </c>
    </row>
    <row r="14" spans="1:3" ht="12.75">
      <c r="A14" s="203" t="s">
        <v>525</v>
      </c>
      <c r="B14" s="204" t="s">
        <v>822</v>
      </c>
      <c r="C14" s="205">
        <v>0</v>
      </c>
    </row>
    <row r="15" spans="1:3" ht="12.75">
      <c r="A15" s="201" t="s">
        <v>527</v>
      </c>
      <c r="B15" s="202" t="s">
        <v>823</v>
      </c>
      <c r="C15" s="206">
        <v>0</v>
      </c>
    </row>
    <row r="16" spans="1:3" ht="12.75">
      <c r="A16" s="201" t="s">
        <v>529</v>
      </c>
      <c r="B16" s="202" t="s">
        <v>824</v>
      </c>
      <c r="C16" s="206">
        <v>0</v>
      </c>
    </row>
    <row r="17" spans="1:3" ht="12.75">
      <c r="A17" s="201" t="s">
        <v>531</v>
      </c>
      <c r="B17" s="202" t="s">
        <v>825</v>
      </c>
      <c r="C17" s="206">
        <f>+C9</f>
        <v>53</v>
      </c>
    </row>
    <row r="18" spans="1:3" ht="12.75">
      <c r="A18" s="201" t="s">
        <v>533</v>
      </c>
      <c r="B18" s="202" t="s">
        <v>826</v>
      </c>
      <c r="C18" s="206">
        <v>53</v>
      </c>
    </row>
    <row r="19" spans="1:3" ht="12.75">
      <c r="A19" s="201" t="s">
        <v>535</v>
      </c>
      <c r="B19" s="202" t="s">
        <v>827</v>
      </c>
      <c r="C19" s="206">
        <v>53</v>
      </c>
    </row>
    <row r="20" spans="1:3" ht="12.75">
      <c r="A20" s="201" t="s">
        <v>537</v>
      </c>
      <c r="B20" s="202" t="s">
        <v>828</v>
      </c>
      <c r="C20" s="206">
        <v>0</v>
      </c>
    </row>
    <row r="21" spans="1:3" ht="12.75">
      <c r="A21" s="201" t="s">
        <v>539</v>
      </c>
      <c r="B21" s="202" t="s">
        <v>829</v>
      </c>
      <c r="C21" s="206">
        <v>0</v>
      </c>
    </row>
  </sheetData>
  <sheetProtection/>
  <printOptions/>
  <pageMargins left="0.7" right="0.7" top="0.8588541666666667" bottom="0.75" header="0.3" footer="0.3"/>
  <pageSetup fitToHeight="1" fitToWidth="1" horizontalDpi="600" verticalDpi="600" orientation="portrait" paperSize="9" scale="97" r:id="rId1"/>
  <headerFooter>
    <oddHeader>&amp;LMagyarpolányi Hosszú-hegyi
Német Nemzetiségi
Óvoda és Egységes Óvoda-bölcsőde&amp;C2015. évi maradványkimutatás&amp;R23. melléklet a 6/2016. (V. 31.)
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Layout" workbookViewId="0" topLeftCell="A1">
      <selection activeCell="A1" sqref="A1:IV1"/>
    </sheetView>
  </sheetViews>
  <sheetFormatPr defaultColWidth="9.00390625" defaultRowHeight="12.75"/>
  <cols>
    <col min="2" max="2" width="82.125" style="0" customWidth="1"/>
    <col min="3" max="3" width="10.625" style="0" customWidth="1"/>
    <col min="4" max="4" width="11.75390625" style="0" customWidth="1"/>
    <col min="5" max="5" width="13.00390625" style="0" customWidth="1"/>
  </cols>
  <sheetData>
    <row r="1" spans="1:5" s="19" customFormat="1" ht="19.5">
      <c r="A1" s="508"/>
      <c r="B1" s="509" t="s">
        <v>1</v>
      </c>
      <c r="C1" s="509" t="s">
        <v>2</v>
      </c>
      <c r="D1" s="509" t="s">
        <v>3</v>
      </c>
      <c r="E1" s="509" t="s">
        <v>4</v>
      </c>
    </row>
    <row r="2" spans="1:5" ht="54">
      <c r="A2" s="508" t="s">
        <v>1201</v>
      </c>
      <c r="B2" s="508" t="s">
        <v>405</v>
      </c>
      <c r="C2" s="508" t="s">
        <v>498</v>
      </c>
      <c r="D2" s="508" t="s">
        <v>499</v>
      </c>
      <c r="E2" s="508" t="s">
        <v>500</v>
      </c>
    </row>
    <row r="3" spans="1:5" ht="36">
      <c r="A3" s="510" t="s">
        <v>509</v>
      </c>
      <c r="B3" s="512" t="s">
        <v>833</v>
      </c>
      <c r="C3" s="513">
        <v>0</v>
      </c>
      <c r="D3" s="513">
        <v>0</v>
      </c>
      <c r="E3" s="513">
        <v>2059</v>
      </c>
    </row>
    <row r="4" spans="1:5" ht="36">
      <c r="A4" s="510" t="s">
        <v>515</v>
      </c>
      <c r="B4" s="512" t="s">
        <v>836</v>
      </c>
      <c r="C4" s="513">
        <v>0</v>
      </c>
      <c r="D4" s="513">
        <v>0</v>
      </c>
      <c r="E4" s="513">
        <v>0</v>
      </c>
    </row>
    <row r="5" spans="1:5" ht="36">
      <c r="A5" s="508" t="s">
        <v>517</v>
      </c>
      <c r="B5" s="514" t="s">
        <v>837</v>
      </c>
      <c r="C5" s="515">
        <v>26494</v>
      </c>
      <c r="D5" s="515">
        <v>0</v>
      </c>
      <c r="E5" s="515">
        <v>32816</v>
      </c>
    </row>
    <row r="6" spans="1:5" ht="36">
      <c r="A6" s="508" t="s">
        <v>519</v>
      </c>
      <c r="B6" s="514" t="s">
        <v>838</v>
      </c>
      <c r="C6" s="515">
        <v>0</v>
      </c>
      <c r="D6" s="515">
        <v>0</v>
      </c>
      <c r="E6" s="515">
        <v>0</v>
      </c>
    </row>
    <row r="7" spans="1:5" ht="18">
      <c r="A7" s="508" t="s">
        <v>521</v>
      </c>
      <c r="B7" s="514" t="s">
        <v>839</v>
      </c>
      <c r="C7" s="515">
        <v>0</v>
      </c>
      <c r="D7" s="515">
        <v>0</v>
      </c>
      <c r="E7" s="515">
        <v>0</v>
      </c>
    </row>
    <row r="8" spans="1:5" ht="36">
      <c r="A8" s="510" t="s">
        <v>523</v>
      </c>
      <c r="B8" s="512" t="s">
        <v>840</v>
      </c>
      <c r="C8" s="513">
        <f>SUM(C5:C7)</f>
        <v>26494</v>
      </c>
      <c r="D8" s="513">
        <f>SUM(D5:D7)</f>
        <v>0</v>
      </c>
      <c r="E8" s="513">
        <f>SUM(E5:E7)</f>
        <v>32816</v>
      </c>
    </row>
    <row r="9" spans="1:5" ht="18">
      <c r="A9" s="508" t="s">
        <v>525</v>
      </c>
      <c r="B9" s="514" t="s">
        <v>841</v>
      </c>
      <c r="C9" s="515">
        <v>640</v>
      </c>
      <c r="D9" s="515">
        <v>0</v>
      </c>
      <c r="E9" s="515">
        <v>1595</v>
      </c>
    </row>
    <row r="10" spans="1:5" ht="18">
      <c r="A10" s="508" t="s">
        <v>527</v>
      </c>
      <c r="B10" s="514" t="s">
        <v>842</v>
      </c>
      <c r="C10" s="515">
        <v>2294</v>
      </c>
      <c r="D10" s="515">
        <v>0</v>
      </c>
      <c r="E10" s="515">
        <v>4600</v>
      </c>
    </row>
    <row r="11" spans="1:5" ht="18">
      <c r="A11" s="508" t="s">
        <v>529</v>
      </c>
      <c r="B11" s="514" t="s">
        <v>843</v>
      </c>
      <c r="C11" s="515">
        <v>0</v>
      </c>
      <c r="D11" s="515">
        <v>0</v>
      </c>
      <c r="E11" s="515">
        <v>0</v>
      </c>
    </row>
    <row r="12" spans="1:5" ht="18">
      <c r="A12" s="508" t="s">
        <v>531</v>
      </c>
      <c r="B12" s="514" t="s">
        <v>844</v>
      </c>
      <c r="C12" s="515">
        <v>0</v>
      </c>
      <c r="D12" s="515">
        <v>0</v>
      </c>
      <c r="E12" s="515">
        <v>0</v>
      </c>
    </row>
    <row r="13" spans="1:5" ht="36">
      <c r="A13" s="510" t="s">
        <v>533</v>
      </c>
      <c r="B13" s="512" t="s">
        <v>845</v>
      </c>
      <c r="C13" s="513">
        <f>SUM(C9:C12)</f>
        <v>2934</v>
      </c>
      <c r="D13" s="513">
        <f>SUM(D9:D12)</f>
        <v>0</v>
      </c>
      <c r="E13" s="513">
        <f>SUM(E9:E12)</f>
        <v>6195</v>
      </c>
    </row>
    <row r="14" spans="1:5" ht="18">
      <c r="A14" s="508" t="s">
        <v>535</v>
      </c>
      <c r="B14" s="514" t="s">
        <v>846</v>
      </c>
      <c r="C14" s="515">
        <v>18235</v>
      </c>
      <c r="D14" s="515">
        <v>0</v>
      </c>
      <c r="E14" s="515">
        <v>18079</v>
      </c>
    </row>
    <row r="15" spans="1:5" ht="18">
      <c r="A15" s="508" t="s">
        <v>537</v>
      </c>
      <c r="B15" s="514" t="s">
        <v>847</v>
      </c>
      <c r="C15" s="515">
        <v>832</v>
      </c>
      <c r="D15" s="515">
        <v>0</v>
      </c>
      <c r="E15" s="515">
        <v>1558</v>
      </c>
    </row>
    <row r="16" spans="1:5" ht="18">
      <c r="A16" s="508" t="s">
        <v>539</v>
      </c>
      <c r="B16" s="514" t="s">
        <v>848</v>
      </c>
      <c r="C16" s="515">
        <v>5164</v>
      </c>
      <c r="D16" s="515">
        <v>0</v>
      </c>
      <c r="E16" s="515">
        <v>5721</v>
      </c>
    </row>
    <row r="17" spans="1:5" ht="36">
      <c r="A17" s="510" t="s">
        <v>541</v>
      </c>
      <c r="B17" s="512" t="s">
        <v>849</v>
      </c>
      <c r="C17" s="513">
        <f>SUM(C14:C16)</f>
        <v>24231</v>
      </c>
      <c r="D17" s="513">
        <v>0</v>
      </c>
      <c r="E17" s="513">
        <f>SUM(E14:E16)</f>
        <v>25358</v>
      </c>
    </row>
    <row r="18" spans="1:5" ht="18">
      <c r="A18" s="510" t="s">
        <v>543</v>
      </c>
      <c r="B18" s="512" t="s">
        <v>850</v>
      </c>
      <c r="C18" s="513">
        <v>83</v>
      </c>
      <c r="D18" s="513">
        <v>0</v>
      </c>
      <c r="E18" s="513">
        <v>694</v>
      </c>
    </row>
    <row r="19" spans="1:5" ht="18">
      <c r="A19" s="510" t="s">
        <v>545</v>
      </c>
      <c r="B19" s="512" t="s">
        <v>851</v>
      </c>
      <c r="C19" s="513">
        <v>332</v>
      </c>
      <c r="D19" s="513">
        <v>0</v>
      </c>
      <c r="E19" s="513">
        <v>1627</v>
      </c>
    </row>
    <row r="20" spans="1:5" ht="36">
      <c r="A20" s="510" t="s">
        <v>547</v>
      </c>
      <c r="B20" s="512" t="s">
        <v>852</v>
      </c>
      <c r="C20" s="513">
        <f>+C8-C13-C17-C18-C19</f>
        <v>-1086</v>
      </c>
      <c r="D20" s="513">
        <v>0</v>
      </c>
      <c r="E20" s="513">
        <f>+E3+E8-E13-E17-E18-E19</f>
        <v>1001</v>
      </c>
    </row>
    <row r="21" spans="1:5" ht="18">
      <c r="A21" s="508" t="s">
        <v>549</v>
      </c>
      <c r="B21" s="514" t="s">
        <v>853</v>
      </c>
      <c r="C21" s="515">
        <v>0</v>
      </c>
      <c r="D21" s="515">
        <v>0</v>
      </c>
      <c r="E21" s="515">
        <v>0</v>
      </c>
    </row>
    <row r="22" spans="1:5" ht="36">
      <c r="A22" s="508" t="s">
        <v>551</v>
      </c>
      <c r="B22" s="514" t="s">
        <v>854</v>
      </c>
      <c r="C22" s="515">
        <v>0</v>
      </c>
      <c r="D22" s="515">
        <v>0</v>
      </c>
      <c r="E22" s="515">
        <v>0</v>
      </c>
    </row>
    <row r="23" spans="1:5" ht="36">
      <c r="A23" s="508" t="s">
        <v>553</v>
      </c>
      <c r="B23" s="514" t="s">
        <v>855</v>
      </c>
      <c r="C23" s="515">
        <v>0</v>
      </c>
      <c r="D23" s="515">
        <v>0</v>
      </c>
      <c r="E23" s="515">
        <v>0</v>
      </c>
    </row>
    <row r="24" spans="1:5" ht="18">
      <c r="A24" s="508" t="s">
        <v>555</v>
      </c>
      <c r="B24" s="514" t="s">
        <v>856</v>
      </c>
      <c r="C24" s="515">
        <v>0</v>
      </c>
      <c r="D24" s="515">
        <v>0</v>
      </c>
      <c r="E24" s="515">
        <v>0</v>
      </c>
    </row>
    <row r="25" spans="1:5" ht="36">
      <c r="A25" s="510" t="s">
        <v>557</v>
      </c>
      <c r="B25" s="512" t="s">
        <v>857</v>
      </c>
      <c r="C25" s="513">
        <v>0</v>
      </c>
      <c r="D25" s="513">
        <v>0</v>
      </c>
      <c r="E25" s="513">
        <v>0</v>
      </c>
    </row>
    <row r="26" spans="1:5" ht="18">
      <c r="A26" s="508" t="s">
        <v>559</v>
      </c>
      <c r="B26" s="514" t="s">
        <v>858</v>
      </c>
      <c r="C26" s="515">
        <v>0</v>
      </c>
      <c r="D26" s="515">
        <v>0</v>
      </c>
      <c r="E26" s="515">
        <v>0</v>
      </c>
    </row>
    <row r="27" spans="1:5" ht="36">
      <c r="A27" s="508" t="s">
        <v>561</v>
      </c>
      <c r="B27" s="514" t="s">
        <v>859</v>
      </c>
      <c r="C27" s="515">
        <v>0</v>
      </c>
      <c r="D27" s="515">
        <v>0</v>
      </c>
      <c r="E27" s="515">
        <v>0</v>
      </c>
    </row>
    <row r="28" spans="1:5" ht="18">
      <c r="A28" s="508" t="s">
        <v>563</v>
      </c>
      <c r="B28" s="514" t="s">
        <v>860</v>
      </c>
      <c r="C28" s="515">
        <v>0</v>
      </c>
      <c r="D28" s="515">
        <v>0</v>
      </c>
      <c r="E28" s="515">
        <v>0</v>
      </c>
    </row>
    <row r="29" spans="1:5" ht="18">
      <c r="A29" s="508" t="s">
        <v>565</v>
      </c>
      <c r="B29" s="514" t="s">
        <v>861</v>
      </c>
      <c r="C29" s="515">
        <v>0</v>
      </c>
      <c r="D29" s="515">
        <v>0</v>
      </c>
      <c r="E29" s="515">
        <v>0</v>
      </c>
    </row>
    <row r="30" spans="1:5" ht="36">
      <c r="A30" s="510" t="s">
        <v>567</v>
      </c>
      <c r="B30" s="512" t="s">
        <v>862</v>
      </c>
      <c r="C30" s="513">
        <v>0</v>
      </c>
      <c r="D30" s="513">
        <v>0</v>
      </c>
      <c r="E30" s="513">
        <v>0</v>
      </c>
    </row>
    <row r="31" spans="1:5" ht="36">
      <c r="A31" s="510" t="s">
        <v>569</v>
      </c>
      <c r="B31" s="512" t="s">
        <v>863</v>
      </c>
      <c r="C31" s="513">
        <f>+C25-C30</f>
        <v>0</v>
      </c>
      <c r="D31" s="513">
        <f>+D25-D30</f>
        <v>0</v>
      </c>
      <c r="E31" s="513">
        <f>+E25-E30</f>
        <v>0</v>
      </c>
    </row>
    <row r="32" spans="1:5" ht="18">
      <c r="A32" s="510" t="s">
        <v>571</v>
      </c>
      <c r="B32" s="512" t="s">
        <v>864</v>
      </c>
      <c r="C32" s="513">
        <f>+C20+C31</f>
        <v>-1086</v>
      </c>
      <c r="D32" s="513">
        <f>+D20+D31</f>
        <v>0</v>
      </c>
      <c r="E32" s="513">
        <f>+E20+E31</f>
        <v>1001</v>
      </c>
    </row>
    <row r="33" spans="1:5" ht="36">
      <c r="A33" s="508" t="s">
        <v>573</v>
      </c>
      <c r="B33" s="514" t="s">
        <v>865</v>
      </c>
      <c r="C33" s="515">
        <v>0</v>
      </c>
      <c r="D33" s="515">
        <v>0</v>
      </c>
      <c r="E33" s="515">
        <v>0</v>
      </c>
    </row>
    <row r="34" spans="1:5" ht="18">
      <c r="A34" s="508" t="s">
        <v>575</v>
      </c>
      <c r="B34" s="514" t="s">
        <v>866</v>
      </c>
      <c r="C34" s="515">
        <v>0</v>
      </c>
      <c r="D34" s="515">
        <v>0</v>
      </c>
      <c r="E34" s="515">
        <v>0</v>
      </c>
    </row>
    <row r="35" spans="1:5" ht="36">
      <c r="A35" s="510" t="s">
        <v>577</v>
      </c>
      <c r="B35" s="512" t="s">
        <v>867</v>
      </c>
      <c r="C35" s="513">
        <f>+C33+C34</f>
        <v>0</v>
      </c>
      <c r="D35" s="513">
        <f>+D33+D34</f>
        <v>0</v>
      </c>
      <c r="E35" s="513">
        <f>+E33+E34</f>
        <v>0</v>
      </c>
    </row>
    <row r="36" spans="1:5" ht="18">
      <c r="A36" s="510" t="s">
        <v>579</v>
      </c>
      <c r="B36" s="512" t="s">
        <v>868</v>
      </c>
      <c r="C36" s="513">
        <v>0</v>
      </c>
      <c r="D36" s="513">
        <v>0</v>
      </c>
      <c r="E36" s="513">
        <v>0</v>
      </c>
    </row>
    <row r="37" spans="1:5" ht="18">
      <c r="A37" s="510" t="s">
        <v>581</v>
      </c>
      <c r="B37" s="512" t="s">
        <v>869</v>
      </c>
      <c r="C37" s="513">
        <f>+C35-C36</f>
        <v>0</v>
      </c>
      <c r="D37" s="513">
        <f>+D35-D36</f>
        <v>0</v>
      </c>
      <c r="E37" s="513">
        <f>+E35-E36</f>
        <v>0</v>
      </c>
    </row>
    <row r="38" spans="1:5" ht="18">
      <c r="A38" s="510" t="s">
        <v>583</v>
      </c>
      <c r="B38" s="512" t="s">
        <v>870</v>
      </c>
      <c r="C38" s="513">
        <f>+C32+C37</f>
        <v>-1086</v>
      </c>
      <c r="D38" s="513">
        <f>+D32+D37</f>
        <v>0</v>
      </c>
      <c r="E38" s="513">
        <f>+E32+E37</f>
        <v>1001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  <headerFooter>
    <oddHeader>&amp;LMagyarpolányi Hosszú-hegyi
Német Nemzetiségi
Óvoda és Egységes Óvoda-bölcsőde&amp;C2015. évi eredménykimutatás&amp;R24. melléklet a 6/2016. (V. 31.)
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9.125" style="19" customWidth="1"/>
    <col min="2" max="2" width="55.875" style="0" customWidth="1"/>
    <col min="3" max="3" width="14.875" style="68" customWidth="1"/>
    <col min="4" max="4" width="16.375" style="68" customWidth="1"/>
    <col min="5" max="5" width="13.375" style="138" customWidth="1"/>
  </cols>
  <sheetData>
    <row r="1" spans="1:5" ht="12.75">
      <c r="A1" s="426"/>
      <c r="E1" s="138" t="s">
        <v>407</v>
      </c>
    </row>
    <row r="2" spans="1:5" ht="12.75">
      <c r="A2" s="24" t="s">
        <v>1</v>
      </c>
      <c r="B2" s="24" t="s">
        <v>2</v>
      </c>
      <c r="C2" s="139" t="s">
        <v>3</v>
      </c>
      <c r="D2" s="139" t="s">
        <v>4</v>
      </c>
      <c r="E2" s="140" t="s">
        <v>408</v>
      </c>
    </row>
    <row r="3" spans="1:5" ht="12.75">
      <c r="A3" s="519" t="s">
        <v>409</v>
      </c>
      <c r="B3" s="521" t="s">
        <v>410</v>
      </c>
      <c r="C3" s="139" t="s">
        <v>411</v>
      </c>
      <c r="D3" s="139" t="s">
        <v>412</v>
      </c>
      <c r="E3" s="141" t="s">
        <v>413</v>
      </c>
    </row>
    <row r="4" spans="1:5" ht="12.75">
      <c r="A4" s="520"/>
      <c r="B4" s="521"/>
      <c r="C4" s="522"/>
      <c r="D4" s="522"/>
      <c r="E4" s="522"/>
    </row>
    <row r="5" spans="1:5" ht="12.75">
      <c r="A5" s="24">
        <v>1</v>
      </c>
      <c r="B5" s="142" t="s">
        <v>414</v>
      </c>
      <c r="C5" s="143">
        <f>SUM(C6:C7)</f>
        <v>165</v>
      </c>
      <c r="D5" s="143">
        <v>2969</v>
      </c>
      <c r="E5" s="141">
        <f>SUM(D5/C5-1)*100</f>
        <v>1699.3939393939393</v>
      </c>
    </row>
    <row r="6" spans="1:5" ht="12.75">
      <c r="A6" s="24">
        <v>2</v>
      </c>
      <c r="B6" s="144" t="s">
        <v>415</v>
      </c>
      <c r="C6" s="139">
        <v>165</v>
      </c>
      <c r="D6" s="139"/>
      <c r="E6" s="141">
        <f aca="true" t="shared" si="0" ref="E6:E63">SUM(D6/C6-1)*100</f>
        <v>-100</v>
      </c>
    </row>
    <row r="7" spans="1:5" ht="12.75">
      <c r="A7" s="24">
        <v>3</v>
      </c>
      <c r="B7" s="144" t="s">
        <v>416</v>
      </c>
      <c r="C7" s="139">
        <v>0</v>
      </c>
      <c r="D7" s="139">
        <v>0</v>
      </c>
      <c r="E7" s="141"/>
    </row>
    <row r="8" spans="1:5" ht="12.75">
      <c r="A8" s="24">
        <v>4</v>
      </c>
      <c r="B8" s="142" t="s">
        <v>417</v>
      </c>
      <c r="C8" s="143">
        <f>SUM(C9+C35+C38)</f>
        <v>441849</v>
      </c>
      <c r="D8" s="143">
        <f>SUM(D9+D35+D38)</f>
        <v>432110</v>
      </c>
      <c r="E8" s="141">
        <f t="shared" si="0"/>
        <v>-2.2041466654897923</v>
      </c>
    </row>
    <row r="9" spans="1:5" ht="12.75">
      <c r="A9" s="24">
        <v>5</v>
      </c>
      <c r="B9" s="142" t="s">
        <v>418</v>
      </c>
      <c r="C9" s="143">
        <f>SUM(C10+C22)</f>
        <v>372257</v>
      </c>
      <c r="D9" s="143">
        <f>SUM(D10+D22)</f>
        <v>367949</v>
      </c>
      <c r="E9" s="141">
        <f t="shared" si="0"/>
        <v>-1.1572650077768865</v>
      </c>
    </row>
    <row r="10" spans="1:5" ht="12.75">
      <c r="A10" s="24">
        <v>6</v>
      </c>
      <c r="B10" s="142" t="s">
        <v>419</v>
      </c>
      <c r="C10" s="143">
        <f>SUM(C11:C21)</f>
        <v>309217</v>
      </c>
      <c r="D10" s="143">
        <f>SUM(D11:D21)</f>
        <v>307966</v>
      </c>
      <c r="E10" s="141">
        <f t="shared" si="0"/>
        <v>-0.40457025325256746</v>
      </c>
    </row>
    <row r="11" spans="1:5" ht="12.75">
      <c r="A11" s="24">
        <v>7</v>
      </c>
      <c r="B11" s="144" t="s">
        <v>420</v>
      </c>
      <c r="C11" s="139">
        <v>479</v>
      </c>
      <c r="D11" s="139">
        <v>426</v>
      </c>
      <c r="E11" s="141">
        <f t="shared" si="0"/>
        <v>-11.064718162839249</v>
      </c>
    </row>
    <row r="12" spans="1:5" ht="12.75">
      <c r="A12" s="24">
        <v>8</v>
      </c>
      <c r="B12" s="144" t="s">
        <v>421</v>
      </c>
      <c r="C12" s="139">
        <v>27515</v>
      </c>
      <c r="D12" s="139">
        <v>25049</v>
      </c>
      <c r="E12" s="141">
        <f t="shared" si="0"/>
        <v>-8.96238415409777</v>
      </c>
    </row>
    <row r="13" spans="1:5" ht="12.75">
      <c r="A13" s="24">
        <v>9</v>
      </c>
      <c r="B13" s="144" t="s">
        <v>422</v>
      </c>
      <c r="C13" s="139">
        <v>112</v>
      </c>
      <c r="D13" s="139">
        <v>88</v>
      </c>
      <c r="E13" s="141">
        <f t="shared" si="0"/>
        <v>-21.42857142857143</v>
      </c>
    </row>
    <row r="14" spans="1:5" ht="12.75">
      <c r="A14" s="24">
        <v>10</v>
      </c>
      <c r="B14" s="144" t="s">
        <v>423</v>
      </c>
      <c r="C14" s="139">
        <v>170</v>
      </c>
      <c r="D14" s="139">
        <v>155</v>
      </c>
      <c r="E14" s="141">
        <f t="shared" si="0"/>
        <v>-8.823529411764708</v>
      </c>
    </row>
    <row r="15" spans="1:5" ht="12.75">
      <c r="A15" s="24">
        <v>11</v>
      </c>
      <c r="B15" s="144" t="s">
        <v>424</v>
      </c>
      <c r="C15" s="139">
        <v>939</v>
      </c>
      <c r="D15" s="139">
        <v>738</v>
      </c>
      <c r="E15" s="141">
        <f t="shared" si="0"/>
        <v>-21.405750798722046</v>
      </c>
    </row>
    <row r="16" spans="1:5" ht="12.75">
      <c r="A16" s="24">
        <v>12</v>
      </c>
      <c r="B16" s="144" t="s">
        <v>425</v>
      </c>
      <c r="C16" s="139">
        <v>6273</v>
      </c>
      <c r="D16" s="139">
        <v>5808</v>
      </c>
      <c r="E16" s="141">
        <f t="shared" si="0"/>
        <v>-7.412721186035387</v>
      </c>
    </row>
    <row r="17" spans="1:5" ht="12.75">
      <c r="A17" s="24">
        <v>13</v>
      </c>
      <c r="B17" s="144" t="s">
        <v>426</v>
      </c>
      <c r="C17" s="139">
        <v>478</v>
      </c>
      <c r="D17" s="139">
        <v>446</v>
      </c>
      <c r="E17" s="141">
        <f t="shared" si="0"/>
        <v>-6.694560669456062</v>
      </c>
    </row>
    <row r="18" spans="1:5" ht="12.75">
      <c r="A18" s="24">
        <v>14</v>
      </c>
      <c r="B18" s="144" t="s">
        <v>427</v>
      </c>
      <c r="C18" s="139">
        <v>10603</v>
      </c>
      <c r="D18" s="139">
        <v>9904</v>
      </c>
      <c r="E18" s="141">
        <f t="shared" si="0"/>
        <v>-6.592473828161838</v>
      </c>
    </row>
    <row r="19" spans="1:5" ht="12.75">
      <c r="A19" s="24">
        <v>15</v>
      </c>
      <c r="B19" s="144" t="s">
        <v>428</v>
      </c>
      <c r="C19" s="139">
        <v>178221</v>
      </c>
      <c r="D19" s="139">
        <v>179975</v>
      </c>
      <c r="E19" s="141">
        <f t="shared" si="0"/>
        <v>0.9841713378333727</v>
      </c>
    </row>
    <row r="20" spans="1:5" ht="12.75">
      <c r="A20" s="24">
        <v>16</v>
      </c>
      <c r="B20" s="144" t="s">
        <v>429</v>
      </c>
      <c r="C20" s="139">
        <v>18933</v>
      </c>
      <c r="D20" s="139">
        <v>19883</v>
      </c>
      <c r="E20" s="141">
        <f t="shared" si="0"/>
        <v>5.01769397348546</v>
      </c>
    </row>
    <row r="21" spans="1:5" ht="12.75">
      <c r="A21" s="24">
        <v>17</v>
      </c>
      <c r="B21" s="144" t="s">
        <v>430</v>
      </c>
      <c r="C21" s="139">
        <v>65494</v>
      </c>
      <c r="D21" s="139">
        <v>65494</v>
      </c>
      <c r="E21" s="141">
        <f t="shared" si="0"/>
        <v>0</v>
      </c>
    </row>
    <row r="22" spans="1:5" ht="12.75">
      <c r="A22" s="24">
        <v>18</v>
      </c>
      <c r="B22" s="142" t="s">
        <v>431</v>
      </c>
      <c r="C22" s="143">
        <f>SUM(C23:C34)</f>
        <v>63040</v>
      </c>
      <c r="D22" s="143">
        <f>SUM(D23:D34)</f>
        <v>59983</v>
      </c>
      <c r="E22" s="141">
        <f t="shared" si="0"/>
        <v>-4.8493020304568475</v>
      </c>
    </row>
    <row r="23" spans="1:5" ht="12.75">
      <c r="A23" s="24">
        <v>19</v>
      </c>
      <c r="B23" s="144" t="s">
        <v>432</v>
      </c>
      <c r="C23" s="139">
        <v>28</v>
      </c>
      <c r="D23" s="139">
        <v>28</v>
      </c>
      <c r="E23" s="141">
        <f t="shared" si="0"/>
        <v>0</v>
      </c>
    </row>
    <row r="24" spans="1:5" ht="12.75">
      <c r="A24" s="24">
        <v>20</v>
      </c>
      <c r="B24" s="144" t="s">
        <v>433</v>
      </c>
      <c r="C24" s="139">
        <v>0</v>
      </c>
      <c r="D24" s="139">
        <v>0</v>
      </c>
      <c r="E24" s="141"/>
    </row>
    <row r="25" spans="1:5" ht="12.75">
      <c r="A25" s="24">
        <v>21</v>
      </c>
      <c r="B25" s="144" t="s">
        <v>434</v>
      </c>
      <c r="C25" s="139">
        <v>0</v>
      </c>
      <c r="D25" s="139">
        <v>0</v>
      </c>
      <c r="E25" s="141"/>
    </row>
    <row r="26" spans="1:5" ht="12.75">
      <c r="A26" s="24">
        <v>22</v>
      </c>
      <c r="B26" s="144" t="s">
        <v>435</v>
      </c>
      <c r="C26" s="139">
        <v>20898</v>
      </c>
      <c r="D26" s="139">
        <v>19942</v>
      </c>
      <c r="E26" s="141">
        <f t="shared" si="0"/>
        <v>-4.574600440233512</v>
      </c>
    </row>
    <row r="27" spans="1:5" ht="12.75">
      <c r="A27" s="24">
        <v>23</v>
      </c>
      <c r="B27" s="144" t="s">
        <v>436</v>
      </c>
      <c r="C27" s="139">
        <v>5820</v>
      </c>
      <c r="D27" s="139">
        <v>5443</v>
      </c>
      <c r="E27" s="141">
        <f t="shared" si="0"/>
        <v>-6.477663230240549</v>
      </c>
    </row>
    <row r="28" spans="1:5" ht="12.75">
      <c r="A28" s="24">
        <v>24</v>
      </c>
      <c r="B28" s="144" t="s">
        <v>437</v>
      </c>
      <c r="C28" s="139">
        <v>16002</v>
      </c>
      <c r="D28" s="139">
        <v>15236</v>
      </c>
      <c r="E28" s="141">
        <f t="shared" si="0"/>
        <v>-4.786901637295338</v>
      </c>
    </row>
    <row r="29" spans="1:5" ht="12.75">
      <c r="A29" s="24">
        <v>25</v>
      </c>
      <c r="B29" s="144" t="s">
        <v>438</v>
      </c>
      <c r="C29" s="139">
        <v>558</v>
      </c>
      <c r="D29" s="139">
        <v>521</v>
      </c>
      <c r="E29" s="141">
        <f t="shared" si="0"/>
        <v>-6.630824372759858</v>
      </c>
    </row>
    <row r="30" spans="1:5" ht="12.75">
      <c r="A30" s="24">
        <v>26</v>
      </c>
      <c r="B30" s="144" t="s">
        <v>439</v>
      </c>
      <c r="C30" s="139">
        <v>3490</v>
      </c>
      <c r="D30" s="139">
        <v>3305</v>
      </c>
      <c r="E30" s="141">
        <f t="shared" si="0"/>
        <v>-5.300859598853869</v>
      </c>
    </row>
    <row r="31" spans="1:5" ht="12.75">
      <c r="A31" s="24">
        <v>27</v>
      </c>
      <c r="B31" s="144" t="s">
        <v>440</v>
      </c>
      <c r="C31" s="139">
        <v>2417</v>
      </c>
      <c r="D31" s="139">
        <v>2284</v>
      </c>
      <c r="E31" s="141">
        <f t="shared" si="0"/>
        <v>-5.502689284236661</v>
      </c>
    </row>
    <row r="32" spans="1:5" ht="12.75">
      <c r="A32" s="24">
        <v>28</v>
      </c>
      <c r="B32" s="144" t="s">
        <v>441</v>
      </c>
      <c r="C32" s="139">
        <v>9613</v>
      </c>
      <c r="D32" s="139">
        <v>9190</v>
      </c>
      <c r="E32" s="141">
        <f t="shared" si="0"/>
        <v>-4.4002912722355125</v>
      </c>
    </row>
    <row r="33" spans="1:5" ht="12.75">
      <c r="A33" s="24">
        <v>29</v>
      </c>
      <c r="B33" s="144" t="s">
        <v>442</v>
      </c>
      <c r="C33" s="139">
        <v>488</v>
      </c>
      <c r="D33" s="139">
        <v>466</v>
      </c>
      <c r="E33" s="141">
        <f t="shared" si="0"/>
        <v>-4.508196721311474</v>
      </c>
    </row>
    <row r="34" spans="1:5" ht="12.75">
      <c r="A34" s="24">
        <v>30</v>
      </c>
      <c r="B34" s="144" t="s">
        <v>443</v>
      </c>
      <c r="C34" s="139">
        <v>3726</v>
      </c>
      <c r="D34" s="139">
        <v>3568</v>
      </c>
      <c r="E34" s="141">
        <f t="shared" si="0"/>
        <v>-4.240472356414382</v>
      </c>
    </row>
    <row r="35" spans="1:5" ht="12.75">
      <c r="A35" s="24">
        <v>31</v>
      </c>
      <c r="B35" s="142" t="s">
        <v>444</v>
      </c>
      <c r="C35" s="143">
        <f>SUM(C36:C37)</f>
        <v>56460</v>
      </c>
      <c r="D35" s="143">
        <f>SUM(D36:D37)</f>
        <v>56242</v>
      </c>
      <c r="E35" s="141">
        <f t="shared" si="0"/>
        <v>-0.3861140630534887</v>
      </c>
    </row>
    <row r="36" spans="1:5" ht="12.75">
      <c r="A36" s="24">
        <v>32</v>
      </c>
      <c r="B36" s="144" t="s">
        <v>445</v>
      </c>
      <c r="C36" s="139">
        <v>52217</v>
      </c>
      <c r="D36" s="139">
        <v>52217</v>
      </c>
      <c r="E36" s="141">
        <f t="shared" si="0"/>
        <v>0</v>
      </c>
    </row>
    <row r="37" spans="1:5" ht="12.75">
      <c r="A37" s="24">
        <v>33</v>
      </c>
      <c r="B37" s="144" t="s">
        <v>446</v>
      </c>
      <c r="C37" s="139">
        <v>4243</v>
      </c>
      <c r="D37" s="139">
        <v>4025</v>
      </c>
      <c r="E37" s="141">
        <f t="shared" si="0"/>
        <v>-5.137874145651667</v>
      </c>
    </row>
    <row r="38" spans="1:5" ht="12.75">
      <c r="A38" s="24">
        <v>34</v>
      </c>
      <c r="B38" s="142" t="s">
        <v>447</v>
      </c>
      <c r="C38" s="143">
        <f>SUM(C39:C41)</f>
        <v>13132</v>
      </c>
      <c r="D38" s="143">
        <f>SUM(D39:D41)</f>
        <v>7919</v>
      </c>
      <c r="E38" s="141">
        <f t="shared" si="0"/>
        <v>-39.69692354553762</v>
      </c>
    </row>
    <row r="39" spans="1:5" ht="12.75">
      <c r="A39" s="24">
        <v>35</v>
      </c>
      <c r="B39" s="144" t="s">
        <v>448</v>
      </c>
      <c r="C39" s="139">
        <v>12803</v>
      </c>
      <c r="D39" s="139">
        <v>7669</v>
      </c>
      <c r="E39" s="141">
        <f t="shared" si="0"/>
        <v>-40.09997656799188</v>
      </c>
    </row>
    <row r="40" spans="1:5" ht="12.75">
      <c r="A40" s="24">
        <v>36</v>
      </c>
      <c r="B40" s="144" t="s">
        <v>449</v>
      </c>
      <c r="C40" s="139">
        <v>250</v>
      </c>
      <c r="D40" s="139">
        <v>250</v>
      </c>
      <c r="E40" s="141">
        <f t="shared" si="0"/>
        <v>0</v>
      </c>
    </row>
    <row r="41" spans="1:5" ht="12.75">
      <c r="A41" s="24">
        <v>37</v>
      </c>
      <c r="B41" s="144" t="s">
        <v>450</v>
      </c>
      <c r="C41" s="139">
        <v>79</v>
      </c>
      <c r="D41" s="139">
        <v>0</v>
      </c>
      <c r="E41" s="141">
        <f>+D41/C41</f>
        <v>0</v>
      </c>
    </row>
    <row r="42" spans="1:5" s="72" customFormat="1" ht="12.75">
      <c r="A42" s="24">
        <v>38</v>
      </c>
      <c r="B42" s="142" t="s">
        <v>451</v>
      </c>
      <c r="C42" s="143">
        <f>SUM(C43:C44)</f>
        <v>3043</v>
      </c>
      <c r="D42" s="143">
        <f>SUM(D43:D44)</f>
        <v>3043</v>
      </c>
      <c r="E42" s="141">
        <f t="shared" si="0"/>
        <v>0</v>
      </c>
    </row>
    <row r="43" spans="1:5" s="72" customFormat="1" ht="12.75">
      <c r="A43" s="24">
        <v>39</v>
      </c>
      <c r="B43" s="144" t="s">
        <v>452</v>
      </c>
      <c r="C43" s="50">
        <v>2400</v>
      </c>
      <c r="D43" s="50">
        <v>2400</v>
      </c>
      <c r="E43" s="141">
        <f t="shared" si="0"/>
        <v>0</v>
      </c>
    </row>
    <row r="44" spans="1:5" s="72" customFormat="1" ht="12.75">
      <c r="A44" s="24">
        <v>40</v>
      </c>
      <c r="B44" s="144" t="s">
        <v>453</v>
      </c>
      <c r="C44" s="50">
        <v>643</v>
      </c>
      <c r="D44" s="50">
        <v>643</v>
      </c>
      <c r="E44" s="141">
        <f t="shared" si="0"/>
        <v>0</v>
      </c>
    </row>
    <row r="45" spans="1:5" s="72" customFormat="1" ht="12.75">
      <c r="A45" s="24">
        <v>41</v>
      </c>
      <c r="B45" s="142" t="s">
        <v>454</v>
      </c>
      <c r="C45" s="143">
        <f>SUM(C46:C52)</f>
        <v>227613</v>
      </c>
      <c r="D45" s="143">
        <f>SUM(D46:D52)</f>
        <v>211530</v>
      </c>
      <c r="E45" s="141">
        <f>SUM(D45/C45-1)*100</f>
        <v>-7.065940873324461</v>
      </c>
    </row>
    <row r="46" spans="1:5" ht="12.75">
      <c r="A46" s="24">
        <v>42</v>
      </c>
      <c r="B46" s="144" t="s">
        <v>455</v>
      </c>
      <c r="C46" s="139">
        <v>38657</v>
      </c>
      <c r="D46" s="139">
        <v>33615</v>
      </c>
      <c r="E46" s="141">
        <f t="shared" si="0"/>
        <v>-13.04291590138914</v>
      </c>
    </row>
    <row r="47" spans="1:5" ht="12.75">
      <c r="A47" s="24">
        <v>43</v>
      </c>
      <c r="B47" s="144" t="s">
        <v>456</v>
      </c>
      <c r="C47" s="139">
        <v>4850</v>
      </c>
      <c r="D47" s="139">
        <v>4250</v>
      </c>
      <c r="E47" s="141">
        <f t="shared" si="0"/>
        <v>-12.371134020618557</v>
      </c>
    </row>
    <row r="48" spans="1:5" ht="12.75">
      <c r="A48" s="24">
        <v>44</v>
      </c>
      <c r="B48" s="144" t="s">
        <v>457</v>
      </c>
      <c r="C48" s="139">
        <v>32520</v>
      </c>
      <c r="D48" s="139">
        <v>28496</v>
      </c>
      <c r="E48" s="141">
        <f t="shared" si="0"/>
        <v>-12.37392373923739</v>
      </c>
    </row>
    <row r="49" spans="1:5" ht="12.75">
      <c r="A49" s="24">
        <v>45</v>
      </c>
      <c r="B49" s="144" t="s">
        <v>458</v>
      </c>
      <c r="C49" s="139">
        <v>32388</v>
      </c>
      <c r="D49" s="139">
        <v>31569</v>
      </c>
      <c r="E49" s="141">
        <f t="shared" si="0"/>
        <v>-2.528714338643945</v>
      </c>
    </row>
    <row r="50" spans="1:5" ht="12.75">
      <c r="A50" s="24">
        <v>46</v>
      </c>
      <c r="B50" s="144" t="s">
        <v>459</v>
      </c>
      <c r="C50" s="139">
        <v>66117</v>
      </c>
      <c r="D50" s="139">
        <v>63153</v>
      </c>
      <c r="E50" s="141">
        <f t="shared" si="0"/>
        <v>-4.482962021870318</v>
      </c>
    </row>
    <row r="51" spans="1:5" ht="12.75">
      <c r="A51" s="24">
        <v>47</v>
      </c>
      <c r="B51" s="144" t="s">
        <v>460</v>
      </c>
      <c r="C51" s="139">
        <v>819</v>
      </c>
      <c r="D51" s="139">
        <v>819</v>
      </c>
      <c r="E51" s="141">
        <f t="shared" si="0"/>
        <v>0</v>
      </c>
    </row>
    <row r="52" spans="1:5" ht="12.75">
      <c r="A52" s="24">
        <v>48</v>
      </c>
      <c r="B52" s="144" t="s">
        <v>461</v>
      </c>
      <c r="C52" s="139">
        <v>52262</v>
      </c>
      <c r="D52" s="139">
        <v>49628</v>
      </c>
      <c r="E52" s="141">
        <f t="shared" si="0"/>
        <v>-5.03999081550649</v>
      </c>
    </row>
    <row r="53" spans="1:5" s="72" customFormat="1" ht="12.75">
      <c r="A53" s="24">
        <v>49</v>
      </c>
      <c r="B53" s="142" t="s">
        <v>462</v>
      </c>
      <c r="C53" s="143">
        <f>SUM(C5+C8+C42+C45)</f>
        <v>672670</v>
      </c>
      <c r="D53" s="143">
        <f>SUM(D5+D8+D42+D45)</f>
        <v>649652</v>
      </c>
      <c r="E53" s="141">
        <f t="shared" si="0"/>
        <v>-3.421885917314582</v>
      </c>
    </row>
    <row r="54" spans="1:5" ht="12.75">
      <c r="A54" s="24">
        <v>50</v>
      </c>
      <c r="B54" s="142" t="s">
        <v>463</v>
      </c>
      <c r="C54" s="143">
        <v>30</v>
      </c>
      <c r="D54" s="143">
        <v>30</v>
      </c>
      <c r="E54" s="141"/>
    </row>
    <row r="55" spans="1:5" ht="12.75">
      <c r="A55" s="24">
        <v>51</v>
      </c>
      <c r="B55" s="142" t="s">
        <v>464</v>
      </c>
      <c r="C55" s="143">
        <f>SUM(C56:C57)</f>
        <v>4146</v>
      </c>
      <c r="D55" s="143">
        <f>SUM(D56:D57)</f>
        <v>3573</v>
      </c>
      <c r="E55" s="141">
        <f t="shared" si="0"/>
        <v>-13.820549927641101</v>
      </c>
    </row>
    <row r="56" spans="1:5" ht="12.75">
      <c r="A56" s="24">
        <v>52</v>
      </c>
      <c r="B56" s="144" t="s">
        <v>465</v>
      </c>
      <c r="C56" s="139">
        <v>0</v>
      </c>
      <c r="D56" s="139">
        <v>0</v>
      </c>
      <c r="E56" s="141"/>
    </row>
    <row r="57" spans="1:5" ht="12.75">
      <c r="A57" s="24">
        <v>53</v>
      </c>
      <c r="B57" s="144" t="s">
        <v>466</v>
      </c>
      <c r="C57" s="139">
        <v>4146</v>
      </c>
      <c r="D57" s="139">
        <v>3573</v>
      </c>
      <c r="E57" s="141">
        <f t="shared" si="0"/>
        <v>-13.820549927641101</v>
      </c>
    </row>
    <row r="58" spans="1:5" ht="12.75">
      <c r="A58" s="24">
        <v>54</v>
      </c>
      <c r="B58" s="144" t="s">
        <v>467</v>
      </c>
      <c r="C58" s="139">
        <v>4146</v>
      </c>
      <c r="D58" s="139">
        <v>3165</v>
      </c>
      <c r="E58" s="141">
        <f t="shared" si="0"/>
        <v>-23.661360347322724</v>
      </c>
    </row>
    <row r="59" spans="1:5" ht="12.75">
      <c r="A59" s="24">
        <v>55</v>
      </c>
      <c r="B59" s="144" t="s">
        <v>468</v>
      </c>
      <c r="C59" s="139">
        <v>0</v>
      </c>
      <c r="D59" s="139">
        <v>69869</v>
      </c>
      <c r="E59" s="141"/>
    </row>
    <row r="60" spans="1:5" ht="12.75">
      <c r="A60" s="24">
        <v>56</v>
      </c>
      <c r="B60" s="144" t="s">
        <v>469</v>
      </c>
      <c r="C60" s="139">
        <v>68323</v>
      </c>
      <c r="D60" s="139">
        <v>34837</v>
      </c>
      <c r="E60" s="141">
        <f t="shared" si="0"/>
        <v>-49.01131390600529</v>
      </c>
    </row>
    <row r="61" spans="1:5" ht="12.75">
      <c r="A61" s="24">
        <v>57</v>
      </c>
      <c r="B61" s="144" t="s">
        <v>470</v>
      </c>
      <c r="C61" s="139">
        <v>147</v>
      </c>
      <c r="D61" s="139">
        <v>131</v>
      </c>
      <c r="E61" s="141">
        <f t="shared" si="0"/>
        <v>-10.8843537414966</v>
      </c>
    </row>
    <row r="62" spans="1:5" ht="12.75">
      <c r="A62" s="24">
        <v>58</v>
      </c>
      <c r="B62" s="142" t="s">
        <v>471</v>
      </c>
      <c r="C62" s="143">
        <f>SUM(C54+C55+C59+C60+C61)</f>
        <v>72646</v>
      </c>
      <c r="D62" s="143">
        <f>SUM(D54+D55+D59+D60+D61)</f>
        <v>108440</v>
      </c>
      <c r="E62" s="141">
        <f t="shared" si="0"/>
        <v>49.27181124907083</v>
      </c>
    </row>
    <row r="63" spans="1:5" ht="12.75">
      <c r="A63" s="24">
        <v>59</v>
      </c>
      <c r="B63" s="142" t="s">
        <v>472</v>
      </c>
      <c r="C63" s="143">
        <f>SUM(C62+C53)</f>
        <v>745316</v>
      </c>
      <c r="D63" s="143">
        <f>SUM(D62+D53)</f>
        <v>758092</v>
      </c>
      <c r="E63" s="141">
        <f t="shared" si="0"/>
        <v>1.7141722437194362</v>
      </c>
    </row>
  </sheetData>
  <sheetProtection/>
  <mergeCells count="3">
    <mergeCell ref="A3:A4"/>
    <mergeCell ref="B3:B4"/>
    <mergeCell ref="C4:E4"/>
  </mergeCells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&amp;LMAGYARPOLÁNY KÖZSÉG
ÖNKORMÁNYZATA 
ÉS INTÉZMÉNYEI&amp;C2015. ÉVI ZÁRSZÁMADÁS
VAGYON KIMUTATÁS
(NETTÓ ÉRTÉBEN)
&amp;R3. melléklet a 6/2016. (V. 31.)
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9"/>
  <sheetViews>
    <sheetView view="pageLayout" workbookViewId="0" topLeftCell="A1">
      <selection activeCell="A1" sqref="A1:E1"/>
    </sheetView>
  </sheetViews>
  <sheetFormatPr defaultColWidth="9.00390625" defaultRowHeight="12.75"/>
  <cols>
    <col min="1" max="1" width="8.125" style="198" customWidth="1"/>
    <col min="2" max="2" width="82.00390625" style="198" customWidth="1"/>
    <col min="3" max="5" width="19.125" style="198" customWidth="1"/>
    <col min="6" max="16384" width="9.125" style="198" customWidth="1"/>
  </cols>
  <sheetData>
    <row r="1" spans="1:5" ht="12.75">
      <c r="A1" s="523" t="s">
        <v>1285</v>
      </c>
      <c r="B1" s="524"/>
      <c r="C1" s="524"/>
      <c r="D1" s="524"/>
      <c r="E1" s="524"/>
    </row>
    <row r="2" spans="1:5" ht="15">
      <c r="A2" s="200"/>
      <c r="B2" s="200" t="s">
        <v>1</v>
      </c>
      <c r="C2" s="200" t="s">
        <v>2</v>
      </c>
      <c r="D2" s="200" t="s">
        <v>3</v>
      </c>
      <c r="E2" s="200" t="s">
        <v>4</v>
      </c>
    </row>
    <row r="3" spans="1:5" s="207" customFormat="1" ht="15">
      <c r="A3" s="200"/>
      <c r="B3" s="200" t="s">
        <v>405</v>
      </c>
      <c r="C3" s="200" t="s">
        <v>498</v>
      </c>
      <c r="D3" s="200" t="s">
        <v>499</v>
      </c>
      <c r="E3" s="200" t="s">
        <v>500</v>
      </c>
    </row>
    <row r="4" spans="1:5" ht="12.75">
      <c r="A4" s="201" t="s">
        <v>501</v>
      </c>
      <c r="B4" s="202" t="s">
        <v>502</v>
      </c>
      <c r="C4" s="199"/>
      <c r="D4" s="199"/>
      <c r="E4" s="199"/>
    </row>
    <row r="5" spans="1:5" ht="12.75">
      <c r="A5" s="203" t="s">
        <v>503</v>
      </c>
      <c r="B5" s="204" t="s">
        <v>504</v>
      </c>
      <c r="C5" s="205">
        <v>0</v>
      </c>
      <c r="D5" s="205">
        <v>0</v>
      </c>
      <c r="E5" s="205"/>
    </row>
    <row r="6" spans="1:5" ht="12.75">
      <c r="A6" s="203" t="s">
        <v>505</v>
      </c>
      <c r="B6" s="204" t="s">
        <v>506</v>
      </c>
      <c r="C6" s="205">
        <v>66</v>
      </c>
      <c r="D6" s="205">
        <v>0</v>
      </c>
      <c r="E6" s="205">
        <v>2969</v>
      </c>
    </row>
    <row r="7" spans="1:5" ht="12.75">
      <c r="A7" s="203" t="s">
        <v>507</v>
      </c>
      <c r="B7" s="204" t="s">
        <v>508</v>
      </c>
      <c r="C7" s="205">
        <v>0</v>
      </c>
      <c r="D7" s="205">
        <v>0</v>
      </c>
      <c r="E7" s="205"/>
    </row>
    <row r="8" spans="1:5" ht="12.75">
      <c r="A8" s="201" t="s">
        <v>509</v>
      </c>
      <c r="B8" s="202" t="s">
        <v>510</v>
      </c>
      <c r="C8" s="206">
        <v>66</v>
      </c>
      <c r="D8" s="206">
        <v>0</v>
      </c>
      <c r="E8" s="206">
        <v>2969</v>
      </c>
    </row>
    <row r="9" spans="1:5" ht="12.75">
      <c r="A9" s="203" t="s">
        <v>511</v>
      </c>
      <c r="B9" s="204" t="s">
        <v>512</v>
      </c>
      <c r="C9" s="205">
        <v>526010</v>
      </c>
      <c r="D9" s="205">
        <v>0</v>
      </c>
      <c r="E9" s="205">
        <v>520376</v>
      </c>
    </row>
    <row r="10" spans="1:5" ht="12.75">
      <c r="A10" s="203" t="s">
        <v>513</v>
      </c>
      <c r="B10" s="204" t="s">
        <v>514</v>
      </c>
      <c r="C10" s="205">
        <v>8877</v>
      </c>
      <c r="D10" s="205">
        <v>0</v>
      </c>
      <c r="E10" s="205">
        <v>7669</v>
      </c>
    </row>
    <row r="11" spans="1:5" ht="12.75">
      <c r="A11" s="203" t="s">
        <v>515</v>
      </c>
      <c r="B11" s="204" t="s">
        <v>516</v>
      </c>
      <c r="C11" s="205">
        <v>0</v>
      </c>
      <c r="D11" s="205">
        <v>0</v>
      </c>
      <c r="E11" s="205">
        <v>0</v>
      </c>
    </row>
    <row r="12" spans="1:5" ht="12.75">
      <c r="A12" s="203" t="s">
        <v>517</v>
      </c>
      <c r="B12" s="204" t="s">
        <v>518</v>
      </c>
      <c r="C12" s="205">
        <v>19033</v>
      </c>
      <c r="D12" s="205">
        <v>0</v>
      </c>
      <c r="E12" s="205">
        <v>19883</v>
      </c>
    </row>
    <row r="13" spans="1:5" ht="12.75">
      <c r="A13" s="203" t="s">
        <v>519</v>
      </c>
      <c r="B13" s="204" t="s">
        <v>520</v>
      </c>
      <c r="C13" s="205">
        <v>0</v>
      </c>
      <c r="D13" s="205">
        <v>0</v>
      </c>
      <c r="E13" s="205">
        <v>0</v>
      </c>
    </row>
    <row r="14" spans="1:5" ht="12.75">
      <c r="A14" s="201" t="s">
        <v>521</v>
      </c>
      <c r="B14" s="202" t="s">
        <v>522</v>
      </c>
      <c r="C14" s="206">
        <v>553920</v>
      </c>
      <c r="D14" s="206">
        <v>0</v>
      </c>
      <c r="E14" s="206">
        <f>SUM(E9:E13)</f>
        <v>547928</v>
      </c>
    </row>
    <row r="15" spans="1:5" ht="12.75">
      <c r="A15" s="203" t="s">
        <v>523</v>
      </c>
      <c r="B15" s="204" t="s">
        <v>524</v>
      </c>
      <c r="C15" s="205">
        <v>2400</v>
      </c>
      <c r="D15" s="205">
        <v>0</v>
      </c>
      <c r="E15" s="205">
        <v>2400</v>
      </c>
    </row>
    <row r="16" spans="1:5" ht="12.75">
      <c r="A16" s="203" t="s">
        <v>525</v>
      </c>
      <c r="B16" s="204" t="s">
        <v>526</v>
      </c>
      <c r="C16" s="205">
        <v>0</v>
      </c>
      <c r="D16" s="205">
        <v>0</v>
      </c>
      <c r="E16" s="205"/>
    </row>
    <row r="17" spans="1:5" ht="12.75">
      <c r="A17" s="203" t="s">
        <v>527</v>
      </c>
      <c r="B17" s="204" t="s">
        <v>528</v>
      </c>
      <c r="C17" s="205">
        <v>0</v>
      </c>
      <c r="D17" s="205">
        <v>0</v>
      </c>
      <c r="E17" s="205"/>
    </row>
    <row r="18" spans="1:5" ht="12.75">
      <c r="A18" s="203" t="s">
        <v>529</v>
      </c>
      <c r="B18" s="204" t="s">
        <v>530</v>
      </c>
      <c r="C18" s="205">
        <v>0</v>
      </c>
      <c r="D18" s="205">
        <v>0</v>
      </c>
      <c r="E18" s="205"/>
    </row>
    <row r="19" spans="1:5" ht="12.75">
      <c r="A19" s="203" t="s">
        <v>531</v>
      </c>
      <c r="B19" s="204" t="s">
        <v>532</v>
      </c>
      <c r="C19" s="205">
        <v>0</v>
      </c>
      <c r="D19" s="205">
        <v>0</v>
      </c>
      <c r="E19" s="205"/>
    </row>
    <row r="20" spans="1:5" ht="12.75">
      <c r="A20" s="203" t="s">
        <v>533</v>
      </c>
      <c r="B20" s="204" t="s">
        <v>534</v>
      </c>
      <c r="C20" s="205">
        <v>0</v>
      </c>
      <c r="D20" s="205">
        <v>0</v>
      </c>
      <c r="E20" s="205"/>
    </row>
    <row r="21" spans="1:5" ht="12.75">
      <c r="A21" s="203" t="s">
        <v>535</v>
      </c>
      <c r="B21" s="204" t="s">
        <v>536</v>
      </c>
      <c r="C21" s="205">
        <v>0</v>
      </c>
      <c r="D21" s="205">
        <v>0</v>
      </c>
      <c r="E21" s="205"/>
    </row>
    <row r="22" spans="1:5" ht="12.75">
      <c r="A22" s="201" t="s">
        <v>537</v>
      </c>
      <c r="B22" s="202" t="s">
        <v>538</v>
      </c>
      <c r="C22" s="206">
        <v>2400</v>
      </c>
      <c r="D22" s="206">
        <v>0</v>
      </c>
      <c r="E22" s="206">
        <f>SUM(E15:E21)</f>
        <v>2400</v>
      </c>
    </row>
    <row r="23" spans="1:5" ht="12.75">
      <c r="A23" s="203" t="s">
        <v>539</v>
      </c>
      <c r="B23" s="204" t="s">
        <v>540</v>
      </c>
      <c r="C23" s="205">
        <v>0</v>
      </c>
      <c r="D23" s="205">
        <v>0</v>
      </c>
      <c r="E23" s="205"/>
    </row>
    <row r="24" spans="1:5" ht="12.75">
      <c r="A24" s="203" t="s">
        <v>541</v>
      </c>
      <c r="B24" s="204" t="s">
        <v>542</v>
      </c>
      <c r="C24" s="205">
        <v>0</v>
      </c>
      <c r="D24" s="205">
        <v>0</v>
      </c>
      <c r="E24" s="205"/>
    </row>
    <row r="25" spans="1:5" ht="12.75">
      <c r="A25" s="201" t="s">
        <v>543</v>
      </c>
      <c r="B25" s="202" t="s">
        <v>544</v>
      </c>
      <c r="C25" s="206">
        <v>0</v>
      </c>
      <c r="D25" s="206">
        <v>0</v>
      </c>
      <c r="E25" s="206"/>
    </row>
    <row r="26" spans="1:5" ht="25.5">
      <c r="A26" s="201" t="s">
        <v>545</v>
      </c>
      <c r="B26" s="202" t="s">
        <v>546</v>
      </c>
      <c r="C26" s="206">
        <v>556386</v>
      </c>
      <c r="D26" s="206">
        <v>0</v>
      </c>
      <c r="E26" s="206">
        <v>553297</v>
      </c>
    </row>
    <row r="27" spans="1:5" ht="12.75">
      <c r="A27" s="203" t="s">
        <v>547</v>
      </c>
      <c r="B27" s="204" t="s">
        <v>548</v>
      </c>
      <c r="C27" s="205">
        <v>30</v>
      </c>
      <c r="D27" s="205">
        <v>0</v>
      </c>
      <c r="E27" s="205"/>
    </row>
    <row r="28" spans="1:5" ht="12.75">
      <c r="A28" s="203" t="s">
        <v>549</v>
      </c>
      <c r="B28" s="204" t="s">
        <v>550</v>
      </c>
      <c r="C28" s="205">
        <v>0</v>
      </c>
      <c r="D28" s="205">
        <v>0</v>
      </c>
      <c r="E28" s="205"/>
    </row>
    <row r="29" spans="1:5" ht="12.75">
      <c r="A29" s="203" t="s">
        <v>551</v>
      </c>
      <c r="B29" s="204" t="s">
        <v>552</v>
      </c>
      <c r="C29" s="205">
        <v>0</v>
      </c>
      <c r="D29" s="205">
        <v>0</v>
      </c>
      <c r="E29" s="205"/>
    </row>
    <row r="30" spans="1:5" ht="12.75">
      <c r="A30" s="203" t="s">
        <v>553</v>
      </c>
      <c r="B30" s="204" t="s">
        <v>554</v>
      </c>
      <c r="C30" s="205">
        <v>0</v>
      </c>
      <c r="D30" s="205">
        <v>0</v>
      </c>
      <c r="E30" s="205"/>
    </row>
    <row r="31" spans="1:5" ht="12.75">
      <c r="A31" s="203" t="s">
        <v>555</v>
      </c>
      <c r="B31" s="204" t="s">
        <v>556</v>
      </c>
      <c r="C31" s="205">
        <v>0</v>
      </c>
      <c r="D31" s="205">
        <v>0</v>
      </c>
      <c r="E31" s="205"/>
    </row>
    <row r="32" spans="1:5" ht="12.75">
      <c r="A32" s="201" t="s">
        <v>557</v>
      </c>
      <c r="B32" s="202" t="s">
        <v>558</v>
      </c>
      <c r="C32" s="206">
        <v>30</v>
      </c>
      <c r="D32" s="206">
        <v>0</v>
      </c>
      <c r="E32" s="206">
        <v>30</v>
      </c>
    </row>
    <row r="33" spans="1:5" ht="12.75">
      <c r="A33" s="203" t="s">
        <v>559</v>
      </c>
      <c r="B33" s="204" t="s">
        <v>560</v>
      </c>
      <c r="C33" s="205">
        <v>0</v>
      </c>
      <c r="D33" s="205">
        <v>0</v>
      </c>
      <c r="E33" s="205"/>
    </row>
    <row r="34" spans="1:5" ht="12.75">
      <c r="A34" s="203" t="s">
        <v>561</v>
      </c>
      <c r="B34" s="204" t="s">
        <v>562</v>
      </c>
      <c r="C34" s="205">
        <v>0</v>
      </c>
      <c r="D34" s="205">
        <v>0</v>
      </c>
      <c r="E34" s="206">
        <v>69869</v>
      </c>
    </row>
    <row r="35" spans="1:5" ht="12.75">
      <c r="A35" s="203" t="s">
        <v>563</v>
      </c>
      <c r="B35" s="204" t="s">
        <v>564</v>
      </c>
      <c r="C35" s="205">
        <v>0</v>
      </c>
      <c r="D35" s="205">
        <v>0</v>
      </c>
      <c r="E35" s="205"/>
    </row>
    <row r="36" spans="1:5" ht="12.75">
      <c r="A36" s="203" t="s">
        <v>565</v>
      </c>
      <c r="B36" s="204" t="s">
        <v>566</v>
      </c>
      <c r="C36" s="205">
        <v>0</v>
      </c>
      <c r="D36" s="205">
        <v>0</v>
      </c>
      <c r="E36" s="205">
        <v>65000</v>
      </c>
    </row>
    <row r="37" spans="1:5" ht="12.75">
      <c r="A37" s="203" t="s">
        <v>567</v>
      </c>
      <c r="B37" s="204" t="s">
        <v>568</v>
      </c>
      <c r="C37" s="205">
        <v>0</v>
      </c>
      <c r="D37" s="205">
        <v>0</v>
      </c>
      <c r="E37" s="205"/>
    </row>
    <row r="38" spans="1:5" ht="12.75">
      <c r="A38" s="203" t="s">
        <v>569</v>
      </c>
      <c r="B38" s="204" t="s">
        <v>570</v>
      </c>
      <c r="C38" s="205">
        <v>0</v>
      </c>
      <c r="D38" s="205">
        <v>0</v>
      </c>
      <c r="E38" s="205"/>
    </row>
    <row r="39" spans="1:5" ht="12.75">
      <c r="A39" s="203" t="s">
        <v>571</v>
      </c>
      <c r="B39" s="204" t="s">
        <v>572</v>
      </c>
      <c r="C39" s="205">
        <v>0</v>
      </c>
      <c r="D39" s="205">
        <v>0</v>
      </c>
      <c r="E39" s="205">
        <v>4869</v>
      </c>
    </row>
    <row r="40" spans="1:5" ht="12.75">
      <c r="A40" s="201" t="s">
        <v>573</v>
      </c>
      <c r="B40" s="202" t="s">
        <v>574</v>
      </c>
      <c r="C40" s="206">
        <v>0</v>
      </c>
      <c r="D40" s="206">
        <v>0</v>
      </c>
      <c r="E40" s="206"/>
    </row>
    <row r="41" spans="1:5" ht="12.75">
      <c r="A41" s="201" t="s">
        <v>575</v>
      </c>
      <c r="B41" s="202" t="s">
        <v>576</v>
      </c>
      <c r="C41" s="206">
        <v>30</v>
      </c>
      <c r="D41" s="206">
        <v>0</v>
      </c>
      <c r="E41" s="206">
        <v>69869</v>
      </c>
    </row>
    <row r="42" spans="1:5" ht="12.75">
      <c r="A42" s="203" t="s">
        <v>577</v>
      </c>
      <c r="B42" s="204" t="s">
        <v>578</v>
      </c>
      <c r="C42" s="205">
        <v>0</v>
      </c>
      <c r="D42" s="205">
        <v>0</v>
      </c>
      <c r="E42" s="205"/>
    </row>
    <row r="43" spans="1:5" ht="12.75">
      <c r="A43" s="203" t="s">
        <v>579</v>
      </c>
      <c r="B43" s="204" t="s">
        <v>580</v>
      </c>
      <c r="C43" s="205">
        <v>0</v>
      </c>
      <c r="D43" s="205">
        <v>0</v>
      </c>
      <c r="E43" s="205"/>
    </row>
    <row r="44" spans="1:5" ht="12.75">
      <c r="A44" s="203" t="s">
        <v>581</v>
      </c>
      <c r="B44" s="204" t="s">
        <v>582</v>
      </c>
      <c r="C44" s="205">
        <v>86153</v>
      </c>
      <c r="D44" s="205">
        <v>0</v>
      </c>
      <c r="E44" s="205">
        <v>34837</v>
      </c>
    </row>
    <row r="45" spans="1:5" ht="12.75">
      <c r="A45" s="203" t="s">
        <v>583</v>
      </c>
      <c r="B45" s="204" t="s">
        <v>584</v>
      </c>
      <c r="C45" s="205">
        <v>0</v>
      </c>
      <c r="D45" s="205">
        <v>0</v>
      </c>
      <c r="E45" s="205"/>
    </row>
    <row r="46" spans="1:5" ht="12.75">
      <c r="A46" s="203" t="s">
        <v>585</v>
      </c>
      <c r="B46" s="204" t="s">
        <v>586</v>
      </c>
      <c r="C46" s="205">
        <v>0</v>
      </c>
      <c r="D46" s="205">
        <v>0</v>
      </c>
      <c r="E46" s="205"/>
    </row>
    <row r="47" spans="1:5" ht="12.75">
      <c r="A47" s="201" t="s">
        <v>587</v>
      </c>
      <c r="B47" s="202" t="s">
        <v>588</v>
      </c>
      <c r="C47" s="206">
        <v>86153</v>
      </c>
      <c r="D47" s="206">
        <v>0</v>
      </c>
      <c r="E47" s="206">
        <f>SUM(E42:E46)</f>
        <v>34837</v>
      </c>
    </row>
    <row r="48" spans="1:5" ht="25.5">
      <c r="A48" s="203" t="s">
        <v>589</v>
      </c>
      <c r="B48" s="204" t="s">
        <v>590</v>
      </c>
      <c r="C48" s="205">
        <v>0</v>
      </c>
      <c r="D48" s="205">
        <v>0</v>
      </c>
      <c r="E48" s="205"/>
    </row>
    <row r="49" spans="1:5" ht="25.5">
      <c r="A49" s="203" t="s">
        <v>591</v>
      </c>
      <c r="B49" s="204" t="s">
        <v>592</v>
      </c>
      <c r="C49" s="205">
        <v>0</v>
      </c>
      <c r="D49" s="205">
        <v>0</v>
      </c>
      <c r="E49" s="205"/>
    </row>
    <row r="50" spans="1:5" ht="25.5">
      <c r="A50" s="203" t="s">
        <v>593</v>
      </c>
      <c r="B50" s="204" t="s">
        <v>594</v>
      </c>
      <c r="C50" s="205">
        <v>0</v>
      </c>
      <c r="D50" s="205">
        <v>0</v>
      </c>
      <c r="E50" s="205"/>
    </row>
    <row r="51" spans="1:5" ht="25.5">
      <c r="A51" s="203" t="s">
        <v>595</v>
      </c>
      <c r="B51" s="204" t="s">
        <v>596</v>
      </c>
      <c r="C51" s="205">
        <v>0</v>
      </c>
      <c r="D51" s="205">
        <v>0</v>
      </c>
      <c r="E51" s="205"/>
    </row>
    <row r="52" spans="1:5" ht="12.75">
      <c r="A52" s="203" t="s">
        <v>597</v>
      </c>
      <c r="B52" s="204" t="s">
        <v>598</v>
      </c>
      <c r="C52" s="205">
        <v>2903</v>
      </c>
      <c r="D52" s="205">
        <v>0</v>
      </c>
      <c r="E52" s="205"/>
    </row>
    <row r="53" spans="1:5" ht="12.75">
      <c r="A53" s="203" t="s">
        <v>599</v>
      </c>
      <c r="B53" s="204" t="s">
        <v>600</v>
      </c>
      <c r="C53" s="205">
        <v>0</v>
      </c>
      <c r="D53" s="205">
        <v>0</v>
      </c>
      <c r="E53" s="205"/>
    </row>
    <row r="54" spans="1:5" ht="12.75">
      <c r="A54" s="203" t="s">
        <v>601</v>
      </c>
      <c r="B54" s="204" t="s">
        <v>602</v>
      </c>
      <c r="C54" s="205">
        <v>0</v>
      </c>
      <c r="D54" s="205">
        <v>0</v>
      </c>
      <c r="E54" s="205"/>
    </row>
    <row r="55" spans="1:5" ht="25.5">
      <c r="A55" s="203" t="s">
        <v>603</v>
      </c>
      <c r="B55" s="204" t="s">
        <v>604</v>
      </c>
      <c r="C55" s="205">
        <v>487</v>
      </c>
      <c r="D55" s="205">
        <v>0</v>
      </c>
      <c r="E55" s="205"/>
    </row>
    <row r="56" spans="1:5" ht="25.5">
      <c r="A56" s="203" t="s">
        <v>605</v>
      </c>
      <c r="B56" s="204" t="s">
        <v>606</v>
      </c>
      <c r="C56" s="205">
        <v>487</v>
      </c>
      <c r="D56" s="205">
        <v>0</v>
      </c>
      <c r="E56" s="205"/>
    </row>
    <row r="57" spans="1:5" ht="25.5">
      <c r="A57" s="203" t="s">
        <v>607</v>
      </c>
      <c r="B57" s="204" t="s">
        <v>608</v>
      </c>
      <c r="C57" s="205">
        <v>0</v>
      </c>
      <c r="D57" s="205">
        <v>0</v>
      </c>
      <c r="E57" s="205"/>
    </row>
    <row r="58" spans="1:5" ht="25.5">
      <c r="A58" s="203" t="s">
        <v>609</v>
      </c>
      <c r="B58" s="204" t="s">
        <v>610</v>
      </c>
      <c r="C58" s="205">
        <v>0</v>
      </c>
      <c r="D58" s="205">
        <v>0</v>
      </c>
      <c r="E58" s="205"/>
    </row>
    <row r="59" spans="1:5" ht="12.75">
      <c r="A59" s="203" t="s">
        <v>611</v>
      </c>
      <c r="B59" s="204" t="s">
        <v>612</v>
      </c>
      <c r="C59" s="205">
        <v>0</v>
      </c>
      <c r="D59" s="205">
        <v>0</v>
      </c>
      <c r="E59" s="205"/>
    </row>
    <row r="60" spans="1:5" ht="25.5">
      <c r="A60" s="203" t="s">
        <v>613</v>
      </c>
      <c r="B60" s="204" t="s">
        <v>614</v>
      </c>
      <c r="C60" s="205">
        <v>0</v>
      </c>
      <c r="D60" s="205">
        <v>0</v>
      </c>
      <c r="E60" s="205"/>
    </row>
    <row r="61" spans="1:5" ht="25.5">
      <c r="A61" s="201" t="s">
        <v>615</v>
      </c>
      <c r="B61" s="202" t="s">
        <v>616</v>
      </c>
      <c r="C61" s="206">
        <v>3390</v>
      </c>
      <c r="D61" s="206">
        <v>0</v>
      </c>
      <c r="E61" s="206">
        <v>3573</v>
      </c>
    </row>
    <row r="62" spans="1:5" ht="25.5">
      <c r="A62" s="203" t="s">
        <v>617</v>
      </c>
      <c r="B62" s="204" t="s">
        <v>618</v>
      </c>
      <c r="C62" s="205">
        <v>0</v>
      </c>
      <c r="D62" s="205">
        <v>0</v>
      </c>
      <c r="E62" s="205"/>
    </row>
    <row r="63" spans="1:5" ht="25.5">
      <c r="A63" s="203" t="s">
        <v>619</v>
      </c>
      <c r="B63" s="204" t="s">
        <v>620</v>
      </c>
      <c r="C63" s="205">
        <v>0</v>
      </c>
      <c r="D63" s="205">
        <v>0</v>
      </c>
      <c r="E63" s="205"/>
    </row>
    <row r="64" spans="1:5" ht="25.5">
      <c r="A64" s="203" t="s">
        <v>621</v>
      </c>
      <c r="B64" s="204" t="s">
        <v>622</v>
      </c>
      <c r="C64" s="205">
        <v>0</v>
      </c>
      <c r="D64" s="205">
        <v>0</v>
      </c>
      <c r="E64" s="205"/>
    </row>
    <row r="65" spans="1:5" ht="25.5">
      <c r="A65" s="203" t="s">
        <v>623</v>
      </c>
      <c r="B65" s="204" t="s">
        <v>624</v>
      </c>
      <c r="C65" s="205">
        <v>0</v>
      </c>
      <c r="D65" s="205">
        <v>0</v>
      </c>
      <c r="E65" s="205"/>
    </row>
    <row r="66" spans="1:5" ht="12.75">
      <c r="A66" s="203" t="s">
        <v>625</v>
      </c>
      <c r="B66" s="204" t="s">
        <v>626</v>
      </c>
      <c r="C66" s="205">
        <v>0</v>
      </c>
      <c r="D66" s="205">
        <v>0</v>
      </c>
      <c r="E66" s="205"/>
    </row>
    <row r="67" spans="1:5" ht="12.75">
      <c r="A67" s="203" t="s">
        <v>627</v>
      </c>
      <c r="B67" s="204" t="s">
        <v>628</v>
      </c>
      <c r="C67" s="205">
        <v>0</v>
      </c>
      <c r="D67" s="205">
        <v>0</v>
      </c>
      <c r="E67" s="205"/>
    </row>
    <row r="68" spans="1:5" ht="12.75">
      <c r="A68" s="203" t="s">
        <v>629</v>
      </c>
      <c r="B68" s="204" t="s">
        <v>630</v>
      </c>
      <c r="C68" s="205">
        <v>0</v>
      </c>
      <c r="D68" s="205">
        <v>0</v>
      </c>
      <c r="E68" s="205"/>
    </row>
    <row r="69" spans="1:5" ht="25.5">
      <c r="A69" s="203" t="s">
        <v>631</v>
      </c>
      <c r="B69" s="204" t="s">
        <v>632</v>
      </c>
      <c r="C69" s="205">
        <v>0</v>
      </c>
      <c r="D69" s="205">
        <v>0</v>
      </c>
      <c r="E69" s="205"/>
    </row>
    <row r="70" spans="1:5" ht="25.5">
      <c r="A70" s="203" t="s">
        <v>633</v>
      </c>
      <c r="B70" s="204" t="s">
        <v>634</v>
      </c>
      <c r="C70" s="205">
        <v>0</v>
      </c>
      <c r="D70" s="205">
        <v>0</v>
      </c>
      <c r="E70" s="205"/>
    </row>
    <row r="71" spans="1:5" ht="25.5">
      <c r="A71" s="203" t="s">
        <v>635</v>
      </c>
      <c r="B71" s="204" t="s">
        <v>636</v>
      </c>
      <c r="C71" s="205">
        <v>0</v>
      </c>
      <c r="D71" s="205">
        <v>0</v>
      </c>
      <c r="E71" s="205"/>
    </row>
    <row r="72" spans="1:5" ht="25.5">
      <c r="A72" s="203" t="s">
        <v>637</v>
      </c>
      <c r="B72" s="204" t="s">
        <v>638</v>
      </c>
      <c r="C72" s="205">
        <v>0</v>
      </c>
      <c r="D72" s="205">
        <v>0</v>
      </c>
      <c r="E72" s="205"/>
    </row>
    <row r="73" spans="1:5" ht="25.5">
      <c r="A73" s="203" t="s">
        <v>639</v>
      </c>
      <c r="B73" s="204" t="s">
        <v>640</v>
      </c>
      <c r="C73" s="205">
        <v>0</v>
      </c>
      <c r="D73" s="205">
        <v>0</v>
      </c>
      <c r="E73" s="205"/>
    </row>
    <row r="74" spans="1:5" ht="25.5">
      <c r="A74" s="203" t="s">
        <v>641</v>
      </c>
      <c r="B74" s="204" t="s">
        <v>642</v>
      </c>
      <c r="C74" s="205">
        <v>0</v>
      </c>
      <c r="D74" s="205">
        <v>0</v>
      </c>
      <c r="E74" s="205"/>
    </row>
    <row r="75" spans="1:5" ht="25.5">
      <c r="A75" s="201" t="s">
        <v>643</v>
      </c>
      <c r="B75" s="202" t="s">
        <v>644</v>
      </c>
      <c r="C75" s="206">
        <v>0</v>
      </c>
      <c r="D75" s="206">
        <v>0</v>
      </c>
      <c r="E75" s="206"/>
    </row>
    <row r="76" spans="1:5" ht="12.75">
      <c r="A76" s="203" t="s">
        <v>645</v>
      </c>
      <c r="B76" s="204" t="s">
        <v>646</v>
      </c>
      <c r="C76" s="205">
        <v>11</v>
      </c>
      <c r="D76" s="205">
        <v>0</v>
      </c>
      <c r="E76" s="205">
        <v>62</v>
      </c>
    </row>
    <row r="77" spans="1:5" ht="12.75">
      <c r="A77" s="203" t="s">
        <v>647</v>
      </c>
      <c r="B77" s="204" t="s">
        <v>648</v>
      </c>
      <c r="C77" s="205">
        <v>0</v>
      </c>
      <c r="D77" s="205">
        <v>0</v>
      </c>
      <c r="E77" s="205"/>
    </row>
    <row r="78" spans="1:5" ht="12.75">
      <c r="A78" s="203" t="s">
        <v>649</v>
      </c>
      <c r="B78" s="204" t="s">
        <v>650</v>
      </c>
      <c r="C78" s="205">
        <v>0</v>
      </c>
      <c r="D78" s="205">
        <v>0</v>
      </c>
      <c r="E78" s="205"/>
    </row>
    <row r="79" spans="1:5" ht="12.75">
      <c r="A79" s="203" t="s">
        <v>651</v>
      </c>
      <c r="B79" s="204" t="s">
        <v>652</v>
      </c>
      <c r="C79" s="205">
        <v>11</v>
      </c>
      <c r="D79" s="205">
        <v>0</v>
      </c>
      <c r="E79" s="205"/>
    </row>
    <row r="80" spans="1:5" ht="12.75">
      <c r="A80" s="203" t="s">
        <v>653</v>
      </c>
      <c r="B80" s="204" t="s">
        <v>1157</v>
      </c>
      <c r="C80" s="205">
        <v>0</v>
      </c>
      <c r="D80" s="205">
        <v>0</v>
      </c>
      <c r="E80" s="205">
        <v>22</v>
      </c>
    </row>
    <row r="81" spans="1:5" ht="12.75">
      <c r="A81" s="203" t="s">
        <v>654</v>
      </c>
      <c r="B81" s="204" t="s">
        <v>1156</v>
      </c>
      <c r="C81" s="205">
        <v>0</v>
      </c>
      <c r="D81" s="205">
        <v>0</v>
      </c>
      <c r="E81" s="205">
        <v>40</v>
      </c>
    </row>
    <row r="82" spans="1:5" ht="12.75">
      <c r="A82" s="203" t="s">
        <v>655</v>
      </c>
      <c r="B82" s="204" t="s">
        <v>656</v>
      </c>
      <c r="C82" s="205">
        <v>0</v>
      </c>
      <c r="D82" s="205">
        <v>0</v>
      </c>
      <c r="E82" s="205"/>
    </row>
    <row r="83" spans="1:5" ht="12.75">
      <c r="A83" s="203" t="s">
        <v>657</v>
      </c>
      <c r="B83" s="204" t="s">
        <v>658</v>
      </c>
      <c r="C83" s="205">
        <v>0</v>
      </c>
      <c r="D83" s="205">
        <v>0</v>
      </c>
      <c r="E83" s="205"/>
    </row>
    <row r="84" spans="1:5" ht="12.75">
      <c r="A84" s="203" t="s">
        <v>659</v>
      </c>
      <c r="B84" s="204" t="s">
        <v>660</v>
      </c>
      <c r="C84" s="205">
        <v>0</v>
      </c>
      <c r="D84" s="205">
        <v>0</v>
      </c>
      <c r="E84" s="205">
        <v>60</v>
      </c>
    </row>
    <row r="85" spans="1:5" ht="25.5">
      <c r="A85" s="203" t="s">
        <v>661</v>
      </c>
      <c r="B85" s="204" t="s">
        <v>662</v>
      </c>
      <c r="C85" s="205">
        <v>0</v>
      </c>
      <c r="D85" s="205">
        <v>0</v>
      </c>
      <c r="E85" s="205"/>
    </row>
    <row r="86" spans="1:5" ht="25.5">
      <c r="A86" s="203" t="s">
        <v>663</v>
      </c>
      <c r="B86" s="204" t="s">
        <v>664</v>
      </c>
      <c r="C86" s="205">
        <v>0</v>
      </c>
      <c r="D86" s="205">
        <v>0</v>
      </c>
      <c r="E86" s="205"/>
    </row>
    <row r="87" spans="1:5" ht="25.5">
      <c r="A87" s="203" t="s">
        <v>665</v>
      </c>
      <c r="B87" s="204" t="s">
        <v>666</v>
      </c>
      <c r="C87" s="205">
        <v>0</v>
      </c>
      <c r="D87" s="205">
        <v>0</v>
      </c>
      <c r="E87" s="205"/>
    </row>
    <row r="88" spans="1:5" ht="12.75">
      <c r="A88" s="201" t="s">
        <v>667</v>
      </c>
      <c r="B88" s="202" t="s">
        <v>668</v>
      </c>
      <c r="C88" s="206">
        <v>11</v>
      </c>
      <c r="D88" s="206">
        <v>0</v>
      </c>
      <c r="E88" s="206">
        <v>122</v>
      </c>
    </row>
    <row r="89" spans="1:5" ht="12.75">
      <c r="A89" s="201" t="s">
        <v>669</v>
      </c>
      <c r="B89" s="202" t="s">
        <v>670</v>
      </c>
      <c r="C89" s="206">
        <v>3401</v>
      </c>
      <c r="D89" s="206">
        <v>0</v>
      </c>
      <c r="E89" s="206">
        <v>3695</v>
      </c>
    </row>
    <row r="90" spans="1:5" ht="12.75">
      <c r="A90" s="201" t="s">
        <v>671</v>
      </c>
      <c r="B90" s="202" t="s">
        <v>672</v>
      </c>
      <c r="C90" s="206">
        <v>902</v>
      </c>
      <c r="D90" s="206">
        <v>0</v>
      </c>
      <c r="E90" s="206"/>
    </row>
    <row r="91" spans="1:5" ht="12.75">
      <c r="A91" s="203" t="s">
        <v>673</v>
      </c>
      <c r="B91" s="204" t="s">
        <v>674</v>
      </c>
      <c r="C91" s="205">
        <v>0</v>
      </c>
      <c r="D91" s="205">
        <v>0</v>
      </c>
      <c r="E91" s="205"/>
    </row>
    <row r="92" spans="1:5" ht="12.75">
      <c r="A92" s="203" t="s">
        <v>675</v>
      </c>
      <c r="B92" s="204" t="s">
        <v>676</v>
      </c>
      <c r="C92" s="205">
        <v>0</v>
      </c>
      <c r="D92" s="205">
        <v>0</v>
      </c>
      <c r="E92" s="205"/>
    </row>
    <row r="93" spans="1:5" ht="12.75">
      <c r="A93" s="203" t="s">
        <v>677</v>
      </c>
      <c r="B93" s="204" t="s">
        <v>678</v>
      </c>
      <c r="C93" s="205">
        <v>0</v>
      </c>
      <c r="D93" s="205">
        <v>0</v>
      </c>
      <c r="E93" s="205"/>
    </row>
    <row r="94" spans="1:5" ht="12.75">
      <c r="A94" s="201" t="s">
        <v>679</v>
      </c>
      <c r="B94" s="202" t="s">
        <v>680</v>
      </c>
      <c r="C94" s="206">
        <v>0</v>
      </c>
      <c r="D94" s="206">
        <v>0</v>
      </c>
      <c r="E94" s="206"/>
    </row>
    <row r="95" spans="1:5" ht="12.75">
      <c r="A95" s="201" t="s">
        <v>681</v>
      </c>
      <c r="B95" s="202" t="s">
        <v>682</v>
      </c>
      <c r="C95" s="206">
        <v>646872</v>
      </c>
      <c r="D95" s="206">
        <v>0</v>
      </c>
      <c r="E95" s="206">
        <v>661728</v>
      </c>
    </row>
    <row r="96" spans="1:5" ht="12.75">
      <c r="A96" s="201" t="s">
        <v>501</v>
      </c>
      <c r="B96" s="202" t="s">
        <v>683</v>
      </c>
      <c r="C96" s="199"/>
      <c r="D96" s="199"/>
      <c r="E96" s="199"/>
    </row>
    <row r="97" spans="1:5" ht="12.75">
      <c r="A97" s="203" t="s">
        <v>684</v>
      </c>
      <c r="B97" s="204" t="s">
        <v>685</v>
      </c>
      <c r="C97" s="205">
        <v>705461</v>
      </c>
      <c r="D97" s="205">
        <v>0</v>
      </c>
      <c r="E97" s="205">
        <v>705461</v>
      </c>
    </row>
    <row r="98" spans="1:5" ht="12.75">
      <c r="A98" s="203" t="s">
        <v>686</v>
      </c>
      <c r="B98" s="204" t="s">
        <v>687</v>
      </c>
      <c r="C98" s="205">
        <v>0</v>
      </c>
      <c r="D98" s="205">
        <v>0</v>
      </c>
      <c r="E98" s="205"/>
    </row>
    <row r="99" spans="1:5" ht="12.75">
      <c r="A99" s="203" t="s">
        <v>688</v>
      </c>
      <c r="B99" s="204" t="s">
        <v>689</v>
      </c>
      <c r="C99" s="205">
        <v>68323</v>
      </c>
      <c r="D99" s="205">
        <v>0</v>
      </c>
      <c r="E99" s="205">
        <v>68323</v>
      </c>
    </row>
    <row r="100" spans="1:5" ht="12.75">
      <c r="A100" s="203" t="s">
        <v>690</v>
      </c>
      <c r="B100" s="204" t="s">
        <v>691</v>
      </c>
      <c r="C100" s="205">
        <v>-130147</v>
      </c>
      <c r="D100" s="205">
        <v>0</v>
      </c>
      <c r="E100" s="205">
        <v>-133054</v>
      </c>
    </row>
    <row r="101" spans="1:5" ht="12.75">
      <c r="A101" s="203" t="s">
        <v>692</v>
      </c>
      <c r="B101" s="204" t="s">
        <v>693</v>
      </c>
      <c r="C101" s="205">
        <v>0</v>
      </c>
      <c r="D101" s="205">
        <v>0</v>
      </c>
      <c r="E101" s="205"/>
    </row>
    <row r="102" spans="1:5" ht="12.75">
      <c r="A102" s="203" t="s">
        <v>694</v>
      </c>
      <c r="B102" s="204" t="s">
        <v>695</v>
      </c>
      <c r="C102" s="205">
        <v>-2907</v>
      </c>
      <c r="D102" s="205">
        <v>0</v>
      </c>
      <c r="E102" s="205">
        <v>14709</v>
      </c>
    </row>
    <row r="103" spans="1:5" ht="12.75">
      <c r="A103" s="201" t="s">
        <v>696</v>
      </c>
      <c r="B103" s="202" t="s">
        <v>697</v>
      </c>
      <c r="C103" s="206">
        <v>640730</v>
      </c>
      <c r="D103" s="206">
        <v>0</v>
      </c>
      <c r="E103" s="206">
        <v>655439</v>
      </c>
    </row>
    <row r="104" spans="1:5" ht="12.75">
      <c r="A104" s="203" t="s">
        <v>698</v>
      </c>
      <c r="B104" s="204" t="s">
        <v>699</v>
      </c>
      <c r="C104" s="205">
        <v>0</v>
      </c>
      <c r="D104" s="205">
        <v>0</v>
      </c>
      <c r="E104" s="205"/>
    </row>
    <row r="105" spans="1:5" ht="25.5">
      <c r="A105" s="203" t="s">
        <v>700</v>
      </c>
      <c r="B105" s="204" t="s">
        <v>701</v>
      </c>
      <c r="C105" s="205">
        <v>0</v>
      </c>
      <c r="D105" s="205">
        <v>0</v>
      </c>
      <c r="E105" s="205"/>
    </row>
    <row r="106" spans="1:5" ht="12.75">
      <c r="A106" s="203" t="s">
        <v>702</v>
      </c>
      <c r="B106" s="204" t="s">
        <v>703</v>
      </c>
      <c r="C106" s="205">
        <v>0</v>
      </c>
      <c r="D106" s="205">
        <v>0</v>
      </c>
      <c r="E106" s="205">
        <v>361</v>
      </c>
    </row>
    <row r="107" spans="1:5" ht="12.75">
      <c r="A107" s="203" t="s">
        <v>704</v>
      </c>
      <c r="B107" s="204" t="s">
        <v>705</v>
      </c>
      <c r="C107" s="205">
        <v>0</v>
      </c>
      <c r="D107" s="205">
        <v>0</v>
      </c>
      <c r="E107" s="205"/>
    </row>
    <row r="108" spans="1:5" ht="25.5">
      <c r="A108" s="203" t="s">
        <v>706</v>
      </c>
      <c r="B108" s="204" t="s">
        <v>707</v>
      </c>
      <c r="C108" s="205">
        <v>0</v>
      </c>
      <c r="D108" s="205">
        <v>0</v>
      </c>
      <c r="E108" s="205"/>
    </row>
    <row r="109" spans="1:5" ht="25.5">
      <c r="A109" s="203" t="s">
        <v>708</v>
      </c>
      <c r="B109" s="204" t="s">
        <v>709</v>
      </c>
      <c r="C109" s="205">
        <v>0</v>
      </c>
      <c r="D109" s="205">
        <v>0</v>
      </c>
      <c r="E109" s="205"/>
    </row>
    <row r="110" spans="1:5" ht="12.75">
      <c r="A110" s="203" t="s">
        <v>710</v>
      </c>
      <c r="B110" s="204" t="s">
        <v>711</v>
      </c>
      <c r="C110" s="205">
        <v>0</v>
      </c>
      <c r="D110" s="205">
        <v>0</v>
      </c>
      <c r="E110" s="205"/>
    </row>
    <row r="111" spans="1:5" ht="12.75">
      <c r="A111" s="203" t="s">
        <v>712</v>
      </c>
      <c r="B111" s="204" t="s">
        <v>713</v>
      </c>
      <c r="C111" s="205">
        <v>0</v>
      </c>
      <c r="D111" s="205">
        <v>0</v>
      </c>
      <c r="E111" s="205"/>
    </row>
    <row r="112" spans="1:5" ht="25.5">
      <c r="A112" s="203" t="s">
        <v>714</v>
      </c>
      <c r="B112" s="204" t="s">
        <v>715</v>
      </c>
      <c r="C112" s="205">
        <v>0</v>
      </c>
      <c r="D112" s="205">
        <v>0</v>
      </c>
      <c r="E112" s="205"/>
    </row>
    <row r="113" spans="1:5" ht="25.5">
      <c r="A113" s="203" t="s">
        <v>716</v>
      </c>
      <c r="B113" s="204" t="s">
        <v>717</v>
      </c>
      <c r="C113" s="205">
        <v>0</v>
      </c>
      <c r="D113" s="205">
        <v>0</v>
      </c>
      <c r="E113" s="205"/>
    </row>
    <row r="114" spans="1:5" ht="25.5">
      <c r="A114" s="203" t="s">
        <v>718</v>
      </c>
      <c r="B114" s="204" t="s">
        <v>719</v>
      </c>
      <c r="C114" s="205">
        <v>0</v>
      </c>
      <c r="D114" s="205">
        <v>0</v>
      </c>
      <c r="E114" s="205"/>
    </row>
    <row r="115" spans="1:5" ht="25.5">
      <c r="A115" s="203" t="s">
        <v>720</v>
      </c>
      <c r="B115" s="204" t="s">
        <v>721</v>
      </c>
      <c r="C115" s="205">
        <v>0</v>
      </c>
      <c r="D115" s="205">
        <v>0</v>
      </c>
      <c r="E115" s="205"/>
    </row>
    <row r="116" spans="1:5" ht="25.5">
      <c r="A116" s="203" t="s">
        <v>722</v>
      </c>
      <c r="B116" s="204" t="s">
        <v>723</v>
      </c>
      <c r="C116" s="205">
        <v>0</v>
      </c>
      <c r="D116" s="205">
        <v>0</v>
      </c>
      <c r="E116" s="205"/>
    </row>
    <row r="117" spans="1:5" ht="25.5">
      <c r="A117" s="203" t="s">
        <v>724</v>
      </c>
      <c r="B117" s="204" t="s">
        <v>725</v>
      </c>
      <c r="C117" s="205">
        <v>0</v>
      </c>
      <c r="D117" s="205">
        <v>0</v>
      </c>
      <c r="E117" s="205"/>
    </row>
    <row r="118" spans="1:5" ht="25.5">
      <c r="A118" s="203" t="s">
        <v>726</v>
      </c>
      <c r="B118" s="204" t="s">
        <v>727</v>
      </c>
      <c r="C118" s="205">
        <v>0</v>
      </c>
      <c r="D118" s="205">
        <v>0</v>
      </c>
      <c r="E118" s="205"/>
    </row>
    <row r="119" spans="1:5" ht="25.5">
      <c r="A119" s="203" t="s">
        <v>728</v>
      </c>
      <c r="B119" s="204" t="s">
        <v>729</v>
      </c>
      <c r="C119" s="205">
        <v>0</v>
      </c>
      <c r="D119" s="205">
        <v>0</v>
      </c>
      <c r="E119" s="205"/>
    </row>
    <row r="120" spans="1:5" ht="25.5">
      <c r="A120" s="203" t="s">
        <v>730</v>
      </c>
      <c r="B120" s="204" t="s">
        <v>731</v>
      </c>
      <c r="C120" s="205">
        <v>0</v>
      </c>
      <c r="D120" s="205">
        <v>0</v>
      </c>
      <c r="E120" s="205"/>
    </row>
    <row r="121" spans="1:5" ht="25.5">
      <c r="A121" s="203" t="s">
        <v>732</v>
      </c>
      <c r="B121" s="204" t="s">
        <v>733</v>
      </c>
      <c r="C121" s="205">
        <v>0</v>
      </c>
      <c r="D121" s="205">
        <v>0</v>
      </c>
      <c r="E121" s="205"/>
    </row>
    <row r="122" spans="1:5" ht="25.5">
      <c r="A122" s="203" t="s">
        <v>734</v>
      </c>
      <c r="B122" s="204" t="s">
        <v>735</v>
      </c>
      <c r="C122" s="205">
        <v>0</v>
      </c>
      <c r="D122" s="205">
        <v>0</v>
      </c>
      <c r="E122" s="205"/>
    </row>
    <row r="123" spans="1:5" ht="25.5">
      <c r="A123" s="201" t="s">
        <v>736</v>
      </c>
      <c r="B123" s="202" t="s">
        <v>737</v>
      </c>
      <c r="C123" s="206">
        <v>0</v>
      </c>
      <c r="D123" s="206">
        <v>0</v>
      </c>
      <c r="E123" s="206">
        <v>361</v>
      </c>
    </row>
    <row r="124" spans="1:5" ht="12.75">
      <c r="A124" s="203" t="s">
        <v>738</v>
      </c>
      <c r="B124" s="204" t="s">
        <v>739</v>
      </c>
      <c r="C124" s="205">
        <v>0</v>
      </c>
      <c r="D124" s="205">
        <v>0</v>
      </c>
      <c r="E124" s="205"/>
    </row>
    <row r="125" spans="1:5" ht="25.5">
      <c r="A125" s="203" t="s">
        <v>740</v>
      </c>
      <c r="B125" s="204" t="s">
        <v>741</v>
      </c>
      <c r="C125" s="205">
        <v>0</v>
      </c>
      <c r="D125" s="205">
        <v>0</v>
      </c>
      <c r="E125" s="205"/>
    </row>
    <row r="126" spans="1:5" ht="12.75">
      <c r="A126" s="203" t="s">
        <v>742</v>
      </c>
      <c r="B126" s="204" t="s">
        <v>743</v>
      </c>
      <c r="C126" s="205">
        <v>0</v>
      </c>
      <c r="D126" s="205">
        <v>0</v>
      </c>
      <c r="E126" s="205"/>
    </row>
    <row r="127" spans="1:5" ht="25.5">
      <c r="A127" s="203" t="s">
        <v>744</v>
      </c>
      <c r="B127" s="204" t="s">
        <v>745</v>
      </c>
      <c r="C127" s="205">
        <v>0</v>
      </c>
      <c r="D127" s="205">
        <v>0</v>
      </c>
      <c r="E127" s="205"/>
    </row>
    <row r="128" spans="1:5" ht="25.5">
      <c r="A128" s="203" t="s">
        <v>746</v>
      </c>
      <c r="B128" s="204" t="s">
        <v>747</v>
      </c>
      <c r="C128" s="205">
        <v>0</v>
      </c>
      <c r="D128" s="205">
        <v>0</v>
      </c>
      <c r="E128" s="205"/>
    </row>
    <row r="129" spans="1:5" ht="25.5">
      <c r="A129" s="203" t="s">
        <v>748</v>
      </c>
      <c r="B129" s="204" t="s">
        <v>749</v>
      </c>
      <c r="C129" s="205">
        <v>0</v>
      </c>
      <c r="D129" s="205">
        <v>0</v>
      </c>
      <c r="E129" s="205"/>
    </row>
    <row r="130" spans="1:5" ht="12.75">
      <c r="A130" s="203" t="s">
        <v>750</v>
      </c>
      <c r="B130" s="204" t="s">
        <v>751</v>
      </c>
      <c r="C130" s="205">
        <v>0</v>
      </c>
      <c r="D130" s="205">
        <v>0</v>
      </c>
      <c r="E130" s="205"/>
    </row>
    <row r="131" spans="1:5" ht="12.75">
      <c r="A131" s="203" t="s">
        <v>752</v>
      </c>
      <c r="B131" s="204" t="s">
        <v>753</v>
      </c>
      <c r="C131" s="205">
        <v>0</v>
      </c>
      <c r="D131" s="205">
        <v>0</v>
      </c>
      <c r="E131" s="205"/>
    </row>
    <row r="132" spans="1:5" ht="25.5">
      <c r="A132" s="203" t="s">
        <v>754</v>
      </c>
      <c r="B132" s="204" t="s">
        <v>755</v>
      </c>
      <c r="C132" s="205">
        <v>0</v>
      </c>
      <c r="D132" s="205">
        <v>0</v>
      </c>
      <c r="E132" s="205"/>
    </row>
    <row r="133" spans="1:5" ht="25.5">
      <c r="A133" s="203" t="s">
        <v>756</v>
      </c>
      <c r="B133" s="204" t="s">
        <v>757</v>
      </c>
      <c r="C133" s="205">
        <v>0</v>
      </c>
      <c r="D133" s="205">
        <v>0</v>
      </c>
      <c r="E133" s="205"/>
    </row>
    <row r="134" spans="1:5" ht="25.5">
      <c r="A134" s="203" t="s">
        <v>758</v>
      </c>
      <c r="B134" s="204" t="s">
        <v>759</v>
      </c>
      <c r="C134" s="205">
        <v>3694</v>
      </c>
      <c r="D134" s="205">
        <v>0</v>
      </c>
      <c r="E134" s="205">
        <v>4476</v>
      </c>
    </row>
    <row r="135" spans="1:5" ht="25.5">
      <c r="A135" s="203" t="s">
        <v>760</v>
      </c>
      <c r="B135" s="204" t="s">
        <v>761</v>
      </c>
      <c r="C135" s="205">
        <v>3694</v>
      </c>
      <c r="D135" s="205">
        <v>0</v>
      </c>
      <c r="E135" s="205">
        <v>4476</v>
      </c>
    </row>
    <row r="136" spans="1:5" ht="25.5">
      <c r="A136" s="203" t="s">
        <v>762</v>
      </c>
      <c r="B136" s="204" t="s">
        <v>763</v>
      </c>
      <c r="C136" s="205">
        <v>0</v>
      </c>
      <c r="D136" s="205">
        <v>0</v>
      </c>
      <c r="E136" s="205"/>
    </row>
    <row r="137" spans="1:5" ht="25.5">
      <c r="A137" s="203" t="s">
        <v>764</v>
      </c>
      <c r="B137" s="204" t="s">
        <v>765</v>
      </c>
      <c r="C137" s="205">
        <v>0</v>
      </c>
      <c r="D137" s="205">
        <v>0</v>
      </c>
      <c r="E137" s="205"/>
    </row>
    <row r="138" spans="1:5" ht="25.5">
      <c r="A138" s="203" t="s">
        <v>766</v>
      </c>
      <c r="B138" s="204" t="s">
        <v>767</v>
      </c>
      <c r="C138" s="205">
        <v>0</v>
      </c>
      <c r="D138" s="205">
        <v>0</v>
      </c>
      <c r="E138" s="205"/>
    </row>
    <row r="139" spans="1:5" ht="25.5">
      <c r="A139" s="203" t="s">
        <v>768</v>
      </c>
      <c r="B139" s="204" t="s">
        <v>769</v>
      </c>
      <c r="C139" s="205">
        <v>0</v>
      </c>
      <c r="D139" s="205">
        <v>0</v>
      </c>
      <c r="E139" s="205"/>
    </row>
    <row r="140" spans="1:5" ht="25.5">
      <c r="A140" s="203" t="s">
        <v>770</v>
      </c>
      <c r="B140" s="204" t="s">
        <v>771</v>
      </c>
      <c r="C140" s="205">
        <v>0</v>
      </c>
      <c r="D140" s="205">
        <v>0</v>
      </c>
      <c r="E140" s="205"/>
    </row>
    <row r="141" spans="1:5" ht="25.5">
      <c r="A141" s="203" t="s">
        <v>772</v>
      </c>
      <c r="B141" s="204" t="s">
        <v>773</v>
      </c>
      <c r="C141" s="205">
        <v>0</v>
      </c>
      <c r="D141" s="205">
        <v>0</v>
      </c>
      <c r="E141" s="205"/>
    </row>
    <row r="142" spans="1:5" ht="25.5">
      <c r="A142" s="203" t="s">
        <v>774</v>
      </c>
      <c r="B142" s="204" t="s">
        <v>775</v>
      </c>
      <c r="C142" s="205">
        <v>0</v>
      </c>
      <c r="D142" s="205">
        <v>0</v>
      </c>
      <c r="E142" s="205"/>
    </row>
    <row r="143" spans="1:5" ht="25.5">
      <c r="A143" s="201" t="s">
        <v>776</v>
      </c>
      <c r="B143" s="202" t="s">
        <v>777</v>
      </c>
      <c r="C143" s="206">
        <v>3694</v>
      </c>
      <c r="D143" s="206">
        <v>0</v>
      </c>
      <c r="E143" s="206">
        <v>4476</v>
      </c>
    </row>
    <row r="144" spans="1:5" ht="12.75">
      <c r="A144" s="203" t="s">
        <v>778</v>
      </c>
      <c r="B144" s="204" t="s">
        <v>779</v>
      </c>
      <c r="C144" s="205">
        <v>901</v>
      </c>
      <c r="D144" s="205">
        <v>0</v>
      </c>
      <c r="E144" s="205">
        <v>1385</v>
      </c>
    </row>
    <row r="145" spans="1:5" ht="12.75">
      <c r="A145" s="203" t="s">
        <v>780</v>
      </c>
      <c r="B145" s="204" t="s">
        <v>781</v>
      </c>
      <c r="C145" s="205">
        <v>0</v>
      </c>
      <c r="D145" s="205">
        <v>0</v>
      </c>
      <c r="E145" s="205"/>
    </row>
    <row r="146" spans="1:5" ht="12.75">
      <c r="A146" s="203" t="s">
        <v>782</v>
      </c>
      <c r="B146" s="204" t="s">
        <v>783</v>
      </c>
      <c r="C146" s="205">
        <v>0</v>
      </c>
      <c r="D146" s="205">
        <v>0</v>
      </c>
      <c r="E146" s="205">
        <v>67</v>
      </c>
    </row>
    <row r="147" spans="1:5" ht="12.75">
      <c r="A147" s="203" t="s">
        <v>784</v>
      </c>
      <c r="B147" s="204" t="s">
        <v>785</v>
      </c>
      <c r="C147" s="205">
        <v>0</v>
      </c>
      <c r="D147" s="205">
        <v>0</v>
      </c>
      <c r="E147" s="205"/>
    </row>
    <row r="148" spans="1:5" ht="25.5">
      <c r="A148" s="203" t="s">
        <v>786</v>
      </c>
      <c r="B148" s="204" t="s">
        <v>787</v>
      </c>
      <c r="C148" s="205">
        <v>0</v>
      </c>
      <c r="D148" s="205">
        <v>0</v>
      </c>
      <c r="E148" s="205"/>
    </row>
    <row r="149" spans="1:5" ht="25.5">
      <c r="A149" s="203" t="s">
        <v>788</v>
      </c>
      <c r="B149" s="204" t="s">
        <v>789</v>
      </c>
      <c r="C149" s="205">
        <v>0</v>
      </c>
      <c r="D149" s="205">
        <v>0</v>
      </c>
      <c r="E149" s="205"/>
    </row>
    <row r="150" spans="1:5" ht="12.75">
      <c r="A150" s="203" t="s">
        <v>790</v>
      </c>
      <c r="B150" s="204" t="s">
        <v>791</v>
      </c>
      <c r="C150" s="205">
        <v>0</v>
      </c>
      <c r="D150" s="205">
        <v>0</v>
      </c>
      <c r="E150" s="205"/>
    </row>
    <row r="151" spans="1:5" ht="12.75">
      <c r="A151" s="203" t="s">
        <v>792</v>
      </c>
      <c r="B151" s="204" t="s">
        <v>793</v>
      </c>
      <c r="C151" s="205">
        <v>901</v>
      </c>
      <c r="D151" s="205">
        <v>0</v>
      </c>
      <c r="E151" s="205">
        <v>1452</v>
      </c>
    </row>
    <row r="152" spans="1:5" ht="12.75">
      <c r="A152" s="201" t="s">
        <v>794</v>
      </c>
      <c r="B152" s="202" t="s">
        <v>795</v>
      </c>
      <c r="C152" s="206">
        <v>4595</v>
      </c>
      <c r="D152" s="206">
        <v>0</v>
      </c>
      <c r="E152" s="206">
        <v>6289</v>
      </c>
    </row>
    <row r="153" spans="1:5" ht="12.75">
      <c r="A153" s="201" t="s">
        <v>796</v>
      </c>
      <c r="B153" s="202" t="s">
        <v>797</v>
      </c>
      <c r="C153" s="206">
        <v>0</v>
      </c>
      <c r="D153" s="206">
        <v>0</v>
      </c>
      <c r="E153" s="206"/>
    </row>
    <row r="154" spans="1:5" ht="12.75">
      <c r="A154" s="201" t="s">
        <v>798</v>
      </c>
      <c r="B154" s="202" t="s">
        <v>799</v>
      </c>
      <c r="C154" s="206">
        <v>0</v>
      </c>
      <c r="D154" s="206">
        <v>0</v>
      </c>
      <c r="E154" s="206"/>
    </row>
    <row r="155" spans="1:5" ht="12.75">
      <c r="A155" s="203" t="s">
        <v>800</v>
      </c>
      <c r="B155" s="204" t="s">
        <v>801</v>
      </c>
      <c r="C155" s="205">
        <v>0</v>
      </c>
      <c r="D155" s="205">
        <v>0</v>
      </c>
      <c r="E155" s="205"/>
    </row>
    <row r="156" spans="1:5" ht="12.75">
      <c r="A156" s="203" t="s">
        <v>802</v>
      </c>
      <c r="B156" s="204" t="s">
        <v>803</v>
      </c>
      <c r="C156" s="205">
        <v>1547</v>
      </c>
      <c r="D156" s="205">
        <v>0</v>
      </c>
      <c r="E156" s="205"/>
    </row>
    <row r="157" spans="1:5" ht="12.75">
      <c r="A157" s="203" t="s">
        <v>804</v>
      </c>
      <c r="B157" s="204" t="s">
        <v>805</v>
      </c>
      <c r="C157" s="205">
        <v>0</v>
      </c>
      <c r="D157" s="205">
        <v>0</v>
      </c>
      <c r="E157" s="205"/>
    </row>
    <row r="158" spans="1:5" ht="12.75">
      <c r="A158" s="201" t="s">
        <v>806</v>
      </c>
      <c r="B158" s="202" t="s">
        <v>807</v>
      </c>
      <c r="C158" s="206">
        <v>1547</v>
      </c>
      <c r="D158" s="206">
        <v>0</v>
      </c>
      <c r="E158" s="206"/>
    </row>
    <row r="159" spans="1:5" ht="12.75">
      <c r="A159" s="201" t="s">
        <v>808</v>
      </c>
      <c r="B159" s="202" t="s">
        <v>809</v>
      </c>
      <c r="C159" s="206">
        <v>646872</v>
      </c>
      <c r="D159" s="206">
        <v>0</v>
      </c>
      <c r="E159" s="206">
        <v>661728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headerFooter alignWithMargins="0">
    <oddHeader>&amp;LMAGYARPOLÁNY KÖZSÉG
ÖNKORMÁNYZATA&amp;C2015. ÉVI ZÁRSZÁMADÁS
MÉRLEG&amp;R4. melléklet a 6/2016. (V. 31.)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view="pageLayout" workbookViewId="0" topLeftCell="A1">
      <selection activeCell="A1" sqref="A1"/>
    </sheetView>
  </sheetViews>
  <sheetFormatPr defaultColWidth="9.00390625" defaultRowHeight="12.75"/>
  <cols>
    <col min="1" max="1" width="10.875" style="198" customWidth="1"/>
    <col min="2" max="2" width="82.00390625" style="198" customWidth="1"/>
    <col min="3" max="3" width="19.125" style="198" customWidth="1"/>
    <col min="4" max="16384" width="9.125" style="198" customWidth="1"/>
  </cols>
  <sheetData>
    <row r="1" ht="12.75">
      <c r="C1" s="424" t="s">
        <v>0</v>
      </c>
    </row>
    <row r="2" spans="1:3" s="231" customFormat="1" ht="25.5" customHeight="1">
      <c r="A2" s="229"/>
      <c r="B2" s="230" t="s">
        <v>961</v>
      </c>
      <c r="C2" s="230" t="s">
        <v>2</v>
      </c>
    </row>
    <row r="3" spans="1:3" ht="25.5" customHeight="1">
      <c r="A3" s="200" t="s">
        <v>409</v>
      </c>
      <c r="B3" s="200" t="s">
        <v>405</v>
      </c>
      <c r="C3" s="200" t="s">
        <v>810</v>
      </c>
    </row>
    <row r="4" spans="1:3" ht="25.5" customHeight="1">
      <c r="A4" s="200">
        <v>1</v>
      </c>
      <c r="B4" s="200">
        <v>2</v>
      </c>
      <c r="C4" s="200">
        <v>3</v>
      </c>
    </row>
    <row r="5" spans="1:3" ht="25.5" customHeight="1">
      <c r="A5" s="203" t="s">
        <v>503</v>
      </c>
      <c r="B5" s="204" t="s">
        <v>811</v>
      </c>
      <c r="C5" s="205">
        <v>161217</v>
      </c>
    </row>
    <row r="6" spans="1:3" ht="25.5" customHeight="1">
      <c r="A6" s="203" t="s">
        <v>505</v>
      </c>
      <c r="B6" s="204" t="s">
        <v>812</v>
      </c>
      <c r="C6" s="205">
        <v>75652</v>
      </c>
    </row>
    <row r="7" spans="1:3" ht="25.5" customHeight="1">
      <c r="A7" s="201" t="s">
        <v>507</v>
      </c>
      <c r="B7" s="202" t="s">
        <v>813</v>
      </c>
      <c r="C7" s="206">
        <f>C5-C6</f>
        <v>85565</v>
      </c>
    </row>
    <row r="8" spans="1:3" ht="25.5" customHeight="1">
      <c r="A8" s="203" t="s">
        <v>509</v>
      </c>
      <c r="B8" s="204" t="s">
        <v>814</v>
      </c>
      <c r="C8" s="205">
        <v>93715</v>
      </c>
    </row>
    <row r="9" spans="1:3" ht="25.5" customHeight="1">
      <c r="A9" s="203" t="s">
        <v>511</v>
      </c>
      <c r="B9" s="204" t="s">
        <v>815</v>
      </c>
      <c r="C9" s="205">
        <v>144805</v>
      </c>
    </row>
    <row r="10" spans="1:3" ht="25.5" customHeight="1">
      <c r="A10" s="201" t="s">
        <v>513</v>
      </c>
      <c r="B10" s="202" t="s">
        <v>816</v>
      </c>
      <c r="C10" s="206">
        <f>C8-C9</f>
        <v>-51090</v>
      </c>
    </row>
    <row r="11" spans="1:3" ht="25.5" customHeight="1">
      <c r="A11" s="201" t="s">
        <v>515</v>
      </c>
      <c r="B11" s="202" t="s">
        <v>817</v>
      </c>
      <c r="C11" s="206">
        <f>C7+C10</f>
        <v>34475</v>
      </c>
    </row>
    <row r="12" spans="1:3" ht="25.5" customHeight="1">
      <c r="A12" s="203" t="s">
        <v>517</v>
      </c>
      <c r="B12" s="204" t="s">
        <v>818</v>
      </c>
      <c r="C12" s="205">
        <v>0</v>
      </c>
    </row>
    <row r="13" spans="1:3" ht="25.5" customHeight="1">
      <c r="A13" s="203" t="s">
        <v>519</v>
      </c>
      <c r="B13" s="204" t="s">
        <v>819</v>
      </c>
      <c r="C13" s="205">
        <v>0</v>
      </c>
    </row>
    <row r="14" spans="1:3" ht="25.5" customHeight="1">
      <c r="A14" s="201" t="s">
        <v>521</v>
      </c>
      <c r="B14" s="202" t="s">
        <v>820</v>
      </c>
      <c r="C14" s="206">
        <v>0</v>
      </c>
    </row>
    <row r="15" spans="1:3" ht="25.5" customHeight="1">
      <c r="A15" s="203" t="s">
        <v>523</v>
      </c>
      <c r="B15" s="204" t="s">
        <v>821</v>
      </c>
      <c r="C15" s="205">
        <v>0</v>
      </c>
    </row>
    <row r="16" spans="1:3" ht="25.5" customHeight="1">
      <c r="A16" s="203" t="s">
        <v>525</v>
      </c>
      <c r="B16" s="204" t="s">
        <v>822</v>
      </c>
      <c r="C16" s="205">
        <v>0</v>
      </c>
    </row>
    <row r="17" spans="1:3" ht="25.5" customHeight="1">
      <c r="A17" s="201" t="s">
        <v>527</v>
      </c>
      <c r="B17" s="202" t="s">
        <v>823</v>
      </c>
      <c r="C17" s="206">
        <v>0</v>
      </c>
    </row>
    <row r="18" spans="1:3" ht="25.5" customHeight="1">
      <c r="A18" s="201" t="s">
        <v>529</v>
      </c>
      <c r="B18" s="202" t="s">
        <v>824</v>
      </c>
      <c r="C18" s="206">
        <v>0</v>
      </c>
    </row>
    <row r="19" spans="1:3" ht="25.5" customHeight="1">
      <c r="A19" s="201" t="s">
        <v>531</v>
      </c>
      <c r="B19" s="202" t="s">
        <v>825</v>
      </c>
      <c r="C19" s="206">
        <v>34475</v>
      </c>
    </row>
    <row r="20" spans="1:3" ht="25.5" customHeight="1">
      <c r="A20" s="201" t="s">
        <v>533</v>
      </c>
      <c r="B20" s="202" t="s">
        <v>826</v>
      </c>
      <c r="C20" s="206">
        <v>0</v>
      </c>
    </row>
    <row r="21" spans="1:3" ht="25.5" customHeight="1">
      <c r="A21" s="201" t="s">
        <v>535</v>
      </c>
      <c r="B21" s="202" t="s">
        <v>827</v>
      </c>
      <c r="C21" s="206">
        <v>34475</v>
      </c>
    </row>
    <row r="22" spans="1:3" ht="25.5" customHeight="1">
      <c r="A22" s="201" t="s">
        <v>537</v>
      </c>
      <c r="B22" s="202" t="s">
        <v>828</v>
      </c>
      <c r="C22" s="206">
        <v>0</v>
      </c>
    </row>
    <row r="23" spans="1:3" ht="25.5" customHeight="1">
      <c r="A23" s="201" t="s">
        <v>539</v>
      </c>
      <c r="B23" s="202" t="s">
        <v>829</v>
      </c>
      <c r="C23" s="206"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81" r:id="rId1"/>
  <headerFooter alignWithMargins="0">
    <oddHeader>&amp;LMAGYARPOLÁNY KÖZSÉG
ÖNKORMÁNYZATA&amp;C2015. ÉVI ZÁRSZÁMADÁS
MARADVÁNYKIMUTATÁS&amp;R5. melléklet a 6/2016. (V. 31.)
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view="pageLayout" workbookViewId="0" topLeftCell="A1">
      <selection activeCell="A1" sqref="A1:B1"/>
    </sheetView>
  </sheetViews>
  <sheetFormatPr defaultColWidth="9.00390625" defaultRowHeight="12.75"/>
  <cols>
    <col min="1" max="1" width="11.00390625" style="198" customWidth="1"/>
    <col min="2" max="2" width="82.00390625" style="198" customWidth="1"/>
    <col min="3" max="3" width="19.125" style="198" customWidth="1"/>
    <col min="4" max="16384" width="9.125" style="198" customWidth="1"/>
  </cols>
  <sheetData>
    <row r="1" spans="1:3" ht="12.75">
      <c r="A1" s="425"/>
      <c r="C1" s="424" t="s">
        <v>0</v>
      </c>
    </row>
    <row r="2" spans="1:3" ht="22.5" customHeight="1">
      <c r="A2" s="232"/>
      <c r="B2" s="230" t="s">
        <v>961</v>
      </c>
      <c r="C2" s="230" t="s">
        <v>2</v>
      </c>
    </row>
    <row r="3" spans="1:3" ht="22.5" customHeight="1">
      <c r="A3" s="200" t="s">
        <v>409</v>
      </c>
      <c r="B3" s="200" t="s">
        <v>405</v>
      </c>
      <c r="C3" s="200" t="s">
        <v>500</v>
      </c>
    </row>
    <row r="4" spans="1:3" ht="22.5" customHeight="1">
      <c r="A4" s="200">
        <v>1</v>
      </c>
      <c r="B4" s="200">
        <v>2</v>
      </c>
      <c r="C4" s="200">
        <v>5</v>
      </c>
    </row>
    <row r="5" spans="1:3" ht="22.5" customHeight="1">
      <c r="A5" s="203" t="s">
        <v>503</v>
      </c>
      <c r="B5" s="204" t="s">
        <v>830</v>
      </c>
      <c r="C5" s="205">
        <v>23808</v>
      </c>
    </row>
    <row r="6" spans="1:3" ht="22.5" customHeight="1">
      <c r="A6" s="203" t="s">
        <v>505</v>
      </c>
      <c r="B6" s="204" t="s">
        <v>831</v>
      </c>
      <c r="C6" s="205">
        <v>6401</v>
      </c>
    </row>
    <row r="7" spans="1:3" ht="22.5" customHeight="1">
      <c r="A7" s="203" t="s">
        <v>507</v>
      </c>
      <c r="B7" s="204" t="s">
        <v>832</v>
      </c>
      <c r="C7" s="205">
        <v>6189</v>
      </c>
    </row>
    <row r="8" spans="1:3" ht="22.5" customHeight="1">
      <c r="A8" s="201" t="s">
        <v>509</v>
      </c>
      <c r="B8" s="202" t="s">
        <v>833</v>
      </c>
      <c r="C8" s="206">
        <v>36408</v>
      </c>
    </row>
    <row r="9" spans="1:3" ht="22.5" customHeight="1">
      <c r="A9" s="203" t="s">
        <v>511</v>
      </c>
      <c r="B9" s="204" t="s">
        <v>834</v>
      </c>
      <c r="C9" s="205">
        <v>0</v>
      </c>
    </row>
    <row r="10" spans="1:3" ht="22.5" customHeight="1">
      <c r="A10" s="203" t="s">
        <v>513</v>
      </c>
      <c r="B10" s="204" t="s">
        <v>835</v>
      </c>
      <c r="C10" s="205">
        <v>0</v>
      </c>
    </row>
    <row r="11" spans="1:3" ht="22.5" customHeight="1">
      <c r="A11" s="201" t="s">
        <v>515</v>
      </c>
      <c r="B11" s="202" t="s">
        <v>836</v>
      </c>
      <c r="C11" s="206">
        <v>0</v>
      </c>
    </row>
    <row r="12" spans="1:3" ht="22.5" customHeight="1">
      <c r="A12" s="203" t="s">
        <v>517</v>
      </c>
      <c r="B12" s="204" t="s">
        <v>837</v>
      </c>
      <c r="C12" s="205">
        <v>109402</v>
      </c>
    </row>
    <row r="13" spans="1:3" ht="22.5" customHeight="1">
      <c r="A13" s="203" t="s">
        <v>519</v>
      </c>
      <c r="B13" s="204" t="s">
        <v>838</v>
      </c>
      <c r="C13" s="205">
        <v>11665</v>
      </c>
    </row>
    <row r="14" spans="1:3" ht="22.5" customHeight="1">
      <c r="A14" s="203" t="s">
        <v>521</v>
      </c>
      <c r="B14" s="204" t="s">
        <v>839</v>
      </c>
      <c r="C14" s="205">
        <v>1761</v>
      </c>
    </row>
    <row r="15" spans="1:3" ht="22.5" customHeight="1">
      <c r="A15" s="201" t="s">
        <v>523</v>
      </c>
      <c r="B15" s="202" t="s">
        <v>840</v>
      </c>
      <c r="C15" s="206">
        <v>122828</v>
      </c>
    </row>
    <row r="16" spans="1:3" ht="22.5" customHeight="1">
      <c r="A16" s="203" t="s">
        <v>525</v>
      </c>
      <c r="B16" s="204" t="s">
        <v>841</v>
      </c>
      <c r="C16" s="205">
        <v>5154</v>
      </c>
    </row>
    <row r="17" spans="1:3" ht="22.5" customHeight="1">
      <c r="A17" s="203" t="s">
        <v>527</v>
      </c>
      <c r="B17" s="204" t="s">
        <v>842</v>
      </c>
      <c r="C17" s="205">
        <v>22610</v>
      </c>
    </row>
    <row r="18" spans="1:3" ht="22.5" customHeight="1">
      <c r="A18" s="203" t="s">
        <v>529</v>
      </c>
      <c r="B18" s="204" t="s">
        <v>843</v>
      </c>
      <c r="C18" s="205">
        <v>0</v>
      </c>
    </row>
    <row r="19" spans="1:3" ht="22.5" customHeight="1">
      <c r="A19" s="203" t="s">
        <v>531</v>
      </c>
      <c r="B19" s="204" t="s">
        <v>844</v>
      </c>
      <c r="C19" s="205">
        <v>0</v>
      </c>
    </row>
    <row r="20" spans="1:3" ht="22.5" customHeight="1">
      <c r="A20" s="201" t="s">
        <v>533</v>
      </c>
      <c r="B20" s="202" t="s">
        <v>845</v>
      </c>
      <c r="C20" s="206">
        <f>SUM(C16:C19)</f>
        <v>27764</v>
      </c>
    </row>
    <row r="21" spans="1:3" ht="22.5" customHeight="1">
      <c r="A21" s="203" t="s">
        <v>535</v>
      </c>
      <c r="B21" s="204" t="s">
        <v>846</v>
      </c>
      <c r="C21" s="205">
        <v>10629</v>
      </c>
    </row>
    <row r="22" spans="1:3" ht="22.5" customHeight="1">
      <c r="A22" s="203" t="s">
        <v>537</v>
      </c>
      <c r="B22" s="204" t="s">
        <v>847</v>
      </c>
      <c r="C22" s="205">
        <v>3211</v>
      </c>
    </row>
    <row r="23" spans="1:3" ht="22.5" customHeight="1">
      <c r="A23" s="203" t="s">
        <v>539</v>
      </c>
      <c r="B23" s="204" t="s">
        <v>848</v>
      </c>
      <c r="C23" s="205">
        <v>2829</v>
      </c>
    </row>
    <row r="24" spans="1:3" ht="22.5" customHeight="1">
      <c r="A24" s="201" t="s">
        <v>541</v>
      </c>
      <c r="B24" s="202" t="s">
        <v>849</v>
      </c>
      <c r="C24" s="206">
        <f>SUM(C21:C23)</f>
        <v>16669</v>
      </c>
    </row>
    <row r="25" spans="1:3" ht="22.5" customHeight="1">
      <c r="A25" s="201" t="s">
        <v>543</v>
      </c>
      <c r="B25" s="202" t="s">
        <v>850</v>
      </c>
      <c r="C25" s="206">
        <v>12202</v>
      </c>
    </row>
    <row r="26" spans="1:3" ht="22.5" customHeight="1">
      <c r="A26" s="201" t="s">
        <v>545</v>
      </c>
      <c r="B26" s="202" t="s">
        <v>851</v>
      </c>
      <c r="C26" s="206">
        <v>82124</v>
      </c>
    </row>
    <row r="27" spans="1:3" ht="22.5" customHeight="1">
      <c r="A27" s="201" t="s">
        <v>547</v>
      </c>
      <c r="B27" s="202" t="s">
        <v>852</v>
      </c>
      <c r="C27" s="206">
        <v>13477</v>
      </c>
    </row>
    <row r="28" spans="1:3" ht="22.5" customHeight="1">
      <c r="A28" s="203" t="s">
        <v>549</v>
      </c>
      <c r="B28" s="204" t="s">
        <v>853</v>
      </c>
      <c r="C28" s="205"/>
    </row>
    <row r="29" spans="1:3" ht="22.5" customHeight="1">
      <c r="A29" s="203" t="s">
        <v>551</v>
      </c>
      <c r="B29" s="204" t="s">
        <v>854</v>
      </c>
      <c r="C29" s="205">
        <v>6</v>
      </c>
    </row>
    <row r="30" spans="1:3" ht="22.5" customHeight="1">
      <c r="A30" s="203" t="s">
        <v>553</v>
      </c>
      <c r="B30" s="204" t="s">
        <v>855</v>
      </c>
      <c r="C30" s="205">
        <v>546</v>
      </c>
    </row>
    <row r="31" spans="1:3" ht="22.5" customHeight="1">
      <c r="A31" s="203" t="s">
        <v>555</v>
      </c>
      <c r="B31" s="204" t="s">
        <v>856</v>
      </c>
      <c r="C31" s="205">
        <v>0</v>
      </c>
    </row>
    <row r="32" spans="1:3" ht="22.5" customHeight="1">
      <c r="A32" s="201" t="s">
        <v>557</v>
      </c>
      <c r="B32" s="202" t="s">
        <v>857</v>
      </c>
      <c r="C32" s="206">
        <f>SUM(C29:C31)</f>
        <v>552</v>
      </c>
    </row>
    <row r="33" spans="1:3" ht="22.5" customHeight="1">
      <c r="A33" s="203" t="s">
        <v>559</v>
      </c>
      <c r="B33" s="204" t="s">
        <v>858</v>
      </c>
      <c r="C33" s="205">
        <v>131</v>
      </c>
    </row>
    <row r="34" spans="1:3" ht="22.5" customHeight="1">
      <c r="A34" s="203" t="s">
        <v>561</v>
      </c>
      <c r="B34" s="204" t="s">
        <v>859</v>
      </c>
      <c r="C34" s="205">
        <v>0</v>
      </c>
    </row>
    <row r="35" spans="1:3" ht="22.5" customHeight="1">
      <c r="A35" s="203" t="s">
        <v>563</v>
      </c>
      <c r="B35" s="204" t="s">
        <v>860</v>
      </c>
      <c r="C35" s="205">
        <v>0</v>
      </c>
    </row>
    <row r="36" spans="1:3" ht="22.5" customHeight="1">
      <c r="A36" s="203" t="s">
        <v>565</v>
      </c>
      <c r="B36" s="204" t="s">
        <v>861</v>
      </c>
      <c r="C36" s="205">
        <v>0</v>
      </c>
    </row>
    <row r="37" spans="1:3" ht="22.5" customHeight="1">
      <c r="A37" s="201" t="s">
        <v>567</v>
      </c>
      <c r="B37" s="202" t="s">
        <v>862</v>
      </c>
      <c r="C37" s="206">
        <v>131</v>
      </c>
    </row>
    <row r="38" spans="1:3" ht="22.5" customHeight="1">
      <c r="A38" s="201" t="s">
        <v>569</v>
      </c>
      <c r="B38" s="202" t="s">
        <v>863</v>
      </c>
      <c r="C38" s="206">
        <f>C32-C37</f>
        <v>421</v>
      </c>
    </row>
    <row r="39" spans="1:3" ht="22.5" customHeight="1">
      <c r="A39" s="201" t="s">
        <v>571</v>
      </c>
      <c r="B39" s="202" t="s">
        <v>864</v>
      </c>
      <c r="C39" s="206">
        <v>13898</v>
      </c>
    </row>
    <row r="40" spans="1:3" ht="22.5" customHeight="1">
      <c r="A40" s="203" t="s">
        <v>573</v>
      </c>
      <c r="B40" s="204" t="s">
        <v>865</v>
      </c>
      <c r="C40" s="205">
        <v>218</v>
      </c>
    </row>
    <row r="41" spans="1:3" ht="22.5" customHeight="1">
      <c r="A41" s="203" t="s">
        <v>575</v>
      </c>
      <c r="B41" s="204" t="s">
        <v>866</v>
      </c>
      <c r="C41" s="205">
        <v>593</v>
      </c>
    </row>
    <row r="42" spans="1:3" ht="22.5" customHeight="1">
      <c r="A42" s="201" t="s">
        <v>577</v>
      </c>
      <c r="B42" s="202" t="s">
        <v>867</v>
      </c>
      <c r="C42" s="206">
        <f>SUM(C40:C41)</f>
        <v>811</v>
      </c>
    </row>
    <row r="43" spans="1:3" ht="22.5" customHeight="1">
      <c r="A43" s="201" t="s">
        <v>579</v>
      </c>
      <c r="B43" s="202" t="s">
        <v>868</v>
      </c>
      <c r="C43" s="206">
        <v>0</v>
      </c>
    </row>
    <row r="44" spans="1:3" ht="22.5" customHeight="1">
      <c r="A44" s="201" t="s">
        <v>581</v>
      </c>
      <c r="B44" s="202" t="s">
        <v>869</v>
      </c>
      <c r="C44" s="206">
        <v>811</v>
      </c>
    </row>
    <row r="45" spans="1:3" ht="22.5" customHeight="1">
      <c r="A45" s="201" t="s">
        <v>583</v>
      </c>
      <c r="B45" s="202" t="s">
        <v>870</v>
      </c>
      <c r="C45" s="206">
        <v>14709</v>
      </c>
    </row>
  </sheetData>
  <sheetProtection/>
  <printOptions/>
  <pageMargins left="0.75" right="0.75" top="1" bottom="1" header="0.5" footer="0.5"/>
  <pageSetup horizontalDpi="300" verticalDpi="300" orientation="portrait" scale="67" r:id="rId1"/>
  <headerFooter alignWithMargins="0">
    <oddHeader>&amp;LMagyarpolány Község Önkormányzata&amp;R6. melléklet a 6/2016. (V. 31.)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Layout" workbookViewId="0" topLeftCell="A1">
      <selection activeCell="B4" sqref="B4"/>
    </sheetView>
  </sheetViews>
  <sheetFormatPr defaultColWidth="9.00390625" defaultRowHeight="12.75"/>
  <cols>
    <col min="2" max="2" width="61.625" style="0" customWidth="1"/>
    <col min="3" max="3" width="21.75390625" style="0" customWidth="1"/>
  </cols>
  <sheetData>
    <row r="2" spans="1:3" ht="24" customHeight="1">
      <c r="A2" s="525" t="s">
        <v>948</v>
      </c>
      <c r="B2" s="526"/>
      <c r="C2" s="526"/>
    </row>
    <row r="3" spans="1:3" ht="15.75">
      <c r="A3" s="208"/>
      <c r="B3" s="209"/>
      <c r="C3" s="210" t="s">
        <v>407</v>
      </c>
    </row>
    <row r="4" spans="1:3" ht="36" customHeight="1">
      <c r="A4" s="211"/>
      <c r="B4" s="211" t="s">
        <v>1</v>
      </c>
      <c r="C4" s="211" t="s">
        <v>2</v>
      </c>
    </row>
    <row r="5" spans="1:3" ht="36" customHeight="1">
      <c r="A5" s="211"/>
      <c r="B5" s="211" t="s">
        <v>405</v>
      </c>
      <c r="C5" s="211" t="s">
        <v>810</v>
      </c>
    </row>
    <row r="6" spans="1:3" ht="36" customHeight="1">
      <c r="A6" s="212" t="s">
        <v>503</v>
      </c>
      <c r="B6" s="213" t="s">
        <v>949</v>
      </c>
      <c r="C6" s="214">
        <v>86153</v>
      </c>
    </row>
    <row r="7" spans="1:3" ht="36" customHeight="1">
      <c r="A7" s="212" t="s">
        <v>505</v>
      </c>
      <c r="B7" s="213" t="s">
        <v>950</v>
      </c>
      <c r="C7" s="214">
        <v>0</v>
      </c>
    </row>
    <row r="8" spans="1:3" ht="36" customHeight="1">
      <c r="A8" s="215" t="s">
        <v>507</v>
      </c>
      <c r="B8" s="216" t="s">
        <v>951</v>
      </c>
      <c r="C8" s="217">
        <v>0</v>
      </c>
    </row>
    <row r="9" spans="1:3" ht="36" customHeight="1">
      <c r="A9" s="215" t="s">
        <v>509</v>
      </c>
      <c r="B9" s="216" t="s">
        <v>952</v>
      </c>
      <c r="C9" s="217">
        <v>0</v>
      </c>
    </row>
    <row r="10" spans="1:3" ht="36" customHeight="1">
      <c r="A10" s="212" t="s">
        <v>511</v>
      </c>
      <c r="B10" s="213" t="s">
        <v>953</v>
      </c>
      <c r="C10" s="214">
        <f>SUM(C6:C9)</f>
        <v>86153</v>
      </c>
    </row>
    <row r="11" spans="1:3" ht="36" customHeight="1">
      <c r="A11" s="212" t="s">
        <v>513</v>
      </c>
      <c r="B11" s="213" t="s">
        <v>1160</v>
      </c>
      <c r="C11" s="214">
        <v>304899</v>
      </c>
    </row>
    <row r="12" spans="1:3" ht="36" customHeight="1">
      <c r="A12" s="212" t="s">
        <v>515</v>
      </c>
      <c r="B12" s="213" t="s">
        <v>1161</v>
      </c>
      <c r="C12" s="214">
        <v>356215</v>
      </c>
    </row>
    <row r="13" spans="1:3" ht="36" customHeight="1">
      <c r="A13" s="215" t="s">
        <v>517</v>
      </c>
      <c r="B13" s="216" t="s">
        <v>954</v>
      </c>
      <c r="C13" s="217">
        <f>SUM(C10+C11-C12)</f>
        <v>34837</v>
      </c>
    </row>
    <row r="14" spans="1:3" ht="36" customHeight="1">
      <c r="A14" s="215" t="s">
        <v>519</v>
      </c>
      <c r="B14" s="216" t="s">
        <v>955</v>
      </c>
      <c r="C14" s="217">
        <v>0</v>
      </c>
    </row>
    <row r="15" spans="1:3" ht="36" customHeight="1">
      <c r="A15" s="215" t="s">
        <v>521</v>
      </c>
      <c r="B15" s="216" t="s">
        <v>956</v>
      </c>
      <c r="C15" s="217">
        <v>0</v>
      </c>
    </row>
    <row r="16" spans="1:3" ht="36" customHeight="1">
      <c r="A16" s="215" t="s">
        <v>523</v>
      </c>
      <c r="B16" s="216" t="s">
        <v>957</v>
      </c>
      <c r="C16" s="217">
        <v>0</v>
      </c>
    </row>
    <row r="17" spans="1:3" ht="36" customHeight="1">
      <c r="A17" s="212" t="s">
        <v>525</v>
      </c>
      <c r="B17" s="213" t="s">
        <v>958</v>
      </c>
      <c r="C17" s="214">
        <f>SUM(C13:C16)</f>
        <v>34837</v>
      </c>
    </row>
  </sheetData>
  <sheetProtection/>
  <mergeCells count="1"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Header>&amp;LMagyarpolány Község Önkormányzata&amp;R7. melléklet a 6/2016. (V. 31.)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Layout" workbookViewId="0" topLeftCell="D1">
      <selection activeCell="C30" sqref="C30"/>
    </sheetView>
  </sheetViews>
  <sheetFormatPr defaultColWidth="9.00390625" defaultRowHeight="12.75"/>
  <cols>
    <col min="1" max="1" width="6.875" style="159" bestFit="1" customWidth="1"/>
    <col min="2" max="2" width="13.75390625" style="158" bestFit="1" customWidth="1"/>
    <col min="3" max="3" width="99.375" style="159" bestFit="1" customWidth="1"/>
    <col min="4" max="4" width="23.125" style="159" bestFit="1" customWidth="1"/>
    <col min="5" max="6" width="14.875" style="159" bestFit="1" customWidth="1"/>
    <col min="7" max="7" width="12.625" style="170" customWidth="1"/>
    <col min="8" max="8" width="13.75390625" style="158" bestFit="1" customWidth="1"/>
    <col min="9" max="9" width="55.75390625" style="159" bestFit="1" customWidth="1"/>
    <col min="10" max="12" width="14.875" style="159" bestFit="1" customWidth="1"/>
    <col min="13" max="13" width="11.75390625" style="170" bestFit="1" customWidth="1"/>
    <col min="14" max="16384" width="9.125" style="159" customWidth="1"/>
  </cols>
  <sheetData>
    <row r="1" spans="1:13" ht="18.75">
      <c r="A1" s="423" t="s">
        <v>1169</v>
      </c>
      <c r="B1" s="156"/>
      <c r="C1" s="155"/>
      <c r="D1" s="157"/>
      <c r="E1" s="157"/>
      <c r="F1" s="157"/>
      <c r="G1" s="166"/>
      <c r="J1" s="157"/>
      <c r="K1" s="157"/>
      <c r="L1" s="157"/>
      <c r="M1" s="166" t="s">
        <v>0</v>
      </c>
    </row>
    <row r="2" spans="1:13" ht="18.75">
      <c r="A2" s="530"/>
      <c r="B2" s="160" t="s">
        <v>1</v>
      </c>
      <c r="C2" s="160" t="s">
        <v>2</v>
      </c>
      <c r="D2" s="160" t="s">
        <v>3</v>
      </c>
      <c r="E2" s="160" t="s">
        <v>4</v>
      </c>
      <c r="F2" s="160" t="s">
        <v>5</v>
      </c>
      <c r="G2" s="167" t="s">
        <v>6</v>
      </c>
      <c r="H2" s="160" t="s">
        <v>7</v>
      </c>
      <c r="I2" s="160" t="s">
        <v>8</v>
      </c>
      <c r="J2" s="160" t="s">
        <v>9</v>
      </c>
      <c r="K2" s="160" t="s">
        <v>10</v>
      </c>
      <c r="L2" s="160" t="s">
        <v>335</v>
      </c>
      <c r="M2" s="167" t="s">
        <v>362</v>
      </c>
    </row>
    <row r="3" spans="1:10" ht="18.75">
      <c r="A3" s="531"/>
      <c r="B3" s="527" t="s">
        <v>348</v>
      </c>
      <c r="C3" s="528"/>
      <c r="D3" s="528"/>
      <c r="E3" s="528"/>
      <c r="F3" s="528"/>
      <c r="G3" s="529"/>
      <c r="H3" s="527" t="s">
        <v>349</v>
      </c>
      <c r="I3" s="528"/>
      <c r="J3" s="529"/>
    </row>
    <row r="4" spans="1:13" ht="58.5" customHeight="1">
      <c r="A4" s="532"/>
      <c r="B4" s="160" t="s">
        <v>37</v>
      </c>
      <c r="C4" s="160" t="s">
        <v>185</v>
      </c>
      <c r="D4" s="161" t="s">
        <v>486</v>
      </c>
      <c r="E4" s="161" t="s">
        <v>487</v>
      </c>
      <c r="F4" s="161" t="s">
        <v>393</v>
      </c>
      <c r="G4" s="168" t="s">
        <v>482</v>
      </c>
      <c r="H4" s="160" t="s">
        <v>37</v>
      </c>
      <c r="I4" s="160" t="s">
        <v>185</v>
      </c>
      <c r="J4" s="161" t="s">
        <v>486</v>
      </c>
      <c r="K4" s="161" t="s">
        <v>488</v>
      </c>
      <c r="L4" s="161" t="s">
        <v>393</v>
      </c>
      <c r="M4" s="168" t="s">
        <v>485</v>
      </c>
    </row>
    <row r="5" spans="1:13" ht="26.25" customHeight="1">
      <c r="A5" s="162">
        <v>1</v>
      </c>
      <c r="B5" s="163" t="s">
        <v>187</v>
      </c>
      <c r="C5" s="147" t="s">
        <v>186</v>
      </c>
      <c r="D5" s="148">
        <f>SUM('9. Önkorm.bevételek'!I4:I4)</f>
        <v>60051</v>
      </c>
      <c r="E5" s="148">
        <v>60191</v>
      </c>
      <c r="F5" s="148">
        <v>60191</v>
      </c>
      <c r="G5" s="169">
        <f>SUM(F5/E5)</f>
        <v>1</v>
      </c>
      <c r="H5" s="149" t="s">
        <v>319</v>
      </c>
      <c r="I5" s="150" t="s">
        <v>350</v>
      </c>
      <c r="J5" s="151">
        <v>9382</v>
      </c>
      <c r="K5" s="151">
        <v>15088</v>
      </c>
      <c r="L5" s="151">
        <v>15088</v>
      </c>
      <c r="M5" s="169">
        <f aca="true" t="shared" si="0" ref="M5:M13">SUM(L5/K5)</f>
        <v>1</v>
      </c>
    </row>
    <row r="6" spans="1:13" ht="26.25" customHeight="1">
      <c r="A6" s="162">
        <v>2</v>
      </c>
      <c r="B6" s="163" t="s">
        <v>189</v>
      </c>
      <c r="C6" s="147" t="s">
        <v>188</v>
      </c>
      <c r="D6" s="148">
        <f>SUM('9. Önkorm.bevételek'!I5:I5)</f>
        <v>28721</v>
      </c>
      <c r="E6" s="148">
        <v>29098</v>
      </c>
      <c r="F6" s="148">
        <v>29098</v>
      </c>
      <c r="G6" s="169">
        <f aca="true" t="shared" si="1" ref="G6:G21">SUM(F6/E6)</f>
        <v>1</v>
      </c>
      <c r="H6" s="149" t="s">
        <v>320</v>
      </c>
      <c r="I6" s="150" t="s">
        <v>357</v>
      </c>
      <c r="J6" s="151">
        <v>2360</v>
      </c>
      <c r="K6" s="151">
        <v>3104</v>
      </c>
      <c r="L6" s="151">
        <v>3104</v>
      </c>
      <c r="M6" s="169">
        <f t="shared" si="0"/>
        <v>1</v>
      </c>
    </row>
    <row r="7" spans="1:13" ht="26.25" customHeight="1">
      <c r="A7" s="162">
        <v>3</v>
      </c>
      <c r="B7" s="163" t="s">
        <v>191</v>
      </c>
      <c r="C7" s="147" t="s">
        <v>190</v>
      </c>
      <c r="D7" s="148">
        <f>SUM('9. Önkorm.bevételek'!I6:I6)</f>
        <v>15851</v>
      </c>
      <c r="E7" s="148">
        <v>16630</v>
      </c>
      <c r="F7" s="148">
        <v>16630</v>
      </c>
      <c r="G7" s="169">
        <f t="shared" si="1"/>
        <v>1</v>
      </c>
      <c r="H7" s="149" t="s">
        <v>321</v>
      </c>
      <c r="I7" s="150" t="s">
        <v>351</v>
      </c>
      <c r="J7" s="151">
        <v>38627</v>
      </c>
      <c r="K7" s="151">
        <v>34341</v>
      </c>
      <c r="L7" s="151">
        <v>33962</v>
      </c>
      <c r="M7" s="169">
        <f t="shared" si="0"/>
        <v>0.9889636294807955</v>
      </c>
    </row>
    <row r="8" spans="1:13" ht="26.25" customHeight="1">
      <c r="A8" s="162">
        <v>4</v>
      </c>
      <c r="B8" s="163" t="s">
        <v>193</v>
      </c>
      <c r="C8" s="147" t="s">
        <v>192</v>
      </c>
      <c r="D8" s="148">
        <f>SUM('9. Önkorm.bevételek'!I7:I7)</f>
        <v>1456</v>
      </c>
      <c r="E8" s="148">
        <v>1456</v>
      </c>
      <c r="F8" s="148">
        <v>1456</v>
      </c>
      <c r="G8" s="169">
        <f t="shared" si="1"/>
        <v>1</v>
      </c>
      <c r="H8" s="149" t="s">
        <v>322</v>
      </c>
      <c r="I8" s="147" t="s">
        <v>130</v>
      </c>
      <c r="J8" s="151">
        <v>2178</v>
      </c>
      <c r="K8" s="151">
        <v>2301</v>
      </c>
      <c r="L8" s="151">
        <v>2301</v>
      </c>
      <c r="M8" s="169">
        <f t="shared" si="0"/>
        <v>1</v>
      </c>
    </row>
    <row r="9" spans="1:13" ht="26.25" customHeight="1">
      <c r="A9" s="162">
        <v>5</v>
      </c>
      <c r="B9" s="163" t="s">
        <v>195</v>
      </c>
      <c r="C9" s="147" t="s">
        <v>194</v>
      </c>
      <c r="D9" s="148">
        <f>SUM('9. Önkorm.bevételek'!I8:I8)</f>
        <v>0</v>
      </c>
      <c r="E9" s="148">
        <v>1485</v>
      </c>
      <c r="F9" s="148">
        <v>1485</v>
      </c>
      <c r="G9" s="169">
        <f t="shared" si="1"/>
        <v>1</v>
      </c>
      <c r="H9" s="149" t="s">
        <v>323</v>
      </c>
      <c r="I9" s="152" t="s">
        <v>118</v>
      </c>
      <c r="J9" s="151">
        <v>6431</v>
      </c>
      <c r="K9" s="151">
        <v>9769</v>
      </c>
      <c r="L9" s="151">
        <v>9982</v>
      </c>
      <c r="M9" s="169">
        <f t="shared" si="0"/>
        <v>1.0218036646534958</v>
      </c>
    </row>
    <row r="10" spans="1:13" ht="26.25" customHeight="1">
      <c r="A10" s="162">
        <v>6</v>
      </c>
      <c r="B10" s="163" t="s">
        <v>197</v>
      </c>
      <c r="C10" s="147" t="s">
        <v>483</v>
      </c>
      <c r="D10" s="148"/>
      <c r="E10" s="148">
        <v>266</v>
      </c>
      <c r="F10" s="148">
        <v>266</v>
      </c>
      <c r="G10" s="169">
        <f t="shared" si="1"/>
        <v>1</v>
      </c>
      <c r="H10" s="149" t="s">
        <v>324</v>
      </c>
      <c r="I10" s="152" t="s">
        <v>355</v>
      </c>
      <c r="J10" s="151">
        <v>8505</v>
      </c>
      <c r="K10" s="151">
        <v>9200</v>
      </c>
      <c r="L10" s="151">
        <v>9200</v>
      </c>
      <c r="M10" s="169">
        <f t="shared" si="0"/>
        <v>1</v>
      </c>
    </row>
    <row r="11" spans="1:13" ht="26.25" customHeight="1">
      <c r="A11" s="162">
        <v>7</v>
      </c>
      <c r="B11" s="163" t="s">
        <v>208</v>
      </c>
      <c r="C11" s="147" t="s">
        <v>207</v>
      </c>
      <c r="D11" s="148">
        <f>SUM('9. Önkorm.bevételek'!I21:I21)</f>
        <v>5113</v>
      </c>
      <c r="E11" s="148">
        <v>12440</v>
      </c>
      <c r="F11" s="148">
        <v>12440</v>
      </c>
      <c r="G11" s="169">
        <f t="shared" si="1"/>
        <v>1</v>
      </c>
      <c r="H11" s="149" t="s">
        <v>325</v>
      </c>
      <c r="I11" s="152" t="s">
        <v>356</v>
      </c>
      <c r="J11" s="151">
        <v>19161</v>
      </c>
      <c r="K11" s="151">
        <v>2228</v>
      </c>
      <c r="L11" s="151">
        <v>2228</v>
      </c>
      <c r="M11" s="169">
        <f t="shared" si="0"/>
        <v>1</v>
      </c>
    </row>
    <row r="12" spans="1:13" ht="26.25" customHeight="1">
      <c r="A12" s="162">
        <v>8</v>
      </c>
      <c r="B12" s="163" t="s">
        <v>215</v>
      </c>
      <c r="C12" s="147" t="s">
        <v>1155</v>
      </c>
      <c r="D12" s="148"/>
      <c r="E12" s="148">
        <v>168</v>
      </c>
      <c r="F12" s="148">
        <v>168</v>
      </c>
      <c r="G12" s="169">
        <f t="shared" si="1"/>
        <v>1</v>
      </c>
      <c r="H12" s="149" t="s">
        <v>326</v>
      </c>
      <c r="I12" s="152" t="s">
        <v>115</v>
      </c>
      <c r="J12" s="151">
        <v>76573</v>
      </c>
      <c r="K12" s="151">
        <v>155422</v>
      </c>
      <c r="L12" s="151">
        <v>144805</v>
      </c>
      <c r="M12" s="169">
        <f t="shared" si="0"/>
        <v>0.931689207448109</v>
      </c>
    </row>
    <row r="13" spans="1:13" ht="26.25" customHeight="1">
      <c r="A13" s="162">
        <v>9</v>
      </c>
      <c r="B13" s="163" t="s">
        <v>239</v>
      </c>
      <c r="C13" s="147" t="s">
        <v>225</v>
      </c>
      <c r="D13" s="148">
        <f>SUM('9. Önkorm.bevételek'!I43:I43)</f>
        <v>5421</v>
      </c>
      <c r="E13" s="148">
        <v>5264</v>
      </c>
      <c r="F13" s="148">
        <v>5264</v>
      </c>
      <c r="G13" s="169">
        <f t="shared" si="1"/>
        <v>1</v>
      </c>
      <c r="H13" s="149" t="s">
        <v>959</v>
      </c>
      <c r="I13" s="152" t="s">
        <v>184</v>
      </c>
      <c r="J13" s="151">
        <v>68690</v>
      </c>
      <c r="K13" s="151">
        <v>23478</v>
      </c>
      <c r="L13" s="151">
        <v>23478</v>
      </c>
      <c r="M13" s="169">
        <f t="shared" si="0"/>
        <v>1</v>
      </c>
    </row>
    <row r="14" spans="1:13" ht="26.25" customHeight="1">
      <c r="A14" s="162">
        <v>10</v>
      </c>
      <c r="B14" s="163" t="s">
        <v>236</v>
      </c>
      <c r="C14" s="147" t="s">
        <v>353</v>
      </c>
      <c r="D14" s="148">
        <f>SUM('9. Önkorm.bevételek'!I56:I56)</f>
        <v>17650</v>
      </c>
      <c r="E14" s="148">
        <v>18380</v>
      </c>
      <c r="F14" s="148">
        <v>18380</v>
      </c>
      <c r="G14" s="169">
        <f t="shared" si="1"/>
        <v>1</v>
      </c>
      <c r="H14" s="171"/>
      <c r="I14" s="171"/>
      <c r="J14" s="171"/>
      <c r="K14" s="171"/>
      <c r="L14" s="171"/>
      <c r="M14" s="171"/>
    </row>
    <row r="15" spans="1:13" ht="26.25" customHeight="1">
      <c r="A15" s="162">
        <v>11</v>
      </c>
      <c r="B15" s="163" t="s">
        <v>245</v>
      </c>
      <c r="C15" s="147" t="s">
        <v>484</v>
      </c>
      <c r="D15" s="148"/>
      <c r="E15" s="148">
        <v>255</v>
      </c>
      <c r="F15" s="148">
        <v>255</v>
      </c>
      <c r="G15" s="169">
        <f t="shared" si="1"/>
        <v>1</v>
      </c>
      <c r="H15" s="171"/>
      <c r="I15" s="171"/>
      <c r="J15" s="171"/>
      <c r="K15" s="171"/>
      <c r="L15" s="171"/>
      <c r="M15" s="172"/>
    </row>
    <row r="16" spans="1:13" ht="26.25" customHeight="1">
      <c r="A16" s="162">
        <v>12</v>
      </c>
      <c r="B16" s="163" t="s">
        <v>263</v>
      </c>
      <c r="C16" s="147" t="s">
        <v>354</v>
      </c>
      <c r="D16" s="148">
        <f>SUM('9. Önkorm.bevételek'!I69:I69)</f>
        <v>11369</v>
      </c>
      <c r="E16" s="148">
        <v>14912</v>
      </c>
      <c r="F16" s="148">
        <v>14913</v>
      </c>
      <c r="G16" s="169">
        <f t="shared" si="1"/>
        <v>1.000067060085837</v>
      </c>
      <c r="H16" s="171"/>
      <c r="I16" s="171"/>
      <c r="J16" s="171"/>
      <c r="K16" s="171"/>
      <c r="L16" s="171"/>
      <c r="M16" s="172"/>
    </row>
    <row r="17" spans="1:13" ht="26.25" customHeight="1">
      <c r="A17" s="162">
        <v>13</v>
      </c>
      <c r="B17" s="163" t="s">
        <v>274</v>
      </c>
      <c r="C17" s="147" t="s">
        <v>346</v>
      </c>
      <c r="D17" s="148">
        <f>SUM('9. Önkorm.bevételek'!I75:I75)</f>
        <v>0</v>
      </c>
      <c r="E17" s="148">
        <v>672</v>
      </c>
      <c r="F17" s="148">
        <v>672</v>
      </c>
      <c r="G17" s="169">
        <f t="shared" si="1"/>
        <v>1</v>
      </c>
      <c r="H17" s="171"/>
      <c r="I17" s="171"/>
      <c r="J17" s="171"/>
      <c r="K17" s="171"/>
      <c r="L17" s="171"/>
      <c r="M17" s="172"/>
    </row>
    <row r="18" spans="1:13" ht="26.25" customHeight="1" hidden="1">
      <c r="A18" s="162">
        <v>14</v>
      </c>
      <c r="B18" s="163" t="s">
        <v>281</v>
      </c>
      <c r="C18" s="147" t="s">
        <v>345</v>
      </c>
      <c r="D18" s="148">
        <f>SUM('9. Önkorm.bevételek'!I79:I79)</f>
        <v>0</v>
      </c>
      <c r="E18" s="148">
        <v>0</v>
      </c>
      <c r="F18" s="148">
        <v>0</v>
      </c>
      <c r="G18" s="169"/>
      <c r="H18" s="149"/>
      <c r="I18" s="152"/>
      <c r="J18" s="151"/>
      <c r="K18" s="151"/>
      <c r="L18" s="151"/>
      <c r="M18" s="169"/>
    </row>
    <row r="19" spans="1:13" ht="26.25" customHeight="1" hidden="1">
      <c r="A19" s="162">
        <v>15</v>
      </c>
      <c r="B19" s="163" t="s">
        <v>288</v>
      </c>
      <c r="C19" s="147" t="s">
        <v>347</v>
      </c>
      <c r="D19" s="148">
        <f>SUM('9. Önkorm.bevételek'!I83:I83)</f>
        <v>0</v>
      </c>
      <c r="E19" s="148"/>
      <c r="F19" s="148"/>
      <c r="G19" s="169" t="e">
        <f t="shared" si="1"/>
        <v>#DIV/0!</v>
      </c>
      <c r="H19" s="149"/>
      <c r="I19" s="152"/>
      <c r="J19" s="151"/>
      <c r="K19" s="153"/>
      <c r="L19" s="151"/>
      <c r="M19" s="169"/>
    </row>
    <row r="20" spans="1:13" ht="26.25" customHeight="1">
      <c r="A20" s="162">
        <v>16</v>
      </c>
      <c r="B20" s="163" t="s">
        <v>329</v>
      </c>
      <c r="C20" s="147" t="s">
        <v>337</v>
      </c>
      <c r="D20" s="148">
        <f>SUM('9. Önkorm.bevételek'!I89:I89)</f>
        <v>86275</v>
      </c>
      <c r="E20" s="148">
        <v>93714</v>
      </c>
      <c r="F20" s="148">
        <v>93715</v>
      </c>
      <c r="G20" s="169">
        <f t="shared" si="1"/>
        <v>1.0000106707642402</v>
      </c>
      <c r="H20" s="154"/>
      <c r="I20" s="152"/>
      <c r="J20" s="151"/>
      <c r="K20" s="153"/>
      <c r="L20" s="151"/>
      <c r="M20" s="169"/>
    </row>
    <row r="21" spans="1:13" ht="47.25" customHeight="1">
      <c r="A21" s="162">
        <v>17</v>
      </c>
      <c r="B21" s="533" t="s">
        <v>358</v>
      </c>
      <c r="C21" s="534"/>
      <c r="D21" s="164">
        <f>SUM(D5:D20)</f>
        <v>231907</v>
      </c>
      <c r="E21" s="164">
        <f>SUM(E5:E20)</f>
        <v>254931</v>
      </c>
      <c r="F21" s="164">
        <f>SUM(F5:F20)</f>
        <v>254933</v>
      </c>
      <c r="G21" s="169">
        <f t="shared" si="1"/>
        <v>1.00000784526009</v>
      </c>
      <c r="H21" s="533" t="s">
        <v>352</v>
      </c>
      <c r="I21" s="534"/>
      <c r="J21" s="165">
        <f>SUM(J5:J20)</f>
        <v>231907</v>
      </c>
      <c r="K21" s="165">
        <f>SUM(K5:K20)</f>
        <v>254931</v>
      </c>
      <c r="L21" s="165">
        <f>SUM(L5:L20)</f>
        <v>244148</v>
      </c>
      <c r="M21" s="517">
        <f>SUM(L21/K21)</f>
        <v>0.9577022802248452</v>
      </c>
    </row>
  </sheetData>
  <sheetProtection/>
  <mergeCells count="5">
    <mergeCell ref="H3:J3"/>
    <mergeCell ref="A2:A4"/>
    <mergeCell ref="B21:C21"/>
    <mergeCell ref="H21:I21"/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  <headerFooter>
    <oddHeader>&amp;LMAGYARPOLÁNY KÖZSÉG ÖNKORMÁNYZATA&amp;C2015. ÉVI ZÁRSZÁMADÁS
BEVÉTELEK ÉS KIADÁSOK ALAKULÁSA&amp;R8. melléklet a 6/2016. (V. 31.)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view="pageLayout" zoomScaleSheetLayoutView="100" workbookViewId="0" topLeftCell="A1">
      <selection activeCell="A1" sqref="A1:L1"/>
    </sheetView>
  </sheetViews>
  <sheetFormatPr defaultColWidth="9.00390625" defaultRowHeight="12.75"/>
  <cols>
    <col min="1" max="1" width="5.625" style="83" bestFit="1" customWidth="1"/>
    <col min="2" max="2" width="5.125" style="5" customWidth="1"/>
    <col min="3" max="3" width="73.375" style="3" customWidth="1"/>
    <col min="4" max="4" width="8.25390625" style="1" customWidth="1"/>
    <col min="5" max="6" width="4.75390625" style="4" hidden="1" customWidth="1"/>
    <col min="7" max="8" width="4.75390625" style="1" hidden="1" customWidth="1"/>
    <col min="9" max="9" width="12.25390625" style="4" bestFit="1" customWidth="1"/>
    <col min="10" max="10" width="12.375" style="1" bestFit="1" customWidth="1"/>
    <col min="11" max="11" width="12.25390625" style="1" bestFit="1" customWidth="1"/>
    <col min="12" max="12" width="10.375" style="1" customWidth="1"/>
    <col min="13" max="16384" width="9.125" style="1" customWidth="1"/>
  </cols>
  <sheetData>
    <row r="1" spans="1:12" ht="12.75">
      <c r="A1" s="562" t="s">
        <v>1286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</row>
    <row r="2" spans="1:12" ht="27" customHeight="1">
      <c r="A2" s="242"/>
      <c r="B2" s="546" t="s">
        <v>1</v>
      </c>
      <c r="C2" s="547"/>
      <c r="D2" s="113" t="s">
        <v>2</v>
      </c>
      <c r="E2" s="548" t="s">
        <v>3</v>
      </c>
      <c r="F2" s="549"/>
      <c r="G2" s="549"/>
      <c r="H2" s="550"/>
      <c r="I2" s="247" t="s">
        <v>3</v>
      </c>
      <c r="J2" s="114" t="s">
        <v>4</v>
      </c>
      <c r="K2" s="114" t="s">
        <v>5</v>
      </c>
      <c r="L2" s="114" t="s">
        <v>6</v>
      </c>
    </row>
    <row r="3" spans="1:12" ht="27" customHeight="1">
      <c r="A3" s="242" t="s">
        <v>290</v>
      </c>
      <c r="B3" s="546" t="s">
        <v>185</v>
      </c>
      <c r="C3" s="547"/>
      <c r="D3" s="113" t="s">
        <v>291</v>
      </c>
      <c r="E3" s="548" t="s">
        <v>292</v>
      </c>
      <c r="F3" s="549"/>
      <c r="G3" s="549"/>
      <c r="H3" s="550"/>
      <c r="I3" s="247" t="s">
        <v>292</v>
      </c>
      <c r="J3" s="113" t="s">
        <v>392</v>
      </c>
      <c r="K3" s="113" t="s">
        <v>393</v>
      </c>
      <c r="L3" s="113" t="s">
        <v>394</v>
      </c>
    </row>
    <row r="4" spans="1:12" ht="15.75" customHeight="1">
      <c r="A4" s="241">
        <v>1</v>
      </c>
      <c r="B4" s="239" t="s">
        <v>294</v>
      </c>
      <c r="C4" s="240" t="s">
        <v>186</v>
      </c>
      <c r="D4" s="235" t="s">
        <v>187</v>
      </c>
      <c r="E4" s="551" t="e">
        <f>SUM(#REF!+#REF!+#REF!)</f>
        <v>#REF!</v>
      </c>
      <c r="F4" s="552"/>
      <c r="G4" s="552"/>
      <c r="H4" s="553"/>
      <c r="I4" s="134">
        <v>60051</v>
      </c>
      <c r="J4" s="134">
        <v>60191</v>
      </c>
      <c r="K4" s="134">
        <v>60191</v>
      </c>
      <c r="L4" s="145">
        <f>SUM(K4/J4)</f>
        <v>1</v>
      </c>
    </row>
    <row r="5" spans="1:12" ht="15.75" customHeight="1">
      <c r="A5" s="236">
        <v>2</v>
      </c>
      <c r="B5" s="239" t="s">
        <v>295</v>
      </c>
      <c r="C5" s="240" t="s">
        <v>188</v>
      </c>
      <c r="D5" s="235" t="s">
        <v>189</v>
      </c>
      <c r="E5" s="551" t="e">
        <f>SUM(#REF!+#REF!)</f>
        <v>#REF!</v>
      </c>
      <c r="F5" s="552"/>
      <c r="G5" s="552"/>
      <c r="H5" s="553"/>
      <c r="I5" s="134">
        <v>28721</v>
      </c>
      <c r="J5" s="134">
        <v>29098</v>
      </c>
      <c r="K5" s="134">
        <v>29098</v>
      </c>
      <c r="L5" s="145">
        <f aca="true" t="shared" si="0" ref="L5:L33">SUM(K5/J5)</f>
        <v>1</v>
      </c>
    </row>
    <row r="6" spans="1:12" ht="27.75" customHeight="1">
      <c r="A6" s="241">
        <v>3</v>
      </c>
      <c r="B6" s="239" t="s">
        <v>296</v>
      </c>
      <c r="C6" s="240" t="s">
        <v>190</v>
      </c>
      <c r="D6" s="235" t="s">
        <v>191</v>
      </c>
      <c r="E6" s="551" t="e">
        <f>SUM(#REF!+#REF!+#REF!+#REF!)</f>
        <v>#REF!</v>
      </c>
      <c r="F6" s="552"/>
      <c r="G6" s="552"/>
      <c r="H6" s="553"/>
      <c r="I6" s="134">
        <v>15851</v>
      </c>
      <c r="J6" s="136">
        <v>16630</v>
      </c>
      <c r="K6" s="136">
        <v>16630</v>
      </c>
      <c r="L6" s="145">
        <f t="shared" si="0"/>
        <v>1</v>
      </c>
    </row>
    <row r="7" spans="1:12" ht="15.75" customHeight="1">
      <c r="A7" s="241">
        <v>4</v>
      </c>
      <c r="B7" s="243" t="s">
        <v>297</v>
      </c>
      <c r="C7" s="240" t="s">
        <v>192</v>
      </c>
      <c r="D7" s="235" t="s">
        <v>193</v>
      </c>
      <c r="E7" s="551" t="e">
        <f>SUM(#REF!)</f>
        <v>#REF!</v>
      </c>
      <c r="F7" s="552"/>
      <c r="G7" s="552"/>
      <c r="H7" s="553"/>
      <c r="I7" s="134">
        <v>1456</v>
      </c>
      <c r="J7" s="136">
        <v>1456</v>
      </c>
      <c r="K7" s="136">
        <v>1456</v>
      </c>
      <c r="L7" s="145">
        <f t="shared" si="0"/>
        <v>1</v>
      </c>
    </row>
    <row r="8" spans="1:12" ht="15.75" customHeight="1">
      <c r="A8" s="241">
        <v>5</v>
      </c>
      <c r="B8" s="243" t="s">
        <v>298</v>
      </c>
      <c r="C8" s="240" t="s">
        <v>194</v>
      </c>
      <c r="D8" s="235" t="s">
        <v>195</v>
      </c>
      <c r="E8" s="551" t="e">
        <f>SUM(#REF!)</f>
        <v>#REF!</v>
      </c>
      <c r="F8" s="552"/>
      <c r="G8" s="552"/>
      <c r="H8" s="553"/>
      <c r="I8" s="134"/>
      <c r="J8" s="136">
        <v>1485</v>
      </c>
      <c r="K8" s="136">
        <v>1485</v>
      </c>
      <c r="L8" s="145">
        <f t="shared" si="0"/>
        <v>1</v>
      </c>
    </row>
    <row r="9" spans="1:12" s="2" customFormat="1" ht="15.75" customHeight="1">
      <c r="A9" s="241">
        <v>6</v>
      </c>
      <c r="B9" s="243" t="s">
        <v>299</v>
      </c>
      <c r="C9" s="240" t="s">
        <v>196</v>
      </c>
      <c r="D9" s="235" t="s">
        <v>197</v>
      </c>
      <c r="E9" s="551"/>
      <c r="F9" s="552"/>
      <c r="G9" s="552"/>
      <c r="H9" s="553"/>
      <c r="I9" s="134">
        <f>SUM(E9)/1000</f>
        <v>0</v>
      </c>
      <c r="J9" s="136">
        <v>266</v>
      </c>
      <c r="K9" s="136">
        <v>266</v>
      </c>
      <c r="L9" s="145">
        <f t="shared" si="0"/>
        <v>1</v>
      </c>
    </row>
    <row r="10" spans="1:12" s="2" customFormat="1" ht="20.25" customHeight="1">
      <c r="A10" s="236">
        <v>7</v>
      </c>
      <c r="B10" s="554" t="s">
        <v>340</v>
      </c>
      <c r="C10" s="555"/>
      <c r="D10" s="235" t="s">
        <v>198</v>
      </c>
      <c r="E10" s="551" t="e">
        <f>SUM(E4+E5+E6+E7+E8+E9)</f>
        <v>#REF!</v>
      </c>
      <c r="F10" s="552"/>
      <c r="G10" s="552"/>
      <c r="H10" s="553"/>
      <c r="I10" s="134">
        <f>SUM(I4+I5+I6+I7+I8+I9)</f>
        <v>106079</v>
      </c>
      <c r="J10" s="137">
        <f>SUM(J4+J5+J6+J7+J8+J9)</f>
        <v>109126</v>
      </c>
      <c r="K10" s="137">
        <f>SUM(K4+K5+K6+K7+K8+K9)</f>
        <v>109126</v>
      </c>
      <c r="L10" s="145">
        <f t="shared" si="0"/>
        <v>1</v>
      </c>
    </row>
    <row r="11" spans="1:12" ht="12.75" customHeight="1" hidden="1">
      <c r="A11" s="241">
        <v>37</v>
      </c>
      <c r="B11" s="554" t="s">
        <v>199</v>
      </c>
      <c r="C11" s="555"/>
      <c r="D11" s="235" t="s">
        <v>200</v>
      </c>
      <c r="E11" s="539"/>
      <c r="F11" s="540"/>
      <c r="G11" s="540"/>
      <c r="H11" s="541"/>
      <c r="I11" s="134"/>
      <c r="J11" s="133"/>
      <c r="K11" s="115"/>
      <c r="L11" s="145" t="e">
        <f t="shared" si="0"/>
        <v>#DIV/0!</v>
      </c>
    </row>
    <row r="12" spans="1:12" ht="12.75" customHeight="1" hidden="1">
      <c r="A12" s="236">
        <v>38</v>
      </c>
      <c r="B12" s="554" t="s">
        <v>201</v>
      </c>
      <c r="C12" s="555"/>
      <c r="D12" s="235" t="s">
        <v>202</v>
      </c>
      <c r="E12" s="539"/>
      <c r="F12" s="540"/>
      <c r="G12" s="540"/>
      <c r="H12" s="541"/>
      <c r="I12" s="134"/>
      <c r="J12" s="133"/>
      <c r="K12" s="115"/>
      <c r="L12" s="145" t="e">
        <f t="shared" si="0"/>
        <v>#DIV/0!</v>
      </c>
    </row>
    <row r="13" spans="1:12" ht="12.75" customHeight="1" hidden="1">
      <c r="A13" s="241">
        <v>39</v>
      </c>
      <c r="B13" s="554" t="s">
        <v>203</v>
      </c>
      <c r="C13" s="555"/>
      <c r="D13" s="235" t="s">
        <v>204</v>
      </c>
      <c r="E13" s="539"/>
      <c r="F13" s="540"/>
      <c r="G13" s="540"/>
      <c r="H13" s="541"/>
      <c r="I13" s="134"/>
      <c r="J13" s="133"/>
      <c r="K13" s="115"/>
      <c r="L13" s="145" t="e">
        <f t="shared" si="0"/>
        <v>#DIV/0!</v>
      </c>
    </row>
    <row r="14" spans="1:12" ht="12.75" customHeight="1" hidden="1">
      <c r="A14" s="236">
        <v>40</v>
      </c>
      <c r="B14" s="554" t="s">
        <v>205</v>
      </c>
      <c r="C14" s="555"/>
      <c r="D14" s="235" t="s">
        <v>206</v>
      </c>
      <c r="E14" s="551">
        <f>SUM(E15:H20)</f>
        <v>0</v>
      </c>
      <c r="F14" s="552"/>
      <c r="G14" s="552"/>
      <c r="H14" s="553"/>
      <c r="I14" s="134">
        <f>SUM(E14)/1000</f>
        <v>0</v>
      </c>
      <c r="J14" s="133"/>
      <c r="K14" s="115"/>
      <c r="L14" s="145" t="e">
        <f t="shared" si="0"/>
        <v>#DIV/0!</v>
      </c>
    </row>
    <row r="15" spans="1:12" ht="12.75" customHeight="1" hidden="1">
      <c r="A15" s="241">
        <v>41</v>
      </c>
      <c r="B15" s="537" t="s">
        <v>302</v>
      </c>
      <c r="C15" s="538"/>
      <c r="D15" s="117"/>
      <c r="E15" s="539"/>
      <c r="F15" s="540"/>
      <c r="G15" s="540"/>
      <c r="H15" s="541"/>
      <c r="I15" s="134"/>
      <c r="J15" s="133"/>
      <c r="K15" s="115"/>
      <c r="L15" s="145" t="e">
        <f t="shared" si="0"/>
        <v>#DIV/0!</v>
      </c>
    </row>
    <row r="16" spans="1:12" ht="12.75" customHeight="1" hidden="1">
      <c r="A16" s="241">
        <v>42</v>
      </c>
      <c r="B16" s="537" t="s">
        <v>303</v>
      </c>
      <c r="C16" s="538"/>
      <c r="D16" s="117"/>
      <c r="E16" s="539"/>
      <c r="F16" s="540"/>
      <c r="G16" s="540"/>
      <c r="H16" s="541"/>
      <c r="I16" s="134"/>
      <c r="J16" s="133"/>
      <c r="K16" s="115"/>
      <c r="L16" s="145" t="e">
        <f t="shared" si="0"/>
        <v>#DIV/0!</v>
      </c>
    </row>
    <row r="17" spans="1:12" ht="12.75" customHeight="1" hidden="1">
      <c r="A17" s="236">
        <v>43</v>
      </c>
      <c r="B17" s="537" t="s">
        <v>304</v>
      </c>
      <c r="C17" s="538"/>
      <c r="D17" s="117"/>
      <c r="E17" s="539"/>
      <c r="F17" s="540"/>
      <c r="G17" s="540"/>
      <c r="H17" s="541"/>
      <c r="I17" s="134"/>
      <c r="J17" s="133"/>
      <c r="K17" s="115"/>
      <c r="L17" s="145" t="e">
        <f t="shared" si="0"/>
        <v>#DIV/0!</v>
      </c>
    </row>
    <row r="18" spans="1:12" ht="12.75" customHeight="1" hidden="1">
      <c r="A18" s="241">
        <v>44</v>
      </c>
      <c r="B18" s="537" t="s">
        <v>332</v>
      </c>
      <c r="C18" s="538"/>
      <c r="D18" s="117"/>
      <c r="E18" s="539"/>
      <c r="F18" s="540"/>
      <c r="G18" s="540"/>
      <c r="H18" s="541"/>
      <c r="I18" s="134"/>
      <c r="J18" s="133"/>
      <c r="K18" s="115"/>
      <c r="L18" s="145" t="e">
        <f t="shared" si="0"/>
        <v>#DIV/0!</v>
      </c>
    </row>
    <row r="19" spans="1:12" ht="12.75" customHeight="1" hidden="1">
      <c r="A19" s="236">
        <v>45</v>
      </c>
      <c r="B19" s="537" t="s">
        <v>305</v>
      </c>
      <c r="C19" s="538"/>
      <c r="D19" s="117"/>
      <c r="E19" s="539"/>
      <c r="F19" s="540"/>
      <c r="G19" s="540"/>
      <c r="H19" s="541"/>
      <c r="I19" s="134"/>
      <c r="J19" s="133"/>
      <c r="K19" s="115"/>
      <c r="L19" s="145" t="e">
        <f t="shared" si="0"/>
        <v>#DIV/0!</v>
      </c>
    </row>
    <row r="20" spans="1:12" ht="12.75" customHeight="1" hidden="1">
      <c r="A20" s="241">
        <v>46</v>
      </c>
      <c r="B20" s="537" t="s">
        <v>306</v>
      </c>
      <c r="C20" s="538"/>
      <c r="D20" s="117"/>
      <c r="E20" s="539"/>
      <c r="F20" s="540"/>
      <c r="G20" s="540"/>
      <c r="H20" s="541"/>
      <c r="I20" s="134"/>
      <c r="J20" s="133"/>
      <c r="K20" s="115"/>
      <c r="L20" s="145" t="e">
        <f t="shared" si="0"/>
        <v>#DIV/0!</v>
      </c>
    </row>
    <row r="21" spans="1:12" ht="19.5" customHeight="1">
      <c r="A21" s="236">
        <v>8</v>
      </c>
      <c r="B21" s="554" t="s">
        <v>207</v>
      </c>
      <c r="C21" s="555"/>
      <c r="D21" s="235" t="s">
        <v>208</v>
      </c>
      <c r="E21" s="551">
        <f>SUM(E22:H29)</f>
        <v>6203485</v>
      </c>
      <c r="F21" s="552"/>
      <c r="G21" s="552"/>
      <c r="H21" s="553"/>
      <c r="I21" s="134">
        <f>I22+I23+I24+I25+I26</f>
        <v>5113</v>
      </c>
      <c r="J21" s="136">
        <f>SUM(J22:J26)</f>
        <v>12440</v>
      </c>
      <c r="K21" s="136">
        <f>SUM(K22:K26)</f>
        <v>12440</v>
      </c>
      <c r="L21" s="145">
        <f t="shared" si="0"/>
        <v>1</v>
      </c>
    </row>
    <row r="22" spans="1:12" ht="12.75" customHeight="1">
      <c r="A22" s="241">
        <v>9</v>
      </c>
      <c r="B22" s="537" t="s">
        <v>333</v>
      </c>
      <c r="C22" s="538"/>
      <c r="D22" s="117"/>
      <c r="E22" s="539">
        <v>3512400</v>
      </c>
      <c r="F22" s="540"/>
      <c r="G22" s="540"/>
      <c r="H22" s="541"/>
      <c r="I22" s="248">
        <v>4072</v>
      </c>
      <c r="J22" s="133">
        <v>4071</v>
      </c>
      <c r="K22" s="133">
        <v>4071</v>
      </c>
      <c r="L22" s="145">
        <f t="shared" si="0"/>
        <v>1</v>
      </c>
    </row>
    <row r="23" spans="1:12" ht="12.75" customHeight="1">
      <c r="A23" s="236">
        <v>10</v>
      </c>
      <c r="B23" s="537" t="s">
        <v>962</v>
      </c>
      <c r="C23" s="538"/>
      <c r="D23" s="117"/>
      <c r="E23" s="539">
        <v>1658235</v>
      </c>
      <c r="F23" s="540"/>
      <c r="G23" s="540"/>
      <c r="H23" s="541"/>
      <c r="I23" s="248">
        <v>765</v>
      </c>
      <c r="J23" s="133">
        <v>7483</v>
      </c>
      <c r="K23" s="133">
        <v>7483</v>
      </c>
      <c r="L23" s="145">
        <f t="shared" si="0"/>
        <v>1</v>
      </c>
    </row>
    <row r="24" spans="1:12" ht="12.75" customHeight="1">
      <c r="A24" s="236">
        <v>11</v>
      </c>
      <c r="B24" s="537" t="s">
        <v>963</v>
      </c>
      <c r="C24" s="538"/>
      <c r="D24" s="117"/>
      <c r="E24" s="539"/>
      <c r="F24" s="540"/>
      <c r="G24" s="540"/>
      <c r="H24" s="541"/>
      <c r="I24" s="248"/>
      <c r="J24" s="133">
        <v>560</v>
      </c>
      <c r="K24" s="133">
        <v>560</v>
      </c>
      <c r="L24" s="145">
        <f t="shared" si="0"/>
        <v>1</v>
      </c>
    </row>
    <row r="25" spans="1:12" ht="12.75" customHeight="1">
      <c r="A25" s="236">
        <v>12</v>
      </c>
      <c r="B25" s="537" t="s">
        <v>402</v>
      </c>
      <c r="C25" s="538"/>
      <c r="D25" s="117"/>
      <c r="E25" s="539"/>
      <c r="F25" s="540"/>
      <c r="G25" s="540"/>
      <c r="H25" s="541"/>
      <c r="I25" s="134">
        <v>276</v>
      </c>
      <c r="J25" s="133">
        <v>276</v>
      </c>
      <c r="K25" s="133">
        <v>276</v>
      </c>
      <c r="L25" s="145">
        <f t="shared" si="0"/>
        <v>1</v>
      </c>
    </row>
    <row r="26" spans="1:12" ht="12.75" customHeight="1">
      <c r="A26" s="241">
        <v>13</v>
      </c>
      <c r="B26" s="76"/>
      <c r="C26" s="245"/>
      <c r="D26" s="117"/>
      <c r="E26" s="539">
        <v>1032850</v>
      </c>
      <c r="F26" s="540"/>
      <c r="G26" s="540"/>
      <c r="H26" s="541"/>
      <c r="I26" s="134"/>
      <c r="J26" s="133">
        <v>50</v>
      </c>
      <c r="K26" s="133">
        <v>50</v>
      </c>
      <c r="L26" s="145">
        <f t="shared" si="0"/>
        <v>1</v>
      </c>
    </row>
    <row r="27" spans="1:12" ht="12.75" customHeight="1" hidden="1">
      <c r="A27" s="241">
        <v>42</v>
      </c>
      <c r="B27" s="537" t="s">
        <v>332</v>
      </c>
      <c r="C27" s="538"/>
      <c r="D27" s="117"/>
      <c r="E27" s="539"/>
      <c r="F27" s="540"/>
      <c r="G27" s="540"/>
      <c r="H27" s="541"/>
      <c r="I27" s="134">
        <f>SUM(E27)/1000</f>
        <v>0</v>
      </c>
      <c r="J27" s="133"/>
      <c r="K27" s="115"/>
      <c r="L27" s="145" t="e">
        <f t="shared" si="0"/>
        <v>#DIV/0!</v>
      </c>
    </row>
    <row r="28" spans="1:12" ht="12.75" customHeight="1" hidden="1">
      <c r="A28" s="236" t="s">
        <v>312</v>
      </c>
      <c r="B28" s="537" t="s">
        <v>305</v>
      </c>
      <c r="C28" s="538"/>
      <c r="D28" s="117"/>
      <c r="E28" s="539"/>
      <c r="F28" s="540"/>
      <c r="G28" s="540"/>
      <c r="H28" s="541"/>
      <c r="I28" s="134">
        <f>SUM(E28)/1000</f>
        <v>0</v>
      </c>
      <c r="J28" s="133"/>
      <c r="K28" s="115"/>
      <c r="L28" s="145" t="e">
        <f t="shared" si="0"/>
        <v>#DIV/0!</v>
      </c>
    </row>
    <row r="29" spans="1:12" ht="12.75" customHeight="1" hidden="1">
      <c r="A29" s="241" t="s">
        <v>313</v>
      </c>
      <c r="B29" s="537" t="s">
        <v>306</v>
      </c>
      <c r="C29" s="538"/>
      <c r="D29" s="117"/>
      <c r="E29" s="539"/>
      <c r="F29" s="540"/>
      <c r="G29" s="540"/>
      <c r="H29" s="541"/>
      <c r="I29" s="134">
        <f>SUM(E29)/1000</f>
        <v>0</v>
      </c>
      <c r="J29" s="133"/>
      <c r="K29" s="115"/>
      <c r="L29" s="145" t="e">
        <f t="shared" si="0"/>
        <v>#DIV/0!</v>
      </c>
    </row>
    <row r="30" spans="1:12" ht="27.75" customHeight="1">
      <c r="A30" s="236">
        <v>14</v>
      </c>
      <c r="B30" s="554" t="s">
        <v>341</v>
      </c>
      <c r="C30" s="555"/>
      <c r="D30" s="246" t="s">
        <v>209</v>
      </c>
      <c r="E30" s="559" t="e">
        <f>SUM(E10+E11+E12+E13+E14+E21)</f>
        <v>#REF!</v>
      </c>
      <c r="F30" s="560"/>
      <c r="G30" s="560"/>
      <c r="H30" s="561"/>
      <c r="I30" s="136">
        <f>SUM(I10+I11+I12+I13+I14+I21)</f>
        <v>111192</v>
      </c>
      <c r="J30" s="146">
        <f>SUM(J10+J11+J12+J13+J14+J21)</f>
        <v>121566</v>
      </c>
      <c r="K30" s="146">
        <f>SUM(K10+K11+K12+K13+K14+K21)</f>
        <v>121566</v>
      </c>
      <c r="L30" s="145">
        <f t="shared" si="0"/>
        <v>1</v>
      </c>
    </row>
    <row r="31" spans="1:12" ht="12.75" customHeight="1" hidden="1">
      <c r="A31" s="241">
        <v>36</v>
      </c>
      <c r="C31" s="238" t="s">
        <v>210</v>
      </c>
      <c r="D31" s="117" t="s">
        <v>215</v>
      </c>
      <c r="E31" s="539"/>
      <c r="F31" s="540"/>
      <c r="G31" s="540"/>
      <c r="H31" s="541"/>
      <c r="I31" s="134">
        <f aca="true" t="shared" si="1" ref="I31:I40">SUM(E31)/1000</f>
        <v>0</v>
      </c>
      <c r="J31" s="133"/>
      <c r="K31" s="115"/>
      <c r="L31" s="145" t="e">
        <f t="shared" si="0"/>
        <v>#DIV/0!</v>
      </c>
    </row>
    <row r="32" spans="1:12" ht="12.75" customHeight="1" hidden="1">
      <c r="A32" s="241">
        <v>30</v>
      </c>
      <c r="B32" s="76"/>
      <c r="C32" s="238" t="s">
        <v>211</v>
      </c>
      <c r="D32" s="117" t="s">
        <v>216</v>
      </c>
      <c r="E32" s="539"/>
      <c r="F32" s="540"/>
      <c r="G32" s="540"/>
      <c r="H32" s="541"/>
      <c r="I32" s="134">
        <f t="shared" si="1"/>
        <v>0</v>
      </c>
      <c r="J32" s="133"/>
      <c r="K32" s="115"/>
      <c r="L32" s="145" t="e">
        <f t="shared" si="0"/>
        <v>#DIV/0!</v>
      </c>
    </row>
    <row r="33" spans="1:12" ht="12.75" customHeight="1" hidden="1">
      <c r="A33" s="236" t="s">
        <v>1276</v>
      </c>
      <c r="B33" s="76"/>
      <c r="C33" s="238" t="s">
        <v>212</v>
      </c>
      <c r="D33" s="117" t="s">
        <v>217</v>
      </c>
      <c r="E33" s="539"/>
      <c r="F33" s="540"/>
      <c r="G33" s="540"/>
      <c r="H33" s="541"/>
      <c r="I33" s="134">
        <f t="shared" si="1"/>
        <v>0</v>
      </c>
      <c r="J33" s="133"/>
      <c r="K33" s="115"/>
      <c r="L33" s="145" t="e">
        <f t="shared" si="0"/>
        <v>#DIV/0!</v>
      </c>
    </row>
    <row r="34" spans="1:12" ht="12.75" customHeight="1" hidden="1">
      <c r="A34" s="241" t="s">
        <v>1277</v>
      </c>
      <c r="B34" s="76"/>
      <c r="C34" s="238" t="s">
        <v>213</v>
      </c>
      <c r="D34" s="117" t="s">
        <v>218</v>
      </c>
      <c r="E34" s="539"/>
      <c r="F34" s="540"/>
      <c r="G34" s="540"/>
      <c r="H34" s="541"/>
      <c r="I34" s="134">
        <f t="shared" si="1"/>
        <v>0</v>
      </c>
      <c r="J34" s="133"/>
      <c r="K34" s="115"/>
      <c r="L34" s="145" t="e">
        <f aca="true" t="shared" si="2" ref="L34:L90">SUM(K34/J34)</f>
        <v>#DIV/0!</v>
      </c>
    </row>
    <row r="35" spans="1:12" ht="12.75" customHeight="1" hidden="1">
      <c r="A35" s="236">
        <v>50</v>
      </c>
      <c r="B35" s="76"/>
      <c r="C35" s="238" t="s">
        <v>214</v>
      </c>
      <c r="D35" s="117" t="s">
        <v>219</v>
      </c>
      <c r="E35" s="539"/>
      <c r="F35" s="540"/>
      <c r="G35" s="540"/>
      <c r="H35" s="541"/>
      <c r="I35" s="134">
        <f t="shared" si="1"/>
        <v>0</v>
      </c>
      <c r="J35" s="133"/>
      <c r="K35" s="115"/>
      <c r="L35" s="145" t="e">
        <f t="shared" si="2"/>
        <v>#DIV/0!</v>
      </c>
    </row>
    <row r="36" spans="1:12" ht="27" customHeight="1" hidden="1">
      <c r="A36" s="241">
        <v>24</v>
      </c>
      <c r="B36" s="544" t="s">
        <v>342</v>
      </c>
      <c r="C36" s="545"/>
      <c r="D36" s="117" t="s">
        <v>220</v>
      </c>
      <c r="E36" s="539">
        <f>SUM(E31:H35)</f>
        <v>0</v>
      </c>
      <c r="F36" s="540"/>
      <c r="G36" s="540"/>
      <c r="H36" s="541"/>
      <c r="I36" s="134">
        <f t="shared" si="1"/>
        <v>0</v>
      </c>
      <c r="J36" s="133">
        <v>0</v>
      </c>
      <c r="K36" s="115">
        <v>0</v>
      </c>
      <c r="L36" s="145" t="e">
        <f t="shared" si="2"/>
        <v>#DIV/0!</v>
      </c>
    </row>
    <row r="37" spans="1:12" ht="12.75" customHeight="1" hidden="1">
      <c r="A37" s="241">
        <v>18</v>
      </c>
      <c r="B37" s="76"/>
      <c r="C37" s="244" t="s">
        <v>221</v>
      </c>
      <c r="D37" s="117" t="s">
        <v>232</v>
      </c>
      <c r="E37" s="539"/>
      <c r="F37" s="540"/>
      <c r="G37" s="540"/>
      <c r="H37" s="541"/>
      <c r="I37" s="134">
        <f t="shared" si="1"/>
        <v>0</v>
      </c>
      <c r="J37" s="133"/>
      <c r="K37" s="115"/>
      <c r="L37" s="145" t="e">
        <f t="shared" si="2"/>
        <v>#DIV/0!</v>
      </c>
    </row>
    <row r="38" spans="1:12" ht="12.75" customHeight="1" hidden="1">
      <c r="A38" s="236" t="s">
        <v>1278</v>
      </c>
      <c r="B38" s="76"/>
      <c r="C38" s="244" t="s">
        <v>222</v>
      </c>
      <c r="D38" s="117" t="s">
        <v>233</v>
      </c>
      <c r="E38" s="539"/>
      <c r="F38" s="540"/>
      <c r="G38" s="540"/>
      <c r="H38" s="541"/>
      <c r="I38" s="134">
        <f t="shared" si="1"/>
        <v>0</v>
      </c>
      <c r="J38" s="133"/>
      <c r="K38" s="115"/>
      <c r="L38" s="145" t="e">
        <f t="shared" si="2"/>
        <v>#DIV/0!</v>
      </c>
    </row>
    <row r="39" spans="1:12" ht="12.75" customHeight="1" hidden="1">
      <c r="A39" s="241" t="s">
        <v>314</v>
      </c>
      <c r="B39" s="76"/>
      <c r="C39" s="238" t="s">
        <v>293</v>
      </c>
      <c r="D39" s="117" t="s">
        <v>234</v>
      </c>
      <c r="E39" s="539">
        <f>SUM(E37:H38)</f>
        <v>0</v>
      </c>
      <c r="F39" s="540"/>
      <c r="G39" s="540"/>
      <c r="H39" s="541"/>
      <c r="I39" s="134">
        <f t="shared" si="1"/>
        <v>0</v>
      </c>
      <c r="J39" s="133"/>
      <c r="K39" s="115"/>
      <c r="L39" s="145" t="e">
        <f t="shared" si="2"/>
        <v>#DIV/0!</v>
      </c>
    </row>
    <row r="40" spans="1:12" s="3" customFormat="1" ht="12.75" customHeight="1" hidden="1">
      <c r="A40" s="236">
        <v>51</v>
      </c>
      <c r="B40" s="76"/>
      <c r="C40" s="238" t="s">
        <v>223</v>
      </c>
      <c r="D40" s="117" t="s">
        <v>237</v>
      </c>
      <c r="E40" s="539"/>
      <c r="F40" s="540"/>
      <c r="G40" s="540"/>
      <c r="H40" s="541"/>
      <c r="I40" s="134">
        <f t="shared" si="1"/>
        <v>0</v>
      </c>
      <c r="J40" s="133"/>
      <c r="K40" s="116"/>
      <c r="L40" s="145" t="e">
        <f t="shared" si="2"/>
        <v>#DIV/0!</v>
      </c>
    </row>
    <row r="41" spans="1:12" ht="12.75" customHeight="1" hidden="1">
      <c r="A41" s="241">
        <v>12</v>
      </c>
      <c r="B41" s="76"/>
      <c r="C41" s="238" t="s">
        <v>224</v>
      </c>
      <c r="D41" s="117" t="s">
        <v>238</v>
      </c>
      <c r="E41" s="539"/>
      <c r="F41" s="540"/>
      <c r="G41" s="540"/>
      <c r="H41" s="541"/>
      <c r="I41" s="134">
        <f aca="true" t="shared" si="3" ref="I41:I83">SUM(E41)/1000</f>
        <v>0</v>
      </c>
      <c r="J41" s="133"/>
      <c r="K41" s="115"/>
      <c r="L41" s="145" t="e">
        <f t="shared" si="2"/>
        <v>#DIV/0!</v>
      </c>
    </row>
    <row r="42" spans="1:12" ht="12.75" customHeight="1">
      <c r="A42" s="241">
        <v>15</v>
      </c>
      <c r="B42" s="563" t="s">
        <v>964</v>
      </c>
      <c r="C42" s="564"/>
      <c r="D42" s="246"/>
      <c r="E42" s="136"/>
      <c r="F42" s="391"/>
      <c r="G42" s="391"/>
      <c r="H42" s="392"/>
      <c r="I42" s="136"/>
      <c r="J42" s="136">
        <v>168</v>
      </c>
      <c r="K42" s="136">
        <v>168</v>
      </c>
      <c r="L42" s="395">
        <f t="shared" si="2"/>
        <v>1</v>
      </c>
    </row>
    <row r="43" spans="1:12" ht="16.5" customHeight="1">
      <c r="A43" s="236">
        <v>16</v>
      </c>
      <c r="B43" s="554" t="s">
        <v>225</v>
      </c>
      <c r="C43" s="555"/>
      <c r="D43" s="235" t="s">
        <v>239</v>
      </c>
      <c r="E43" s="551">
        <f>SUM(E44:H45)</f>
        <v>5171000</v>
      </c>
      <c r="F43" s="552"/>
      <c r="G43" s="552"/>
      <c r="H43" s="553"/>
      <c r="I43" s="134">
        <f>I44+I45</f>
        <v>5421</v>
      </c>
      <c r="J43" s="134">
        <f>J44+J45</f>
        <v>5264</v>
      </c>
      <c r="K43" s="134">
        <f>K44+K45</f>
        <v>5264</v>
      </c>
      <c r="L43" s="145">
        <f t="shared" si="2"/>
        <v>1</v>
      </c>
    </row>
    <row r="44" spans="1:12" ht="15" customHeight="1">
      <c r="A44" s="241">
        <v>17</v>
      </c>
      <c r="B44" s="76"/>
      <c r="C44" s="244" t="s">
        <v>300</v>
      </c>
      <c r="D44" s="117"/>
      <c r="E44" s="539">
        <v>171000</v>
      </c>
      <c r="F44" s="540"/>
      <c r="G44" s="540"/>
      <c r="H44" s="541"/>
      <c r="I44" s="133">
        <v>171</v>
      </c>
      <c r="J44" s="133">
        <v>171</v>
      </c>
      <c r="K44" s="133">
        <v>171</v>
      </c>
      <c r="L44" s="145">
        <f t="shared" si="2"/>
        <v>1</v>
      </c>
    </row>
    <row r="45" spans="1:12" ht="15" customHeight="1">
      <c r="A45" s="236">
        <v>18</v>
      </c>
      <c r="B45" s="76"/>
      <c r="C45" s="244" t="s">
        <v>301</v>
      </c>
      <c r="D45" s="117"/>
      <c r="E45" s="539">
        <v>5000000</v>
      </c>
      <c r="F45" s="540"/>
      <c r="G45" s="540"/>
      <c r="H45" s="541"/>
      <c r="I45" s="133">
        <v>5250</v>
      </c>
      <c r="J45" s="133">
        <v>5093</v>
      </c>
      <c r="K45" s="133">
        <v>5093</v>
      </c>
      <c r="L45" s="145">
        <f t="shared" si="2"/>
        <v>1</v>
      </c>
    </row>
    <row r="46" spans="1:12" ht="15.75" customHeight="1">
      <c r="A46" s="241">
        <v>19</v>
      </c>
      <c r="B46" s="76"/>
      <c r="C46" s="238" t="s">
        <v>226</v>
      </c>
      <c r="D46" s="235" t="s">
        <v>240</v>
      </c>
      <c r="E46" s="551">
        <f>SUM(E47:H48)</f>
        <v>10500000</v>
      </c>
      <c r="F46" s="552"/>
      <c r="G46" s="552"/>
      <c r="H46" s="553"/>
      <c r="I46" s="134">
        <f>I47</f>
        <v>12500</v>
      </c>
      <c r="J46" s="134">
        <f>J47</f>
        <v>13000</v>
      </c>
      <c r="K46" s="134">
        <f>K47</f>
        <v>13000</v>
      </c>
      <c r="L46" s="145">
        <f t="shared" si="2"/>
        <v>1</v>
      </c>
    </row>
    <row r="47" spans="1:12" ht="15" customHeight="1">
      <c r="A47" s="241">
        <v>20</v>
      </c>
      <c r="B47" s="76"/>
      <c r="C47" s="244" t="s">
        <v>307</v>
      </c>
      <c r="D47" s="117"/>
      <c r="E47" s="539">
        <v>10500000</v>
      </c>
      <c r="F47" s="540"/>
      <c r="G47" s="540"/>
      <c r="H47" s="541"/>
      <c r="I47" s="133">
        <v>12500</v>
      </c>
      <c r="J47" s="133">
        <v>13000</v>
      </c>
      <c r="K47" s="133">
        <v>13000</v>
      </c>
      <c r="L47" s="145">
        <f t="shared" si="2"/>
        <v>1</v>
      </c>
    </row>
    <row r="48" spans="1:12" ht="12.75" customHeight="1" hidden="1">
      <c r="A48" s="236" t="s">
        <v>315</v>
      </c>
      <c r="B48" s="76"/>
      <c r="C48" s="244" t="s">
        <v>308</v>
      </c>
      <c r="D48" s="117"/>
      <c r="E48" s="539"/>
      <c r="F48" s="540"/>
      <c r="G48" s="540"/>
      <c r="H48" s="541"/>
      <c r="I48" s="134">
        <f t="shared" si="3"/>
        <v>0</v>
      </c>
      <c r="J48" s="133"/>
      <c r="K48" s="133"/>
      <c r="L48" s="145" t="e">
        <f t="shared" si="2"/>
        <v>#DIV/0!</v>
      </c>
    </row>
    <row r="49" spans="1:12" ht="12.75" customHeight="1" hidden="1">
      <c r="A49" s="241" t="s">
        <v>1279</v>
      </c>
      <c r="B49" s="76"/>
      <c r="C49" s="238" t="s">
        <v>227</v>
      </c>
      <c r="D49" s="117" t="s">
        <v>241</v>
      </c>
      <c r="E49" s="539"/>
      <c r="F49" s="540"/>
      <c r="G49" s="540"/>
      <c r="H49" s="541"/>
      <c r="I49" s="134">
        <f t="shared" si="3"/>
        <v>0</v>
      </c>
      <c r="J49" s="133"/>
      <c r="K49" s="133"/>
      <c r="L49" s="145" t="e">
        <f t="shared" si="2"/>
        <v>#DIV/0!</v>
      </c>
    </row>
    <row r="50" spans="1:12" ht="12.75" customHeight="1" hidden="1">
      <c r="A50" s="236">
        <v>53</v>
      </c>
      <c r="B50" s="76"/>
      <c r="C50" s="238" t="s">
        <v>228</v>
      </c>
      <c r="D50" s="117" t="s">
        <v>242</v>
      </c>
      <c r="E50" s="539"/>
      <c r="F50" s="540"/>
      <c r="G50" s="540"/>
      <c r="H50" s="541"/>
      <c r="I50" s="134">
        <f t="shared" si="3"/>
        <v>0</v>
      </c>
      <c r="J50" s="133"/>
      <c r="K50" s="133"/>
      <c r="L50" s="145" t="e">
        <f t="shared" si="2"/>
        <v>#DIV/0!</v>
      </c>
    </row>
    <row r="51" spans="1:12" ht="15.75" customHeight="1">
      <c r="A51" s="241">
        <v>21</v>
      </c>
      <c r="B51" s="76"/>
      <c r="C51" s="238" t="s">
        <v>229</v>
      </c>
      <c r="D51" s="235" t="s">
        <v>243</v>
      </c>
      <c r="E51" s="551">
        <f>SUM(E52:H52)</f>
        <v>4000000</v>
      </c>
      <c r="F51" s="552"/>
      <c r="G51" s="552"/>
      <c r="H51" s="553"/>
      <c r="I51" s="134">
        <f>I52</f>
        <v>4300</v>
      </c>
      <c r="J51" s="134">
        <f>J52</f>
        <v>4377</v>
      </c>
      <c r="K51" s="134">
        <f>K52</f>
        <v>4377</v>
      </c>
      <c r="L51" s="145">
        <f t="shared" si="2"/>
        <v>1</v>
      </c>
    </row>
    <row r="52" spans="1:12" ht="15" customHeight="1">
      <c r="A52" s="241">
        <v>22</v>
      </c>
      <c r="B52" s="76"/>
      <c r="C52" s="244" t="s">
        <v>309</v>
      </c>
      <c r="D52" s="117"/>
      <c r="E52" s="539">
        <v>4000000</v>
      </c>
      <c r="F52" s="540"/>
      <c r="G52" s="540"/>
      <c r="H52" s="541"/>
      <c r="I52" s="133">
        <v>4300</v>
      </c>
      <c r="J52" s="133">
        <v>4377</v>
      </c>
      <c r="K52" s="133">
        <v>4377</v>
      </c>
      <c r="L52" s="145">
        <f t="shared" si="2"/>
        <v>1</v>
      </c>
    </row>
    <row r="53" spans="1:12" ht="15.75" customHeight="1">
      <c r="A53" s="236">
        <v>23</v>
      </c>
      <c r="B53" s="76"/>
      <c r="C53" s="238" t="s">
        <v>230</v>
      </c>
      <c r="D53" s="235" t="s">
        <v>244</v>
      </c>
      <c r="E53" s="551">
        <f>SUM(E54:H55)</f>
        <v>800000</v>
      </c>
      <c r="F53" s="552"/>
      <c r="G53" s="552"/>
      <c r="H53" s="553"/>
      <c r="I53" s="134">
        <f>I54+I55</f>
        <v>850</v>
      </c>
      <c r="J53" s="134">
        <f>J54+J55</f>
        <v>1003</v>
      </c>
      <c r="K53" s="134">
        <f>K54+K55</f>
        <v>1003</v>
      </c>
      <c r="L53" s="145">
        <f t="shared" si="2"/>
        <v>1</v>
      </c>
    </row>
    <row r="54" spans="1:12" ht="15" customHeight="1">
      <c r="A54" s="241">
        <v>24</v>
      </c>
      <c r="B54" s="76"/>
      <c r="C54" s="238" t="s">
        <v>310</v>
      </c>
      <c r="D54" s="117"/>
      <c r="E54" s="539">
        <v>200000</v>
      </c>
      <c r="F54" s="540"/>
      <c r="G54" s="540"/>
      <c r="H54" s="541"/>
      <c r="I54" s="133">
        <v>450</v>
      </c>
      <c r="J54" s="133">
        <v>618</v>
      </c>
      <c r="K54" s="133">
        <v>618</v>
      </c>
      <c r="L54" s="145">
        <f t="shared" si="2"/>
        <v>1</v>
      </c>
    </row>
    <row r="55" spans="1:12" ht="15" customHeight="1">
      <c r="A55" s="236">
        <v>25</v>
      </c>
      <c r="B55" s="76"/>
      <c r="C55" s="238" t="s">
        <v>311</v>
      </c>
      <c r="D55" s="117"/>
      <c r="E55" s="539">
        <v>600000</v>
      </c>
      <c r="F55" s="540"/>
      <c r="G55" s="540"/>
      <c r="H55" s="541"/>
      <c r="I55" s="133">
        <v>400</v>
      </c>
      <c r="J55" s="133">
        <v>385</v>
      </c>
      <c r="K55" s="133">
        <v>385</v>
      </c>
      <c r="L55" s="145">
        <f t="shared" si="2"/>
        <v>1</v>
      </c>
    </row>
    <row r="56" spans="1:12" ht="15.75">
      <c r="A56" s="241">
        <v>26</v>
      </c>
      <c r="B56" s="554" t="s">
        <v>353</v>
      </c>
      <c r="C56" s="555"/>
      <c r="D56" s="235" t="s">
        <v>236</v>
      </c>
      <c r="E56" s="551">
        <f>SUM(E46+E49+E50+E51+E53)</f>
        <v>15300000</v>
      </c>
      <c r="F56" s="552"/>
      <c r="G56" s="552"/>
      <c r="H56" s="553"/>
      <c r="I56" s="134">
        <f>I46+I51+I53</f>
        <v>17650</v>
      </c>
      <c r="J56" s="136">
        <f>SUM(J46+J51+J53)</f>
        <v>18380</v>
      </c>
      <c r="K56" s="136">
        <f>SUM(K46+K51+K53)</f>
        <v>18380</v>
      </c>
      <c r="L56" s="145">
        <f t="shared" si="2"/>
        <v>1</v>
      </c>
    </row>
    <row r="57" spans="1:12" ht="15.75">
      <c r="A57" s="241">
        <v>27</v>
      </c>
      <c r="B57" s="554" t="s">
        <v>231</v>
      </c>
      <c r="C57" s="555"/>
      <c r="D57" s="235" t="s">
        <v>245</v>
      </c>
      <c r="E57" s="539"/>
      <c r="F57" s="540"/>
      <c r="G57" s="540"/>
      <c r="H57" s="541"/>
      <c r="I57" s="134"/>
      <c r="J57" s="136">
        <v>255</v>
      </c>
      <c r="K57" s="136">
        <v>255</v>
      </c>
      <c r="L57" s="145">
        <f t="shared" si="2"/>
        <v>1</v>
      </c>
    </row>
    <row r="58" spans="1:12" ht="15.75">
      <c r="A58" s="236">
        <v>28</v>
      </c>
      <c r="B58" s="544" t="s">
        <v>344</v>
      </c>
      <c r="C58" s="545"/>
      <c r="D58" s="246" t="s">
        <v>235</v>
      </c>
      <c r="E58" s="539">
        <f>SUM(E39+E40+E41+E43+E56+E57)</f>
        <v>20471000</v>
      </c>
      <c r="F58" s="540"/>
      <c r="G58" s="540"/>
      <c r="H58" s="541"/>
      <c r="I58" s="134">
        <f>I43+I56+I57</f>
        <v>23071</v>
      </c>
      <c r="J58" s="134">
        <f>J43+J56+J57</f>
        <v>23899</v>
      </c>
      <c r="K58" s="134">
        <f>K43+K56+K57</f>
        <v>23899</v>
      </c>
      <c r="L58" s="145">
        <f t="shared" si="2"/>
        <v>1</v>
      </c>
    </row>
    <row r="59" spans="1:12" ht="12.75" customHeight="1" hidden="1">
      <c r="A59" s="241" t="s">
        <v>1280</v>
      </c>
      <c r="B59" s="76"/>
      <c r="C59" s="237" t="s">
        <v>246</v>
      </c>
      <c r="D59" s="117" t="s">
        <v>254</v>
      </c>
      <c r="E59" s="539"/>
      <c r="F59" s="540"/>
      <c r="G59" s="540"/>
      <c r="H59" s="541"/>
      <c r="I59" s="134">
        <f t="shared" si="3"/>
        <v>0</v>
      </c>
      <c r="J59" s="133"/>
      <c r="K59" s="115"/>
      <c r="L59" s="145" t="e">
        <f t="shared" si="2"/>
        <v>#DIV/0!</v>
      </c>
    </row>
    <row r="60" spans="1:12" ht="15.75" customHeight="1">
      <c r="A60" s="236">
        <v>29</v>
      </c>
      <c r="B60" s="76"/>
      <c r="C60" s="237" t="s">
        <v>247</v>
      </c>
      <c r="D60" s="235" t="s">
        <v>255</v>
      </c>
      <c r="E60" s="551">
        <v>1966000</v>
      </c>
      <c r="F60" s="552"/>
      <c r="G60" s="552"/>
      <c r="H60" s="553"/>
      <c r="I60" s="134">
        <v>4566</v>
      </c>
      <c r="J60" s="136">
        <v>6674</v>
      </c>
      <c r="K60" s="136">
        <v>6674</v>
      </c>
      <c r="L60" s="145">
        <f t="shared" si="2"/>
        <v>1</v>
      </c>
    </row>
    <row r="61" spans="1:12" ht="15.75" customHeight="1">
      <c r="A61" s="241">
        <v>30</v>
      </c>
      <c r="B61" s="76"/>
      <c r="C61" s="237" t="s">
        <v>248</v>
      </c>
      <c r="D61" s="235" t="s">
        <v>256</v>
      </c>
      <c r="E61" s="551">
        <f>SUM(E62:H62)</f>
        <v>325000</v>
      </c>
      <c r="F61" s="552"/>
      <c r="G61" s="552"/>
      <c r="H61" s="553"/>
      <c r="I61" s="134">
        <f t="shared" si="3"/>
        <v>325</v>
      </c>
      <c r="J61" s="136">
        <v>1243</v>
      </c>
      <c r="K61" s="136">
        <v>1243</v>
      </c>
      <c r="L61" s="145">
        <f t="shared" si="2"/>
        <v>1</v>
      </c>
    </row>
    <row r="62" spans="1:12" ht="15" customHeight="1">
      <c r="A62" s="241">
        <v>31</v>
      </c>
      <c r="B62" s="76"/>
      <c r="C62" s="237" t="s">
        <v>965</v>
      </c>
      <c r="D62" s="117"/>
      <c r="E62" s="539">
        <v>325000</v>
      </c>
      <c r="F62" s="540"/>
      <c r="G62" s="540"/>
      <c r="H62" s="541"/>
      <c r="I62" s="133">
        <f t="shared" si="3"/>
        <v>325</v>
      </c>
      <c r="J62" s="133">
        <v>494</v>
      </c>
      <c r="K62" s="133">
        <v>494</v>
      </c>
      <c r="L62" s="145">
        <f t="shared" si="2"/>
        <v>1</v>
      </c>
    </row>
    <row r="63" spans="1:12" ht="15.75" customHeight="1">
      <c r="A63" s="236">
        <v>32</v>
      </c>
      <c r="B63" s="76"/>
      <c r="C63" s="237" t="s">
        <v>966</v>
      </c>
      <c r="D63" s="235" t="s">
        <v>257</v>
      </c>
      <c r="E63" s="551" t="e">
        <f>SUM(#REF!)</f>
        <v>#REF!</v>
      </c>
      <c r="F63" s="552"/>
      <c r="G63" s="552"/>
      <c r="H63" s="553"/>
      <c r="I63" s="134">
        <v>5278</v>
      </c>
      <c r="J63" s="136">
        <v>6396</v>
      </c>
      <c r="K63" s="136">
        <v>6396</v>
      </c>
      <c r="L63" s="145">
        <f t="shared" si="2"/>
        <v>1</v>
      </c>
    </row>
    <row r="64" spans="1:12" ht="12.75" customHeight="1" hidden="1">
      <c r="A64" s="241" t="s">
        <v>1281</v>
      </c>
      <c r="B64" s="76"/>
      <c r="C64" s="237" t="s">
        <v>249</v>
      </c>
      <c r="D64" s="117" t="s">
        <v>258</v>
      </c>
      <c r="E64" s="539"/>
      <c r="F64" s="540"/>
      <c r="G64" s="540"/>
      <c r="H64" s="541"/>
      <c r="I64" s="134">
        <f t="shared" si="3"/>
        <v>0</v>
      </c>
      <c r="J64" s="133"/>
      <c r="K64" s="133"/>
      <c r="L64" s="145" t="e">
        <f t="shared" si="2"/>
        <v>#DIV/0!</v>
      </c>
    </row>
    <row r="65" spans="1:12" ht="12.75" customHeight="1" hidden="1">
      <c r="A65" s="236">
        <v>56</v>
      </c>
      <c r="B65" s="76"/>
      <c r="C65" s="237" t="s">
        <v>250</v>
      </c>
      <c r="D65" s="117" t="s">
        <v>259</v>
      </c>
      <c r="E65" s="539"/>
      <c r="F65" s="540"/>
      <c r="G65" s="540"/>
      <c r="H65" s="541"/>
      <c r="I65" s="134">
        <f t="shared" si="3"/>
        <v>0</v>
      </c>
      <c r="J65" s="133"/>
      <c r="K65" s="133"/>
      <c r="L65" s="145" t="e">
        <f t="shared" si="2"/>
        <v>#DIV/0!</v>
      </c>
    </row>
    <row r="66" spans="1:12" ht="12.75" customHeight="1" hidden="1">
      <c r="A66" s="241">
        <v>-48</v>
      </c>
      <c r="B66" s="76"/>
      <c r="C66" s="237" t="s">
        <v>251</v>
      </c>
      <c r="D66" s="117" t="s">
        <v>260</v>
      </c>
      <c r="E66" s="539"/>
      <c r="F66" s="540"/>
      <c r="G66" s="540"/>
      <c r="H66" s="541"/>
      <c r="I66" s="134">
        <f t="shared" si="3"/>
        <v>0</v>
      </c>
      <c r="J66" s="133"/>
      <c r="K66" s="133"/>
      <c r="L66" s="145" t="e">
        <f t="shared" si="2"/>
        <v>#DIV/0!</v>
      </c>
    </row>
    <row r="67" spans="1:12" ht="15.75" customHeight="1">
      <c r="A67" s="241">
        <v>33</v>
      </c>
      <c r="B67" s="76"/>
      <c r="C67" s="237" t="s">
        <v>252</v>
      </c>
      <c r="D67" s="235" t="s">
        <v>261</v>
      </c>
      <c r="E67" s="551">
        <v>1200000</v>
      </c>
      <c r="F67" s="552"/>
      <c r="G67" s="552"/>
      <c r="H67" s="553"/>
      <c r="I67" s="134">
        <v>1200</v>
      </c>
      <c r="J67" s="136">
        <v>551</v>
      </c>
      <c r="K67" s="136">
        <v>551</v>
      </c>
      <c r="L67" s="145">
        <f t="shared" si="2"/>
        <v>1</v>
      </c>
    </row>
    <row r="68" spans="1:12" ht="15.75" customHeight="1">
      <c r="A68" s="236">
        <v>34</v>
      </c>
      <c r="B68" s="76"/>
      <c r="C68" s="237" t="s">
        <v>253</v>
      </c>
      <c r="D68" s="117" t="s">
        <v>262</v>
      </c>
      <c r="E68" s="539"/>
      <c r="F68" s="540"/>
      <c r="G68" s="540"/>
      <c r="H68" s="541"/>
      <c r="I68" s="134">
        <f t="shared" si="3"/>
        <v>0</v>
      </c>
      <c r="J68" s="136">
        <v>48</v>
      </c>
      <c r="K68" s="136">
        <v>48</v>
      </c>
      <c r="L68" s="145">
        <f t="shared" si="2"/>
        <v>1</v>
      </c>
    </row>
    <row r="69" spans="1:12" ht="26.25" customHeight="1">
      <c r="A69" s="241">
        <v>35</v>
      </c>
      <c r="B69" s="535" t="s">
        <v>343</v>
      </c>
      <c r="C69" s="536"/>
      <c r="D69" s="117" t="s">
        <v>263</v>
      </c>
      <c r="E69" s="539" t="e">
        <f>SUM(E59+E60+#REF!+E61+E63+E64+E65+E66+E67+E68)</f>
        <v>#REF!</v>
      </c>
      <c r="F69" s="540"/>
      <c r="G69" s="540"/>
      <c r="H69" s="541"/>
      <c r="I69" s="134">
        <f>I60+I61+I63+I67+I68</f>
        <v>11369</v>
      </c>
      <c r="J69" s="134">
        <f>J60+J61+J63+J67+J68</f>
        <v>14912</v>
      </c>
      <c r="K69" s="134">
        <f>K60+K61+K63+K67+K68</f>
        <v>14912</v>
      </c>
      <c r="L69" s="145">
        <f t="shared" si="2"/>
        <v>1</v>
      </c>
    </row>
    <row r="70" spans="1:12" ht="18" customHeight="1" hidden="1">
      <c r="A70" s="236">
        <v>57</v>
      </c>
      <c r="B70" s="76"/>
      <c r="C70" s="237" t="s">
        <v>264</v>
      </c>
      <c r="D70" s="117" t="s">
        <v>269</v>
      </c>
      <c r="E70" s="539"/>
      <c r="F70" s="540"/>
      <c r="G70" s="540"/>
      <c r="H70" s="541"/>
      <c r="I70" s="134">
        <f t="shared" si="3"/>
        <v>0</v>
      </c>
      <c r="J70" s="133"/>
      <c r="K70" s="115"/>
      <c r="L70" s="145" t="e">
        <f t="shared" si="2"/>
        <v>#DIV/0!</v>
      </c>
    </row>
    <row r="71" spans="1:12" ht="18" customHeight="1" hidden="1">
      <c r="A71" s="241">
        <v>-60</v>
      </c>
      <c r="B71" s="76"/>
      <c r="C71" s="237" t="s">
        <v>265</v>
      </c>
      <c r="D71" s="117" t="s">
        <v>270</v>
      </c>
      <c r="E71" s="539"/>
      <c r="F71" s="540"/>
      <c r="G71" s="540"/>
      <c r="H71" s="541"/>
      <c r="I71" s="134">
        <f t="shared" si="3"/>
        <v>0</v>
      </c>
      <c r="J71" s="133"/>
      <c r="K71" s="115"/>
      <c r="L71" s="145" t="e">
        <f t="shared" si="2"/>
        <v>#DIV/0!</v>
      </c>
    </row>
    <row r="72" spans="1:12" ht="18" customHeight="1" hidden="1">
      <c r="A72" s="241">
        <v>-66</v>
      </c>
      <c r="B72" s="76"/>
      <c r="C72" s="237" t="s">
        <v>266</v>
      </c>
      <c r="D72" s="117" t="s">
        <v>271</v>
      </c>
      <c r="E72" s="539"/>
      <c r="F72" s="540"/>
      <c r="G72" s="540"/>
      <c r="H72" s="541"/>
      <c r="I72" s="134">
        <f t="shared" si="3"/>
        <v>0</v>
      </c>
      <c r="J72" s="133"/>
      <c r="K72" s="115"/>
      <c r="L72" s="145" t="e">
        <f t="shared" si="2"/>
        <v>#DIV/0!</v>
      </c>
    </row>
    <row r="73" spans="1:12" ht="18" customHeight="1" hidden="1">
      <c r="A73" s="236" t="s">
        <v>1282</v>
      </c>
      <c r="B73" s="76"/>
      <c r="C73" s="237" t="s">
        <v>267</v>
      </c>
      <c r="D73" s="117" t="s">
        <v>272</v>
      </c>
      <c r="E73" s="539"/>
      <c r="F73" s="540"/>
      <c r="G73" s="540"/>
      <c r="H73" s="541"/>
      <c r="I73" s="134">
        <f t="shared" si="3"/>
        <v>0</v>
      </c>
      <c r="J73" s="133"/>
      <c r="K73" s="115"/>
      <c r="L73" s="145" t="e">
        <f t="shared" si="2"/>
        <v>#DIV/0!</v>
      </c>
    </row>
    <row r="74" spans="1:12" ht="18" customHeight="1" hidden="1">
      <c r="A74" s="241" t="s">
        <v>1283</v>
      </c>
      <c r="B74" s="76"/>
      <c r="C74" s="237" t="s">
        <v>268</v>
      </c>
      <c r="D74" s="117" t="s">
        <v>273</v>
      </c>
      <c r="E74" s="539"/>
      <c r="F74" s="540"/>
      <c r="G74" s="540"/>
      <c r="H74" s="541"/>
      <c r="I74" s="134">
        <f t="shared" si="3"/>
        <v>0</v>
      </c>
      <c r="J74" s="133"/>
      <c r="K74" s="115"/>
      <c r="L74" s="145" t="e">
        <f t="shared" si="2"/>
        <v>#DIV/0!</v>
      </c>
    </row>
    <row r="75" spans="1:12" ht="26.25" customHeight="1">
      <c r="A75" s="236">
        <v>36</v>
      </c>
      <c r="B75" s="544" t="s">
        <v>346</v>
      </c>
      <c r="C75" s="545"/>
      <c r="D75" s="117" t="s">
        <v>274</v>
      </c>
      <c r="E75" s="539">
        <f>SUM(E70:H74)</f>
        <v>0</v>
      </c>
      <c r="F75" s="540"/>
      <c r="G75" s="540"/>
      <c r="H75" s="541"/>
      <c r="I75" s="136">
        <v>0</v>
      </c>
      <c r="J75" s="136"/>
      <c r="K75" s="136"/>
      <c r="L75" s="145"/>
    </row>
    <row r="76" spans="1:12" ht="18" customHeight="1" hidden="1">
      <c r="A76" s="241">
        <v>-72</v>
      </c>
      <c r="B76" s="76"/>
      <c r="C76" s="237" t="s">
        <v>275</v>
      </c>
      <c r="D76" s="117" t="s">
        <v>278</v>
      </c>
      <c r="E76" s="539"/>
      <c r="F76" s="540"/>
      <c r="G76" s="540"/>
      <c r="H76" s="541"/>
      <c r="I76" s="136">
        <f t="shared" si="3"/>
        <v>0</v>
      </c>
      <c r="J76" s="136"/>
      <c r="K76" s="136"/>
      <c r="L76" s="145" t="e">
        <f t="shared" si="2"/>
        <v>#DIV/0!</v>
      </c>
    </row>
    <row r="77" spans="1:12" ht="18" customHeight="1" hidden="1">
      <c r="A77" s="241">
        <v>-78</v>
      </c>
      <c r="B77" s="76"/>
      <c r="C77" s="238" t="s">
        <v>276</v>
      </c>
      <c r="D77" s="117" t="s">
        <v>279</v>
      </c>
      <c r="E77" s="539"/>
      <c r="F77" s="540"/>
      <c r="G77" s="540"/>
      <c r="H77" s="541"/>
      <c r="I77" s="136">
        <f t="shared" si="3"/>
        <v>0</v>
      </c>
      <c r="J77" s="136"/>
      <c r="K77" s="136"/>
      <c r="L77" s="145" t="e">
        <f t="shared" si="2"/>
        <v>#DIV/0!</v>
      </c>
    </row>
    <row r="78" spans="1:12" ht="15.75" customHeight="1" hidden="1">
      <c r="A78" s="236" t="s">
        <v>1284</v>
      </c>
      <c r="B78" s="76"/>
      <c r="C78" s="237" t="s">
        <v>277</v>
      </c>
      <c r="D78" s="117" t="s">
        <v>280</v>
      </c>
      <c r="E78" s="539"/>
      <c r="F78" s="540"/>
      <c r="G78" s="540"/>
      <c r="H78" s="541"/>
      <c r="I78" s="136">
        <f t="shared" si="3"/>
        <v>0</v>
      </c>
      <c r="J78" s="136"/>
      <c r="K78" s="136"/>
      <c r="L78" s="145" t="e">
        <f t="shared" si="2"/>
        <v>#DIV/0!</v>
      </c>
    </row>
    <row r="79" spans="1:12" ht="15.75" customHeight="1" hidden="1">
      <c r="A79" s="241" t="s">
        <v>316</v>
      </c>
      <c r="B79" s="544" t="s">
        <v>345</v>
      </c>
      <c r="C79" s="545"/>
      <c r="D79" s="117" t="s">
        <v>281</v>
      </c>
      <c r="E79" s="539">
        <f>SUM(E76:H78)</f>
        <v>0</v>
      </c>
      <c r="F79" s="540"/>
      <c r="G79" s="540"/>
      <c r="H79" s="541"/>
      <c r="I79" s="136">
        <v>0</v>
      </c>
      <c r="J79" s="136"/>
      <c r="K79" s="136"/>
      <c r="L79" s="145" t="e">
        <f t="shared" si="2"/>
        <v>#DIV/0!</v>
      </c>
    </row>
    <row r="80" spans="1:12" ht="18" customHeight="1" hidden="1">
      <c r="A80" s="236">
        <v>59</v>
      </c>
      <c r="B80" s="76"/>
      <c r="C80" s="237" t="s">
        <v>282</v>
      </c>
      <c r="D80" s="117" t="s">
        <v>285</v>
      </c>
      <c r="E80" s="539"/>
      <c r="F80" s="540"/>
      <c r="G80" s="540"/>
      <c r="H80" s="541"/>
      <c r="I80" s="136">
        <f t="shared" si="3"/>
        <v>0</v>
      </c>
      <c r="J80" s="136"/>
      <c r="K80" s="136"/>
      <c r="L80" s="145" t="e">
        <f t="shared" si="2"/>
        <v>#DIV/0!</v>
      </c>
    </row>
    <row r="81" spans="1:12" ht="18" customHeight="1" hidden="1">
      <c r="A81" s="241">
        <v>-84</v>
      </c>
      <c r="B81" s="76"/>
      <c r="C81" s="238" t="s">
        <v>283</v>
      </c>
      <c r="D81" s="117" t="s">
        <v>286</v>
      </c>
      <c r="E81" s="539"/>
      <c r="F81" s="540"/>
      <c r="G81" s="540"/>
      <c r="H81" s="541"/>
      <c r="I81" s="136">
        <f t="shared" si="3"/>
        <v>0</v>
      </c>
      <c r="J81" s="136"/>
      <c r="K81" s="136"/>
      <c r="L81" s="145" t="e">
        <f t="shared" si="2"/>
        <v>#DIV/0!</v>
      </c>
    </row>
    <row r="82" spans="1:12" ht="18" customHeight="1" hidden="1">
      <c r="A82" s="241">
        <v>-90</v>
      </c>
      <c r="B82" s="76"/>
      <c r="C82" s="237" t="s">
        <v>284</v>
      </c>
      <c r="D82" s="117" t="s">
        <v>287</v>
      </c>
      <c r="E82" s="539"/>
      <c r="F82" s="540"/>
      <c r="G82" s="540"/>
      <c r="H82" s="541"/>
      <c r="I82" s="136">
        <f t="shared" si="3"/>
        <v>0</v>
      </c>
      <c r="J82" s="136"/>
      <c r="K82" s="136"/>
      <c r="L82" s="145" t="e">
        <f t="shared" si="2"/>
        <v>#DIV/0!</v>
      </c>
    </row>
    <row r="83" spans="1:12" ht="26.25" customHeight="1" hidden="1">
      <c r="A83" s="236" t="s">
        <v>317</v>
      </c>
      <c r="B83" s="544" t="s">
        <v>347</v>
      </c>
      <c r="C83" s="545"/>
      <c r="D83" s="117" t="s">
        <v>288</v>
      </c>
      <c r="E83" s="539">
        <v>0</v>
      </c>
      <c r="F83" s="540"/>
      <c r="G83" s="540"/>
      <c r="H83" s="541"/>
      <c r="I83" s="136">
        <f t="shared" si="3"/>
        <v>0</v>
      </c>
      <c r="J83" s="136">
        <v>0</v>
      </c>
      <c r="K83" s="136">
        <v>0</v>
      </c>
      <c r="L83" s="145" t="e">
        <f t="shared" si="2"/>
        <v>#DIV/0!</v>
      </c>
    </row>
    <row r="84" spans="1:12" ht="26.25" customHeight="1">
      <c r="A84" s="241">
        <v>37</v>
      </c>
      <c r="B84" s="544" t="s">
        <v>1158</v>
      </c>
      <c r="C84" s="556"/>
      <c r="D84" s="117" t="s">
        <v>281</v>
      </c>
      <c r="E84" s="133"/>
      <c r="F84" s="233"/>
      <c r="G84" s="233"/>
      <c r="H84" s="234"/>
      <c r="I84" s="136"/>
      <c r="J84" s="136">
        <v>79</v>
      </c>
      <c r="K84" s="136">
        <v>79</v>
      </c>
      <c r="L84" s="145">
        <f t="shared" si="2"/>
        <v>1</v>
      </c>
    </row>
    <row r="85" spans="1:12" ht="26.25" customHeight="1">
      <c r="A85" s="236">
        <v>38</v>
      </c>
      <c r="B85" s="544" t="s">
        <v>1159</v>
      </c>
      <c r="C85" s="556"/>
      <c r="D85" s="117"/>
      <c r="E85" s="133"/>
      <c r="F85" s="233"/>
      <c r="G85" s="233"/>
      <c r="H85" s="234"/>
      <c r="I85" s="136"/>
      <c r="J85" s="136">
        <v>593</v>
      </c>
      <c r="K85" s="136">
        <v>593</v>
      </c>
      <c r="L85" s="145"/>
    </row>
    <row r="86" spans="1:12" ht="27" customHeight="1">
      <c r="A86" s="241">
        <v>39</v>
      </c>
      <c r="B86" s="542" t="s">
        <v>336</v>
      </c>
      <c r="C86" s="543"/>
      <c r="D86" s="235" t="s">
        <v>289</v>
      </c>
      <c r="E86" s="551" t="e">
        <f>SUM(E30+E36+E58+E69+E75+E79+E83)</f>
        <v>#REF!</v>
      </c>
      <c r="F86" s="552"/>
      <c r="G86" s="552"/>
      <c r="H86" s="553"/>
      <c r="I86" s="134">
        <f>SUM(I30+I36+I58+I69+I75+I79+I83)</f>
        <v>145632</v>
      </c>
      <c r="J86" s="137">
        <f>SUM(J30+J36+J58+J69+J75+J79+J83+J84+J85+J42)</f>
        <v>161217</v>
      </c>
      <c r="K86" s="137">
        <f>SUM(K30+K36+K58+K69+K75+K79+K83+K84+K85+K42)</f>
        <v>161217</v>
      </c>
      <c r="L86" s="145">
        <f t="shared" si="2"/>
        <v>1</v>
      </c>
    </row>
    <row r="87" spans="1:12" ht="22.5" customHeight="1">
      <c r="A87" s="241">
        <v>40</v>
      </c>
      <c r="B87" s="535" t="s">
        <v>403</v>
      </c>
      <c r="C87" s="536"/>
      <c r="D87" s="117" t="s">
        <v>404</v>
      </c>
      <c r="E87" s="539"/>
      <c r="F87" s="540"/>
      <c r="G87" s="540"/>
      <c r="H87" s="541"/>
      <c r="I87" s="134">
        <v>0</v>
      </c>
      <c r="J87" s="133">
        <v>6796</v>
      </c>
      <c r="K87" s="133">
        <v>6796</v>
      </c>
      <c r="L87" s="145">
        <f t="shared" si="2"/>
        <v>1</v>
      </c>
    </row>
    <row r="88" spans="1:12" ht="22.5" customHeight="1">
      <c r="A88" s="236">
        <v>41</v>
      </c>
      <c r="B88" s="535" t="s">
        <v>327</v>
      </c>
      <c r="C88" s="536"/>
      <c r="D88" s="117" t="s">
        <v>328</v>
      </c>
      <c r="E88" s="539">
        <v>68322745</v>
      </c>
      <c r="F88" s="540"/>
      <c r="G88" s="540"/>
      <c r="H88" s="541"/>
      <c r="I88" s="134">
        <v>86275</v>
      </c>
      <c r="J88" s="133">
        <v>86918</v>
      </c>
      <c r="K88" s="133">
        <v>86918</v>
      </c>
      <c r="L88" s="145">
        <f t="shared" si="2"/>
        <v>1</v>
      </c>
    </row>
    <row r="89" spans="1:12" ht="24.75" customHeight="1">
      <c r="A89" s="241">
        <v>42</v>
      </c>
      <c r="B89" s="542" t="s">
        <v>337</v>
      </c>
      <c r="C89" s="543"/>
      <c r="D89" s="235" t="s">
        <v>329</v>
      </c>
      <c r="E89" s="551">
        <v>68322746</v>
      </c>
      <c r="F89" s="552"/>
      <c r="G89" s="552"/>
      <c r="H89" s="553"/>
      <c r="I89" s="134">
        <f>SUM(I87:I88)</f>
        <v>86275</v>
      </c>
      <c r="J89" s="136">
        <f>SUM(J87:J88)</f>
        <v>93714</v>
      </c>
      <c r="K89" s="136">
        <f>SUM(K87:K88)</f>
        <v>93714</v>
      </c>
      <c r="L89" s="145">
        <f t="shared" si="2"/>
        <v>1</v>
      </c>
    </row>
    <row r="90" spans="1:12" ht="24.75" customHeight="1">
      <c r="A90" s="236">
        <v>43</v>
      </c>
      <c r="B90" s="557" t="s">
        <v>338</v>
      </c>
      <c r="C90" s="558"/>
      <c r="D90" s="235" t="s">
        <v>2</v>
      </c>
      <c r="E90" s="551" t="e">
        <f>SUM(E86+E89)</f>
        <v>#REF!</v>
      </c>
      <c r="F90" s="552"/>
      <c r="G90" s="552"/>
      <c r="H90" s="553"/>
      <c r="I90" s="134">
        <f>SUM(I86+I89)</f>
        <v>231907</v>
      </c>
      <c r="J90" s="137">
        <f>SUM(J86+J89)</f>
        <v>254931</v>
      </c>
      <c r="K90" s="137">
        <f>SUM(K86+K89)</f>
        <v>254931</v>
      </c>
      <c r="L90" s="145">
        <f t="shared" si="2"/>
        <v>1</v>
      </c>
    </row>
  </sheetData>
  <sheetProtection/>
  <mergeCells count="126">
    <mergeCell ref="A1:L1"/>
    <mergeCell ref="E88:H88"/>
    <mergeCell ref="E89:H89"/>
    <mergeCell ref="E63:H63"/>
    <mergeCell ref="E67:H67"/>
    <mergeCell ref="B42:C42"/>
    <mergeCell ref="E65:H65"/>
    <mergeCell ref="E64:H64"/>
    <mergeCell ref="E23:H23"/>
    <mergeCell ref="B3:C3"/>
    <mergeCell ref="B57:C57"/>
    <mergeCell ref="B36:C36"/>
    <mergeCell ref="E29:H29"/>
    <mergeCell ref="E59:H59"/>
    <mergeCell ref="E22:H22"/>
    <mergeCell ref="B22:C22"/>
    <mergeCell ref="B23:C23"/>
    <mergeCell ref="E37:H37"/>
    <mergeCell ref="B43:C43"/>
    <mergeCell ref="E27:H27"/>
    <mergeCell ref="B56:C56"/>
    <mergeCell ref="B16:C16"/>
    <mergeCell ref="B21:C21"/>
    <mergeCell ref="B17:C17"/>
    <mergeCell ref="B18:C18"/>
    <mergeCell ref="B19:C19"/>
    <mergeCell ref="B20:C20"/>
    <mergeCell ref="B24:C24"/>
    <mergeCell ref="E3:H3"/>
    <mergeCell ref="E16:H16"/>
    <mergeCell ref="E11:H11"/>
    <mergeCell ref="E20:H20"/>
    <mergeCell ref="E19:H19"/>
    <mergeCell ref="E18:H18"/>
    <mergeCell ref="E6:H6"/>
    <mergeCell ref="E4:H4"/>
    <mergeCell ref="E5:H5"/>
    <mergeCell ref="E7:H7"/>
    <mergeCell ref="B10:C10"/>
    <mergeCell ref="E10:H10"/>
    <mergeCell ref="E14:H14"/>
    <mergeCell ref="B11:C11"/>
    <mergeCell ref="B12:C12"/>
    <mergeCell ref="B15:C15"/>
    <mergeCell ref="E13:H13"/>
    <mergeCell ref="E82:H82"/>
    <mergeCell ref="E75:H75"/>
    <mergeCell ref="E62:H62"/>
    <mergeCell ref="E56:H56"/>
    <mergeCell ref="B13:C13"/>
    <mergeCell ref="B14:C14"/>
    <mergeCell ref="E15:H15"/>
    <mergeCell ref="B28:C28"/>
    <mergeCell ref="B29:C29"/>
    <mergeCell ref="B69:C69"/>
    <mergeCell ref="E80:H80"/>
    <mergeCell ref="E81:H81"/>
    <mergeCell ref="E68:H68"/>
    <mergeCell ref="E76:H76"/>
    <mergeCell ref="E69:H69"/>
    <mergeCell ref="E77:H77"/>
    <mergeCell ref="E74:H74"/>
    <mergeCell ref="E73:H73"/>
    <mergeCell ref="E78:H78"/>
    <mergeCell ref="E55:H55"/>
    <mergeCell ref="E71:H71"/>
    <mergeCell ref="E57:H57"/>
    <mergeCell ref="E58:H58"/>
    <mergeCell ref="E72:H72"/>
    <mergeCell ref="E52:H52"/>
    <mergeCell ref="E70:H70"/>
    <mergeCell ref="E48:H48"/>
    <mergeCell ref="E46:H46"/>
    <mergeCell ref="E43:H43"/>
    <mergeCell ref="E49:H49"/>
    <mergeCell ref="E50:H50"/>
    <mergeCell ref="E44:H44"/>
    <mergeCell ref="E17:H17"/>
    <mergeCell ref="E36:H36"/>
    <mergeCell ref="E30:H30"/>
    <mergeCell ref="E34:H34"/>
    <mergeCell ref="E41:H41"/>
    <mergeCell ref="E28:H28"/>
    <mergeCell ref="E38:H38"/>
    <mergeCell ref="E40:H40"/>
    <mergeCell ref="E25:H25"/>
    <mergeCell ref="E90:H90"/>
    <mergeCell ref="B89:C89"/>
    <mergeCell ref="B90:C90"/>
    <mergeCell ref="B58:C58"/>
    <mergeCell ref="E66:H66"/>
    <mergeCell ref="E61:H61"/>
    <mergeCell ref="E79:H79"/>
    <mergeCell ref="E60:H60"/>
    <mergeCell ref="E86:H86"/>
    <mergeCell ref="E83:H83"/>
    <mergeCell ref="B84:C84"/>
    <mergeCell ref="B85:C85"/>
    <mergeCell ref="B83:C83"/>
    <mergeCell ref="E32:H32"/>
    <mergeCell ref="E39:H39"/>
    <mergeCell ref="E45:H45"/>
    <mergeCell ref="E47:H47"/>
    <mergeCell ref="E54:H54"/>
    <mergeCell ref="E51:H51"/>
    <mergeCell ref="E53:H53"/>
    <mergeCell ref="B2:C2"/>
    <mergeCell ref="E2:H2"/>
    <mergeCell ref="E8:H8"/>
    <mergeCell ref="E35:H35"/>
    <mergeCell ref="E33:H33"/>
    <mergeCell ref="E12:H12"/>
    <mergeCell ref="B30:C30"/>
    <mergeCell ref="E21:H21"/>
    <mergeCell ref="E31:H31"/>
    <mergeCell ref="E9:H9"/>
    <mergeCell ref="B88:C88"/>
    <mergeCell ref="B25:C25"/>
    <mergeCell ref="E24:H24"/>
    <mergeCell ref="B87:C87"/>
    <mergeCell ref="E87:H87"/>
    <mergeCell ref="B27:C27"/>
    <mergeCell ref="E26:H26"/>
    <mergeCell ref="B86:C86"/>
    <mergeCell ref="B75:C75"/>
    <mergeCell ref="B79:C7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60" verticalDpi="360" orientation="portrait" paperSize="9" scale="73" r:id="rId1"/>
  <headerFooter alignWithMargins="0">
    <oddHeader>&amp;LMAGYARPOLÁNY KÖZSÉG
ÖNKORMÁNYZATA&amp;C2015. ÉVI ZÁRSZÁMADÁS
B1-B8. bevételek&amp;R9. melléklet a 6/2016. (V. 31.) önkormányzati rendelethez</oddHead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jegyzo</cp:lastModifiedBy>
  <cp:lastPrinted>2016-05-27T11:47:16Z</cp:lastPrinted>
  <dcterms:created xsi:type="dcterms:W3CDTF">1998-12-06T10:54:59Z</dcterms:created>
  <dcterms:modified xsi:type="dcterms:W3CDTF">2016-06-02T09:44:54Z</dcterms:modified>
  <cp:category/>
  <cp:version/>
  <cp:contentType/>
  <cp:contentStatus/>
</cp:coreProperties>
</file>