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29" i="1" l="1"/>
  <c r="J29" i="1"/>
  <c r="F29" i="1"/>
  <c r="D29" i="1"/>
  <c r="M28" i="1"/>
  <c r="L28" i="1"/>
  <c r="K28" i="1"/>
  <c r="J28" i="1"/>
  <c r="I28" i="1"/>
  <c r="F28" i="1"/>
  <c r="E28" i="1"/>
  <c r="D28" i="1"/>
  <c r="C28" i="1"/>
  <c r="P27" i="1"/>
  <c r="O27" i="1"/>
  <c r="Q27" i="1" s="1"/>
  <c r="P26" i="1"/>
  <c r="O26" i="1"/>
  <c r="Q26" i="1" s="1"/>
  <c r="P25" i="1"/>
  <c r="O25" i="1"/>
  <c r="Q25" i="1" s="1"/>
  <c r="P24" i="1"/>
  <c r="O24" i="1"/>
  <c r="Q24" i="1" s="1"/>
  <c r="P23" i="1"/>
  <c r="N23" i="1"/>
  <c r="O23" i="1" s="1"/>
  <c r="Q23" i="1" s="1"/>
  <c r="P22" i="1"/>
  <c r="O22" i="1"/>
  <c r="Q22" i="1" s="1"/>
  <c r="P21" i="1"/>
  <c r="O21" i="1"/>
  <c r="Q21" i="1" s="1"/>
  <c r="P20" i="1"/>
  <c r="N20" i="1"/>
  <c r="N28" i="1" s="1"/>
  <c r="H20" i="1"/>
  <c r="H28" i="1" s="1"/>
  <c r="H29" i="1" s="1"/>
  <c r="G20" i="1"/>
  <c r="O20" i="1" s="1"/>
  <c r="Q20" i="1" s="1"/>
  <c r="P19" i="1"/>
  <c r="O19" i="1"/>
  <c r="Q19" i="1" s="1"/>
  <c r="P18" i="1"/>
  <c r="P28" i="1" s="1"/>
  <c r="O18" i="1"/>
  <c r="Q18" i="1" s="1"/>
  <c r="Q17" i="1"/>
  <c r="M16" i="1"/>
  <c r="M29" i="1" s="1"/>
  <c r="L16" i="1"/>
  <c r="K16" i="1"/>
  <c r="K29" i="1" s="1"/>
  <c r="J16" i="1"/>
  <c r="H16" i="1"/>
  <c r="G16" i="1"/>
  <c r="F16" i="1"/>
  <c r="E16" i="1"/>
  <c r="E29" i="1" s="1"/>
  <c r="D16" i="1"/>
  <c r="C16" i="1"/>
  <c r="C29" i="1" s="1"/>
  <c r="P15" i="1"/>
  <c r="N15" i="1"/>
  <c r="C15" i="1"/>
  <c r="O15" i="1" s="1"/>
  <c r="Q15" i="1" s="1"/>
  <c r="P14" i="1"/>
  <c r="O14" i="1"/>
  <c r="Q14" i="1" s="1"/>
  <c r="P13" i="1"/>
  <c r="O13" i="1"/>
  <c r="Q13" i="1" s="1"/>
  <c r="P12" i="1"/>
  <c r="O12" i="1"/>
  <c r="Q12" i="1" s="1"/>
  <c r="P11" i="1"/>
  <c r="I11" i="1"/>
  <c r="O11" i="1" s="1"/>
  <c r="Q11" i="1" s="1"/>
  <c r="P10" i="1"/>
  <c r="O10" i="1"/>
  <c r="Q10" i="1" s="1"/>
  <c r="P9" i="1"/>
  <c r="O9" i="1"/>
  <c r="Q9" i="1" s="1"/>
  <c r="K9" i="1"/>
  <c r="P8" i="1"/>
  <c r="O8" i="1"/>
  <c r="Q8" i="1" s="1"/>
  <c r="P7" i="1"/>
  <c r="P16" i="1" s="1"/>
  <c r="N7" i="1"/>
  <c r="N16" i="1" s="1"/>
  <c r="A1" i="1"/>
  <c r="N29" i="1" l="1"/>
  <c r="I16" i="1"/>
  <c r="I29" i="1" s="1"/>
  <c r="G28" i="1"/>
  <c r="O28" i="1" s="1"/>
  <c r="Q28" i="1" s="1"/>
  <c r="O7" i="1"/>
  <c r="Q7" i="1" s="1"/>
  <c r="O16" i="1" l="1"/>
  <c r="G29" i="1"/>
  <c r="O29" i="1" l="1"/>
  <c r="Q16" i="1"/>
</calcChain>
</file>

<file path=xl/sharedStrings.xml><?xml version="1.0" encoding="utf-8"?>
<sst xmlns="http://schemas.openxmlformats.org/spreadsheetml/2006/main" count="65" uniqueCount="65">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</sst>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ill="1" applyAlignment="1" applyProtection="1">
      <alignment horizontal="right"/>
    </xf>
    <xf numFmtId="3" fontId="3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3" fillId="0" borderId="0" xfId="1" applyFont="1" applyFill="1" applyProtection="1"/>
    <xf numFmtId="0" fontId="2" fillId="0" borderId="0" xfId="1" applyFont="1" applyFill="1" applyProtection="1"/>
    <xf numFmtId="0" fontId="14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SEGEDLETEK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C11">
            <v>1391839274</v>
          </cell>
        </row>
        <row r="18">
          <cell r="C18">
            <v>340613687</v>
          </cell>
        </row>
        <row r="25">
          <cell r="C25">
            <v>47689834</v>
          </cell>
        </row>
        <row r="32">
          <cell r="C32">
            <v>538000000</v>
          </cell>
        </row>
        <row r="40">
          <cell r="C40">
            <v>345277930</v>
          </cell>
        </row>
        <row r="52">
          <cell r="C52">
            <v>44604508</v>
          </cell>
        </row>
        <row r="58">
          <cell r="C58">
            <v>2175000</v>
          </cell>
        </row>
        <row r="63">
          <cell r="C63">
            <v>0</v>
          </cell>
        </row>
        <row r="92">
          <cell r="C92">
            <v>1710380374</v>
          </cell>
        </row>
        <row r="100">
          <cell r="C100">
            <v>1177688880</v>
          </cell>
        </row>
        <row r="101">
          <cell r="C101">
            <v>224009550</v>
          </cell>
        </row>
        <row r="102">
          <cell r="C102">
            <v>937314096</v>
          </cell>
        </row>
        <row r="103">
          <cell r="C103">
            <v>61300000</v>
          </cell>
        </row>
        <row r="104">
          <cell r="C104">
            <v>210337958</v>
          </cell>
        </row>
        <row r="117">
          <cell r="C117">
            <v>133240838</v>
          </cell>
        </row>
        <row r="121">
          <cell r="C121">
            <v>680503226</v>
          </cell>
        </row>
        <row r="123">
          <cell r="C123">
            <v>262245726</v>
          </cell>
        </row>
        <row r="125">
          <cell r="C125">
            <v>7901899</v>
          </cell>
        </row>
        <row r="159">
          <cell r="C159">
            <v>726038434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/>
  <dimension ref="A1:Q84"/>
  <sheetViews>
    <sheetView tabSelected="1" topLeftCell="B1" zoomScaleNormal="100" zoomScalePageLayoutView="85" workbookViewId="0">
      <selection activeCell="E11" sqref="E11"/>
    </sheetView>
  </sheetViews>
  <sheetFormatPr defaultRowHeight="15.75" x14ac:dyDescent="0.25"/>
  <cols>
    <col min="1" max="1" width="4.83203125" style="7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" style="3" customWidth="1"/>
    <col min="15" max="15" width="12.6640625" style="51" customWidth="1"/>
    <col min="16" max="16" width="14.6640625" style="2" hidden="1" customWidth="1"/>
    <col min="17" max="17" width="16.6640625" style="2" hidden="1" customWidth="1"/>
    <col min="18" max="16384" width="9.33203125" style="3"/>
  </cols>
  <sheetData>
    <row r="1" spans="1:17" x14ac:dyDescent="0.25">
      <c r="A1" s="1" t="str">
        <f>CONCATENATE("4. számú tájékoztató tábla ",[1]ALAPADATOK!A7," ",[1]ALAPADATOK!B7," ",[1]ALAPADATOK!C7," ",[1]ALAPADATOK!D7," ",[1]ALAPADATOK!E7," ",[1]ALAPADATOK!F7," ",[1]ALAPADATOK!G7," ",[1]ALAPADATOK!H7)</f>
        <v>4. számú tájékoztató tábla a 3 / 2020. ( II.17. ) önkormányzati határozathoz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31.5" customHeigh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6.5" thickBot="1" x14ac:dyDescent="0.3">
      <c r="O4" s="8" t="s">
        <v>1</v>
      </c>
    </row>
    <row r="5" spans="1:17" ht="35.25" customHeight="1" thickBot="1" x14ac:dyDescent="0.3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1" t="s">
        <v>16</v>
      </c>
    </row>
    <row r="6" spans="1:17" s="17" customFormat="1" ht="15" customHeight="1" thickBot="1" x14ac:dyDescent="0.25">
      <c r="A6" s="12" t="s">
        <v>17</v>
      </c>
      <c r="B6" s="13" t="s">
        <v>18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16"/>
    </row>
    <row r="7" spans="1:17" s="17" customFormat="1" ht="22.5" x14ac:dyDescent="0.2">
      <c r="A7" s="18" t="s">
        <v>19</v>
      </c>
      <c r="B7" s="19" t="s">
        <v>20</v>
      </c>
      <c r="C7" s="20">
        <v>118000000</v>
      </c>
      <c r="D7" s="20">
        <v>110000000</v>
      </c>
      <c r="E7" s="20">
        <v>118000000</v>
      </c>
      <c r="F7" s="20">
        <v>110000000</v>
      </c>
      <c r="G7" s="20">
        <v>118000000</v>
      </c>
      <c r="H7" s="20">
        <v>11000000</v>
      </c>
      <c r="I7" s="20">
        <v>145365964</v>
      </c>
      <c r="J7" s="20">
        <v>118000000</v>
      </c>
      <c r="K7" s="20">
        <v>130000000</v>
      </c>
      <c r="L7" s="20">
        <v>118000000</v>
      </c>
      <c r="M7" s="20">
        <v>118000000</v>
      </c>
      <c r="N7" s="20">
        <f>116667000+60806310</f>
        <v>177473310</v>
      </c>
      <c r="O7" s="21">
        <f t="shared" ref="O7:O15" si="0">SUM(C7:N7)</f>
        <v>1391839274</v>
      </c>
      <c r="P7" s="22">
        <f>'[1]1.1.sz.mell. '!C11</f>
        <v>1391839274</v>
      </c>
      <c r="Q7" s="23">
        <f t="shared" ref="Q7:Q28" si="1">O7-P7</f>
        <v>0</v>
      </c>
    </row>
    <row r="8" spans="1:17" s="29" customFormat="1" ht="22.5" x14ac:dyDescent="0.2">
      <c r="A8" s="24" t="s">
        <v>21</v>
      </c>
      <c r="B8" s="25" t="s">
        <v>22</v>
      </c>
      <c r="C8" s="26"/>
      <c r="D8" s="26">
        <v>60000000</v>
      </c>
      <c r="E8" s="26"/>
      <c r="F8" s="26">
        <v>60000000</v>
      </c>
      <c r="G8" s="26"/>
      <c r="H8" s="26"/>
      <c r="I8" s="26"/>
      <c r="J8" s="26">
        <v>123000000</v>
      </c>
      <c r="K8" s="26">
        <v>55000000</v>
      </c>
      <c r="L8" s="26"/>
      <c r="M8" s="26">
        <v>42613687</v>
      </c>
      <c r="N8" s="26"/>
      <c r="O8" s="21">
        <f t="shared" si="0"/>
        <v>340613687</v>
      </c>
      <c r="P8" s="27">
        <f>'[1]1.1.sz.mell. '!C18</f>
        <v>340613687</v>
      </c>
      <c r="Q8" s="28">
        <f t="shared" si="1"/>
        <v>0</v>
      </c>
    </row>
    <row r="9" spans="1:17" s="29" customFormat="1" ht="22.5" x14ac:dyDescent="0.2">
      <c r="A9" s="24" t="s">
        <v>23</v>
      </c>
      <c r="B9" s="30" t="s">
        <v>24</v>
      </c>
      <c r="C9" s="31"/>
      <c r="D9" s="31">
        <v>10000000</v>
      </c>
      <c r="E9" s="31"/>
      <c r="F9" s="31"/>
      <c r="G9" s="31">
        <v>15000000</v>
      </c>
      <c r="H9" s="31"/>
      <c r="I9" s="31"/>
      <c r="J9" s="31">
        <v>10000000</v>
      </c>
      <c r="K9" s="31">
        <f>22409566-9719732</f>
        <v>12689834</v>
      </c>
      <c r="L9" s="31"/>
      <c r="M9" s="31"/>
      <c r="N9" s="31"/>
      <c r="O9" s="21">
        <f t="shared" si="0"/>
        <v>47689834</v>
      </c>
      <c r="P9" s="27">
        <f>'[1]1.1.sz.mell. '!C25</f>
        <v>47689834</v>
      </c>
      <c r="Q9" s="28">
        <f t="shared" si="1"/>
        <v>0</v>
      </c>
    </row>
    <row r="10" spans="1:17" s="29" customFormat="1" ht="14.1" customHeight="1" x14ac:dyDescent="0.2">
      <c r="A10" s="24" t="s">
        <v>25</v>
      </c>
      <c r="B10" s="32" t="s">
        <v>26</v>
      </c>
      <c r="C10" s="26">
        <v>3000000</v>
      </c>
      <c r="D10" s="26">
        <v>4000000</v>
      </c>
      <c r="E10" s="26">
        <v>220000000</v>
      </c>
      <c r="F10" s="26">
        <v>3000000</v>
      </c>
      <c r="G10" s="26">
        <v>2500000</v>
      </c>
      <c r="H10" s="26">
        <v>3000000</v>
      </c>
      <c r="I10" s="26">
        <v>3000000</v>
      </c>
      <c r="J10" s="26">
        <v>4000000</v>
      </c>
      <c r="K10" s="26">
        <v>216500000</v>
      </c>
      <c r="L10" s="26">
        <v>4000000</v>
      </c>
      <c r="M10" s="26">
        <v>5000000</v>
      </c>
      <c r="N10" s="26">
        <v>70000000</v>
      </c>
      <c r="O10" s="21">
        <f t="shared" si="0"/>
        <v>538000000</v>
      </c>
      <c r="P10" s="27">
        <f>'[1]1.1.sz.mell. '!C32</f>
        <v>538000000</v>
      </c>
      <c r="Q10" s="28">
        <f t="shared" si="1"/>
        <v>0</v>
      </c>
    </row>
    <row r="11" spans="1:17" s="29" customFormat="1" ht="14.1" customHeight="1" x14ac:dyDescent="0.2">
      <c r="A11" s="24" t="s">
        <v>27</v>
      </c>
      <c r="B11" s="32" t="s">
        <v>28</v>
      </c>
      <c r="C11" s="26">
        <v>30000000</v>
      </c>
      <c r="D11" s="26">
        <v>28000000</v>
      </c>
      <c r="E11" s="26">
        <v>27000000</v>
      </c>
      <c r="F11" s="26">
        <v>29000000</v>
      </c>
      <c r="G11" s="26">
        <v>30000000</v>
      </c>
      <c r="H11" s="26">
        <v>28000000</v>
      </c>
      <c r="I11" s="26">
        <f>30000000+277930</f>
        <v>30277930</v>
      </c>
      <c r="J11" s="26">
        <v>27000000</v>
      </c>
      <c r="K11" s="26">
        <v>30000000</v>
      </c>
      <c r="L11" s="26">
        <v>25000000</v>
      </c>
      <c r="M11" s="26">
        <v>31000000</v>
      </c>
      <c r="N11" s="26">
        <v>30000000</v>
      </c>
      <c r="O11" s="21">
        <f t="shared" si="0"/>
        <v>345277930</v>
      </c>
      <c r="P11" s="27">
        <f>'[1]1.1.sz.mell. '!C40</f>
        <v>345277930</v>
      </c>
      <c r="Q11" s="28">
        <f t="shared" si="1"/>
        <v>0</v>
      </c>
    </row>
    <row r="12" spans="1:17" s="29" customFormat="1" ht="14.1" customHeight="1" x14ac:dyDescent="0.2">
      <c r="A12" s="24" t="s">
        <v>29</v>
      </c>
      <c r="B12" s="32" t="s">
        <v>30</v>
      </c>
      <c r="C12" s="26"/>
      <c r="D12" s="26">
        <v>5000000</v>
      </c>
      <c r="E12" s="26"/>
      <c r="F12" s="26">
        <v>5000000</v>
      </c>
      <c r="G12" s="26"/>
      <c r="H12" s="26">
        <v>6000000</v>
      </c>
      <c r="I12" s="26"/>
      <c r="J12" s="26">
        <v>8000000</v>
      </c>
      <c r="K12" s="26">
        <v>5000000</v>
      </c>
      <c r="L12" s="26"/>
      <c r="M12" s="26">
        <v>7000000</v>
      </c>
      <c r="N12" s="26">
        <v>8604508</v>
      </c>
      <c r="O12" s="21">
        <f t="shared" si="0"/>
        <v>44604508</v>
      </c>
      <c r="P12" s="27">
        <f>'[1]1.1.sz.mell. '!C52</f>
        <v>44604508</v>
      </c>
      <c r="Q12" s="28">
        <f t="shared" si="1"/>
        <v>0</v>
      </c>
    </row>
    <row r="13" spans="1:17" s="29" customFormat="1" ht="14.1" customHeight="1" x14ac:dyDescent="0.2">
      <c r="A13" s="24" t="s">
        <v>31</v>
      </c>
      <c r="B13" s="32" t="s">
        <v>32</v>
      </c>
      <c r="C13" s="26">
        <v>100000</v>
      </c>
      <c r="D13" s="26">
        <v>80000</v>
      </c>
      <c r="E13" s="26">
        <v>300000</v>
      </c>
      <c r="F13" s="26">
        <v>150000</v>
      </c>
      <c r="G13" s="26">
        <v>100000</v>
      </c>
      <c r="H13" s="26">
        <v>100000</v>
      </c>
      <c r="I13" s="26">
        <v>150000</v>
      </c>
      <c r="J13" s="26">
        <v>200000</v>
      </c>
      <c r="K13" s="26">
        <v>400000</v>
      </c>
      <c r="L13" s="26">
        <v>150000</v>
      </c>
      <c r="M13" s="26">
        <v>200000</v>
      </c>
      <c r="N13" s="26">
        <v>245000</v>
      </c>
      <c r="O13" s="21">
        <f t="shared" si="0"/>
        <v>2175000</v>
      </c>
      <c r="P13" s="27">
        <f>'[1]1.1.sz.mell. '!C58</f>
        <v>2175000</v>
      </c>
      <c r="Q13" s="28">
        <f t="shared" si="1"/>
        <v>0</v>
      </c>
    </row>
    <row r="14" spans="1:17" s="29" customFormat="1" ht="22.5" x14ac:dyDescent="0.2">
      <c r="A14" s="24" t="s">
        <v>33</v>
      </c>
      <c r="B14" s="25" t="s">
        <v>34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1">
        <f t="shared" si="0"/>
        <v>0</v>
      </c>
      <c r="P14" s="27">
        <f>'[1]1.1.sz.mell. '!C63</f>
        <v>0</v>
      </c>
      <c r="Q14" s="28">
        <f t="shared" si="1"/>
        <v>0</v>
      </c>
    </row>
    <row r="15" spans="1:17" s="29" customFormat="1" ht="14.1" customHeight="1" thickBot="1" x14ac:dyDescent="0.25">
      <c r="A15" s="24" t="s">
        <v>35</v>
      </c>
      <c r="B15" s="32" t="s">
        <v>36</v>
      </c>
      <c r="C15" s="33">
        <f>967968475+86951899</f>
        <v>1054920374</v>
      </c>
      <c r="D15" s="33">
        <v>90000000</v>
      </c>
      <c r="E15" s="33">
        <v>90000000</v>
      </c>
      <c r="F15" s="33"/>
      <c r="G15" s="33"/>
      <c r="H15" s="33">
        <v>68000000</v>
      </c>
      <c r="I15" s="33">
        <v>90000000</v>
      </c>
      <c r="J15" s="33">
        <v>90000000</v>
      </c>
      <c r="K15" s="33">
        <v>90000000</v>
      </c>
      <c r="L15" s="33"/>
      <c r="M15" s="33">
        <v>70000000</v>
      </c>
      <c r="N15" s="33">
        <f>70000000-2540000</f>
        <v>67460000</v>
      </c>
      <c r="O15" s="21">
        <f t="shared" si="0"/>
        <v>1710380374</v>
      </c>
      <c r="P15" s="34">
        <f>'[1]1.1.sz.mell. '!C92</f>
        <v>1710380374</v>
      </c>
      <c r="Q15" s="35">
        <f t="shared" si="1"/>
        <v>0</v>
      </c>
    </row>
    <row r="16" spans="1:17" s="17" customFormat="1" ht="15.95" customHeight="1" thickBot="1" x14ac:dyDescent="0.25">
      <c r="A16" s="12" t="s">
        <v>37</v>
      </c>
      <c r="B16" s="36" t="s">
        <v>38</v>
      </c>
      <c r="C16" s="37">
        <f t="shared" ref="C16:N16" si="2">SUM(C7:C15)</f>
        <v>1206020374</v>
      </c>
      <c r="D16" s="37">
        <f t="shared" si="2"/>
        <v>307080000</v>
      </c>
      <c r="E16" s="37">
        <f t="shared" si="2"/>
        <v>455300000</v>
      </c>
      <c r="F16" s="37">
        <f t="shared" si="2"/>
        <v>207150000</v>
      </c>
      <c r="G16" s="37">
        <f t="shared" si="2"/>
        <v>165600000</v>
      </c>
      <c r="H16" s="37">
        <f t="shared" si="2"/>
        <v>116100000</v>
      </c>
      <c r="I16" s="37">
        <f t="shared" si="2"/>
        <v>268793894</v>
      </c>
      <c r="J16" s="37">
        <f t="shared" si="2"/>
        <v>380200000</v>
      </c>
      <c r="K16" s="37">
        <f t="shared" si="2"/>
        <v>539589834</v>
      </c>
      <c r="L16" s="37">
        <f t="shared" si="2"/>
        <v>147150000</v>
      </c>
      <c r="M16" s="37">
        <f t="shared" si="2"/>
        <v>273813687</v>
      </c>
      <c r="N16" s="37">
        <f t="shared" si="2"/>
        <v>353782818</v>
      </c>
      <c r="O16" s="38">
        <f>SUM(C16:N16)</f>
        <v>4420580607</v>
      </c>
      <c r="P16" s="39">
        <f>SUM(P7:P15)</f>
        <v>4420580607</v>
      </c>
      <c r="Q16" s="40">
        <f t="shared" si="1"/>
        <v>0</v>
      </c>
    </row>
    <row r="17" spans="1:17" s="17" customFormat="1" ht="15" customHeight="1" thickBot="1" x14ac:dyDescent="0.25">
      <c r="A17" s="12" t="s">
        <v>39</v>
      </c>
      <c r="B17" s="13" t="s">
        <v>40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6"/>
      <c r="Q17" s="41">
        <f t="shared" si="1"/>
        <v>0</v>
      </c>
    </row>
    <row r="18" spans="1:17" s="29" customFormat="1" ht="14.1" customHeight="1" thickBot="1" x14ac:dyDescent="0.25">
      <c r="A18" s="42" t="s">
        <v>41</v>
      </c>
      <c r="B18" s="43" t="s">
        <v>42</v>
      </c>
      <c r="C18" s="44">
        <v>77688880</v>
      </c>
      <c r="D18" s="44">
        <v>100000000</v>
      </c>
      <c r="E18" s="44">
        <v>100000000</v>
      </c>
      <c r="F18" s="44">
        <v>100000000</v>
      </c>
      <c r="G18" s="44">
        <v>100000000</v>
      </c>
      <c r="H18" s="44">
        <v>100000000</v>
      </c>
      <c r="I18" s="44">
        <v>100000000</v>
      </c>
      <c r="J18" s="44">
        <v>100000000</v>
      </c>
      <c r="K18" s="44">
        <v>100000000</v>
      </c>
      <c r="L18" s="44">
        <v>100000000</v>
      </c>
      <c r="M18" s="44">
        <v>100000000</v>
      </c>
      <c r="N18" s="44">
        <v>100000000</v>
      </c>
      <c r="O18" s="21">
        <f t="shared" ref="O18:O28" si="3">SUM(C18:N18)</f>
        <v>1177688880</v>
      </c>
      <c r="P18" s="45">
        <f>'[1]1.1.sz.mell. '!C100</f>
        <v>1177688880</v>
      </c>
      <c r="Q18" s="23">
        <f t="shared" si="1"/>
        <v>0</v>
      </c>
    </row>
    <row r="19" spans="1:17" s="29" customFormat="1" ht="27" customHeight="1" thickBot="1" x14ac:dyDescent="0.25">
      <c r="A19" s="24" t="s">
        <v>43</v>
      </c>
      <c r="B19" s="25" t="s">
        <v>44</v>
      </c>
      <c r="C19" s="26">
        <v>15009550</v>
      </c>
      <c r="D19" s="26">
        <v>19000000</v>
      </c>
      <c r="E19" s="26">
        <v>19000000</v>
      </c>
      <c r="F19" s="26">
        <v>19000000</v>
      </c>
      <c r="G19" s="26">
        <v>19000000</v>
      </c>
      <c r="H19" s="26">
        <v>19000000</v>
      </c>
      <c r="I19" s="26">
        <v>19000000</v>
      </c>
      <c r="J19" s="26">
        <v>19000000</v>
      </c>
      <c r="K19" s="26">
        <v>19000000</v>
      </c>
      <c r="L19" s="26">
        <v>19000000</v>
      </c>
      <c r="M19" s="26">
        <v>19000000</v>
      </c>
      <c r="N19" s="26">
        <v>19000000</v>
      </c>
      <c r="O19" s="21">
        <f t="shared" si="3"/>
        <v>224009550</v>
      </c>
      <c r="P19" s="45">
        <f>'[1]1.1.sz.mell. '!C101</f>
        <v>224009550</v>
      </c>
      <c r="Q19" s="28">
        <f t="shared" si="1"/>
        <v>0</v>
      </c>
    </row>
    <row r="20" spans="1:17" s="29" customFormat="1" ht="14.1" customHeight="1" thickBot="1" x14ac:dyDescent="0.25">
      <c r="A20" s="24" t="s">
        <v>45</v>
      </c>
      <c r="B20" s="32" t="s">
        <v>46</v>
      </c>
      <c r="C20" s="26">
        <v>70000000</v>
      </c>
      <c r="D20" s="26">
        <v>72000000</v>
      </c>
      <c r="E20" s="26">
        <v>72000000</v>
      </c>
      <c r="F20" s="26">
        <v>72000000</v>
      </c>
      <c r="G20" s="26">
        <f>82000000-5000000</f>
        <v>77000000</v>
      </c>
      <c r="H20" s="26">
        <f>82000000-2036757</f>
        <v>79963243</v>
      </c>
      <c r="I20" s="26">
        <v>82000000</v>
      </c>
      <c r="J20" s="26">
        <v>82000000</v>
      </c>
      <c r="K20" s="26">
        <v>82000000</v>
      </c>
      <c r="L20" s="26">
        <v>82000000</v>
      </c>
      <c r="M20" s="26">
        <v>82000000</v>
      </c>
      <c r="N20" s="26">
        <f>85000000-649147</f>
        <v>84350853</v>
      </c>
      <c r="O20" s="21">
        <f t="shared" si="3"/>
        <v>937314096</v>
      </c>
      <c r="P20" s="45">
        <f>'[1]1.1.sz.mell. '!C102</f>
        <v>937314096</v>
      </c>
      <c r="Q20" s="28">
        <f t="shared" si="1"/>
        <v>0</v>
      </c>
    </row>
    <row r="21" spans="1:17" s="29" customFormat="1" ht="14.1" customHeight="1" x14ac:dyDescent="0.2">
      <c r="A21" s="24" t="s">
        <v>47</v>
      </c>
      <c r="B21" s="32" t="s">
        <v>48</v>
      </c>
      <c r="C21" s="26">
        <v>2500000</v>
      </c>
      <c r="D21" s="26">
        <v>2500000</v>
      </c>
      <c r="E21" s="26">
        <v>3000000</v>
      </c>
      <c r="F21" s="26">
        <v>3000000</v>
      </c>
      <c r="G21" s="26">
        <v>4300000</v>
      </c>
      <c r="H21" s="26">
        <v>4000000</v>
      </c>
      <c r="I21" s="26">
        <v>4000000</v>
      </c>
      <c r="J21" s="26">
        <v>4000000</v>
      </c>
      <c r="K21" s="26">
        <v>4000000</v>
      </c>
      <c r="L21" s="26">
        <v>4000000</v>
      </c>
      <c r="M21" s="26">
        <v>6000000</v>
      </c>
      <c r="N21" s="26">
        <v>20000000</v>
      </c>
      <c r="O21" s="21">
        <f t="shared" si="3"/>
        <v>61300000</v>
      </c>
      <c r="P21" s="45">
        <f>'[1]1.1.sz.mell. '!C103</f>
        <v>61300000</v>
      </c>
      <c r="Q21" s="28">
        <f t="shared" si="1"/>
        <v>0</v>
      </c>
    </row>
    <row r="22" spans="1:17" s="29" customFormat="1" ht="14.1" customHeight="1" x14ac:dyDescent="0.2">
      <c r="A22" s="24" t="s">
        <v>49</v>
      </c>
      <c r="B22" s="32" t="s">
        <v>50</v>
      </c>
      <c r="C22" s="26">
        <v>1300000</v>
      </c>
      <c r="D22" s="26">
        <v>14000000</v>
      </c>
      <c r="E22" s="26">
        <v>40000000</v>
      </c>
      <c r="F22" s="26">
        <v>12000000</v>
      </c>
      <c r="G22" s="26">
        <v>10000000</v>
      </c>
      <c r="H22" s="26">
        <v>12000000</v>
      </c>
      <c r="I22" s="26">
        <v>40000000</v>
      </c>
      <c r="J22" s="26">
        <v>15000000</v>
      </c>
      <c r="K22" s="26">
        <v>15000000</v>
      </c>
      <c r="L22" s="26">
        <v>16000000</v>
      </c>
      <c r="M22" s="26">
        <v>17000000</v>
      </c>
      <c r="N22" s="26">
        <v>18037958</v>
      </c>
      <c r="O22" s="21">
        <f t="shared" si="3"/>
        <v>210337958</v>
      </c>
      <c r="P22" s="27">
        <f>'[1]1.1.sz.mell. '!C104</f>
        <v>210337958</v>
      </c>
      <c r="Q22" s="28">
        <f t="shared" si="1"/>
        <v>0</v>
      </c>
    </row>
    <row r="23" spans="1:17" s="29" customFormat="1" ht="14.1" customHeight="1" x14ac:dyDescent="0.2">
      <c r="A23" s="24" t="s">
        <v>51</v>
      </c>
      <c r="B23" s="32" t="s">
        <v>52</v>
      </c>
      <c r="C23" s="26">
        <v>500000</v>
      </c>
      <c r="D23" s="26">
        <v>5000000</v>
      </c>
      <c r="E23" s="26">
        <v>80000000</v>
      </c>
      <c r="F23" s="26">
        <v>80000000</v>
      </c>
      <c r="G23" s="26">
        <v>80000000</v>
      </c>
      <c r="H23" s="26">
        <v>80000000</v>
      </c>
      <c r="I23" s="26">
        <v>81000000</v>
      </c>
      <c r="J23" s="26">
        <v>150000000</v>
      </c>
      <c r="K23" s="26">
        <v>100000000</v>
      </c>
      <c r="L23" s="26">
        <v>10000000</v>
      </c>
      <c r="M23" s="26">
        <v>10000000</v>
      </c>
      <c r="N23" s="26">
        <f>5894079-1890853</f>
        <v>4003226</v>
      </c>
      <c r="O23" s="21">
        <f t="shared" si="3"/>
        <v>680503226</v>
      </c>
      <c r="P23" s="27">
        <f>'[1]1.1.sz.mell. '!C121</f>
        <v>680503226</v>
      </c>
      <c r="Q23" s="28">
        <f t="shared" si="1"/>
        <v>0</v>
      </c>
    </row>
    <row r="24" spans="1:17" s="29" customFormat="1" x14ac:dyDescent="0.2">
      <c r="A24" s="24" t="s">
        <v>53</v>
      </c>
      <c r="B24" s="25" t="s">
        <v>54</v>
      </c>
      <c r="C24" s="26"/>
      <c r="D24" s="26">
        <v>5000000</v>
      </c>
      <c r="E24" s="26">
        <v>20000000</v>
      </c>
      <c r="F24" s="26">
        <v>20000000</v>
      </c>
      <c r="G24" s="26">
        <v>22245726</v>
      </c>
      <c r="H24" s="26">
        <v>25000000</v>
      </c>
      <c r="I24" s="26">
        <v>25000000</v>
      </c>
      <c r="J24" s="26">
        <v>50000000</v>
      </c>
      <c r="K24" s="26">
        <v>35000000</v>
      </c>
      <c r="L24" s="26">
        <v>20000000</v>
      </c>
      <c r="M24" s="26">
        <v>20000000</v>
      </c>
      <c r="N24" s="26">
        <v>20000000</v>
      </c>
      <c r="O24" s="21">
        <f t="shared" si="3"/>
        <v>262245726</v>
      </c>
      <c r="P24" s="27">
        <f>'[1]1.1.sz.mell. '!C123</f>
        <v>262245726</v>
      </c>
      <c r="Q24" s="28">
        <f t="shared" si="1"/>
        <v>0</v>
      </c>
    </row>
    <row r="25" spans="1:17" s="29" customFormat="1" ht="14.1" customHeight="1" x14ac:dyDescent="0.2">
      <c r="A25" s="24" t="s">
        <v>55</v>
      </c>
      <c r="B25" s="32" t="s">
        <v>56</v>
      </c>
      <c r="C25" s="26"/>
      <c r="D25" s="26">
        <v>650000</v>
      </c>
      <c r="E25" s="26"/>
      <c r="F25" s="26"/>
      <c r="G25" s="26"/>
      <c r="H25" s="26">
        <v>3000000</v>
      </c>
      <c r="I25" s="26"/>
      <c r="J25" s="26">
        <v>500000</v>
      </c>
      <c r="K25" s="26"/>
      <c r="L25" s="26"/>
      <c r="M25" s="26">
        <v>3751899</v>
      </c>
      <c r="N25" s="26"/>
      <c r="O25" s="21">
        <f t="shared" si="3"/>
        <v>7901899</v>
      </c>
      <c r="P25" s="27">
        <f>'[1]1.1.sz.mell. '!C125</f>
        <v>7901899</v>
      </c>
      <c r="Q25" s="28">
        <f t="shared" si="1"/>
        <v>0</v>
      </c>
    </row>
    <row r="26" spans="1:17" s="29" customFormat="1" ht="14.1" customHeight="1" x14ac:dyDescent="0.2">
      <c r="A26" s="24" t="s">
        <v>57</v>
      </c>
      <c r="B26" s="32" t="s">
        <v>58</v>
      </c>
      <c r="C26" s="26">
        <v>6000000</v>
      </c>
      <c r="D26" s="26">
        <v>6000000</v>
      </c>
      <c r="E26" s="26">
        <v>6000000</v>
      </c>
      <c r="F26" s="26">
        <v>6000000</v>
      </c>
      <c r="G26" s="26">
        <v>7000000</v>
      </c>
      <c r="H26" s="26">
        <v>9500000</v>
      </c>
      <c r="I26" s="26">
        <v>9000000</v>
      </c>
      <c r="J26" s="26">
        <v>8000000</v>
      </c>
      <c r="K26" s="26">
        <v>17740838</v>
      </c>
      <c r="L26" s="26">
        <v>19000000</v>
      </c>
      <c r="M26" s="26">
        <v>19000000</v>
      </c>
      <c r="N26" s="26">
        <v>20000000</v>
      </c>
      <c r="O26" s="21">
        <f t="shared" si="3"/>
        <v>133240838</v>
      </c>
      <c r="P26" s="27">
        <f>'[1]1.1.sz.mell. '!C117</f>
        <v>133240838</v>
      </c>
      <c r="Q26" s="28">
        <f t="shared" si="1"/>
        <v>0</v>
      </c>
    </row>
    <row r="27" spans="1:17" s="29" customFormat="1" ht="14.1" customHeight="1" thickBot="1" x14ac:dyDescent="0.25">
      <c r="A27" s="24" t="s">
        <v>59</v>
      </c>
      <c r="B27" s="32" t="s">
        <v>60</v>
      </c>
      <c r="C27" s="33">
        <v>150000000</v>
      </c>
      <c r="D27" s="33"/>
      <c r="E27" s="33">
        <v>100000000</v>
      </c>
      <c r="F27" s="26"/>
      <c r="G27" s="33"/>
      <c r="H27" s="26">
        <v>60000000</v>
      </c>
      <c r="I27" s="26">
        <v>66038434</v>
      </c>
      <c r="J27" s="26">
        <v>60000000</v>
      </c>
      <c r="K27" s="26">
        <v>70000000</v>
      </c>
      <c r="L27" s="26">
        <v>150000000</v>
      </c>
      <c r="M27" s="26"/>
      <c r="N27" s="26">
        <v>70000000</v>
      </c>
      <c r="O27" s="21">
        <f t="shared" si="3"/>
        <v>726038434</v>
      </c>
      <c r="P27" s="34">
        <f>'[1]1.1.sz.mell. '!C159</f>
        <v>726038434</v>
      </c>
      <c r="Q27" s="35">
        <f t="shared" si="1"/>
        <v>0</v>
      </c>
    </row>
    <row r="28" spans="1:17" s="17" customFormat="1" ht="15.95" customHeight="1" thickBot="1" x14ac:dyDescent="0.25">
      <c r="A28" s="46" t="s">
        <v>61</v>
      </c>
      <c r="B28" s="36" t="s">
        <v>62</v>
      </c>
      <c r="C28" s="37">
        <f t="shared" ref="C28:N28" si="4">SUM(C18:C27)</f>
        <v>322998430</v>
      </c>
      <c r="D28" s="37">
        <f t="shared" si="4"/>
        <v>224150000</v>
      </c>
      <c r="E28" s="37">
        <f t="shared" si="4"/>
        <v>440000000</v>
      </c>
      <c r="F28" s="37">
        <f t="shared" si="4"/>
        <v>312000000</v>
      </c>
      <c r="G28" s="37">
        <f t="shared" si="4"/>
        <v>319545726</v>
      </c>
      <c r="H28" s="37">
        <f t="shared" si="4"/>
        <v>392463243</v>
      </c>
      <c r="I28" s="37">
        <f t="shared" si="4"/>
        <v>426038434</v>
      </c>
      <c r="J28" s="37">
        <f t="shared" si="4"/>
        <v>488500000</v>
      </c>
      <c r="K28" s="37">
        <f t="shared" si="4"/>
        <v>442740838</v>
      </c>
      <c r="L28" s="37">
        <f t="shared" si="4"/>
        <v>420000000</v>
      </c>
      <c r="M28" s="37">
        <f t="shared" si="4"/>
        <v>276751899</v>
      </c>
      <c r="N28" s="37">
        <f t="shared" si="4"/>
        <v>355392037</v>
      </c>
      <c r="O28" s="38">
        <f t="shared" si="3"/>
        <v>4420580607</v>
      </c>
      <c r="P28" s="39">
        <f>SUM(P18:P27)</f>
        <v>4420580607</v>
      </c>
      <c r="Q28" s="40">
        <f t="shared" si="1"/>
        <v>0</v>
      </c>
    </row>
    <row r="29" spans="1:17" ht="16.5" thickBot="1" x14ac:dyDescent="0.3">
      <c r="A29" s="46" t="s">
        <v>63</v>
      </c>
      <c r="B29" s="47" t="s">
        <v>64</v>
      </c>
      <c r="C29" s="48">
        <f t="shared" ref="C29:O29" si="5">C16-C28</f>
        <v>883021944</v>
      </c>
      <c r="D29" s="48">
        <f t="shared" si="5"/>
        <v>82930000</v>
      </c>
      <c r="E29" s="48">
        <f t="shared" si="5"/>
        <v>15300000</v>
      </c>
      <c r="F29" s="48">
        <f t="shared" si="5"/>
        <v>-104850000</v>
      </c>
      <c r="G29" s="48">
        <f t="shared" si="5"/>
        <v>-153945726</v>
      </c>
      <c r="H29" s="48">
        <f t="shared" si="5"/>
        <v>-276363243</v>
      </c>
      <c r="I29" s="48">
        <f t="shared" si="5"/>
        <v>-157244540</v>
      </c>
      <c r="J29" s="48">
        <f t="shared" si="5"/>
        <v>-108300000</v>
      </c>
      <c r="K29" s="48">
        <f t="shared" si="5"/>
        <v>96848996</v>
      </c>
      <c r="L29" s="48">
        <f t="shared" si="5"/>
        <v>-272850000</v>
      </c>
      <c r="M29" s="48">
        <f t="shared" si="5"/>
        <v>-2938212</v>
      </c>
      <c r="N29" s="48">
        <f t="shared" si="5"/>
        <v>-1609219</v>
      </c>
      <c r="O29" s="49">
        <f t="shared" si="5"/>
        <v>0</v>
      </c>
    </row>
    <row r="30" spans="1:17" x14ac:dyDescent="0.25">
      <c r="A30" s="50"/>
    </row>
    <row r="31" spans="1:17" x14ac:dyDescent="0.25">
      <c r="B31" s="52"/>
      <c r="C31" s="53"/>
      <c r="D31" s="53"/>
      <c r="O31" s="54"/>
    </row>
    <row r="32" spans="1:17" x14ac:dyDescent="0.25">
      <c r="O32" s="54"/>
    </row>
    <row r="33" spans="15:15" x14ac:dyDescent="0.25">
      <c r="O33" s="54"/>
    </row>
    <row r="34" spans="15:15" x14ac:dyDescent="0.25">
      <c r="O34" s="54"/>
    </row>
    <row r="35" spans="15:15" x14ac:dyDescent="0.25">
      <c r="O35" s="54"/>
    </row>
    <row r="36" spans="15:15" x14ac:dyDescent="0.25">
      <c r="O36" s="54"/>
    </row>
    <row r="37" spans="15:15" x14ac:dyDescent="0.25">
      <c r="O37" s="54"/>
    </row>
    <row r="38" spans="15:15" x14ac:dyDescent="0.25">
      <c r="O38" s="54"/>
    </row>
    <row r="39" spans="15:15" x14ac:dyDescent="0.25">
      <c r="O39" s="54"/>
    </row>
    <row r="40" spans="15:15" x14ac:dyDescent="0.25">
      <c r="O40" s="54"/>
    </row>
    <row r="41" spans="15:15" x14ac:dyDescent="0.25">
      <c r="O41" s="54"/>
    </row>
    <row r="42" spans="15:15" x14ac:dyDescent="0.25">
      <c r="O42" s="54"/>
    </row>
    <row r="43" spans="15:15" x14ac:dyDescent="0.25">
      <c r="O43" s="54"/>
    </row>
    <row r="44" spans="15:15" x14ac:dyDescent="0.25">
      <c r="O44" s="54"/>
    </row>
    <row r="45" spans="15:15" x14ac:dyDescent="0.25">
      <c r="O45" s="54"/>
    </row>
    <row r="46" spans="15:15" x14ac:dyDescent="0.25">
      <c r="O46" s="54"/>
    </row>
    <row r="47" spans="15:15" x14ac:dyDescent="0.25">
      <c r="O47" s="54"/>
    </row>
    <row r="48" spans="15:15" x14ac:dyDescent="0.25">
      <c r="O48" s="54"/>
    </row>
    <row r="49" spans="15:15" x14ac:dyDescent="0.25">
      <c r="O49" s="54"/>
    </row>
    <row r="50" spans="15:15" x14ac:dyDescent="0.25">
      <c r="O50" s="54"/>
    </row>
    <row r="51" spans="15:15" x14ac:dyDescent="0.25">
      <c r="O51" s="54"/>
    </row>
    <row r="52" spans="15:15" x14ac:dyDescent="0.25">
      <c r="O52" s="54"/>
    </row>
    <row r="53" spans="15:15" x14ac:dyDescent="0.25">
      <c r="O53" s="54"/>
    </row>
    <row r="54" spans="15:15" x14ac:dyDescent="0.25">
      <c r="O54" s="54"/>
    </row>
    <row r="55" spans="15:15" x14ac:dyDescent="0.25">
      <c r="O55" s="54"/>
    </row>
    <row r="56" spans="15:15" x14ac:dyDescent="0.25">
      <c r="O56" s="54"/>
    </row>
    <row r="57" spans="15:15" x14ac:dyDescent="0.25">
      <c r="O57" s="54"/>
    </row>
    <row r="58" spans="15:15" x14ac:dyDescent="0.25">
      <c r="O58" s="54"/>
    </row>
    <row r="59" spans="15:15" x14ac:dyDescent="0.25">
      <c r="O59" s="54"/>
    </row>
    <row r="60" spans="15:15" x14ac:dyDescent="0.25">
      <c r="O60" s="54"/>
    </row>
    <row r="61" spans="15:15" x14ac:dyDescent="0.25">
      <c r="O61" s="54"/>
    </row>
    <row r="62" spans="15:15" x14ac:dyDescent="0.25">
      <c r="O62" s="54"/>
    </row>
    <row r="63" spans="15:15" x14ac:dyDescent="0.25">
      <c r="O63" s="54"/>
    </row>
    <row r="64" spans="15:15" x14ac:dyDescent="0.25">
      <c r="O64" s="54"/>
    </row>
    <row r="65" spans="15:15" x14ac:dyDescent="0.25">
      <c r="O65" s="54"/>
    </row>
    <row r="66" spans="15:15" x14ac:dyDescent="0.25">
      <c r="O66" s="54"/>
    </row>
    <row r="67" spans="15:15" x14ac:dyDescent="0.25">
      <c r="O67" s="54"/>
    </row>
    <row r="68" spans="15:15" x14ac:dyDescent="0.25">
      <c r="O68" s="54"/>
    </row>
    <row r="69" spans="15:15" x14ac:dyDescent="0.25">
      <c r="O69" s="54"/>
    </row>
    <row r="70" spans="15:15" x14ac:dyDescent="0.25">
      <c r="O70" s="54"/>
    </row>
    <row r="71" spans="15:15" x14ac:dyDescent="0.25">
      <c r="O71" s="54"/>
    </row>
    <row r="72" spans="15:15" x14ac:dyDescent="0.25">
      <c r="O72" s="54"/>
    </row>
    <row r="73" spans="15:15" x14ac:dyDescent="0.25">
      <c r="O73" s="54"/>
    </row>
    <row r="74" spans="15:15" x14ac:dyDescent="0.25">
      <c r="O74" s="54"/>
    </row>
    <row r="75" spans="15:15" x14ac:dyDescent="0.25">
      <c r="O75" s="54"/>
    </row>
    <row r="76" spans="15:15" x14ac:dyDescent="0.25">
      <c r="O76" s="54"/>
    </row>
    <row r="77" spans="15:15" x14ac:dyDescent="0.25">
      <c r="O77" s="54"/>
    </row>
    <row r="78" spans="15:15" x14ac:dyDescent="0.25">
      <c r="O78" s="54"/>
    </row>
    <row r="79" spans="15:15" x14ac:dyDescent="0.25">
      <c r="O79" s="54"/>
    </row>
    <row r="80" spans="15:15" x14ac:dyDescent="0.25">
      <c r="O80" s="54"/>
    </row>
    <row r="81" spans="15:15" x14ac:dyDescent="0.25">
      <c r="O81" s="54"/>
    </row>
    <row r="82" spans="15:15" x14ac:dyDescent="0.25">
      <c r="O82" s="54"/>
    </row>
    <row r="83" spans="15:15" x14ac:dyDescent="0.25">
      <c r="O83" s="54"/>
    </row>
    <row r="84" spans="15:15" x14ac:dyDescent="0.25">
      <c r="O84" s="54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2020-02-17T08:06:09Z</dcterms:created>
  <dcterms:modified xsi:type="dcterms:W3CDTF">2020-02-17T08:06:09Z</dcterms:modified>
</cp:coreProperties>
</file>