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tabRatio="599" activeTab="0"/>
  </bookViews>
  <sheets>
    <sheet name="1.Bev-kiad. " sheetId="1" r:id="rId1"/>
    <sheet name="2.Működés  " sheetId="2" r:id="rId2"/>
    <sheet name="3.Felh." sheetId="3" r:id="rId3"/>
    <sheet name="4.Bev." sheetId="4" r:id="rId4"/>
    <sheet name="5.Kiad." sheetId="5" r:id="rId5"/>
    <sheet name="5.1.jogalkotás" sheetId="6" r:id="rId6"/>
    <sheet name="5.2.közs.gazd." sheetId="7" r:id="rId7"/>
    <sheet name="5.3.szoc ell.könyvtár, közműv." sheetId="8" r:id="rId8"/>
    <sheet name="6. Átadott pénzeszk." sheetId="9" r:id="rId9"/>
    <sheet name="7.vagyon" sheetId="10" r:id="rId10"/>
    <sheet name="8.pénzmaradvány" sheetId="11" r:id="rId11"/>
    <sheet name="9-10. Többéves,adósság" sheetId="12" r:id="rId12"/>
    <sheet name="Munka1" sheetId="13" r:id="rId13"/>
  </sheets>
  <externalReferences>
    <externalReference r:id="rId16"/>
    <externalReference r:id="rId17"/>
  </externalReferences>
  <definedNames>
    <definedName name="beruh">'[1]4.1. táj.'!#REF!</definedName>
    <definedName name="intézmények" localSheetId="11">'[2]4.1. táj.'!#REF!</definedName>
    <definedName name="intézmények">'[2]4.1. táj.'!#REF!</definedName>
    <definedName name="_xlnm.Print_Titles" localSheetId="3">'4.Bev.'!$A:$A,'4.Bev.'!$1:$4</definedName>
    <definedName name="_xlnm.Print_Titles" localSheetId="4">'5.Kiad.'!$A:$A,'5.Kiad.'!$1:$8</definedName>
    <definedName name="_xlnm.Print_Area" localSheetId="0">'1.Bev-kiad. '!$A$1:$G$57</definedName>
    <definedName name="_xlnm.Print_Area" localSheetId="1">'2.Működés  '!$A$1:$E$74</definedName>
    <definedName name="_xlnm.Print_Area" localSheetId="2">'3.Felh.'!$A$1:$D$38</definedName>
    <definedName name="_xlnm.Print_Area" localSheetId="3">'4.Bev.'!$A$1:$P$68</definedName>
    <definedName name="_xlnm.Print_Area" localSheetId="5">'5.1.jogalkotás'!$A$1:$L$54</definedName>
    <definedName name="_xlnm.Print_Area" localSheetId="6">'5.2.közs.gazd.'!$A$1:$G$69</definedName>
    <definedName name="_xlnm.Print_Area" localSheetId="7">'5.3.szoc ell.könyvtár, közműv.'!$A$1:$H$76</definedName>
    <definedName name="_xlnm.Print_Area" localSheetId="4">'5.Kiad.'!$A$1:$O$91</definedName>
    <definedName name="_xlnm.Print_Area" localSheetId="8">'6. Átadott pénzeszk.'!$A$1:$F$41</definedName>
    <definedName name="_xlnm.Print_Area" localSheetId="11">'9-10. Többéves,adósság'!$A$1:$H$29</definedName>
    <definedName name="Z_ABF21C5C_6078_4D03_96DF_78390D4F8F84_.wvu.Cols" localSheetId="8" hidden="1">'6. Átadott pénzeszk.'!#REF!,'6. Átadott pénzeszk.'!$HR:$IV</definedName>
    <definedName name="Z_ABF21C5C_6078_4D03_96DF_78390D4F8F84_.wvu.FilterData" localSheetId="0" hidden="1">'1.Bev-kiad. '!$A$1:$A$39</definedName>
    <definedName name="Z_ABF21C5C_6078_4D03_96DF_78390D4F8F84_.wvu.FilterData" localSheetId="1" hidden="1">'2.Működés  '!$A$1:$A$73</definedName>
    <definedName name="Z_ABF21C5C_6078_4D03_96DF_78390D4F8F84_.wvu.PrintArea" localSheetId="0" hidden="1">'1.Bev-kiad. '!$A$1:$A$57</definedName>
    <definedName name="Z_ABF21C5C_6078_4D03_96DF_78390D4F8F84_.wvu.PrintArea" localSheetId="1" hidden="1">'2.Működés  '!$A$1:$A$74</definedName>
    <definedName name="Z_ABF21C5C_6078_4D03_96DF_78390D4F8F84_.wvu.PrintArea" localSheetId="2" hidden="1">'3.Felh.'!$A$1:$A$38</definedName>
    <definedName name="Z_ABF21C5C_6078_4D03_96DF_78390D4F8F84_.wvu.PrintArea" localSheetId="8" hidden="1">'6. Átadott pénzeszk.'!$A$1:$B$40</definedName>
    <definedName name="Z_ABF21C5C_6078_4D03_96DF_78390D4F8F84_.wvu.Rows" localSheetId="0" hidden="1">'1.Bev-kiad. '!#REF!</definedName>
    <definedName name="Z_ABF21C5C_6078_4D03_96DF_78390D4F8F84_.wvu.Rows" localSheetId="1" hidden="1">'2.Működés  '!$2:$2,'2.Működés  '!$14:$16,'2.Működés  '!#REF!,'2.Működés  '!#REF!,'2.Működés  '!#REF!,'2.Működés  '!$43:$44,'2.Működés  '!#REF!,'2.Működés  '!#REF!,'2.Működés  '!$76:$76</definedName>
    <definedName name="Z_ABF21C5C_6078_4D03_96DF_78390D4F8F84_.wvu.Rows" localSheetId="2" hidden="1">'3.Felh.'!#REF!,'3.Felh.'!#REF!,'3.Felh.'!#REF!,'3.Felh.'!#REF!</definedName>
    <definedName name="Z_ABF21C5C_6078_4D03_96DF_78390D4F8F84_.wvu.Rows" localSheetId="8" hidden="1">'6. Átadott pénzeszk.'!#REF!,'6. Átadott pénzeszk.'!#REF!,'6. Átadott pénzeszk.'!#REF!,'6. Átadott pénzeszk.'!#REF!,'6. Átadott pénzeszk.'!#REF!</definedName>
  </definedNames>
  <calcPr fullCalcOnLoad="1"/>
</workbook>
</file>

<file path=xl/sharedStrings.xml><?xml version="1.0" encoding="utf-8"?>
<sst xmlns="http://schemas.openxmlformats.org/spreadsheetml/2006/main" count="751" uniqueCount="526">
  <si>
    <t xml:space="preserve">                                                                                              </t>
  </si>
  <si>
    <t>ezer Ft-ban</t>
  </si>
  <si>
    <t xml:space="preserve">      1. Intézményi működési bevételek</t>
  </si>
  <si>
    <t xml:space="preserve">      2. Önkormányzat sajátos működési bevételei</t>
  </si>
  <si>
    <t xml:space="preserve">           2.1. Helyi adók</t>
  </si>
  <si>
    <t>II. Támogatások</t>
  </si>
  <si>
    <t>III. Felhalmozási és tőke jellegű bevételek</t>
  </si>
  <si>
    <t xml:space="preserve">       1. Tárgyi eszközök, immateriális javak értékesítése</t>
  </si>
  <si>
    <t xml:space="preserve">       2. Önkormányzatok sajátos felhalmozási és tőkebevételei</t>
  </si>
  <si>
    <t xml:space="preserve">       3. Pénzügyi befektetések bevételei</t>
  </si>
  <si>
    <t xml:space="preserve">       1. Működési célú pénzeszköz átvétel</t>
  </si>
  <si>
    <t xml:space="preserve">       2. Felhalmozási célú pénzeszköz átvétel</t>
  </si>
  <si>
    <t>F i n a n s z í r o z á s i  b e v é t e l e k</t>
  </si>
  <si>
    <t xml:space="preserve">       2. Felhalmozási célú hitel</t>
  </si>
  <si>
    <t>Bevételek mindösszesen</t>
  </si>
  <si>
    <t xml:space="preserve">       I. Működési kiadások </t>
  </si>
  <si>
    <t xml:space="preserve">       III. Tartalékok</t>
  </si>
  <si>
    <t xml:space="preserve">F i n a n s z í r o z á s i   k i a d á s o k </t>
  </si>
  <si>
    <t>Kiadások mindösszesen</t>
  </si>
  <si>
    <t xml:space="preserve">     1. Helyi adók</t>
  </si>
  <si>
    <t xml:space="preserve">           Építményadó</t>
  </si>
  <si>
    <t xml:space="preserve">           Telekadó</t>
  </si>
  <si>
    <t xml:space="preserve">           Iparűzési adó</t>
  </si>
  <si>
    <t xml:space="preserve">           Kommunális adó</t>
  </si>
  <si>
    <t>Önkormányzat
mindösszesen</t>
  </si>
  <si>
    <t>Dologi kiadások</t>
  </si>
  <si>
    <t>Szociális ellátások</t>
  </si>
  <si>
    <t>Dologi kiadások összesen</t>
  </si>
  <si>
    <t xml:space="preserve">     Villamos áram</t>
  </si>
  <si>
    <t xml:space="preserve">     Áfa</t>
  </si>
  <si>
    <t>Személyi jellegű kiadások összesen</t>
  </si>
  <si>
    <t xml:space="preserve">     Áramdíj</t>
  </si>
  <si>
    <t xml:space="preserve">     Telefon</t>
  </si>
  <si>
    <t xml:space="preserve">     Víz- és csatornadíj</t>
  </si>
  <si>
    <t>841 112 Önkormányzati jogalkotás</t>
  </si>
  <si>
    <t xml:space="preserve">            2. Felújítások</t>
  </si>
  <si>
    <t xml:space="preserve">     Kifizetői adó</t>
  </si>
  <si>
    <t xml:space="preserve">       3. Egyéb finanszírozás bevételei</t>
  </si>
  <si>
    <t xml:space="preserve"> P é n z f o r g a l m i  k i a d á s o k</t>
  </si>
  <si>
    <t>P é n z f o r g a l m i  b e v é t e l e k</t>
  </si>
  <si>
    <t xml:space="preserve"> P é n z f o r g a l om  n é l k ü l i  k i a d á s o k</t>
  </si>
  <si>
    <t>Működési célú kiadások mindösszesen</t>
  </si>
  <si>
    <t>Felhalmozási célú bevételek mindösszesen</t>
  </si>
  <si>
    <t>Felhalmozási célú kiadások mindösszesen</t>
  </si>
  <si>
    <t>Létszám</t>
  </si>
  <si>
    <t xml:space="preserve">     Egyéb üzemeltetés, fenntartás</t>
  </si>
  <si>
    <t xml:space="preserve">        Felhalmozási célú pénzmaradvány</t>
  </si>
  <si>
    <t xml:space="preserve"> P é n z f o r g a l om  n é l k ü l i  b e v é t e l e k</t>
  </si>
  <si>
    <t>Önkormányzat</t>
  </si>
  <si>
    <t xml:space="preserve"> </t>
  </si>
  <si>
    <t xml:space="preserve">      2. Pótlék, bírság</t>
  </si>
  <si>
    <t xml:space="preserve">I. Önkormányzat működési kiadásai  </t>
  </si>
  <si>
    <t>I. Általános tartalék</t>
  </si>
  <si>
    <t>Önkormányzati bevételek - kiadások</t>
  </si>
  <si>
    <t xml:space="preserve">             1. Általános tartalék</t>
  </si>
  <si>
    <t xml:space="preserve">             2. Céltartalék</t>
  </si>
  <si>
    <r>
      <t xml:space="preserve">     1. Állami feladatfinanszírozás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(működés, ágazati fel.-ok tám.-a)</t>
    </r>
  </si>
  <si>
    <r>
      <t xml:space="preserve">     3. Egyéb bevételek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(szabálysértési, környezetvédelmi bírság, stb.)</t>
    </r>
  </si>
  <si>
    <t xml:space="preserve">     1. Önkormányzatok sajátos felhalmozási és tőkebevételei </t>
  </si>
  <si>
    <t xml:space="preserve">     3. Fejlesztési célú támogatások</t>
  </si>
  <si>
    <t xml:space="preserve">     4. Pénzügyi befektetések bevétele</t>
  </si>
  <si>
    <t>Működési célú bevételek - kiadások</t>
  </si>
  <si>
    <t>Felhalmozási célú bevételek - kiadások</t>
  </si>
  <si>
    <t>II. Önkormányzat sajátos működési bevételei</t>
  </si>
  <si>
    <t xml:space="preserve">           1.1. Állami feladatfinanaszírozás</t>
  </si>
  <si>
    <t xml:space="preserve">           1.2. Átengedett bevételek (gépjárműadó 40%-a)</t>
  </si>
  <si>
    <r>
      <t xml:space="preserve">     2. Átengedett bevételek </t>
    </r>
    <r>
      <rPr>
        <sz val="8"/>
        <rFont val="Times New Roman"/>
        <family val="1"/>
      </rPr>
      <t xml:space="preserve">(átengedett központi adók, gépjárműadó 40%-a) </t>
    </r>
  </si>
  <si>
    <t xml:space="preserve">           1.3. Egyéb bevételek </t>
  </si>
  <si>
    <t xml:space="preserve">           2.2. Bírságok, pótlékok, egyéb sajátos bevételek</t>
  </si>
  <si>
    <t xml:space="preserve">           2.3. Egyéb sajátos működési bevételek</t>
  </si>
  <si>
    <t xml:space="preserve">      1. Központi alrendszer kapcsolataiból származó bevételek</t>
  </si>
  <si>
    <t>II. Működési célú céltartalék</t>
  </si>
  <si>
    <t>I. Európai Uniós források</t>
  </si>
  <si>
    <t>II. Hazai források</t>
  </si>
  <si>
    <t>2013. évi eredeti előirányzat</t>
  </si>
  <si>
    <t>2013. évi eredeti  előirányzat</t>
  </si>
  <si>
    <t>II. Felújítások</t>
  </si>
  <si>
    <t xml:space="preserve">      2. Hazai támogatásból, saját forrásból megvalósuló felújítások</t>
  </si>
  <si>
    <t xml:space="preserve">     1. Európai Uniós támogatásból megvalósuló felújítások</t>
  </si>
  <si>
    <t>IV. Felhalmozási célú céltartalék</t>
  </si>
  <si>
    <t xml:space="preserve">    1. Többcélú kistérségi társulásnak és költségvetési szerveinek</t>
  </si>
  <si>
    <t xml:space="preserve">    1. Vállalkozásoknak</t>
  </si>
  <si>
    <t xml:space="preserve">    2. Háztartartásoknak </t>
  </si>
  <si>
    <t xml:space="preserve">            862 102 Háziorvosi ügyeleti ellátás</t>
  </si>
  <si>
    <t xml:space="preserve">            869 031 Egészségügyi laboratóriumi szolgáltatás</t>
  </si>
  <si>
    <t xml:space="preserve">    3. Civil szervezeteknek (890 301)</t>
  </si>
  <si>
    <t xml:space="preserve">     2. Felhalmozási célú pénzeszközátvétel</t>
  </si>
  <si>
    <t>I. Beruházások</t>
  </si>
  <si>
    <t xml:space="preserve">      1. Európai Uniós támogatásból megvalósuló beruházások</t>
  </si>
  <si>
    <t xml:space="preserve">      2. Hazai támogatásból, saját forrásból megvalósuló beruházások</t>
  </si>
  <si>
    <t>I. Intézményi működési bevételek</t>
  </si>
  <si>
    <t xml:space="preserve">           Igazgatási szolgáltatások bevétele     </t>
  </si>
  <si>
    <t xml:space="preserve">           Felügyeleti jellegű tevékenység díjbevételel            </t>
  </si>
  <si>
    <t xml:space="preserve">           Bírságból származó bevételek        </t>
  </si>
  <si>
    <t xml:space="preserve">    1. Hatósági jogkörhöz köthető működési bevétel</t>
  </si>
  <si>
    <t xml:space="preserve">     2. Intézményi működéshez kapcsolódó egyéb bevételek</t>
  </si>
  <si>
    <t xml:space="preserve">     3. Intézmények egyéb sajátos bevételei</t>
  </si>
  <si>
    <t xml:space="preserve">            Kötbér, egyéb kártérítés bevételei</t>
  </si>
  <si>
    <t xml:space="preserve">            Egyéb sajátos bevételek</t>
  </si>
  <si>
    <t xml:space="preserve">     4. Továbbszámlázott szolgáltatások bevételei</t>
  </si>
  <si>
    <t xml:space="preserve">     5. Kamatbevételek</t>
  </si>
  <si>
    <t xml:space="preserve">     6. Áfa bevételek, visszatérülések</t>
  </si>
  <si>
    <t xml:space="preserve">           Áru- és készletértékesítés bevétele</t>
  </si>
  <si>
    <t xml:space="preserve">           Szolgáltatások bevétele</t>
  </si>
  <si>
    <t xml:space="preserve">            Bérleti és lízingdíj bevételek                                                           </t>
  </si>
  <si>
    <r>
      <t xml:space="preserve">           Egyéb sajátos bevételek </t>
    </r>
    <r>
      <rPr>
        <sz val="8"/>
        <rFont val="Times New Roman"/>
        <family val="1"/>
      </rPr>
      <t>(intézményi ellátási díj, közterület használat)</t>
    </r>
  </si>
  <si>
    <t xml:space="preserve">           1.4. Központosított előirányzat (IFA bevétel állami támogatása)</t>
  </si>
  <si>
    <t xml:space="preserve">           1.5. Helyi önkormányzatok kiegészítő támogatásai</t>
  </si>
  <si>
    <t xml:space="preserve">     5. Helyi önkormányzatok kiegészítő támogatásai</t>
  </si>
  <si>
    <t>Felhalmozási célú hitel törlesztés</t>
  </si>
  <si>
    <t xml:space="preserve">        862 231 Foglalkozás-egészségügyi alapellátás</t>
  </si>
  <si>
    <t xml:space="preserve">        862 301 Fogorvosi alapellátás</t>
  </si>
  <si>
    <t>91.</t>
  </si>
  <si>
    <t>93.</t>
  </si>
  <si>
    <t>46.</t>
  </si>
  <si>
    <t>981.</t>
  </si>
  <si>
    <t>941.</t>
  </si>
  <si>
    <t>1.</t>
  </si>
  <si>
    <t>Személyi juttatás</t>
  </si>
  <si>
    <t>51-52.</t>
  </si>
  <si>
    <t>53.</t>
  </si>
  <si>
    <t>58.</t>
  </si>
  <si>
    <t>37.</t>
  </si>
  <si>
    <t>Szak-
feladatok</t>
  </si>
  <si>
    <t>Szakfeladat megnevezése</t>
  </si>
  <si>
    <t>54-57.</t>
  </si>
  <si>
    <t>Beruházás</t>
  </si>
  <si>
    <t>Felújítás</t>
  </si>
  <si>
    <t>Feladat
finanszírozás</t>
  </si>
  <si>
    <t xml:space="preserve">           Kulturális feladatok támogatása</t>
  </si>
  <si>
    <t xml:space="preserve">           Működés általános támogatása (hivatali működtetés, településüzemeltetés)</t>
  </si>
  <si>
    <t xml:space="preserve">   1. Személyi jellegű kiadások</t>
  </si>
  <si>
    <t xml:space="preserve">   2. Munkáltatót terhelő kiadások</t>
  </si>
  <si>
    <t xml:space="preserve">   3. Dologi kiadások</t>
  </si>
  <si>
    <t xml:space="preserve">            1. Beruházások</t>
  </si>
  <si>
    <t xml:space="preserve">            841 907 Pénzügyi Gondnokság iroda működtetés</t>
  </si>
  <si>
    <t xml:space="preserve">            841 126 Kistérségi Társulás tagdíj (500 Ft/fő)</t>
  </si>
  <si>
    <t xml:space="preserve">            841 143 Belső ellenőrzés</t>
  </si>
  <si>
    <t xml:space="preserve">     Megbízási díj</t>
  </si>
  <si>
    <t>III. Év végi tervezett működési célú pénzmaradvány</t>
  </si>
  <si>
    <r>
      <t xml:space="preserve">            </t>
    </r>
    <r>
      <rPr>
        <sz val="10"/>
        <rFont val="Times New Roman"/>
        <family val="1"/>
      </rPr>
      <t>1. Önkormányzat működési kiadásai</t>
    </r>
  </si>
  <si>
    <t xml:space="preserve">                   Hivatali működés támogatása</t>
  </si>
  <si>
    <t xml:space="preserve">                   Település üzemeltetés</t>
  </si>
  <si>
    <r>
      <t xml:space="preserve">     4. Központosított előirányzat </t>
    </r>
  </si>
  <si>
    <t xml:space="preserve">     Képviselők tiszteletdíja</t>
  </si>
  <si>
    <t xml:space="preserve">     Könyv, folyóirat</t>
  </si>
  <si>
    <t xml:space="preserve">     Gáz</t>
  </si>
  <si>
    <t xml:space="preserve">     Áram</t>
  </si>
  <si>
    <t xml:space="preserve">     Postaköltség</t>
  </si>
  <si>
    <t xml:space="preserve">     Szemétszállítás</t>
  </si>
  <si>
    <t xml:space="preserve">     Bankköltség</t>
  </si>
  <si>
    <t>Önkormányzati jogalkotás összesen</t>
  </si>
  <si>
    <t xml:space="preserve">     Lomtalanítás</t>
  </si>
  <si>
    <t>Községgazdálkodás összesen</t>
  </si>
  <si>
    <t xml:space="preserve">     Víz- és csatorna díj</t>
  </si>
  <si>
    <t>Temető fenntartás összesen</t>
  </si>
  <si>
    <t>Közvilágítás összesen</t>
  </si>
  <si>
    <t xml:space="preserve">     Karbantartás</t>
  </si>
  <si>
    <t xml:space="preserve">            562 919 Pénzügyi Gondnokság konyha működtetés </t>
  </si>
  <si>
    <t xml:space="preserve">    2. 841 907 Közös hivatal működésére állami támogatás átadás</t>
  </si>
  <si>
    <t xml:space="preserve">       II. Felhalmozási kiadások </t>
  </si>
  <si>
    <t>Kereki Község Önkormányzatának 2013. évi bevételei szakfeladatonként</t>
  </si>
  <si>
    <r>
      <t xml:space="preserve">                                                   </t>
    </r>
    <r>
      <rPr>
        <b/>
        <i/>
        <u val="single"/>
        <sz val="12"/>
        <rFont val="Times New Roman"/>
        <family val="1"/>
      </rPr>
      <t xml:space="preserve">Kereki Község Önkormányzatának </t>
    </r>
  </si>
  <si>
    <t>2012. évi előirányzat</t>
  </si>
  <si>
    <t xml:space="preserve">     Polgármester illetménye</t>
  </si>
  <si>
    <t xml:space="preserve">     Alpolgármester tiszteletdíja</t>
  </si>
  <si>
    <t>Munkaadót terhelő járulék</t>
  </si>
  <si>
    <t xml:space="preserve">     Irodaszer</t>
  </si>
  <si>
    <t xml:space="preserve">     Gyógyszer, vegyszer</t>
  </si>
  <si>
    <t xml:space="preserve">     Kis értékű tárgyi eszk. </t>
  </si>
  <si>
    <t xml:space="preserve">     Munkaruha, védőruha</t>
  </si>
  <si>
    <t xml:space="preserve">     Tisztítószerek </t>
  </si>
  <si>
    <t xml:space="preserve">     Internet szolgáltatás, kábeltévé</t>
  </si>
  <si>
    <t xml:space="preserve">     Kéményseprés</t>
  </si>
  <si>
    <t xml:space="preserve">     Honlap üzemeltetés</t>
  </si>
  <si>
    <t xml:space="preserve">     Áfa </t>
  </si>
  <si>
    <t xml:space="preserve">     Továbbszámlázott kiadások </t>
  </si>
  <si>
    <t xml:space="preserve">     Belföldi kiküldetés</t>
  </si>
  <si>
    <t xml:space="preserve">     Reprezentáció</t>
  </si>
  <si>
    <t xml:space="preserve">     Kamatkiadások</t>
  </si>
  <si>
    <t xml:space="preserve">     Biztosítási díj</t>
  </si>
  <si>
    <t xml:space="preserve">     Reklám- és propaganda</t>
  </si>
  <si>
    <t xml:space="preserve">     Kereki Hírek</t>
  </si>
  <si>
    <t xml:space="preserve">     Egyéb különféle dologi kiadások</t>
  </si>
  <si>
    <t xml:space="preserve">     Felsőfokú okt.-ban részesülők támogatása</t>
  </si>
  <si>
    <t xml:space="preserve">     Adók, díjak, pályázati díj, térképek</t>
  </si>
  <si>
    <t>Dologi összesen</t>
  </si>
  <si>
    <t xml:space="preserve">841 403 Város és községgazdálkodás                     </t>
  </si>
  <si>
    <t xml:space="preserve">     Közalkalmazottak illetménye (3 fő)</t>
  </si>
  <si>
    <t xml:space="preserve">     Étkezési hozzájárulás (5000 Ft/hó)</t>
  </si>
  <si>
    <t xml:space="preserve">     Kenő- és hajtóanyag</t>
  </si>
  <si>
    <t xml:space="preserve">     Vegyszer</t>
  </si>
  <si>
    <t xml:space="preserve">     Kis értékű tárgyi eszköz</t>
  </si>
  <si>
    <t xml:space="preserve">     Egyéb anyag</t>
  </si>
  <si>
    <t xml:space="preserve">     Tisztítószer</t>
  </si>
  <si>
    <t xml:space="preserve">     Gázdíj, áramdíj</t>
  </si>
  <si>
    <t xml:space="preserve">     Karbantartás, kisjavitás</t>
  </si>
  <si>
    <t xml:space="preserve">     Hóeltakarítás</t>
  </si>
  <si>
    <t xml:space="preserve">     Adók, díjak, kártérítés</t>
  </si>
  <si>
    <t xml:space="preserve">     Egyéb dologi kiadások</t>
  </si>
  <si>
    <t xml:space="preserve">960 302 Köztemető fenntartás                             </t>
  </si>
  <si>
    <t xml:space="preserve">     Villamos energia</t>
  </si>
  <si>
    <t xml:space="preserve">841 402 Közvilágítási feladatok                              </t>
  </si>
  <si>
    <t xml:space="preserve">889 928 Falugondoki és tanyagondnoki szolgálat    </t>
  </si>
  <si>
    <t xml:space="preserve">     Falugondnok illetménye</t>
  </si>
  <si>
    <t xml:space="preserve">     Étkezési hozzájárulás</t>
  </si>
  <si>
    <t xml:space="preserve">     Munkaruha</t>
  </si>
  <si>
    <t xml:space="preserve">     Gyógyszer</t>
  </si>
  <si>
    <t xml:space="preserve">     Hajtó- és kenőanyagok</t>
  </si>
  <si>
    <t xml:space="preserve">     Egyéb üzemeltetés, fenntartás </t>
  </si>
  <si>
    <t xml:space="preserve">     Oktatás, továbbképzés</t>
  </si>
  <si>
    <t xml:space="preserve">     Biztosítási díjak</t>
  </si>
  <si>
    <t xml:space="preserve"> Falugondnoki szolgálat összesen</t>
  </si>
  <si>
    <t xml:space="preserve">    882 111 Rendszeres szociális segély                     </t>
  </si>
  <si>
    <t xml:space="preserve">    882 122 Átmeneti segély</t>
  </si>
  <si>
    <t xml:space="preserve">    882 123 Temetési segély                                </t>
  </si>
  <si>
    <t xml:space="preserve">    882 124 Rendkívüli gyermekvéd. támogatás          </t>
  </si>
  <si>
    <t>Eseti szociális ellátás összesen</t>
  </si>
  <si>
    <t xml:space="preserve">    Szociális étkeztetés költsége (vásárolt élelmezés)</t>
  </si>
  <si>
    <t xml:space="preserve">Működési kiadások összesen: </t>
  </si>
  <si>
    <t>910 123 Közművelődési könyvtár</t>
  </si>
  <si>
    <t xml:space="preserve">     Könyv beszerzés</t>
  </si>
  <si>
    <t xml:space="preserve">     Egyéb készletek</t>
  </si>
  <si>
    <t>Művelődési ház, könyvtár</t>
  </si>
  <si>
    <t xml:space="preserve">910 502 Közművelődési intézmények működtetése </t>
  </si>
  <si>
    <t>2012. évi     előirányzat</t>
  </si>
  <si>
    <t xml:space="preserve">     Kisértékű tárgyi eszköz beszerz.</t>
  </si>
  <si>
    <t xml:space="preserve">     Szállítás</t>
  </si>
  <si>
    <t xml:space="preserve">     Falunap, gyermeknap, öregek napja, szüreti bál </t>
  </si>
  <si>
    <t xml:space="preserve">     Kereki hagyományteremtő várjátékok</t>
  </si>
  <si>
    <t>Művelődési Ház összesen</t>
  </si>
  <si>
    <r>
      <t xml:space="preserve">                                          </t>
    </r>
    <r>
      <rPr>
        <b/>
        <i/>
        <u val="single"/>
        <sz val="12"/>
        <rFont val="Times New Roman"/>
        <family val="1"/>
      </rPr>
      <t>2013. évi működési kiadásai szakfeladatonként</t>
    </r>
  </si>
  <si>
    <t xml:space="preserve">                   Egyéb kötelező feladatok támogatása</t>
  </si>
  <si>
    <t xml:space="preserve">           Szociális ellátások igénylése alapján kapott állami tám. </t>
  </si>
  <si>
    <t xml:space="preserve">           Oktatás, szociális ellátás támogatása (előirányzat szerint)</t>
  </si>
  <si>
    <t xml:space="preserve">            851 011 Óvodai nevelés </t>
  </si>
  <si>
    <t>Ellátottak pénzbeni juttatásai</t>
  </si>
  <si>
    <t>Egyéb működési célú kiadások</t>
  </si>
  <si>
    <t>Működési célú kiadások</t>
  </si>
  <si>
    <t>Felhalmozási célú kiadások</t>
  </si>
  <si>
    <t>Egyéb felhalmozási célú kiadás</t>
  </si>
  <si>
    <t>III. Egyéb felhalmozási célú kiadások</t>
  </si>
  <si>
    <t xml:space="preserve">   4. Ellátottak pénzbeli juttatásai</t>
  </si>
  <si>
    <t xml:space="preserve">   5. Egyéb működési célú kiadások</t>
  </si>
  <si>
    <t>Működési célú kiadások, pénzeszközátadások</t>
  </si>
  <si>
    <t>I. Működési célú támogatások</t>
  </si>
  <si>
    <t xml:space="preserve">II. Működési célú pénzeszközátadások </t>
  </si>
  <si>
    <t>Működési célú kiadások, pénzeszközátadások összesen</t>
  </si>
  <si>
    <t xml:space="preserve">P é n z f o r g a l o m   n é l k ü l i   b e v é t e l e k </t>
  </si>
  <si>
    <t>P é n z f o r g a l o m   n é l k ü l i   b e v é t e l e k</t>
  </si>
  <si>
    <t>Költségvetési bevételek összesen</t>
  </si>
  <si>
    <t>Költségvetési bevételek mindösszesen</t>
  </si>
  <si>
    <t xml:space="preserve">            3. Egyéb felhalmozási célú kiadások</t>
  </si>
  <si>
    <t xml:space="preserve">           1. Működési célú hitel törlesztés (éven belüli likvid hitel)</t>
  </si>
  <si>
    <t xml:space="preserve">           2. Felhalmozási célú hitel törlesztés</t>
  </si>
  <si>
    <t xml:space="preserve">           3. Egyéb finanszírozás kiadásai</t>
  </si>
  <si>
    <t>Költségvetési kiadások mindösszesen</t>
  </si>
  <si>
    <t>Működési bevételek összesen</t>
  </si>
  <si>
    <t>Működési bevételek mindösszesen</t>
  </si>
  <si>
    <t>Működési kiadások mindösszesen</t>
  </si>
  <si>
    <t xml:space="preserve">     1. Elkülönített állami pénzalap (Fejezeti kezelésű előirányzatból (Munkaügyi központ))</t>
  </si>
  <si>
    <t xml:space="preserve">     2. Társadalombiztosítás pénzügyi alap</t>
  </si>
  <si>
    <t>Működési célú bevételek</t>
  </si>
  <si>
    <t>Intézményi működési bevételek</t>
  </si>
  <si>
    <t>Sajátos működési bevételek</t>
  </si>
  <si>
    <t>Központi alrendszerből származó bevételek</t>
  </si>
  <si>
    <t>Egyéb állami támogatás</t>
  </si>
  <si>
    <t>Működési célú pénzeszköz átvétel</t>
  </si>
  <si>
    <t>Működési célú bevételek összesen</t>
  </si>
  <si>
    <t>Működési célú pénz
maradvány</t>
  </si>
  <si>
    <t>Felhalmozási célú bevételek</t>
  </si>
  <si>
    <t>Sajátos felhalmozási bevételek</t>
  </si>
  <si>
    <t>Felhalmozási célú pénzeszköz átvétel</t>
  </si>
  <si>
    <t>Fejlesztési célú támogatások</t>
  </si>
  <si>
    <t>Fejlesztési célú pénz
maradvány</t>
  </si>
  <si>
    <t>Felhalmozási célú bevételek összesen</t>
  </si>
  <si>
    <t xml:space="preserve">        Együtt Kerekiért Egyesület</t>
  </si>
  <si>
    <t xml:space="preserve">        Sportegyesület</t>
  </si>
  <si>
    <t xml:space="preserve">        Falugondnokok Egyesülete</t>
  </si>
  <si>
    <t xml:space="preserve">        Polgárőrség</t>
  </si>
  <si>
    <t xml:space="preserve">        Munka és tűzvédelmi társulás</t>
  </si>
  <si>
    <t>I. Működési célú hitel törlesztés</t>
  </si>
  <si>
    <t xml:space="preserve">     Polgármester költségátalánya</t>
  </si>
  <si>
    <t xml:space="preserve">     Alpolgármester költségátalánya</t>
  </si>
  <si>
    <t xml:space="preserve">     Szociális hozzájárulási adó</t>
  </si>
  <si>
    <t xml:space="preserve">    Szociális hozzájárulási adó</t>
  </si>
  <si>
    <t xml:space="preserve">    Áfa</t>
  </si>
  <si>
    <t xml:space="preserve">     Épület karbantartás</t>
  </si>
  <si>
    <t xml:space="preserve">      Rendezési terv módosítás</t>
  </si>
  <si>
    <t xml:space="preserve">     Út karbantartás</t>
  </si>
  <si>
    <t xml:space="preserve">            611 020 Kistérségi TV</t>
  </si>
  <si>
    <t>Költségvetési kiadások összesen</t>
  </si>
  <si>
    <t>Működési kiadások összesen</t>
  </si>
  <si>
    <t xml:space="preserve">       1. Működési célú hitel</t>
  </si>
  <si>
    <t>522 110 Közutak,hidak üzemeltetése, fenntartása</t>
  </si>
  <si>
    <t xml:space="preserve">        Kistérségi Turisztikai Egyesület tagdíj</t>
  </si>
  <si>
    <t xml:space="preserve">        Dél-Balatoni Vizitársulat tagdíj</t>
  </si>
  <si>
    <t xml:space="preserve">     Kártérítési összeg és ügyvédi munkadíj</t>
  </si>
  <si>
    <r>
      <t xml:space="preserve">     Enerin Kft.</t>
    </r>
    <r>
      <rPr>
        <sz val="8"/>
        <rFont val="Arial CE"/>
        <family val="0"/>
      </rPr>
      <t xml:space="preserve"> (közvilágítási berendezések havi 61600 Ft díja alapján)</t>
    </r>
  </si>
  <si>
    <t>Önkormányzat/
intézmények/feladatok besorolása</t>
  </si>
  <si>
    <t>Munkaadót terhelő jár., szoc. hozzájárulási adó</t>
  </si>
  <si>
    <t>Kötelező önk.-i feladatok</t>
  </si>
  <si>
    <t>Községgazdálkodás</t>
  </si>
  <si>
    <t>Közvilágítás</t>
  </si>
  <si>
    <t>Átmeneti segély</t>
  </si>
  <si>
    <t>Ápolási díj</t>
  </si>
  <si>
    <t>Temetési segély</t>
  </si>
  <si>
    <t>Rendkívüli gyermekvédelmi t.</t>
  </si>
  <si>
    <t>Egyéb önkormányzati eseti ell.</t>
  </si>
  <si>
    <t>Szociális étkeztetés</t>
  </si>
  <si>
    <t>Közművelődési intézmény műk.</t>
  </si>
  <si>
    <t>Könyvtár</t>
  </si>
  <si>
    <t>Óvodai nevelés</t>
  </si>
  <si>
    <t>Családsegítés, gyermekjóléti fel.</t>
  </si>
  <si>
    <t>Házi segítségnyújtás</t>
  </si>
  <si>
    <t>Jelzőrendszeres házi segítségny.</t>
  </si>
  <si>
    <t>Pénzügyi Gondokság iroda műk.</t>
  </si>
  <si>
    <t>Kistérségi TV</t>
  </si>
  <si>
    <t>Háziorvosi ügyelet</t>
  </si>
  <si>
    <t>Pénzügyi Gondonkság konyha működtetés</t>
  </si>
  <si>
    <t>Belső ellenőrzés</t>
  </si>
  <si>
    <t>Közös hivatali működésre átadás</t>
  </si>
  <si>
    <t>Gyermekorvos</t>
  </si>
  <si>
    <t>Foglalkozás-eü-i ellátás</t>
  </si>
  <si>
    <t>Fogorvosi ellátás</t>
  </si>
  <si>
    <t>Civil szervezeteknek átadás</t>
  </si>
  <si>
    <t>Államigazgatási feladatok</t>
  </si>
  <si>
    <t>Rendszeres szoc.segély, FHT</t>
  </si>
  <si>
    <t>Nem kötelező önkormányzati feladatok</t>
  </si>
  <si>
    <t>Önkormányzati jogalkotás</t>
  </si>
  <si>
    <t>Falugondnoki szolgálat</t>
  </si>
  <si>
    <t>Laboratórium</t>
  </si>
  <si>
    <t>Kistérségi Társulás tagdíj</t>
  </si>
  <si>
    <t>Kereki Község Önkormányzatának 2013. évi kiadásai szakfeladatonként</t>
  </si>
  <si>
    <t xml:space="preserve">     Munkaadót terhelő járulék</t>
  </si>
  <si>
    <t>890 442 Közfoglalkoztatás</t>
  </si>
  <si>
    <t>Közutak, hidak fenntartása összesen</t>
  </si>
  <si>
    <t>Közfoglalkoztatás összesen</t>
  </si>
  <si>
    <t>Köztemető fenntartás</t>
  </si>
  <si>
    <t>Közfoglalkoztatás</t>
  </si>
  <si>
    <t xml:space="preserve">     Személyi jellegű kiadások (1 fő)</t>
  </si>
  <si>
    <t xml:space="preserve">    882 129 Egyéb önkormányzati pénzbeni ellátás</t>
  </si>
  <si>
    <t xml:space="preserve">            889 924 Családsegítés, gyermekjóléti feladatok</t>
  </si>
  <si>
    <t xml:space="preserve">            889 922 Házi segítségnyújtás</t>
  </si>
  <si>
    <t xml:space="preserve">            889 923 Jelzőrendszeres házi segítésnyújtás</t>
  </si>
  <si>
    <t xml:space="preserve">     Cafeteria</t>
  </si>
  <si>
    <t xml:space="preserve">    882 115 Ápolási díj</t>
  </si>
  <si>
    <t>Ellátottak pénzbeni juttatása</t>
  </si>
  <si>
    <t>Közutak, hidak üzemeltetése</t>
  </si>
  <si>
    <t>VI. Költségvetési hiány (elvárt bevétel, 
működőképesség megőrzését szolgáló kiegészítő támogatás)</t>
  </si>
  <si>
    <t>2011. évi teljesítés</t>
  </si>
  <si>
    <t>2012. évi várható teljesítés</t>
  </si>
  <si>
    <t>I. Közhatalmi bevételek</t>
  </si>
  <si>
    <t>VI. Költségvetési működési hiány (elvárt bevétel, 
működőképesség megőrzését szolgáló kiegészítő támogatás)</t>
  </si>
  <si>
    <t>Beszámítás összege</t>
  </si>
  <si>
    <t>Önkormányzatok elszámolásai</t>
  </si>
  <si>
    <t xml:space="preserve">     Egészségügyi hozzájárulás</t>
  </si>
  <si>
    <t xml:space="preserve">     Előző évi maradvány viszafizetés</t>
  </si>
  <si>
    <t xml:space="preserve">     Egyéb dologi kiadások, falunap</t>
  </si>
  <si>
    <t xml:space="preserve">            Bálványos Község Önkormányzata</t>
  </si>
  <si>
    <t xml:space="preserve">            TKT Nefela tagdíj</t>
  </si>
  <si>
    <t xml:space="preserve">     Közlekedési hozzájárulás</t>
  </si>
  <si>
    <t xml:space="preserve">     Állományba nem tartozó juttatásai</t>
  </si>
  <si>
    <r>
      <t xml:space="preserve">     </t>
    </r>
    <r>
      <rPr>
        <sz val="10"/>
        <rFont val="Arial CE"/>
        <family val="0"/>
      </rPr>
      <t>Start kártyával rendelkező járulék fizetése</t>
    </r>
  </si>
  <si>
    <t>862101 Háziorvosi alapellátás</t>
  </si>
  <si>
    <t>2013.évi eredeti előirányzat</t>
  </si>
  <si>
    <t>2013.évi módosított előirányzat</t>
  </si>
  <si>
    <t xml:space="preserve">     Egyéb anyag beszerzés</t>
  </si>
  <si>
    <t xml:space="preserve">     Karbantartás, kisjavítás</t>
  </si>
  <si>
    <t>Háziorvosi alapellátás</t>
  </si>
  <si>
    <t xml:space="preserve">        869 042 Ifjusági egészségügyi , gyermekorvos</t>
  </si>
  <si>
    <t xml:space="preserve">    882 112 Decemberi jogosultság időskorúak támogatása</t>
  </si>
  <si>
    <t xml:space="preserve">    882 113 Lakásfenntartási támogatás</t>
  </si>
  <si>
    <t xml:space="preserve">    882 116 Ápolási díj méltányossági alapon</t>
  </si>
  <si>
    <t xml:space="preserve"> 889 921  Szociális étkeztetés</t>
  </si>
  <si>
    <t xml:space="preserve">     Irodaszer, nyomtatvány</t>
  </si>
  <si>
    <t xml:space="preserve">     Egyéb befizetési kötelezettség</t>
  </si>
  <si>
    <t xml:space="preserve">        Vöröskereszt</t>
  </si>
  <si>
    <t xml:space="preserve">        Mártírok és Hősök Közalapítvány</t>
  </si>
  <si>
    <t xml:space="preserve">     Mobil</t>
  </si>
  <si>
    <t>Pénzügyi Gondonkság konyha m.</t>
  </si>
  <si>
    <t xml:space="preserve">Bálványos Község Önkor. </t>
  </si>
  <si>
    <t>TKT. Nefala tagdíj</t>
  </si>
  <si>
    <t>Lakásfenntartási támogatás</t>
  </si>
  <si>
    <t>Ápolási díj méltányossági a.</t>
  </si>
  <si>
    <t>Decemberi jog.időskori járadék</t>
  </si>
  <si>
    <t>Függő átfutó kiadás</t>
  </si>
  <si>
    <t>Önkormányzati lalások lakbérb.</t>
  </si>
  <si>
    <t>Nem lakóingatlan bérbeadás</t>
  </si>
  <si>
    <t>Köztemetés</t>
  </si>
  <si>
    <t>Függő átfutó bevétel</t>
  </si>
  <si>
    <t xml:space="preserve">     Függő átfutó kiadás</t>
  </si>
  <si>
    <t xml:space="preserve">    Függő átfutó bevétel</t>
  </si>
  <si>
    <t xml:space="preserve">     Függő átfutó bevétel</t>
  </si>
  <si>
    <t xml:space="preserve">         Függő átfutó kiadás</t>
  </si>
  <si>
    <t xml:space="preserve">    882 123 Köztemetés</t>
  </si>
  <si>
    <t xml:space="preserve">        Viziközmű Társulat</t>
  </si>
  <si>
    <t xml:space="preserve">     Munkaruha,védőruha</t>
  </si>
  <si>
    <t>Időkorúak járuléka</t>
  </si>
  <si>
    <t xml:space="preserve">     3. Működési támogatás kistérségtől</t>
  </si>
  <si>
    <t xml:space="preserve">           Szerketzetátalakítási tartalék</t>
  </si>
  <si>
    <t xml:space="preserve">           Működési célú támogatás bevétele</t>
  </si>
  <si>
    <t>IV. Tartós részesedés, osztalék</t>
  </si>
  <si>
    <t>V. Átvett pénzeszközök</t>
  </si>
  <si>
    <t>VI. Előző évi működési célú pénzmaradvány</t>
  </si>
  <si>
    <t>IV.. Tartós részesedés, osztalék</t>
  </si>
  <si>
    <t>V. Véglegesen átvett pénzeszközök</t>
  </si>
  <si>
    <t>VI. Támogatási kölcsönök visszatérülése,
értékpapírok értékesítésének bevétele</t>
  </si>
  <si>
    <t>VII. Előző évi pénzmaradvány igénybevétele</t>
  </si>
  <si>
    <r>
      <t xml:space="preserve">                                       </t>
    </r>
    <r>
      <rPr>
        <b/>
        <i/>
        <u val="single"/>
        <sz val="14"/>
        <rFont val="Times New Roman"/>
        <family val="1"/>
      </rPr>
      <t>2013. évi felhalmozási célú bevételei és kiadásai</t>
    </r>
  </si>
  <si>
    <r>
      <t xml:space="preserve">                                                   </t>
    </r>
    <r>
      <rPr>
        <b/>
        <i/>
        <u val="single"/>
        <sz val="14"/>
        <rFont val="Times New Roman"/>
        <family val="1"/>
      </rPr>
      <t xml:space="preserve">Kereki Község Önkormányzatának </t>
    </r>
  </si>
  <si>
    <r>
      <t xml:space="preserve">                                                                 </t>
    </r>
    <r>
      <rPr>
        <b/>
        <i/>
        <u val="single"/>
        <sz val="12"/>
        <rFont val="Times New Roman"/>
        <family val="1"/>
      </rPr>
      <t xml:space="preserve">Kereki Község Önkormányzata </t>
    </r>
  </si>
  <si>
    <r>
      <t xml:space="preserve">                                                          </t>
    </r>
    <r>
      <rPr>
        <b/>
        <i/>
        <u val="single"/>
        <sz val="12"/>
        <rFont val="Times New Roman"/>
        <family val="1"/>
      </rPr>
      <t>2013. évi egyéb működési célú kiadásai</t>
    </r>
  </si>
  <si>
    <t>Telj.</t>
  </si>
  <si>
    <r>
      <t xml:space="preserve">                                              </t>
    </r>
    <r>
      <rPr>
        <b/>
        <i/>
        <u val="single"/>
        <sz val="14"/>
        <rFont val="Times New Roman"/>
        <family val="1"/>
      </rPr>
      <t xml:space="preserve">Kereki KözségÖnkormányzatának </t>
    </r>
  </si>
  <si>
    <r>
      <t xml:space="preserve">                                                   </t>
    </r>
    <r>
      <rPr>
        <b/>
        <i/>
        <u val="single"/>
        <sz val="14"/>
        <rFont val="Times New Roman"/>
        <family val="1"/>
      </rPr>
      <t>2013. évi összevont mérlege</t>
    </r>
  </si>
  <si>
    <r>
      <t xml:space="preserve">                                             </t>
    </r>
    <r>
      <rPr>
        <b/>
        <i/>
        <u val="single"/>
        <sz val="14"/>
        <rFont val="Times New Roman"/>
        <family val="1"/>
      </rPr>
      <t xml:space="preserve"> Kereki Község Önkormányzatának </t>
    </r>
  </si>
  <si>
    <r>
      <t xml:space="preserve">                                            </t>
    </r>
    <r>
      <rPr>
        <b/>
        <i/>
        <u val="single"/>
        <sz val="14"/>
        <rFont val="Times New Roman"/>
        <family val="1"/>
      </rPr>
      <t>2013. évi működési célú bevételei és kiadásai</t>
    </r>
  </si>
  <si>
    <t>Beszámoló
2013.12.31.</t>
  </si>
  <si>
    <t xml:space="preserve">     Számítástechnikai szolgáltatás</t>
  </si>
  <si>
    <t>teljesítés 12.31.</t>
  </si>
  <si>
    <t xml:space="preserve">      3. Egyéb közhatalmi bevételek</t>
  </si>
  <si>
    <t>(ezer Ft-ban)</t>
  </si>
  <si>
    <t xml:space="preserve">Befektetett eszközök
</t>
  </si>
  <si>
    <t xml:space="preserve">"0"-ra leírt
</t>
  </si>
  <si>
    <t>Immateriális javak</t>
  </si>
  <si>
    <t>Tárgyi eszközök</t>
  </si>
  <si>
    <t xml:space="preserve">   Ingatlanok és kapcs. vagyoni é.j.</t>
  </si>
  <si>
    <t xml:space="preserve">   Gépek, berendezések</t>
  </si>
  <si>
    <t xml:space="preserve">   Járművek</t>
  </si>
  <si>
    <t xml:space="preserve">   Beruházások, felújítások</t>
  </si>
  <si>
    <t>Befektetett pénzügyi eszközök</t>
  </si>
  <si>
    <t xml:space="preserve">    Részvények</t>
  </si>
  <si>
    <t xml:space="preserve">    Adott kölcsönök</t>
  </si>
  <si>
    <t>Befektetett eszközök összesen</t>
  </si>
  <si>
    <t xml:space="preserve">Forgóeszközök 
</t>
  </si>
  <si>
    <t>Készletek</t>
  </si>
  <si>
    <t>Követelések</t>
  </si>
  <si>
    <t>Értékpapírok</t>
  </si>
  <si>
    <t>Pénzeszközök</t>
  </si>
  <si>
    <t xml:space="preserve">      Pénztár, csekk</t>
  </si>
  <si>
    <t xml:space="preserve">      Bankszámla</t>
  </si>
  <si>
    <t xml:space="preserve">      Idegen pénzeszköz</t>
  </si>
  <si>
    <t>Egyéb aktív pénzügyi elszámolások</t>
  </si>
  <si>
    <t>Forgóeszközök összesen</t>
  </si>
  <si>
    <t>Eszközök mindösszesen:</t>
  </si>
  <si>
    <t xml:space="preserve">Források
</t>
  </si>
  <si>
    <t>Saját tőke</t>
  </si>
  <si>
    <t xml:space="preserve">     Tartós tőke</t>
  </si>
  <si>
    <t xml:space="preserve">     Tőkeváltozás</t>
  </si>
  <si>
    <t>Tartalékok</t>
  </si>
  <si>
    <t>Kötelezettségek</t>
  </si>
  <si>
    <t xml:space="preserve">   Hosszú lejáratú kötelezettségek</t>
  </si>
  <si>
    <t xml:space="preserve">   Rövid lejáratú kötelezettségek</t>
  </si>
  <si>
    <t xml:space="preserve">   Egyéb passzív pénzügyi elszámolások</t>
  </si>
  <si>
    <t>Források mindösszesen</t>
  </si>
  <si>
    <t xml:space="preserve">                           Kereki Község Önkormányzat vagyona - 2013. december 31.</t>
  </si>
  <si>
    <t xml:space="preserve">         Kereki Község Önkormányzata</t>
  </si>
  <si>
    <t xml:space="preserve">                   PÉNZMARADVÁNY-KIMUTATÁS           </t>
  </si>
  <si>
    <t xml:space="preserve"> Ezer forintban</t>
  </si>
  <si>
    <t>MEGNEVEZÉS</t>
  </si>
  <si>
    <t>Sorszám</t>
  </si>
  <si>
    <t>Előző</t>
  </si>
  <si>
    <t>Tárgy-</t>
  </si>
  <si>
    <t>Év</t>
  </si>
  <si>
    <t>A költségvetési bankszámlák záróegyenlegei</t>
  </si>
  <si>
    <t>Pénztárak és betétkönyvek záróegyenlegei</t>
  </si>
  <si>
    <t>Záró pénzkészlet (01+02)</t>
  </si>
  <si>
    <t>Forgatási célú finanszírozási műveletek egyenlege</t>
  </si>
  <si>
    <t>Költségvetési aktív kiegyenlítő elszámolások záróegyenlege</t>
  </si>
  <si>
    <r>
      <t>Passzív kiegyenlítő elszámolások záróegyenlege     (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</si>
  <si>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Költségvetési aktív átfutó elszámolások záróegyenlege</t>
  </si>
  <si>
    <r>
      <t>Passzív átfutó elszámolások záróegyenlege             (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</si>
  <si>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Aktív függő elszámolások záróegyenlege</t>
  </si>
  <si>
    <r>
      <t>Passzív függő elszámolások záróegyenlege             (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</si>
  <si>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Egyéb aktív és passzív pénzügyi elszámolások összesen   (04-05+06-07+08-09)</t>
  </si>
  <si>
    <r>
      <t xml:space="preserve">Előző évben (években) képzett tartalékok maradványa                     ( 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</si>
  <si>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Vállalkozási tevékenység pénzforgalmi eredménye    (-)</t>
  </si>
  <si>
    <r>
      <t>Tárgyévi helyesbített pénzmaradvány</t>
    </r>
    <r>
      <rPr>
        <sz val="9.5"/>
        <rFont val="Arial"/>
        <family val="2"/>
      </rPr>
      <t xml:space="preserve"> (03</t>
    </r>
    <r>
      <rPr>
        <sz val="9.5"/>
        <rFont val="Symbol"/>
        <family val="1"/>
      </rPr>
      <t>±</t>
    </r>
    <r>
      <rPr>
        <sz val="9.5"/>
        <rFont val="Arial"/>
        <family val="2"/>
      </rPr>
      <t>10-11-12)</t>
    </r>
  </si>
  <si>
    <r>
      <t xml:space="preserve">Intézményi költségvetési befizetés többlettámogatás miatt  </t>
    </r>
    <r>
      <rPr>
        <sz val="9.5"/>
        <rFont val="Arial"/>
        <family val="2"/>
      </rPr>
      <t>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</si>
  <si>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Költségvetési befizetés többlettámogatás miatt    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</si>
  <si>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 xml:space="preserve">Költségvetési kiutalás kiutalatlan intézményi támogatás miatt </t>
    </r>
    <r>
      <rPr>
        <sz val="9.5"/>
        <rFont val="Arial"/>
        <family val="2"/>
      </rPr>
      <t>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</si>
  <si>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Költségvetési kiutalás kiutalatlan támogatás miatt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</si>
  <si>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Pénzmaradványt terhelő elvonások                      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</si>
  <si>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Költségvetési pénzmaradvány</t>
    </r>
    <r>
      <rPr>
        <sz val="9.5"/>
        <rFont val="Arial"/>
        <family val="2"/>
      </rPr>
      <t xml:space="preserve"> (13</t>
    </r>
    <r>
      <rPr>
        <sz val="9.5"/>
        <rFont val="Symbol"/>
        <family val="1"/>
      </rPr>
      <t>±</t>
    </r>
    <r>
      <rPr>
        <sz val="9.5"/>
        <rFont val="Arial"/>
        <family val="2"/>
      </rPr>
      <t>14</t>
    </r>
    <r>
      <rPr>
        <sz val="9.5"/>
        <rFont val="Symbol"/>
        <family val="1"/>
      </rPr>
      <t>±</t>
    </r>
    <r>
      <rPr>
        <sz val="9.5"/>
        <rFont val="Arial"/>
        <family val="2"/>
      </rPr>
      <t>15</t>
    </r>
    <r>
      <rPr>
        <sz val="9.5"/>
        <rFont val="Symbol"/>
        <family val="1"/>
      </rPr>
      <t>±</t>
    </r>
    <r>
      <rPr>
        <sz val="9.5"/>
        <rFont val="Arial"/>
        <family val="2"/>
      </rPr>
      <t>16</t>
    </r>
    <r>
      <rPr>
        <sz val="9.5"/>
        <rFont val="Symbol"/>
        <family val="1"/>
      </rPr>
      <t>±</t>
    </r>
    <r>
      <rPr>
        <sz val="9.5"/>
        <rFont val="Arial"/>
        <family val="2"/>
      </rPr>
      <t>17</t>
    </r>
    <r>
      <rPr>
        <sz val="9.5"/>
        <rFont val="Symbol"/>
        <family val="1"/>
      </rPr>
      <t>±</t>
    </r>
    <r>
      <rPr>
        <sz val="9.5"/>
        <rFont val="Arial"/>
        <family val="2"/>
      </rPr>
      <t>18)</t>
    </r>
  </si>
  <si>
    <t>A vállalkozási tevékenység eredményéből alaptevékenység ellátására felhasznált összeg</t>
  </si>
  <si>
    <r>
      <t>Költségvetési pénzmaradványt külön jogszabály alapján módosító tétel                                                      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</si>
  <si>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Módosított pénzmaradvány</t>
    </r>
    <r>
      <rPr>
        <sz val="9.5"/>
        <rFont val="Arial"/>
        <family val="2"/>
      </rPr>
      <t xml:space="preserve"> (19+20</t>
    </r>
    <r>
      <rPr>
        <sz val="9.5"/>
        <rFont val="Symbol"/>
        <family val="1"/>
      </rPr>
      <t>±</t>
    </r>
    <r>
      <rPr>
        <sz val="9.5"/>
        <rFont val="Arial"/>
        <family val="2"/>
      </rPr>
      <t>21)</t>
    </r>
  </si>
  <si>
    <t>2013. év</t>
  </si>
  <si>
    <r>
      <t xml:space="preserve">Könyv szerinti </t>
    </r>
    <r>
      <rPr>
        <b/>
        <i/>
        <sz val="10"/>
        <rFont val="Arial CE"/>
        <family val="2"/>
      </rPr>
      <t>bruttó</t>
    </r>
    <r>
      <rPr>
        <b/>
        <sz val="10"/>
        <rFont val="Arial CE"/>
        <family val="2"/>
      </rPr>
      <t xml:space="preserve">  
2013.01.01.  2013.12.31.</t>
    </r>
  </si>
  <si>
    <t>Könyv szerinti nettó érték 
2013.01.01.  2013.12.31</t>
  </si>
  <si>
    <t>2013.01.01.</t>
  </si>
  <si>
    <t>2013.12.31.</t>
  </si>
  <si>
    <t>III. Központi alrendszerből származó bevételek</t>
  </si>
  <si>
    <t>Telj.%</t>
  </si>
  <si>
    <r>
      <t xml:space="preserve">  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</si>
  <si>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 xml:space="preserve">                      ezer Ft-ban</t>
  </si>
  <si>
    <t>Többéves kihatással járó feladatok</t>
  </si>
  <si>
    <t>Összes kiadás</t>
  </si>
  <si>
    <t>1. Beruházások</t>
  </si>
  <si>
    <t>2. Felújítások</t>
  </si>
  <si>
    <t>-</t>
  </si>
  <si>
    <t>3. Egyéb felhalmozási kiadások</t>
  </si>
  <si>
    <t>Összesen</t>
  </si>
  <si>
    <t>Adósságot keletkeztető ügylet
(kiadás)
Stabilitási tv. 3.§ (1) bek.</t>
  </si>
  <si>
    <t>Felvétel éve</t>
  </si>
  <si>
    <t>Összege</t>
  </si>
  <si>
    <t>Futamidő (fizetési kötelezettség)</t>
  </si>
  <si>
    <t>Adósságot keletkeztető ügyletnél figyelembe veendő bevételek (Stabilitási tv. 45.§ (1) a., 10.§ (3) bek. szerint)</t>
  </si>
  <si>
    <t>Várható saját bevételek</t>
  </si>
  <si>
    <r>
      <t xml:space="preserve">                                              </t>
    </r>
    <r>
      <rPr>
        <b/>
        <i/>
        <u val="single"/>
        <sz val="12"/>
        <rFont val="Arial CE"/>
        <family val="0"/>
      </rPr>
      <t xml:space="preserve">Kereki Község </t>
    </r>
    <r>
      <rPr>
        <b/>
        <i/>
        <u val="single"/>
        <sz val="12"/>
        <rFont val="Arial CE"/>
        <family val="2"/>
      </rPr>
      <t xml:space="preserve">Önkormányzatának </t>
    </r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</si>
  <si>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Kereki Község </t>
    </r>
    <r>
      <rPr>
        <b/>
        <i/>
        <u val="single"/>
        <sz val="12"/>
        <rFont val="Arial CE"/>
        <family val="2"/>
      </rPr>
      <t xml:space="preserve">Önkormányzatának </t>
    </r>
  </si>
  <si>
    <t>2013. évi adósságot keletkeztető ügyleteiből eredő fizetési kötelezettségei</t>
  </si>
  <si>
    <t>6. melléklet a 4/2014.(V.15.) önkormányzati rendelethez</t>
  </si>
  <si>
    <t>2. melléklet a 4/2014.(V.15.) önkormányzati rendelethez</t>
  </si>
  <si>
    <t>1. melléklet a 4/2014.(V.15.) önkormányzati rendelethez</t>
  </si>
  <si>
    <t>3. melléklet a 4/2014.(V.15.) önkormányzati rendelethez</t>
  </si>
  <si>
    <t>4. melléklet a 4/2014.(V.15.9 önkormnyzati rendelethez</t>
  </si>
  <si>
    <t>5. melléklet a 4/2014.(V.15.) önkormányzati rendelethez</t>
  </si>
  <si>
    <t>5.1. melléklet a 4/2014.(V.15.) önkormányzati rendelethez</t>
  </si>
  <si>
    <t>5.2. melléklet a 4/2014.(V.15.)önkormányzati rendelethez</t>
  </si>
  <si>
    <t>5.3. melléklet a 4/2014.(V.15.) önkormányzati rendelethez</t>
  </si>
  <si>
    <t>7. melléklet a 4/2014.(V.15.) önkormányzati rendelethez</t>
  </si>
  <si>
    <t>8. melléklet a 4/2014.(V.15.) önkormányzati rendelethez</t>
  </si>
  <si>
    <t>9. melléklet a 4/2014.(V.15.) önkormányzati rendelethez</t>
  </si>
  <si>
    <t>10. melléklet a 4/2014.(V.15.)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</si>
</sst>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EURO&quot;;\-#,##0\ &quot;EURO&quot;"/>
    <numFmt numFmtId="171" formatCode="#,##0\ &quot;EURO&quot;;[Red]\-#,##0\ &quot;EURO&quot;"/>
    <numFmt numFmtId="172" formatCode="#,##0.00\ &quot;EURO&quot;;\-#,##0.00\ &quot;EURO&quot;"/>
    <numFmt numFmtId="173" formatCode="#,##0.00\ &quot;EURO&quot;;[Red]\-#,##0.00\ &quot;EURO&quot;"/>
    <numFmt numFmtId="174" formatCode="_-* #,##0\ &quot;EURO&quot;_-;\-* #,##0\ &quot;EURO&quot;_-;_-* &quot;-&quot;\ &quot;EURO&quot;_-;_-@_-"/>
    <numFmt numFmtId="175" formatCode="_-* #,##0\ _E_U_R_O_-;\-* #,##0\ _E_U_R_O_-;_-* &quot;-&quot;\ _E_U_R_O_-;_-@_-"/>
    <numFmt numFmtId="176" formatCode="_-* #,##0.00\ &quot;EURO&quot;_-;\-* #,##0.00\ &quot;EURO&quot;_-;_-* &quot;-&quot;??\ &quot;EURO&quot;_-;_-@_-"/>
    <numFmt numFmtId="177" formatCode="_-* #,##0.00\ _E_U_R_O_-;\-* #,##0.00\ _E_U_R_O_-;_-* &quot;-&quot;??\ _E_U_R_O_-;_-@_-"/>
    <numFmt numFmtId="178" formatCode="#,##0.0"/>
    <numFmt numFmtId="179" formatCode="#,##0\ &quot;Ft&quot;"/>
    <numFmt numFmtId="180" formatCode="#,##0_ ;\-#,##0\ "/>
    <numFmt numFmtId="181" formatCode="#,##0;[Red]#,##0"/>
    <numFmt numFmtId="182" formatCode="#,##0.0\ &quot;Ft&quot;"/>
    <numFmt numFmtId="183" formatCode="_-* #,##0.0\ _F_t_-;\-* #,##0.0\ _F_t_-;_-* &quot;-&quot;??\ _F_t_-;_-@_-"/>
    <numFmt numFmtId="184" formatCode="_-* #,##0\ _F_t_-;\-* #,##0\ _F_t_-;_-* &quot;-&quot;??\ _F_t_-;_-@_-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1"/>
      <name val="Times New Roman"/>
      <family val="1"/>
    </font>
    <font>
      <sz val="11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sz val="10"/>
      <name val="Arial Black"/>
      <family val="2"/>
    </font>
    <font>
      <sz val="12"/>
      <name val="Times New Roman"/>
      <family val="1"/>
    </font>
    <font>
      <sz val="9"/>
      <name val="Arial CE"/>
      <family val="0"/>
    </font>
    <font>
      <sz val="12"/>
      <name val="Arial CE"/>
      <family val="2"/>
    </font>
    <font>
      <b/>
      <sz val="13.5"/>
      <name val="Arial"/>
      <family val="2"/>
    </font>
    <font>
      <sz val="9.5"/>
      <name val="Arial"/>
      <family val="2"/>
    </font>
    <font>
      <sz val="11.5"/>
      <name val="Arial"/>
      <family val="2"/>
    </font>
    <font>
      <sz val="8.5"/>
      <name val="Arial"/>
      <family val="2"/>
    </font>
    <font>
      <sz val="10.5"/>
      <name val="Arial"/>
      <family val="2"/>
    </font>
    <font>
      <b/>
      <sz val="11.5"/>
      <name val="Arial"/>
      <family val="2"/>
    </font>
    <font>
      <sz val="12"/>
      <name val="Arial"/>
      <family val="2"/>
    </font>
    <font>
      <sz val="9.5"/>
      <name val="Symbol"/>
      <family val="1"/>
    </font>
    <font>
      <sz val="11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i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6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14" fillId="35" borderId="0" xfId="0" applyFont="1" applyFill="1" applyAlignment="1">
      <alignment/>
    </xf>
    <xf numFmtId="0" fontId="10" fillId="35" borderId="0" xfId="0" applyFont="1" applyFill="1" applyAlignment="1">
      <alignment horizontal="right"/>
    </xf>
    <xf numFmtId="3" fontId="3" fillId="0" borderId="10" xfId="0" applyNumberFormat="1" applyFont="1" applyBorder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6" borderId="11" xfId="0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6" fillId="0" borderId="13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18" fillId="34" borderId="14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center" vertical="center"/>
    </xf>
    <xf numFmtId="3" fontId="6" fillId="0" borderId="10" xfId="42" applyNumberFormat="1" applyFont="1" applyFill="1" applyBorder="1" applyAlignment="1">
      <alignment horizontal="right" vertical="center"/>
    </xf>
    <xf numFmtId="3" fontId="3" fillId="0" borderId="10" xfId="42" applyNumberFormat="1" applyFont="1" applyBorder="1" applyAlignment="1">
      <alignment horizontal="right" vertical="center"/>
    </xf>
    <xf numFmtId="3" fontId="3" fillId="0" borderId="10" xfId="42" applyNumberFormat="1" applyFont="1" applyFill="1" applyBorder="1" applyAlignment="1">
      <alignment horizontal="right" vertical="center"/>
    </xf>
    <xf numFmtId="0" fontId="6" fillId="35" borderId="0" xfId="0" applyFont="1" applyFill="1" applyAlignment="1">
      <alignment vertical="center"/>
    </xf>
    <xf numFmtId="3" fontId="6" fillId="35" borderId="0" xfId="0" applyNumberFormat="1" applyFont="1" applyFill="1" applyAlignment="1">
      <alignment horizontal="center" vertical="center"/>
    </xf>
    <xf numFmtId="3" fontId="18" fillId="35" borderId="0" xfId="0" applyNumberFormat="1" applyFont="1" applyFill="1" applyAlignment="1">
      <alignment horizontal="center" vertical="center"/>
    </xf>
    <xf numFmtId="3" fontId="6" fillId="35" borderId="0" xfId="0" applyNumberFormat="1" applyFont="1" applyFill="1" applyAlignment="1">
      <alignment horizontal="right" vertical="center"/>
    </xf>
    <xf numFmtId="0" fontId="12" fillId="35" borderId="0" xfId="0" applyFont="1" applyFill="1" applyAlignment="1">
      <alignment vertical="center"/>
    </xf>
    <xf numFmtId="3" fontId="12" fillId="35" borderId="0" xfId="0" applyNumberFormat="1" applyFont="1" applyFill="1" applyAlignment="1">
      <alignment horizontal="center" vertical="center"/>
    </xf>
    <xf numFmtId="3" fontId="13" fillId="35" borderId="0" xfId="0" applyNumberFormat="1" applyFont="1" applyFill="1" applyAlignment="1">
      <alignment horizontal="center" vertical="center"/>
    </xf>
    <xf numFmtId="3" fontId="12" fillId="35" borderId="0" xfId="0" applyNumberFormat="1" applyFont="1" applyFill="1" applyAlignment="1">
      <alignment horizontal="right" vertical="center"/>
    </xf>
    <xf numFmtId="3" fontId="16" fillId="35" borderId="0" xfId="0" applyNumberFormat="1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3" fontId="10" fillId="35" borderId="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>
      <alignment vertical="center"/>
    </xf>
    <xf numFmtId="3" fontId="3" fillId="35" borderId="0" xfId="0" applyNumberFormat="1" applyFont="1" applyFill="1" applyAlignment="1">
      <alignment vertical="center"/>
    </xf>
    <xf numFmtId="3" fontId="10" fillId="35" borderId="0" xfId="0" applyNumberFormat="1" applyFont="1" applyFill="1" applyAlignment="1">
      <alignment horizontal="right" vertical="center"/>
    </xf>
    <xf numFmtId="3" fontId="17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3" fontId="17" fillId="0" borderId="16" xfId="0" applyNumberFormat="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3" fontId="6" fillId="36" borderId="13" xfId="0" applyNumberFormat="1" applyFont="1" applyFill="1" applyBorder="1" applyAlignment="1">
      <alignment vertical="center"/>
    </xf>
    <xf numFmtId="3" fontId="6" fillId="36" borderId="13" xfId="0" applyNumberFormat="1" applyFont="1" applyFill="1" applyBorder="1" applyAlignment="1">
      <alignment horizontal="left" vertical="center"/>
    </xf>
    <xf numFmtId="3" fontId="17" fillId="36" borderId="13" xfId="0" applyNumberFormat="1" applyFont="1" applyFill="1" applyBorder="1" applyAlignment="1">
      <alignment horizontal="left" vertical="center"/>
    </xf>
    <xf numFmtId="3" fontId="6" fillId="36" borderId="13" xfId="42" applyNumberFormat="1" applyFont="1" applyFill="1" applyBorder="1" applyAlignment="1">
      <alignment horizontal="right" vertical="center"/>
    </xf>
    <xf numFmtId="3" fontId="6" fillId="36" borderId="13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horizontal="center"/>
    </xf>
    <xf numFmtId="0" fontId="10" fillId="35" borderId="0" xfId="0" applyFont="1" applyFill="1" applyAlignment="1">
      <alignment vertical="center"/>
    </xf>
    <xf numFmtId="3" fontId="3" fillId="0" borderId="12" xfId="42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/>
    </xf>
    <xf numFmtId="0" fontId="8" fillId="35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22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0" borderId="19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9" xfId="0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18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6" fillId="0" borderId="12" xfId="0" applyNumberFormat="1" applyFont="1" applyBorder="1" applyAlignment="1">
      <alignment horizontal="left" vertical="center"/>
    </xf>
    <xf numFmtId="3" fontId="3" fillId="0" borderId="12" xfId="42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22" fillId="0" borderId="23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11" fillId="0" borderId="24" xfId="0" applyFont="1" applyBorder="1" applyAlignment="1">
      <alignment/>
    </xf>
    <xf numFmtId="0" fontId="11" fillId="0" borderId="21" xfId="0" applyFont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11" fillId="0" borderId="21" xfId="0" applyFont="1" applyBorder="1" applyAlignment="1">
      <alignment horizontal="right"/>
    </xf>
    <xf numFmtId="3" fontId="24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24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0" fontId="11" fillId="0" borderId="25" xfId="0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33" borderId="21" xfId="0" applyNumberFormat="1" applyFont="1" applyFill="1" applyBorder="1" applyAlignment="1">
      <alignment/>
    </xf>
    <xf numFmtId="3" fontId="24" fillId="0" borderId="26" xfId="0" applyNumberFormat="1" applyFont="1" applyBorder="1" applyAlignment="1">
      <alignment/>
    </xf>
    <xf numFmtId="0" fontId="18" fillId="0" borderId="25" xfId="0" applyFont="1" applyFill="1" applyBorder="1" applyAlignment="1">
      <alignment horizontal="right" vertical="center" wrapText="1"/>
    </xf>
    <xf numFmtId="3" fontId="18" fillId="34" borderId="27" xfId="0" applyNumberFormat="1" applyFont="1" applyFill="1" applyBorder="1" applyAlignment="1">
      <alignment horizontal="center" vertical="center"/>
    </xf>
    <xf numFmtId="3" fontId="18" fillId="37" borderId="14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horizontal="center" vertical="center" wrapText="1"/>
    </xf>
    <xf numFmtId="3" fontId="6" fillId="0" borderId="13" xfId="42" applyNumberFormat="1" applyFont="1" applyFill="1" applyBorder="1" applyAlignment="1">
      <alignment horizontal="right" vertical="center"/>
    </xf>
    <xf numFmtId="3" fontId="3" fillId="0" borderId="13" xfId="42" applyNumberFormat="1" applyFont="1" applyBorder="1" applyAlignment="1">
      <alignment horizontal="right" vertical="center"/>
    </xf>
    <xf numFmtId="3" fontId="3" fillId="36" borderId="10" xfId="42" applyNumberFormat="1" applyFont="1" applyFill="1" applyBorder="1" applyAlignment="1">
      <alignment horizontal="right" vertical="center"/>
    </xf>
    <xf numFmtId="3" fontId="3" fillId="36" borderId="12" xfId="42" applyNumberFormat="1" applyFont="1" applyFill="1" applyBorder="1" applyAlignment="1">
      <alignment horizontal="right" vertical="center"/>
    </xf>
    <xf numFmtId="3" fontId="3" fillId="36" borderId="13" xfId="42" applyNumberFormat="1" applyFon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/>
    </xf>
    <xf numFmtId="3" fontId="18" fillId="34" borderId="27" xfId="0" applyNumberFormat="1" applyFont="1" applyFill="1" applyBorder="1" applyAlignment="1">
      <alignment vertical="center" wrapText="1"/>
    </xf>
    <xf numFmtId="3" fontId="18" fillId="34" borderId="15" xfId="0" applyNumberFormat="1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vertical="center"/>
    </xf>
    <xf numFmtId="3" fontId="12" fillId="37" borderId="10" xfId="0" applyNumberFormat="1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Border="1" applyAlignment="1">
      <alignment/>
    </xf>
    <xf numFmtId="0" fontId="11" fillId="35" borderId="0" xfId="0" applyFont="1" applyFill="1" applyAlignment="1">
      <alignment/>
    </xf>
    <xf numFmtId="0" fontId="4" fillId="34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3" fontId="22" fillId="0" borderId="26" xfId="0" applyNumberFormat="1" applyFont="1" applyBorder="1" applyAlignment="1">
      <alignment/>
    </xf>
    <xf numFmtId="49" fontId="0" fillId="35" borderId="0" xfId="0" applyNumberFormat="1" applyFill="1" applyAlignment="1">
      <alignment horizontal="center"/>
    </xf>
    <xf numFmtId="0" fontId="11" fillId="35" borderId="0" xfId="0" applyFont="1" applyFill="1" applyAlignment="1">
      <alignment horizontal="right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3" fontId="16" fillId="35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28" xfId="0" applyNumberFormat="1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 wrapText="1"/>
    </xf>
    <xf numFmtId="3" fontId="6" fillId="37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12" xfId="42" applyNumberFormat="1" applyFont="1" applyBorder="1" applyAlignment="1">
      <alignment vertical="center"/>
    </xf>
    <xf numFmtId="3" fontId="3" fillId="0" borderId="10" xfId="42" applyNumberFormat="1" applyFont="1" applyBorder="1" applyAlignment="1">
      <alignment vertical="center"/>
    </xf>
    <xf numFmtId="0" fontId="7" fillId="0" borderId="30" xfId="0" applyFont="1" applyBorder="1" applyAlignment="1">
      <alignment/>
    </xf>
    <xf numFmtId="3" fontId="24" fillId="0" borderId="3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6" fillId="0" borderId="13" xfId="0" applyNumberFormat="1" applyFont="1" applyFill="1" applyBorder="1" applyAlignment="1">
      <alignment horizontal="left" vertical="center"/>
    </xf>
    <xf numFmtId="3" fontId="17" fillId="0" borderId="13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3" xfId="0" applyBorder="1" applyAlignment="1">
      <alignment wrapText="1"/>
    </xf>
    <xf numFmtId="49" fontId="0" fillId="35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0" borderId="13" xfId="0" applyNumberFormat="1" applyBorder="1" applyAlignment="1">
      <alignment/>
    </xf>
    <xf numFmtId="0" fontId="7" fillId="0" borderId="12" xfId="0" applyFont="1" applyBorder="1" applyAlignment="1">
      <alignment/>
    </xf>
    <xf numFmtId="0" fontId="0" fillId="0" borderId="33" xfId="0" applyBorder="1" applyAlignment="1">
      <alignment/>
    </xf>
    <xf numFmtId="0" fontId="29" fillId="0" borderId="33" xfId="0" applyFont="1" applyBorder="1" applyAlignment="1">
      <alignment/>
    </xf>
    <xf numFmtId="3" fontId="6" fillId="0" borderId="29" xfId="0" applyNumberFormat="1" applyFont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3" fontId="17" fillId="38" borderId="10" xfId="0" applyNumberFormat="1" applyFont="1" applyFill="1" applyBorder="1" applyAlignment="1">
      <alignment horizontal="left" vertical="center"/>
    </xf>
    <xf numFmtId="3" fontId="3" fillId="38" borderId="10" xfId="42" applyNumberFormat="1" applyFont="1" applyFill="1" applyBorder="1" applyAlignment="1">
      <alignment horizontal="right" vertical="center"/>
    </xf>
    <xf numFmtId="3" fontId="6" fillId="38" borderId="10" xfId="42" applyNumberFormat="1" applyFont="1" applyFill="1" applyBorder="1" applyAlignment="1">
      <alignment horizontal="right" vertical="center"/>
    </xf>
    <xf numFmtId="3" fontId="6" fillId="38" borderId="13" xfId="42" applyNumberFormat="1" applyFont="1" applyFill="1" applyBorder="1" applyAlignment="1">
      <alignment horizontal="right" vertical="center"/>
    </xf>
    <xf numFmtId="3" fontId="6" fillId="38" borderId="13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3" fontId="3" fillId="38" borderId="13" xfId="42" applyNumberFormat="1" applyFont="1" applyFill="1" applyBorder="1" applyAlignment="1">
      <alignment horizontal="right" vertical="center"/>
    </xf>
    <xf numFmtId="0" fontId="3" fillId="38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3" fontId="3" fillId="38" borderId="12" xfId="42" applyNumberFormat="1" applyFont="1" applyFill="1" applyBorder="1" applyAlignment="1">
      <alignment horizontal="right" vertical="center"/>
    </xf>
    <xf numFmtId="3" fontId="3" fillId="38" borderId="12" xfId="42" applyNumberFormat="1" applyFont="1" applyFill="1" applyBorder="1" applyAlignment="1">
      <alignment vertical="center"/>
    </xf>
    <xf numFmtId="3" fontId="3" fillId="38" borderId="10" xfId="42" applyNumberFormat="1" applyFont="1" applyFill="1" applyBorder="1" applyAlignment="1">
      <alignment vertical="center"/>
    </xf>
    <xf numFmtId="3" fontId="3" fillId="35" borderId="10" xfId="42" applyNumberFormat="1" applyFont="1" applyFill="1" applyBorder="1" applyAlignment="1">
      <alignment horizontal="right" vertical="center"/>
    </xf>
    <xf numFmtId="0" fontId="3" fillId="38" borderId="0" xfId="0" applyFont="1" applyFill="1" applyBorder="1" applyAlignment="1">
      <alignment vertical="center"/>
    </xf>
    <xf numFmtId="3" fontId="3" fillId="38" borderId="29" xfId="42" applyNumberFormat="1" applyFont="1" applyFill="1" applyBorder="1" applyAlignment="1">
      <alignment horizontal="right" vertical="center"/>
    </xf>
    <xf numFmtId="0" fontId="3" fillId="38" borderId="12" xfId="0" applyFont="1" applyFill="1" applyBorder="1" applyAlignment="1">
      <alignment vertical="center"/>
    </xf>
    <xf numFmtId="3" fontId="6" fillId="0" borderId="34" xfId="0" applyNumberFormat="1" applyFont="1" applyBorder="1" applyAlignment="1">
      <alignment vertical="center" wrapText="1"/>
    </xf>
    <xf numFmtId="3" fontId="6" fillId="0" borderId="29" xfId="0" applyNumberFormat="1" applyFont="1" applyBorder="1" applyAlignment="1">
      <alignment horizontal="left" vertical="center"/>
    </xf>
    <xf numFmtId="3" fontId="3" fillId="38" borderId="15" xfId="42" applyNumberFormat="1" applyFont="1" applyFill="1" applyBorder="1" applyAlignment="1">
      <alignment horizontal="right" vertical="center"/>
    </xf>
    <xf numFmtId="0" fontId="3" fillId="38" borderId="15" xfId="0" applyFont="1" applyFill="1" applyBorder="1" applyAlignment="1">
      <alignment vertical="center"/>
    </xf>
    <xf numFmtId="0" fontId="17" fillId="35" borderId="16" xfId="0" applyFont="1" applyFill="1" applyBorder="1" applyAlignment="1">
      <alignment horizontal="left" vertical="center"/>
    </xf>
    <xf numFmtId="3" fontId="3" fillId="35" borderId="13" xfId="42" applyNumberFormat="1" applyFont="1" applyFill="1" applyBorder="1" applyAlignment="1">
      <alignment horizontal="right" vertical="center"/>
    </xf>
    <xf numFmtId="3" fontId="6" fillId="35" borderId="13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3" fontId="3" fillId="35" borderId="21" xfId="42" applyNumberFormat="1" applyFont="1" applyFill="1" applyBorder="1" applyAlignment="1">
      <alignment horizontal="right" vertical="center"/>
    </xf>
    <xf numFmtId="3" fontId="3" fillId="35" borderId="35" xfId="42" applyNumberFormat="1" applyFont="1" applyFill="1" applyBorder="1" applyAlignment="1">
      <alignment horizontal="right" vertical="center"/>
    </xf>
    <xf numFmtId="3" fontId="17" fillId="35" borderId="16" xfId="0" applyNumberFormat="1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left" vertical="center"/>
    </xf>
    <xf numFmtId="3" fontId="17" fillId="35" borderId="10" xfId="0" applyNumberFormat="1" applyFont="1" applyFill="1" applyBorder="1" applyAlignment="1">
      <alignment horizontal="left" vertical="center"/>
    </xf>
    <xf numFmtId="3" fontId="3" fillId="37" borderId="10" xfId="42" applyNumberFormat="1" applyFont="1" applyFill="1" applyBorder="1" applyAlignment="1">
      <alignment horizontal="right" vertical="center"/>
    </xf>
    <xf numFmtId="3" fontId="4" fillId="37" borderId="36" xfId="0" applyNumberFormat="1" applyFont="1" applyFill="1" applyBorder="1" applyAlignment="1">
      <alignment horizontal="left" vertical="center" wrapText="1"/>
    </xf>
    <xf numFmtId="3" fontId="4" fillId="37" borderId="37" xfId="0" applyNumberFormat="1" applyFont="1" applyFill="1" applyBorder="1" applyAlignment="1">
      <alignment horizontal="left" vertical="center" wrapText="1"/>
    </xf>
    <xf numFmtId="3" fontId="4" fillId="37" borderId="37" xfId="42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6" fillId="37" borderId="38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4" fillId="35" borderId="37" xfId="42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3" fontId="6" fillId="38" borderId="1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3" fontId="17" fillId="38" borderId="13" xfId="0" applyNumberFormat="1" applyFont="1" applyFill="1" applyBorder="1" applyAlignment="1">
      <alignment horizontal="left" vertical="center"/>
    </xf>
    <xf numFmtId="3" fontId="6" fillId="38" borderId="13" xfId="0" applyNumberFormat="1" applyFont="1" applyFill="1" applyBorder="1" applyAlignment="1">
      <alignment vertical="center"/>
    </xf>
    <xf numFmtId="3" fontId="3" fillId="38" borderId="13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17" fillId="0" borderId="35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38" borderId="13" xfId="0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right" vertical="center"/>
    </xf>
    <xf numFmtId="3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5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20" fillId="0" borderId="2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3" fontId="20" fillId="0" borderId="21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3" fontId="3" fillId="0" borderId="31" xfId="0" applyNumberFormat="1" applyFont="1" applyBorder="1" applyAlignment="1">
      <alignment horizontal="right"/>
    </xf>
    <xf numFmtId="3" fontId="6" fillId="0" borderId="31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6" fillId="33" borderId="39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3" fontId="6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40" xfId="0" applyFont="1" applyBorder="1" applyAlignment="1">
      <alignment/>
    </xf>
    <xf numFmtId="3" fontId="3" fillId="0" borderId="2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12" fillId="38" borderId="33" xfId="0" applyNumberFormat="1" applyFont="1" applyFill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0" fontId="3" fillId="38" borderId="33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0" borderId="39" xfId="0" applyBorder="1" applyAlignment="1">
      <alignment/>
    </xf>
    <xf numFmtId="0" fontId="11" fillId="0" borderId="31" xfId="0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30" xfId="0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3" fontId="3" fillId="39" borderId="10" xfId="42" applyNumberFormat="1" applyFont="1" applyFill="1" applyBorder="1" applyAlignment="1">
      <alignment horizontal="right" vertical="center"/>
    </xf>
    <xf numFmtId="3" fontId="6" fillId="39" borderId="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left" vertical="top" wrapText="1"/>
    </xf>
    <xf numFmtId="3" fontId="4" fillId="35" borderId="13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7" fillId="35" borderId="10" xfId="0" applyFont="1" applyFill="1" applyBorder="1" applyAlignment="1">
      <alignment/>
    </xf>
    <xf numFmtId="3" fontId="20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/>
    </xf>
    <xf numFmtId="0" fontId="0" fillId="35" borderId="12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4" fillId="35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3" fontId="6" fillId="35" borderId="12" xfId="0" applyNumberFormat="1" applyFont="1" applyFill="1" applyBorder="1" applyAlignment="1">
      <alignment horizontal="right"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 horizontal="right" vertical="center" wrapText="1"/>
    </xf>
    <xf numFmtId="3" fontId="3" fillId="35" borderId="12" xfId="0" applyNumberFormat="1" applyFont="1" applyFill="1" applyBorder="1" applyAlignment="1">
      <alignment horizontal="right"/>
    </xf>
    <xf numFmtId="0" fontId="4" fillId="34" borderId="41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3" fontId="0" fillId="35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4" fillId="34" borderId="4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4" fillId="37" borderId="41" xfId="0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31" fillId="0" borderId="41" xfId="0" applyFont="1" applyBorder="1" applyAlignment="1">
      <alignment horizontal="center"/>
    </xf>
    <xf numFmtId="0" fontId="19" fillId="0" borderId="44" xfId="0" applyFont="1" applyFill="1" applyBorder="1" applyAlignment="1">
      <alignment horizontal="left" vertical="center"/>
    </xf>
    <xf numFmtId="3" fontId="6" fillId="0" borderId="4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3" fontId="0" fillId="0" borderId="13" xfId="0" applyNumberFormat="1" applyBorder="1" applyAlignment="1">
      <alignment wrapText="1"/>
    </xf>
    <xf numFmtId="3" fontId="22" fillId="0" borderId="38" xfId="0" applyNumberFormat="1" applyFont="1" applyBorder="1" applyAlignment="1">
      <alignment/>
    </xf>
    <xf numFmtId="0" fontId="13" fillId="34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8" fillId="37" borderId="41" xfId="0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/>
    </xf>
    <xf numFmtId="0" fontId="11" fillId="0" borderId="24" xfId="0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11" fillId="0" borderId="24" xfId="0" applyFont="1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41" xfId="0" applyFont="1" applyBorder="1" applyAlignment="1">
      <alignment/>
    </xf>
    <xf numFmtId="0" fontId="28" fillId="37" borderId="11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4" fillId="37" borderId="11" xfId="0" applyFont="1" applyFill="1" applyBorder="1" applyAlignment="1">
      <alignment/>
    </xf>
    <xf numFmtId="3" fontId="4" fillId="37" borderId="20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36" borderId="41" xfId="0" applyFont="1" applyFill="1" applyBorder="1" applyAlignment="1">
      <alignment horizontal="center" vertical="center"/>
    </xf>
    <xf numFmtId="3" fontId="8" fillId="36" borderId="41" xfId="0" applyNumberFormat="1" applyFont="1" applyFill="1" applyBorder="1" applyAlignment="1">
      <alignment horizontal="center" vertical="center"/>
    </xf>
    <xf numFmtId="3" fontId="8" fillId="36" borderId="2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wrapText="1"/>
    </xf>
    <xf numFmtId="3" fontId="4" fillId="0" borderId="41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3" fontId="8" fillId="36" borderId="41" xfId="0" applyNumberFormat="1" applyFont="1" applyFill="1" applyBorder="1" applyAlignment="1">
      <alignment horizontal="center"/>
    </xf>
    <xf numFmtId="3" fontId="8" fillId="36" borderId="20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left" vertical="center" wrapText="1"/>
    </xf>
    <xf numFmtId="3" fontId="6" fillId="39" borderId="13" xfId="0" applyNumberFormat="1" applyFont="1" applyFill="1" applyBorder="1" applyAlignment="1">
      <alignment vertical="center"/>
    </xf>
    <xf numFmtId="3" fontId="17" fillId="39" borderId="10" xfId="0" applyNumberFormat="1" applyFont="1" applyFill="1" applyBorder="1" applyAlignment="1">
      <alignment horizontal="left" vertical="center"/>
    </xf>
    <xf numFmtId="3" fontId="17" fillId="39" borderId="13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32" fillId="0" borderId="0" xfId="0" applyFont="1" applyAlignment="1">
      <alignment horizontal="right"/>
    </xf>
    <xf numFmtId="0" fontId="29" fillId="34" borderId="36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29" fillId="0" borderId="44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3" fontId="29" fillId="0" borderId="45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3" fontId="28" fillId="34" borderId="37" xfId="0" applyNumberFormat="1" applyFont="1" applyFill="1" applyBorder="1" applyAlignment="1">
      <alignment horizontal="center" wrapText="1"/>
    </xf>
    <xf numFmtId="49" fontId="7" fillId="34" borderId="37" xfId="0" applyNumberFormat="1" applyFont="1" applyFill="1" applyBorder="1" applyAlignment="1">
      <alignment horizontal="center" wrapText="1"/>
    </xf>
    <xf numFmtId="49" fontId="7" fillId="34" borderId="38" xfId="0" applyNumberFormat="1" applyFont="1" applyFill="1" applyBorder="1" applyAlignment="1">
      <alignment horizontal="center" wrapText="1"/>
    </xf>
    <xf numFmtId="3" fontId="7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9" fillId="33" borderId="50" xfId="0" applyNumberFormat="1" applyFont="1" applyFill="1" applyBorder="1" applyAlignment="1">
      <alignment/>
    </xf>
    <xf numFmtId="3" fontId="29" fillId="33" borderId="15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51" xfId="0" applyNumberFormat="1" applyFont="1" applyBorder="1" applyAlignment="1">
      <alignment/>
    </xf>
    <xf numFmtId="3" fontId="29" fillId="33" borderId="0" xfId="0" applyNumberFormat="1" applyFont="1" applyFill="1" applyBorder="1" applyAlignment="1">
      <alignment/>
    </xf>
    <xf numFmtId="3" fontId="22" fillId="33" borderId="52" xfId="0" applyNumberFormat="1" applyFont="1" applyFill="1" applyBorder="1" applyAlignment="1">
      <alignment/>
    </xf>
    <xf numFmtId="3" fontId="29" fillId="33" borderId="52" xfId="0" applyNumberFormat="1" applyFont="1" applyFill="1" applyBorder="1" applyAlignment="1">
      <alignment/>
    </xf>
    <xf numFmtId="3" fontId="29" fillId="0" borderId="52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8" fillId="34" borderId="41" xfId="0" applyNumberFormat="1" applyFont="1" applyFill="1" applyBorder="1" applyAlignment="1">
      <alignment horizontal="center" wrapText="1"/>
    </xf>
    <xf numFmtId="49" fontId="7" fillId="34" borderId="41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3" fontId="7" fillId="33" borderId="47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49" xfId="0" applyNumberFormat="1" applyFont="1" applyBorder="1" applyAlignment="1">
      <alignment horizontal="right" wrapText="1"/>
    </xf>
    <xf numFmtId="3" fontId="7" fillId="33" borderId="49" xfId="0" applyNumberFormat="1" applyFon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33" fillId="33" borderId="52" xfId="0" applyNumberFormat="1" applyFont="1" applyFill="1" applyBorder="1" applyAlignment="1">
      <alignment/>
    </xf>
    <xf numFmtId="0" fontId="35" fillId="0" borderId="0" xfId="0" applyFont="1" applyAlignment="1">
      <alignment horizontal="right"/>
    </xf>
    <xf numFmtId="0" fontId="35" fillId="0" borderId="47" xfId="0" applyFont="1" applyBorder="1" applyAlignment="1">
      <alignment horizontal="center" vertical="top" wrapText="1"/>
    </xf>
    <xf numFmtId="0" fontId="35" fillId="0" borderId="48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53" xfId="0" applyFont="1" applyBorder="1" applyAlignment="1">
      <alignment horizontal="center" vertical="top" wrapText="1"/>
    </xf>
    <xf numFmtId="0" fontId="37" fillId="0" borderId="46" xfId="0" applyFont="1" applyBorder="1" applyAlignment="1">
      <alignment horizontal="center" vertical="top" wrapText="1"/>
    </xf>
    <xf numFmtId="0" fontId="37" fillId="0" borderId="47" xfId="0" applyFont="1" applyBorder="1" applyAlignment="1">
      <alignment horizontal="center" vertical="top" wrapText="1"/>
    </xf>
    <xf numFmtId="0" fontId="37" fillId="0" borderId="48" xfId="0" applyFont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3" fontId="36" fillId="0" borderId="49" xfId="0" applyNumberFormat="1" applyFont="1" applyBorder="1" applyAlignment="1">
      <alignment horizontal="right" vertical="top" wrapText="1"/>
    </xf>
    <xf numFmtId="0" fontId="36" fillId="0" borderId="49" xfId="0" applyFont="1" applyBorder="1" applyAlignment="1">
      <alignment horizontal="right" vertical="top" wrapText="1"/>
    </xf>
    <xf numFmtId="0" fontId="39" fillId="0" borderId="49" xfId="0" applyFont="1" applyFill="1" applyBorder="1" applyAlignment="1">
      <alignment horizontal="right" vertical="top" wrapText="1"/>
    </xf>
    <xf numFmtId="0" fontId="40" fillId="0" borderId="49" xfId="0" applyFont="1" applyBorder="1" applyAlignment="1">
      <alignment horizontal="right" vertical="top" wrapText="1"/>
    </xf>
    <xf numFmtId="3" fontId="42" fillId="0" borderId="49" xfId="0" applyNumberFormat="1" applyFont="1" applyBorder="1" applyAlignment="1">
      <alignment horizontal="right" vertical="top" wrapText="1"/>
    </xf>
    <xf numFmtId="0" fontId="44" fillId="0" borderId="18" xfId="0" applyFont="1" applyBorder="1" applyAlignment="1">
      <alignment vertical="top" wrapText="1"/>
    </xf>
    <xf numFmtId="0" fontId="42" fillId="0" borderId="49" xfId="0" applyFont="1" applyBorder="1" applyAlignment="1">
      <alignment horizontal="right" vertical="top" wrapText="1"/>
    </xf>
    <xf numFmtId="0" fontId="43" fillId="0" borderId="44" xfId="0" applyFont="1" applyBorder="1" applyAlignment="1">
      <alignment vertical="top" wrapText="1"/>
    </xf>
    <xf numFmtId="0" fontId="38" fillId="0" borderId="28" xfId="0" applyFont="1" applyBorder="1" applyAlignment="1">
      <alignment horizontal="center" vertical="top" wrapText="1"/>
    </xf>
    <xf numFmtId="3" fontId="39" fillId="0" borderId="45" xfId="0" applyNumberFormat="1" applyFont="1" applyFill="1" applyBorder="1" applyAlignment="1">
      <alignment horizontal="right" vertical="top" wrapText="1"/>
    </xf>
    <xf numFmtId="0" fontId="3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33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0" fillId="35" borderId="29" xfId="0" applyNumberFormat="1" applyFill="1" applyBorder="1" applyAlignment="1">
      <alignment horizontal="right" vertical="top"/>
    </xf>
    <xf numFmtId="3" fontId="20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wrapText="1"/>
    </xf>
    <xf numFmtId="3" fontId="20" fillId="0" borderId="12" xfId="0" applyNumberFormat="1" applyFont="1" applyFill="1" applyBorder="1" applyAlignment="1">
      <alignment/>
    </xf>
    <xf numFmtId="3" fontId="8" fillId="37" borderId="41" xfId="0" applyNumberFormat="1" applyFont="1" applyFill="1" applyBorder="1" applyAlignment="1">
      <alignment horizontal="center" wrapText="1"/>
    </xf>
    <xf numFmtId="3" fontId="8" fillId="37" borderId="20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/>
    </xf>
    <xf numFmtId="3" fontId="8" fillId="37" borderId="41" xfId="0" applyNumberFormat="1" applyFont="1" applyFill="1" applyBorder="1" applyAlignment="1">
      <alignment horizontal="center" vertical="center" wrapText="1"/>
    </xf>
    <xf numFmtId="3" fontId="8" fillId="37" borderId="20" xfId="0" applyNumberFormat="1" applyFont="1" applyFill="1" applyBorder="1" applyAlignment="1">
      <alignment horizontal="center" vertical="center" wrapText="1"/>
    </xf>
    <xf numFmtId="3" fontId="8" fillId="36" borderId="41" xfId="0" applyNumberFormat="1" applyFont="1" applyFill="1" applyBorder="1" applyAlignment="1">
      <alignment horizontal="center" wrapText="1"/>
    </xf>
    <xf numFmtId="3" fontId="8" fillId="36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11" fillId="0" borderId="0" xfId="0" applyNumberFormat="1" applyFont="1" applyAlignment="1">
      <alignment/>
    </xf>
    <xf numFmtId="3" fontId="25" fillId="0" borderId="41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1" fillId="0" borderId="2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32" fillId="0" borderId="0" xfId="0" applyFont="1" applyAlignment="1">
      <alignment horizontal="center" vertical="center"/>
    </xf>
    <xf numFmtId="3" fontId="4" fillId="37" borderId="41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5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9" fillId="34" borderId="11" xfId="0" applyFont="1" applyFill="1" applyBorder="1" applyAlignment="1">
      <alignment horizontal="center" vertical="center" wrapText="1"/>
    </xf>
    <xf numFmtId="3" fontId="29" fillId="34" borderId="41" xfId="0" applyNumberFormat="1" applyFont="1" applyFill="1" applyBorder="1" applyAlignment="1">
      <alignment horizontal="center" vertical="center" wrapText="1"/>
    </xf>
    <xf numFmtId="3" fontId="29" fillId="34" borderId="2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36" borderId="41" xfId="0" applyNumberFormat="1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Alignment="1">
      <alignment horizontal="right"/>
    </xf>
    <xf numFmtId="0" fontId="7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29" xfId="0" applyNumberFormat="1" applyFont="1" applyFill="1" applyBorder="1" applyAlignment="1">
      <alignment horizontal="center" vertical="center" wrapText="1"/>
    </xf>
    <xf numFmtId="3" fontId="6" fillId="34" borderId="28" xfId="0" applyNumberFormat="1" applyFont="1" applyFill="1" applyBorder="1" applyAlignment="1">
      <alignment horizontal="center" vertical="center" wrapText="1"/>
    </xf>
    <xf numFmtId="3" fontId="18" fillId="34" borderId="27" xfId="0" applyNumberFormat="1" applyFont="1" applyFill="1" applyBorder="1" applyAlignment="1">
      <alignment horizontal="center" vertical="center" wrapText="1"/>
    </xf>
    <xf numFmtId="3" fontId="18" fillId="34" borderId="1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 horizontal="right" vertical="center"/>
    </xf>
    <xf numFmtId="0" fontId="21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3" fontId="6" fillId="34" borderId="54" xfId="0" applyNumberFormat="1" applyFont="1" applyFill="1" applyBorder="1" applyAlignment="1">
      <alignment horizontal="center" vertical="center" wrapText="1"/>
    </xf>
    <xf numFmtId="3" fontId="6" fillId="34" borderId="55" xfId="0" applyNumberFormat="1" applyFont="1" applyFill="1" applyBorder="1" applyAlignment="1">
      <alignment horizontal="center" vertical="center" wrapText="1"/>
    </xf>
    <xf numFmtId="3" fontId="6" fillId="34" borderId="56" xfId="0" applyNumberFormat="1" applyFont="1" applyFill="1" applyBorder="1" applyAlignment="1">
      <alignment horizontal="center" vertical="center" wrapText="1"/>
    </xf>
    <xf numFmtId="3" fontId="6" fillId="34" borderId="37" xfId="0" applyNumberFormat="1" applyFont="1" applyFill="1" applyBorder="1" applyAlignment="1">
      <alignment horizontal="center" vertical="center" wrapText="1"/>
    </xf>
    <xf numFmtId="3" fontId="6" fillId="34" borderId="57" xfId="0" applyNumberFormat="1" applyFont="1" applyFill="1" applyBorder="1" applyAlignment="1">
      <alignment horizontal="center" vertical="center"/>
    </xf>
    <xf numFmtId="3" fontId="6" fillId="34" borderId="47" xfId="0" applyNumberFormat="1" applyFont="1" applyFill="1" applyBorder="1" applyAlignment="1">
      <alignment horizontal="center" vertical="center"/>
    </xf>
    <xf numFmtId="3" fontId="6" fillId="34" borderId="58" xfId="0" applyNumberFormat="1" applyFont="1" applyFill="1" applyBorder="1" applyAlignment="1">
      <alignment horizontal="center" vertical="center"/>
    </xf>
    <xf numFmtId="3" fontId="6" fillId="34" borderId="48" xfId="0" applyNumberFormat="1" applyFont="1" applyFill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59" xfId="0" applyNumberFormat="1" applyFont="1" applyFill="1" applyBorder="1" applyAlignment="1">
      <alignment horizontal="center" vertical="center" wrapText="1"/>
    </xf>
    <xf numFmtId="3" fontId="6" fillId="34" borderId="35" xfId="0" applyNumberFormat="1" applyFont="1" applyFill="1" applyBorder="1" applyAlignment="1">
      <alignment horizontal="center" vertical="center" wrapText="1"/>
    </xf>
    <xf numFmtId="3" fontId="20" fillId="34" borderId="53" xfId="0" applyNumberFormat="1" applyFont="1" applyFill="1" applyBorder="1" applyAlignment="1">
      <alignment horizontal="center" vertical="center" wrapText="1"/>
    </xf>
    <xf numFmtId="3" fontId="20" fillId="34" borderId="60" xfId="0" applyNumberFormat="1" applyFont="1" applyFill="1" applyBorder="1" applyAlignment="1">
      <alignment horizontal="center" vertical="center" wrapText="1"/>
    </xf>
    <xf numFmtId="3" fontId="20" fillId="34" borderId="4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34" borderId="25" xfId="0" applyNumberFormat="1" applyFont="1" applyFill="1" applyBorder="1" applyAlignment="1">
      <alignment horizontal="center" vertical="center" wrapText="1"/>
    </xf>
    <xf numFmtId="3" fontId="6" fillId="34" borderId="61" xfId="0" applyNumberFormat="1" applyFont="1" applyFill="1" applyBorder="1" applyAlignment="1">
      <alignment horizontal="center" vertical="center" wrapText="1"/>
    </xf>
    <xf numFmtId="3" fontId="6" fillId="34" borderId="46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3" fontId="6" fillId="34" borderId="50" xfId="0" applyNumberFormat="1" applyFont="1" applyFill="1" applyBorder="1" applyAlignment="1">
      <alignment horizontal="center" vertical="center" wrapText="1"/>
    </xf>
    <xf numFmtId="3" fontId="6" fillId="34" borderId="47" xfId="0" applyNumberFormat="1" applyFont="1" applyFill="1" applyBorder="1" applyAlignment="1">
      <alignment horizontal="center" vertical="center"/>
    </xf>
    <xf numFmtId="3" fontId="6" fillId="34" borderId="58" xfId="0" applyNumberFormat="1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0" fontId="6" fillId="37" borderId="60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59" xfId="0" applyNumberFormat="1" applyFont="1" applyFill="1" applyBorder="1" applyAlignment="1">
      <alignment horizontal="center" vertical="center" wrapText="1"/>
    </xf>
    <xf numFmtId="3" fontId="6" fillId="34" borderId="35" xfId="0" applyNumberFormat="1" applyFont="1" applyFill="1" applyBorder="1" applyAlignment="1">
      <alignment horizontal="center" vertical="center" wrapText="1"/>
    </xf>
    <xf numFmtId="3" fontId="20" fillId="34" borderId="21" xfId="0" applyNumberFormat="1" applyFont="1" applyFill="1" applyBorder="1" applyAlignment="1">
      <alignment horizontal="center" vertical="center" wrapText="1"/>
    </xf>
    <xf numFmtId="3" fontId="20" fillId="34" borderId="27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3" fontId="29" fillId="34" borderId="54" xfId="0" applyNumberFormat="1" applyFont="1" applyFill="1" applyBorder="1" applyAlignment="1">
      <alignment horizontal="center" wrapText="1"/>
    </xf>
    <xf numFmtId="3" fontId="29" fillId="34" borderId="63" xfId="0" applyNumberFormat="1" applyFont="1" applyFill="1" applyBorder="1" applyAlignment="1">
      <alignment horizontal="center" wrapText="1"/>
    </xf>
    <xf numFmtId="3" fontId="29" fillId="34" borderId="11" xfId="0" applyNumberFormat="1" applyFont="1" applyFill="1" applyBorder="1" applyAlignment="1">
      <alignment horizontal="center" wrapText="1"/>
    </xf>
    <xf numFmtId="3" fontId="29" fillId="34" borderId="41" xfId="0" applyNumberFormat="1" applyFont="1" applyFill="1" applyBorder="1" applyAlignment="1">
      <alignment horizontal="center"/>
    </xf>
    <xf numFmtId="0" fontId="43" fillId="0" borderId="18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3" fontId="39" fillId="0" borderId="49" xfId="0" applyNumberFormat="1" applyFont="1" applyFill="1" applyBorder="1" applyAlignment="1">
      <alignment horizontal="right" vertical="top" wrapText="1"/>
    </xf>
    <xf numFmtId="0" fontId="39" fillId="0" borderId="49" xfId="0" applyFont="1" applyFill="1" applyBorder="1" applyAlignment="1">
      <alignment horizontal="right" vertical="top" wrapText="1"/>
    </xf>
    <xf numFmtId="0" fontId="35" fillId="0" borderId="18" xfId="0" applyFont="1" applyBorder="1" applyAlignment="1">
      <alignment vertical="top" wrapText="1"/>
    </xf>
    <xf numFmtId="0" fontId="36" fillId="0" borderId="49" xfId="0" applyFont="1" applyFill="1" applyBorder="1" applyAlignment="1">
      <alignment horizontal="right" vertical="top" wrapText="1"/>
    </xf>
    <xf numFmtId="3" fontId="39" fillId="0" borderId="49" xfId="0" applyNumberFormat="1" applyFont="1" applyBorder="1" applyAlignment="1">
      <alignment horizontal="right" vertical="top" wrapText="1"/>
    </xf>
    <xf numFmtId="0" fontId="39" fillId="0" borderId="49" xfId="0" applyFont="1" applyBorder="1" applyAlignment="1">
      <alignment horizontal="right" vertical="top" wrapText="1"/>
    </xf>
    <xf numFmtId="0" fontId="36" fillId="0" borderId="49" xfId="0" applyFont="1" applyBorder="1" applyAlignment="1">
      <alignment horizontal="right" vertical="top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46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5" fillId="0" borderId="47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29" fillId="34" borderId="25" xfId="0" applyFont="1" applyFill="1" applyBorder="1" applyAlignment="1">
      <alignment horizontal="center" vertical="center" wrapText="1"/>
    </xf>
    <xf numFmtId="0" fontId="29" fillId="34" borderId="40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39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29" fillId="34" borderId="65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3" fontId="29" fillId="37" borderId="59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3.375" style="0" customWidth="1"/>
    <col min="2" max="3" width="10.75390625" style="237" hidden="1" customWidth="1"/>
    <col min="4" max="5" width="15.75390625" style="0" customWidth="1"/>
    <col min="6" max="6" width="15.25390625" style="0" customWidth="1"/>
    <col min="7" max="7" width="6.375" style="0" customWidth="1"/>
  </cols>
  <sheetData>
    <row r="1" spans="1:50" ht="18.75">
      <c r="A1" s="21"/>
      <c r="B1" s="222"/>
      <c r="C1" s="222"/>
      <c r="D1" s="16"/>
      <c r="E1" s="19"/>
      <c r="F1" s="22" t="s">
        <v>515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9.5">
      <c r="A2" s="116" t="s">
        <v>414</v>
      </c>
      <c r="B2" s="223"/>
      <c r="C2" s="223"/>
      <c r="D2" s="16"/>
      <c r="E2" s="19"/>
      <c r="F2" s="1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9.5">
      <c r="A3" s="31" t="s">
        <v>415</v>
      </c>
      <c r="B3" s="224"/>
      <c r="C3" s="224"/>
      <c r="D3" s="16"/>
      <c r="E3" s="19"/>
      <c r="F3" s="1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 thickBot="1">
      <c r="A4" s="19"/>
      <c r="B4" s="225"/>
      <c r="C4" s="225"/>
      <c r="D4" s="16"/>
      <c r="E4" s="19"/>
      <c r="F4" s="22" t="s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48.75" customHeight="1" thickBot="1">
      <c r="A5" s="394" t="s">
        <v>53</v>
      </c>
      <c r="B5" s="395" t="s">
        <v>350</v>
      </c>
      <c r="C5" s="396" t="s">
        <v>351</v>
      </c>
      <c r="D5" s="195" t="s">
        <v>74</v>
      </c>
      <c r="E5" s="398" t="s">
        <v>366</v>
      </c>
      <c r="F5" s="391" t="s">
        <v>418</v>
      </c>
      <c r="G5" s="405" t="s">
        <v>413</v>
      </c>
      <c r="H5" s="2"/>
      <c r="I5" s="1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20.25" customHeight="1">
      <c r="A6" s="106" t="s">
        <v>39</v>
      </c>
      <c r="B6" s="226"/>
      <c r="C6" s="226"/>
      <c r="D6" s="330">
        <f>SUM(D7+D13+D20+D25+D28)</f>
        <v>45249</v>
      </c>
      <c r="E6" s="330">
        <f>SUM(E7+E13+E20+E25+E28)</f>
        <v>50793</v>
      </c>
      <c r="F6" s="397">
        <f>SUM(F7+F13+F20+F24+F25+F28+F31)</f>
        <v>56464</v>
      </c>
      <c r="G6" s="14">
        <f aca="true" t="shared" si="0" ref="G6:G11">(F6/E6)*100</f>
        <v>111.16492430059259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102" t="s">
        <v>352</v>
      </c>
      <c r="B7" s="102"/>
      <c r="C7" s="102"/>
      <c r="D7" s="331">
        <f>SUM(D8+D9)</f>
        <v>18150</v>
      </c>
      <c r="E7" s="331">
        <f>SUM(E8+E9)</f>
        <v>25249</v>
      </c>
      <c r="F7" s="346">
        <f>SUM(F8+F9)</f>
        <v>26993</v>
      </c>
      <c r="G7" s="14">
        <f t="shared" si="0"/>
        <v>106.90720424571269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3.5" customHeight="1">
      <c r="A8" s="26" t="s">
        <v>2</v>
      </c>
      <c r="B8" s="40"/>
      <c r="C8" s="40"/>
      <c r="D8" s="312">
        <f>SUM('2.Működés  '!B8)</f>
        <v>1650</v>
      </c>
      <c r="E8" s="312">
        <f>SUM('2.Működés  '!C8)</f>
        <v>1849</v>
      </c>
      <c r="F8" s="92">
        <v>3539</v>
      </c>
      <c r="G8" s="14">
        <f t="shared" si="0"/>
        <v>191.40075716603567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3.5" customHeight="1">
      <c r="A9" s="26" t="s">
        <v>3</v>
      </c>
      <c r="B9" s="40"/>
      <c r="C9" s="40"/>
      <c r="D9" s="332">
        <f>SUM(D10:D12)</f>
        <v>16500</v>
      </c>
      <c r="E9" s="332">
        <f>SUM(E10:E12)</f>
        <v>23400</v>
      </c>
      <c r="F9" s="524">
        <f>SUM(F10:F12)</f>
        <v>23454</v>
      </c>
      <c r="G9" s="14">
        <f t="shared" si="0"/>
        <v>100.23076923076924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3.5" customHeight="1">
      <c r="A10" s="15" t="s">
        <v>4</v>
      </c>
      <c r="B10" s="227"/>
      <c r="C10" s="227"/>
      <c r="D10" s="314">
        <f>SUM('2.Működés  '!B25)</f>
        <v>16400</v>
      </c>
      <c r="E10" s="314">
        <f>SUM('2.Működés  '!C25)</f>
        <v>23300</v>
      </c>
      <c r="F10" s="27">
        <v>23245</v>
      </c>
      <c r="G10" s="14">
        <f t="shared" si="0"/>
        <v>99.76394849785409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3.5" customHeight="1">
      <c r="A11" s="15" t="s">
        <v>68</v>
      </c>
      <c r="B11" s="227"/>
      <c r="C11" s="227"/>
      <c r="D11" s="314">
        <f>SUM('2.Működés  '!B30)</f>
        <v>100</v>
      </c>
      <c r="E11" s="314">
        <f>SUM('2.Működés  '!C30)</f>
        <v>100</v>
      </c>
      <c r="F11" s="15">
        <v>158</v>
      </c>
      <c r="G11" s="14">
        <f t="shared" si="0"/>
        <v>158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3.5" customHeight="1">
      <c r="A12" s="15" t="s">
        <v>69</v>
      </c>
      <c r="B12" s="227"/>
      <c r="C12" s="227"/>
      <c r="D12" s="314">
        <f>SUM('2.Működés  '!B31)</f>
        <v>0</v>
      </c>
      <c r="E12" s="314">
        <f>SUM('2.Működés  '!C31)</f>
        <v>0</v>
      </c>
      <c r="F12" s="25">
        <v>51</v>
      </c>
      <c r="G12" s="1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102" t="s">
        <v>5</v>
      </c>
      <c r="B13" s="102"/>
      <c r="C13" s="102"/>
      <c r="D13" s="331">
        <f>SUM(D14)</f>
        <v>27099</v>
      </c>
      <c r="E13" s="331">
        <f>SUM(E14)</f>
        <v>24720</v>
      </c>
      <c r="F13" s="346">
        <f>SUM(F14)</f>
        <v>28312</v>
      </c>
      <c r="G13" s="14">
        <f>(F13/E13)*100</f>
        <v>114.53074433656958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>
      <c r="A14" s="26" t="s">
        <v>70</v>
      </c>
      <c r="B14" s="40"/>
      <c r="C14" s="40"/>
      <c r="D14" s="332">
        <f>SUM(D15:D19)</f>
        <v>27099</v>
      </c>
      <c r="E14" s="332">
        <f>SUM(E15:E19)</f>
        <v>24720</v>
      </c>
      <c r="F14" s="348">
        <f>SUM(F15:F19)</f>
        <v>28312</v>
      </c>
      <c r="G14" s="14">
        <f>(F14/E14)*100</f>
        <v>114.53074433656958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3.5" customHeight="1">
      <c r="A15" s="15" t="s">
        <v>64</v>
      </c>
      <c r="B15" s="227"/>
      <c r="C15" s="227"/>
      <c r="D15" s="314">
        <f>SUM('2.Működés  '!B33)</f>
        <v>25478</v>
      </c>
      <c r="E15" s="314">
        <f>SUM('2.Működés  '!C33)</f>
        <v>23237</v>
      </c>
      <c r="F15" s="347">
        <v>24403</v>
      </c>
      <c r="G15" s="14">
        <f>(F15/E15)*100</f>
        <v>105.01785944829368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3.5" customHeight="1">
      <c r="A16" s="15" t="s">
        <v>65</v>
      </c>
      <c r="B16" s="227"/>
      <c r="C16" s="227"/>
      <c r="D16" s="314">
        <f>SUM('2.Működés  '!B43)</f>
        <v>1600</v>
      </c>
      <c r="E16" s="314">
        <f>SUM('2.Működés  '!C43)</f>
        <v>1453</v>
      </c>
      <c r="F16" s="15">
        <v>1453</v>
      </c>
      <c r="G16" s="14">
        <f>(F16/E16)*100</f>
        <v>100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3.5" customHeight="1">
      <c r="A17" s="15" t="s">
        <v>67</v>
      </c>
      <c r="B17" s="227"/>
      <c r="C17" s="227"/>
      <c r="D17" s="314">
        <f>SUM('2.Működés  '!B44)</f>
        <v>0</v>
      </c>
      <c r="E17" s="314">
        <f>SUM('2.Működés  '!C44)</f>
        <v>0</v>
      </c>
      <c r="F17" s="15">
        <v>27</v>
      </c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3.5" customHeight="1">
      <c r="A18" s="15" t="s">
        <v>106</v>
      </c>
      <c r="B18" s="227"/>
      <c r="C18" s="227"/>
      <c r="D18" s="314">
        <f>SUM('2.Működés  '!B45)</f>
        <v>21</v>
      </c>
      <c r="E18" s="314">
        <f>SUM('2.Működés  '!C45)</f>
        <v>30</v>
      </c>
      <c r="F18" s="15">
        <v>30</v>
      </c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3.5" customHeight="1">
      <c r="A19" s="15" t="s">
        <v>107</v>
      </c>
      <c r="B19" s="227"/>
      <c r="C19" s="227"/>
      <c r="D19" s="314">
        <f>SUM('2.Működés  '!B46)</f>
        <v>0</v>
      </c>
      <c r="E19" s="314">
        <f>SUM('2.Működés  '!C46)</f>
        <v>0</v>
      </c>
      <c r="F19" s="15">
        <v>2399</v>
      </c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41" t="s">
        <v>6</v>
      </c>
      <c r="B20" s="102"/>
      <c r="C20" s="102"/>
      <c r="D20" s="333">
        <f>SUM(D21:D23)</f>
        <v>0</v>
      </c>
      <c r="E20" s="333">
        <f>SUM(E21:E23)</f>
        <v>0</v>
      </c>
      <c r="F20" s="525">
        <f>SUM(F21:F23)</f>
        <v>0</v>
      </c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4" customFormat="1" ht="13.5" customHeight="1">
      <c r="A21" s="15" t="s">
        <v>7</v>
      </c>
      <c r="B21" s="227"/>
      <c r="C21" s="227"/>
      <c r="D21" s="334"/>
      <c r="E21" s="334"/>
      <c r="F21" s="15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4" customFormat="1" ht="13.5" customHeight="1">
      <c r="A22" s="15" t="s">
        <v>8</v>
      </c>
      <c r="B22" s="227"/>
      <c r="C22" s="227"/>
      <c r="D22" s="314"/>
      <c r="E22" s="314"/>
      <c r="F22" s="15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4" customFormat="1" ht="13.5" customHeight="1">
      <c r="A23" s="15" t="s">
        <v>9</v>
      </c>
      <c r="B23" s="227"/>
      <c r="C23" s="227"/>
      <c r="D23" s="314">
        <f>SUM('3.Felh.'!B14)</f>
        <v>0</v>
      </c>
      <c r="E23" s="314">
        <f>SUM('3.Felh.'!C14)</f>
        <v>0</v>
      </c>
      <c r="F23" s="15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4" customFormat="1" ht="13.5" customHeight="1">
      <c r="A24" s="41" t="s">
        <v>405</v>
      </c>
      <c r="B24" s="227"/>
      <c r="C24" s="227"/>
      <c r="D24" s="314"/>
      <c r="E24" s="314"/>
      <c r="F24" s="26">
        <v>33</v>
      </c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41" t="s">
        <v>406</v>
      </c>
      <c r="B25" s="102"/>
      <c r="C25" s="102"/>
      <c r="D25" s="335">
        <f>SUM(D26:D27)</f>
        <v>0</v>
      </c>
      <c r="E25" s="335">
        <f>SUM(E26:E27)</f>
        <v>824</v>
      </c>
      <c r="F25" s="526">
        <f>SUM(F26:F27)</f>
        <v>924</v>
      </c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4" customFormat="1" ht="13.5" customHeight="1">
      <c r="A26" s="15" t="s">
        <v>10</v>
      </c>
      <c r="B26" s="227"/>
      <c r="C26" s="227"/>
      <c r="D26" s="314">
        <f>SUM('2.Működés  '!B48)</f>
        <v>0</v>
      </c>
      <c r="E26" s="314">
        <f>SUM('2.Működés  '!C48)</f>
        <v>824</v>
      </c>
      <c r="F26" s="15">
        <v>824</v>
      </c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4" customFormat="1" ht="13.5" customHeight="1">
      <c r="A27" s="15" t="s">
        <v>11</v>
      </c>
      <c r="B27" s="227"/>
      <c r="C27" s="227"/>
      <c r="D27" s="314">
        <f>SUM('3.Felh.'!B12)</f>
        <v>0</v>
      </c>
      <c r="E27" s="314">
        <f>SUM('3.Felh.'!C12)</f>
        <v>0</v>
      </c>
      <c r="F27" s="15">
        <v>100</v>
      </c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29.25" customHeight="1">
      <c r="A28" s="103" t="s">
        <v>407</v>
      </c>
      <c r="B28" s="103"/>
      <c r="C28" s="103"/>
      <c r="D28" s="336">
        <v>0</v>
      </c>
      <c r="E28" s="336">
        <v>0</v>
      </c>
      <c r="F28" s="15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29.25" customHeight="1">
      <c r="A29" s="101" t="s">
        <v>249</v>
      </c>
      <c r="B29" s="228"/>
      <c r="C29" s="228"/>
      <c r="D29" s="337">
        <f>SUM(D30)</f>
        <v>4000</v>
      </c>
      <c r="E29" s="337">
        <f>SUM(E30)</f>
        <v>4000</v>
      </c>
      <c r="F29" s="349">
        <f>SUM(F30)</f>
        <v>0</v>
      </c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8" customHeight="1">
      <c r="A30" s="41" t="s">
        <v>408</v>
      </c>
      <c r="B30" s="102"/>
      <c r="C30" s="102"/>
      <c r="D30" s="23">
        <f>SUM('2.Működés  '!B53+'3.Felh.'!B16)</f>
        <v>4000</v>
      </c>
      <c r="E30" s="23">
        <f>SUM('2.Működés  '!C53+'3.Felh.'!C16)</f>
        <v>4000</v>
      </c>
      <c r="F30" s="23">
        <f>SUM('2.Működés  '!D53+'3.Felh.'!D16)</f>
        <v>0</v>
      </c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8" customHeight="1" thickBot="1">
      <c r="A31" s="341" t="s">
        <v>393</v>
      </c>
      <c r="B31" s="342"/>
      <c r="C31" s="342"/>
      <c r="D31" s="343"/>
      <c r="E31" s="343"/>
      <c r="F31" s="25">
        <v>202</v>
      </c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21.75" customHeight="1" thickBot="1">
      <c r="A32" s="24" t="s">
        <v>250</v>
      </c>
      <c r="B32" s="425"/>
      <c r="C32" s="425"/>
      <c r="D32" s="426">
        <f>SUM(D6+D29)</f>
        <v>49249</v>
      </c>
      <c r="E32" s="426">
        <f>SUM(E6+E29)</f>
        <v>54793</v>
      </c>
      <c r="F32" s="427">
        <f>SUM(F6+F29)</f>
        <v>56464</v>
      </c>
      <c r="G32" s="14">
        <f>(F32/E32)*100</f>
        <v>103.04965962805468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20.25" customHeight="1">
      <c r="A33" s="106" t="s">
        <v>12</v>
      </c>
      <c r="B33" s="226"/>
      <c r="C33" s="226"/>
      <c r="D33" s="338"/>
      <c r="E33" s="338"/>
      <c r="F33" s="423"/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4" customFormat="1" ht="13.5" customHeight="1">
      <c r="A34" s="204" t="s">
        <v>293</v>
      </c>
      <c r="B34" s="229"/>
      <c r="C34" s="229"/>
      <c r="D34" s="339">
        <v>0</v>
      </c>
      <c r="E34" s="339">
        <v>0</v>
      </c>
      <c r="F34" s="15"/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4" customFormat="1" ht="13.5" customHeight="1">
      <c r="A35" s="15" t="s">
        <v>13</v>
      </c>
      <c r="B35" s="227"/>
      <c r="C35" s="227"/>
      <c r="D35" s="334">
        <v>0</v>
      </c>
      <c r="E35" s="334">
        <v>0</v>
      </c>
      <c r="F35" s="15"/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4" customFormat="1" ht="13.5" customHeight="1" thickBot="1">
      <c r="A36" s="25" t="s">
        <v>37</v>
      </c>
      <c r="B36" s="230"/>
      <c r="C36" s="230"/>
      <c r="D36" s="340">
        <v>0</v>
      </c>
      <c r="E36" s="340">
        <v>0</v>
      </c>
      <c r="F36" s="25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4" customFormat="1" ht="34.5" customHeight="1" thickBot="1">
      <c r="A37" s="400" t="s">
        <v>349</v>
      </c>
      <c r="B37" s="428"/>
      <c r="C37" s="428"/>
      <c r="D37" s="429">
        <f>SUM(D52-D32)</f>
        <v>7558</v>
      </c>
      <c r="E37" s="429">
        <f>SUM(E52-E32)</f>
        <v>3592</v>
      </c>
      <c r="F37" s="430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21.75" customHeight="1" thickBot="1">
      <c r="A38" s="24" t="s">
        <v>251</v>
      </c>
      <c r="B38" s="425"/>
      <c r="C38" s="425"/>
      <c r="D38" s="431">
        <f>SUM(D32+D37)</f>
        <v>56807</v>
      </c>
      <c r="E38" s="431">
        <f>SUM(E32+E37)</f>
        <v>58385</v>
      </c>
      <c r="F38" s="432">
        <f>SUM(F32+F37)</f>
        <v>56464</v>
      </c>
      <c r="G38" s="14">
        <f>(F38/E38)*100</f>
        <v>96.7097713453798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6.5" customHeight="1">
      <c r="A39" s="107" t="s">
        <v>38</v>
      </c>
      <c r="B39" s="231"/>
      <c r="C39" s="231"/>
      <c r="D39" s="326">
        <f>SUM(D40+D42)</f>
        <v>56507</v>
      </c>
      <c r="E39" s="326">
        <f>SUM(E40+E42)</f>
        <v>58264</v>
      </c>
      <c r="F39" s="424">
        <f>SUM(F40+F42)</f>
        <v>55384</v>
      </c>
      <c r="G39" s="14">
        <f>(F39/E39)*100</f>
        <v>95.05698201290677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 customHeight="1">
      <c r="A40" s="92" t="s">
        <v>15</v>
      </c>
      <c r="B40" s="232"/>
      <c r="C40" s="232"/>
      <c r="D40" s="312">
        <f>SUM(D41:D41)</f>
        <v>56307</v>
      </c>
      <c r="E40" s="312">
        <f>SUM(E41:E41)</f>
        <v>58064</v>
      </c>
      <c r="F40" s="399">
        <f>SUM(F41:F41)</f>
        <v>55083</v>
      </c>
      <c r="G40" s="14">
        <f>(F40/E40)*100</f>
        <v>94.86600992008817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4.25">
      <c r="A41" s="26" t="s">
        <v>140</v>
      </c>
      <c r="B41" s="40"/>
      <c r="C41" s="40"/>
      <c r="D41" s="314">
        <v>56307</v>
      </c>
      <c r="E41" s="314">
        <v>58064</v>
      </c>
      <c r="F41" s="23">
        <v>55083</v>
      </c>
      <c r="G41" s="14">
        <f>(F41/E41)*100</f>
        <v>94.86600992008817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 customHeight="1">
      <c r="A42" s="26" t="s">
        <v>160</v>
      </c>
      <c r="B42" s="40"/>
      <c r="C42" s="40"/>
      <c r="D42" s="312">
        <f>SUM(D43:D45)</f>
        <v>200</v>
      </c>
      <c r="E42" s="312">
        <f>SUM(E43:E45)</f>
        <v>200</v>
      </c>
      <c r="F42" s="399">
        <f>SUM(F43:F45)</f>
        <v>301</v>
      </c>
      <c r="G42" s="1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4" customFormat="1" ht="13.5" customHeight="1">
      <c r="A43" s="15" t="s">
        <v>134</v>
      </c>
      <c r="B43" s="227"/>
      <c r="C43" s="227"/>
      <c r="D43" s="314">
        <f>SUM('3.Felh.'!B20)</f>
        <v>0</v>
      </c>
      <c r="E43" s="314">
        <f>SUM('3.Felh.'!C20)</f>
        <v>0</v>
      </c>
      <c r="F43" s="15">
        <v>0</v>
      </c>
      <c r="G43" s="1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4" customFormat="1" ht="13.5" customHeight="1">
      <c r="A44" s="15" t="s">
        <v>35</v>
      </c>
      <c r="B44" s="227"/>
      <c r="C44" s="227"/>
      <c r="D44" s="314">
        <f>SUM('3.Felh.'!B25)</f>
        <v>0</v>
      </c>
      <c r="E44" s="314">
        <f>SUM('3.Felh.'!C25)</f>
        <v>0</v>
      </c>
      <c r="F44" s="15">
        <v>301</v>
      </c>
      <c r="G44" s="1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4" customFormat="1" ht="13.5" customHeight="1">
      <c r="A45" s="15" t="s">
        <v>252</v>
      </c>
      <c r="B45" s="227"/>
      <c r="C45" s="227"/>
      <c r="D45" s="314">
        <f>SUM('3.Felh.'!B31)</f>
        <v>200</v>
      </c>
      <c r="E45" s="314">
        <f>SUM('3.Felh.'!C31)</f>
        <v>200</v>
      </c>
      <c r="F45" s="15">
        <v>0</v>
      </c>
      <c r="G45" s="1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4" customFormat="1" ht="15.75">
      <c r="A46" s="104" t="s">
        <v>40</v>
      </c>
      <c r="B46" s="233"/>
      <c r="C46" s="233"/>
      <c r="D46" s="337">
        <f>SUM(D47+D50)</f>
        <v>300</v>
      </c>
      <c r="E46" s="337">
        <f>SUM(E47+E50)</f>
        <v>121</v>
      </c>
      <c r="F46" s="349">
        <f>SUM(F47+F51)</f>
        <v>-353</v>
      </c>
      <c r="G46" s="1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6" customFormat="1" ht="13.5" customHeight="1">
      <c r="A47" s="105" t="s">
        <v>16</v>
      </c>
      <c r="B47" s="234"/>
      <c r="C47" s="234"/>
      <c r="D47" s="311">
        <f>SUM(D48:D49)</f>
        <v>300</v>
      </c>
      <c r="E47" s="311">
        <f>SUM(E48:E49)</f>
        <v>121</v>
      </c>
      <c r="F47" s="26"/>
      <c r="G47" s="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3.5" customHeight="1">
      <c r="A48" s="44" t="s">
        <v>54</v>
      </c>
      <c r="B48" s="235"/>
      <c r="C48" s="235"/>
      <c r="D48" s="314">
        <f>SUM('2.Működés  '!B67)</f>
        <v>300</v>
      </c>
      <c r="E48" s="314">
        <f>SUM('2.Működés  '!C67)</f>
        <v>121</v>
      </c>
      <c r="F48" s="15"/>
      <c r="G48" s="1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3.5" customHeight="1">
      <c r="A49" s="44" t="s">
        <v>55</v>
      </c>
      <c r="B49" s="235"/>
      <c r="C49" s="235"/>
      <c r="D49" s="314">
        <f>SUM('2.Működés  '!B68+'3.Felh.'!B34)</f>
        <v>0</v>
      </c>
      <c r="E49" s="314">
        <f>SUM('2.Működés  '!C68+'3.Felh.'!C34)</f>
        <v>0</v>
      </c>
      <c r="F49" s="15"/>
      <c r="G49" s="1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3.5" customHeight="1">
      <c r="A50" s="105"/>
      <c r="B50" s="234"/>
      <c r="C50" s="234"/>
      <c r="D50" s="314">
        <f>SUM('2.Működés  '!B69)</f>
        <v>0</v>
      </c>
      <c r="E50" s="314">
        <f>SUM('2.Működés  '!C69)</f>
        <v>0</v>
      </c>
      <c r="F50" s="15"/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3.5" customHeight="1" thickBot="1">
      <c r="A51" s="344" t="s">
        <v>394</v>
      </c>
      <c r="B51" s="345"/>
      <c r="C51" s="345"/>
      <c r="D51" s="343"/>
      <c r="E51" s="343"/>
      <c r="F51" s="25">
        <v>-353</v>
      </c>
      <c r="G51" s="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21.75" customHeight="1" thickBot="1">
      <c r="A52" s="24" t="s">
        <v>291</v>
      </c>
      <c r="B52" s="425"/>
      <c r="C52" s="425"/>
      <c r="D52" s="426">
        <f>SUM(D39+D46)</f>
        <v>56807</v>
      </c>
      <c r="E52" s="426">
        <f>SUM(E39+E46)</f>
        <v>58385</v>
      </c>
      <c r="F52" s="427">
        <f>SUM(F39+F46)</f>
        <v>55031</v>
      </c>
      <c r="G52" s="14">
        <f>(F52/E52)*100</f>
        <v>94.25537381176672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20.25" customHeight="1">
      <c r="A53" s="106" t="s">
        <v>17</v>
      </c>
      <c r="B53" s="226"/>
      <c r="C53" s="226"/>
      <c r="D53" s="433">
        <f>SUM('2.Működés  '!B72+'3.Felh.'!B36)</f>
        <v>0</v>
      </c>
      <c r="E53" s="433">
        <f>SUM('2.Működés  '!C72+'3.Felh.'!C36)</f>
        <v>0</v>
      </c>
      <c r="F53" s="423">
        <v>0</v>
      </c>
      <c r="G53" s="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3.5" customHeight="1">
      <c r="A54" s="15" t="s">
        <v>253</v>
      </c>
      <c r="B54" s="227"/>
      <c r="C54" s="227"/>
      <c r="D54" s="314">
        <v>0</v>
      </c>
      <c r="E54" s="314">
        <v>0</v>
      </c>
      <c r="F54" s="15">
        <v>0</v>
      </c>
      <c r="G54" s="1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7" ht="15">
      <c r="A55" s="15" t="s">
        <v>254</v>
      </c>
      <c r="B55" s="227"/>
      <c r="C55" s="227"/>
      <c r="D55" s="314">
        <v>0</v>
      </c>
      <c r="E55" s="314">
        <v>0</v>
      </c>
      <c r="F55" s="3">
        <v>0</v>
      </c>
      <c r="G55" s="14"/>
    </row>
    <row r="56" spans="1:7" ht="15.75" thickBot="1">
      <c r="A56" s="25" t="s">
        <v>255</v>
      </c>
      <c r="B56" s="230"/>
      <c r="C56" s="230"/>
      <c r="D56" s="340"/>
      <c r="E56" s="340"/>
      <c r="F56" s="242"/>
      <c r="G56" s="14"/>
    </row>
    <row r="57" spans="1:50" s="8" customFormat="1" ht="21.75" customHeight="1" thickBot="1">
      <c r="A57" s="24" t="s">
        <v>256</v>
      </c>
      <c r="B57" s="425"/>
      <c r="C57" s="425"/>
      <c r="D57" s="431">
        <f>SUM(D39+D46)</f>
        <v>56807</v>
      </c>
      <c r="E57" s="431">
        <f>SUM(E39+E46)</f>
        <v>58385</v>
      </c>
      <c r="F57" s="432">
        <f>SUM(F39+F46)</f>
        <v>55031</v>
      </c>
      <c r="G57" s="14">
        <f>(F57/E57)*100</f>
        <v>94.25537381176672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.75" customHeight="1">
      <c r="A58" s="2"/>
      <c r="B58" s="236"/>
      <c r="C58" s="236"/>
      <c r="D58" s="1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 customHeight="1">
      <c r="A59" s="2"/>
      <c r="B59" s="236"/>
      <c r="C59" s="23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 customHeight="1">
      <c r="A60" s="2"/>
      <c r="B60" s="236"/>
      <c r="C60" s="23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 customHeight="1">
      <c r="A61" s="2"/>
      <c r="B61" s="236"/>
      <c r="C61" s="23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 customHeight="1">
      <c r="A62" s="2"/>
      <c r="B62" s="236"/>
      <c r="C62" s="23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 customHeight="1">
      <c r="A63" s="2"/>
      <c r="B63" s="236"/>
      <c r="C63" s="23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 customHeight="1">
      <c r="A64" s="2"/>
      <c r="B64" s="236"/>
      <c r="C64" s="23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 customHeight="1">
      <c r="A65" s="2"/>
      <c r="B65" s="236"/>
      <c r="C65" s="23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 customHeight="1">
      <c r="A66" s="2"/>
      <c r="B66" s="236"/>
      <c r="C66" s="23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 customHeight="1">
      <c r="A67" s="2"/>
      <c r="B67" s="236"/>
      <c r="C67" s="23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 customHeight="1">
      <c r="A68" s="2"/>
      <c r="B68" s="236"/>
      <c r="C68" s="23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 customHeight="1">
      <c r="A69" s="2"/>
      <c r="B69" s="236"/>
      <c r="C69" s="23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 customHeight="1">
      <c r="A70" s="2"/>
      <c r="B70" s="236"/>
      <c r="C70" s="23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 customHeight="1">
      <c r="A71" s="2"/>
      <c r="B71" s="236"/>
      <c r="C71" s="23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 customHeight="1">
      <c r="A72" s="2"/>
      <c r="B72" s="236"/>
      <c r="C72" s="23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 customHeight="1">
      <c r="A73" s="2"/>
      <c r="B73" s="236"/>
      <c r="C73" s="23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 customHeight="1">
      <c r="A74" s="2"/>
      <c r="B74" s="236"/>
      <c r="C74" s="23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 customHeight="1">
      <c r="A75" s="2"/>
      <c r="B75" s="236"/>
      <c r="C75" s="23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 customHeight="1">
      <c r="A76" s="2"/>
      <c r="B76" s="236"/>
      <c r="C76" s="23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 customHeight="1">
      <c r="A77" s="2"/>
      <c r="B77" s="236"/>
      <c r="C77" s="23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 customHeight="1">
      <c r="A78" s="2"/>
      <c r="B78" s="236"/>
      <c r="C78" s="23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 customHeight="1">
      <c r="A79" s="2"/>
      <c r="B79" s="236"/>
      <c r="C79" s="23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 customHeight="1">
      <c r="A80" s="2"/>
      <c r="B80" s="236"/>
      <c r="C80" s="23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 customHeight="1">
      <c r="A81" s="2"/>
      <c r="B81" s="236"/>
      <c r="C81" s="23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 customHeight="1">
      <c r="A82" s="2"/>
      <c r="B82" s="236"/>
      <c r="C82" s="23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 customHeight="1">
      <c r="A83" s="2"/>
      <c r="B83" s="236"/>
      <c r="C83" s="23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 customHeight="1">
      <c r="A84" s="2"/>
      <c r="B84" s="236"/>
      <c r="C84" s="23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 customHeight="1">
      <c r="A85" s="2"/>
      <c r="B85" s="236"/>
      <c r="C85" s="23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 customHeight="1">
      <c r="A86" s="2"/>
      <c r="B86" s="236"/>
      <c r="C86" s="23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 customHeight="1">
      <c r="A87" s="2"/>
      <c r="B87" s="236"/>
      <c r="C87" s="23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 customHeight="1">
      <c r="A88" s="2"/>
      <c r="B88" s="236"/>
      <c r="C88" s="23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 customHeight="1">
      <c r="A89" s="2"/>
      <c r="B89" s="236"/>
      <c r="C89" s="236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 customHeight="1">
      <c r="A90" s="2"/>
      <c r="B90" s="236"/>
      <c r="C90" s="23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 customHeight="1">
      <c r="A91" s="2"/>
      <c r="B91" s="236"/>
      <c r="C91" s="236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 customHeight="1">
      <c r="A92" s="2"/>
      <c r="B92" s="236"/>
      <c r="C92" s="23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 customHeight="1">
      <c r="A93" s="2"/>
      <c r="B93" s="236"/>
      <c r="C93" s="23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 customHeight="1">
      <c r="A94" s="2"/>
      <c r="B94" s="236"/>
      <c r="C94" s="23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 customHeight="1">
      <c r="A95" s="2"/>
      <c r="B95" s="236"/>
      <c r="C95" s="23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 customHeight="1">
      <c r="A96" s="2"/>
      <c r="B96" s="236"/>
      <c r="C96" s="23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 customHeight="1">
      <c r="A97" s="2"/>
      <c r="B97" s="236"/>
      <c r="C97" s="23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 customHeight="1">
      <c r="A98" s="2"/>
      <c r="B98" s="236"/>
      <c r="C98" s="23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 customHeight="1">
      <c r="A99" s="2"/>
      <c r="B99" s="236"/>
      <c r="C99" s="23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 customHeight="1">
      <c r="A100" s="2"/>
      <c r="B100" s="236"/>
      <c r="C100" s="23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 customHeight="1">
      <c r="A101" s="2"/>
      <c r="B101" s="236"/>
      <c r="C101" s="23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.75" customHeight="1">
      <c r="A102" s="2"/>
      <c r="B102" s="236"/>
      <c r="C102" s="23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.75" customHeight="1">
      <c r="A103" s="2"/>
      <c r="B103" s="236"/>
      <c r="C103" s="23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.75" customHeight="1">
      <c r="A104" s="2"/>
      <c r="B104" s="236"/>
      <c r="C104" s="23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.75" customHeight="1">
      <c r="A105" s="2"/>
      <c r="B105" s="236"/>
      <c r="C105" s="23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.75" customHeight="1">
      <c r="A106" s="2"/>
      <c r="B106" s="236"/>
      <c r="C106" s="23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.75" customHeight="1">
      <c r="A107" s="2"/>
      <c r="B107" s="236"/>
      <c r="C107" s="23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.75" customHeight="1">
      <c r="A108" s="2"/>
      <c r="B108" s="236"/>
      <c r="C108" s="23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5.75" customHeight="1">
      <c r="A109" s="2"/>
      <c r="B109" s="236"/>
      <c r="C109" s="23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5.75" customHeight="1">
      <c r="A110" s="2"/>
      <c r="B110" s="236"/>
      <c r="C110" s="23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.75" customHeight="1">
      <c r="A111" s="2"/>
      <c r="B111" s="236"/>
      <c r="C111" s="23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.75" customHeight="1">
      <c r="A112" s="2"/>
      <c r="B112" s="236"/>
      <c r="C112" s="23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.75" customHeight="1">
      <c r="A113" s="2"/>
      <c r="B113" s="236"/>
      <c r="C113" s="23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.75" customHeight="1">
      <c r="A114" s="2"/>
      <c r="B114" s="236"/>
      <c r="C114" s="23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.75" customHeight="1">
      <c r="A115" s="2"/>
      <c r="B115" s="236"/>
      <c r="C115" s="23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.75" customHeight="1">
      <c r="A116" s="2"/>
      <c r="B116" s="236"/>
      <c r="C116" s="23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.75" customHeight="1">
      <c r="A117" s="2"/>
      <c r="B117" s="236"/>
      <c r="C117" s="23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.75" customHeight="1">
      <c r="A118" s="2"/>
      <c r="B118" s="236"/>
      <c r="C118" s="23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.75" customHeight="1">
      <c r="A119" s="2"/>
      <c r="B119" s="236"/>
      <c r="C119" s="23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.75" customHeight="1">
      <c r="A120" s="2"/>
      <c r="B120" s="236"/>
      <c r="C120" s="23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.75" customHeight="1">
      <c r="A121" s="2"/>
      <c r="B121" s="236"/>
      <c r="C121" s="23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.75" customHeight="1">
      <c r="A122" s="2"/>
      <c r="B122" s="236"/>
      <c r="C122" s="23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.75" customHeight="1">
      <c r="A123" s="2"/>
      <c r="B123" s="236"/>
      <c r="C123" s="23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.75" customHeight="1">
      <c r="A124" s="2"/>
      <c r="B124" s="236"/>
      <c r="C124" s="23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.75" customHeight="1">
      <c r="A125" s="2"/>
      <c r="B125" s="236"/>
      <c r="C125" s="23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.75" customHeight="1">
      <c r="A126" s="2"/>
      <c r="B126" s="236"/>
      <c r="C126" s="23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.75" customHeight="1">
      <c r="A127" s="2"/>
      <c r="B127" s="236"/>
      <c r="C127" s="23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.75" customHeight="1">
      <c r="A128" s="2"/>
      <c r="B128" s="236"/>
      <c r="C128" s="23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.75" customHeight="1">
      <c r="A129" s="2"/>
      <c r="B129" s="236"/>
      <c r="C129" s="23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.75" customHeight="1">
      <c r="A130" s="2"/>
      <c r="B130" s="236"/>
      <c r="C130" s="23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.75" customHeight="1">
      <c r="A131" s="2"/>
      <c r="B131" s="236"/>
      <c r="C131" s="23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.75" customHeight="1">
      <c r="A132" s="2"/>
      <c r="B132" s="236"/>
      <c r="C132" s="23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.75" customHeight="1">
      <c r="A133" s="2"/>
      <c r="B133" s="236"/>
      <c r="C133" s="23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.75" customHeight="1">
      <c r="A134" s="2"/>
      <c r="B134" s="236"/>
      <c r="C134" s="23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.75" customHeight="1">
      <c r="A135" s="2"/>
      <c r="B135" s="236"/>
      <c r="C135" s="23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.75" customHeight="1">
      <c r="A136" s="2"/>
      <c r="B136" s="236"/>
      <c r="C136" s="23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.75" customHeight="1">
      <c r="A137" s="2"/>
      <c r="B137" s="236"/>
      <c r="C137" s="23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.75" customHeight="1">
      <c r="A138" s="2"/>
      <c r="B138" s="236"/>
      <c r="C138" s="23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5.75" customHeight="1">
      <c r="A139" s="2"/>
      <c r="B139" s="236"/>
      <c r="C139" s="23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5.75" customHeight="1">
      <c r="A140" s="2"/>
      <c r="B140" s="236"/>
      <c r="C140" s="23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5.75" customHeight="1">
      <c r="A141" s="2"/>
      <c r="B141" s="236"/>
      <c r="C141" s="23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5.75" customHeight="1">
      <c r="A142" s="2"/>
      <c r="B142" s="236"/>
      <c r="C142" s="23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5.75" customHeight="1">
      <c r="A143" s="2"/>
      <c r="B143" s="236"/>
      <c r="C143" s="23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5.75" customHeight="1">
      <c r="A144" s="2"/>
      <c r="B144" s="236"/>
      <c r="C144" s="23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5.75" customHeight="1">
      <c r="A145" s="2"/>
      <c r="B145" s="236"/>
      <c r="C145" s="23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5.75" customHeight="1">
      <c r="A146" s="2"/>
      <c r="B146" s="236"/>
      <c r="C146" s="23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5.75" customHeight="1">
      <c r="A147" s="2"/>
      <c r="B147" s="236"/>
      <c r="C147" s="23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5.75" customHeight="1">
      <c r="A148" s="2"/>
      <c r="B148" s="236"/>
      <c r="C148" s="23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5.75" customHeight="1">
      <c r="A149" s="2"/>
      <c r="B149" s="236"/>
      <c r="C149" s="23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5.75" customHeight="1">
      <c r="A150" s="2"/>
      <c r="B150" s="236"/>
      <c r="C150" s="23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5.75" customHeight="1">
      <c r="A151" s="2"/>
      <c r="B151" s="236"/>
      <c r="C151" s="23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5.75" customHeight="1">
      <c r="A152" s="2"/>
      <c r="B152" s="236"/>
      <c r="C152" s="23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5.75" customHeight="1">
      <c r="A153" s="2"/>
      <c r="B153" s="236"/>
      <c r="C153" s="23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5.75" customHeight="1">
      <c r="A154" s="2"/>
      <c r="B154" s="236"/>
      <c r="C154" s="23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5.75" customHeight="1">
      <c r="A155" s="2"/>
      <c r="B155" s="236"/>
      <c r="C155" s="23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5.75" customHeight="1">
      <c r="A156" s="2"/>
      <c r="B156" s="236"/>
      <c r="C156" s="23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5.75" customHeight="1">
      <c r="A157" s="2"/>
      <c r="B157" s="236"/>
      <c r="C157" s="23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5.75" customHeight="1">
      <c r="A158" s="2"/>
      <c r="B158" s="236"/>
      <c r="C158" s="23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5.75" customHeight="1">
      <c r="A159" s="2"/>
      <c r="B159" s="236"/>
      <c r="C159" s="23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5.75" customHeight="1">
      <c r="A160" s="2"/>
      <c r="B160" s="236"/>
      <c r="C160" s="23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5.75" customHeight="1">
      <c r="A161" s="2"/>
      <c r="B161" s="236"/>
      <c r="C161" s="23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5.75" customHeight="1">
      <c r="A162" s="2"/>
      <c r="B162" s="236"/>
      <c r="C162" s="23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5.75" customHeight="1">
      <c r="A163" s="2"/>
      <c r="B163" s="236"/>
      <c r="C163" s="23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5.75" customHeight="1">
      <c r="A164" s="2"/>
      <c r="B164" s="236"/>
      <c r="C164" s="23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5.75" customHeight="1">
      <c r="A165" s="2"/>
      <c r="B165" s="236"/>
      <c r="C165" s="23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5.75" customHeight="1">
      <c r="A166" s="2"/>
      <c r="B166" s="236"/>
      <c r="C166" s="23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5.75" customHeight="1">
      <c r="A167" s="2"/>
      <c r="B167" s="236"/>
      <c r="C167" s="23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5.75" customHeight="1">
      <c r="A168" s="2"/>
      <c r="B168" s="236"/>
      <c r="C168" s="23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5.75" customHeight="1">
      <c r="A169" s="2"/>
      <c r="B169" s="236"/>
      <c r="C169" s="23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5.75" customHeight="1">
      <c r="A170" s="2"/>
      <c r="B170" s="236"/>
      <c r="C170" s="23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5.75" customHeight="1">
      <c r="A171" s="2"/>
      <c r="B171" s="236"/>
      <c r="C171" s="23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5.75" customHeight="1">
      <c r="A172" s="2"/>
      <c r="B172" s="236"/>
      <c r="C172" s="23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5.75" customHeight="1">
      <c r="A173" s="2"/>
      <c r="B173" s="236"/>
      <c r="C173" s="23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5.75" customHeight="1">
      <c r="A174" s="2"/>
      <c r="B174" s="236"/>
      <c r="C174" s="23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5.75" customHeight="1">
      <c r="A175" s="2"/>
      <c r="B175" s="236"/>
      <c r="C175" s="23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5.75" customHeight="1">
      <c r="A176" s="2"/>
      <c r="B176" s="236"/>
      <c r="C176" s="23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5.75" customHeight="1">
      <c r="A177" s="2"/>
      <c r="B177" s="236"/>
      <c r="C177" s="23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5.75" customHeight="1">
      <c r="A178" s="2"/>
      <c r="B178" s="236"/>
      <c r="C178" s="23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5.75" customHeight="1">
      <c r="A179" s="2"/>
      <c r="B179" s="236"/>
      <c r="C179" s="23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5.75" customHeight="1">
      <c r="A180" s="2"/>
      <c r="B180" s="236"/>
      <c r="C180" s="23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5.75" customHeight="1">
      <c r="A181" s="2"/>
      <c r="B181" s="236"/>
      <c r="C181" s="23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5.75" customHeight="1">
      <c r="A182" s="2"/>
      <c r="B182" s="236"/>
      <c r="C182" s="23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5.75" customHeight="1">
      <c r="A183" s="2"/>
      <c r="B183" s="236"/>
      <c r="C183" s="23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5.75" customHeight="1">
      <c r="A184" s="2"/>
      <c r="B184" s="236"/>
      <c r="C184" s="23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5.75" customHeight="1">
      <c r="A185" s="2"/>
      <c r="B185" s="236"/>
      <c r="C185" s="23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5.75" customHeight="1">
      <c r="A186" s="2"/>
      <c r="B186" s="236"/>
      <c r="C186" s="23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5.75" customHeight="1">
      <c r="A187" s="2"/>
      <c r="B187" s="236"/>
      <c r="C187" s="23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5.75" customHeight="1">
      <c r="A188" s="2"/>
      <c r="B188" s="236"/>
      <c r="C188" s="23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5.75" customHeight="1">
      <c r="A189" s="2"/>
      <c r="B189" s="236"/>
      <c r="C189" s="23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5.75" customHeight="1">
      <c r="A190" s="2"/>
      <c r="B190" s="236"/>
      <c r="C190" s="23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5.75" customHeight="1">
      <c r="A191" s="2"/>
      <c r="B191" s="236"/>
      <c r="C191" s="23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5.75" customHeight="1">
      <c r="A192" s="2"/>
      <c r="B192" s="236"/>
      <c r="C192" s="23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5.75" customHeight="1">
      <c r="A193" s="2"/>
      <c r="B193" s="236"/>
      <c r="C193" s="23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5.75" customHeight="1">
      <c r="A194" s="2"/>
      <c r="B194" s="236"/>
      <c r="C194" s="23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5.75" customHeight="1">
      <c r="A195" s="2"/>
      <c r="B195" s="236"/>
      <c r="C195" s="23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5.75" customHeight="1">
      <c r="A196" s="2"/>
      <c r="B196" s="236"/>
      <c r="C196" s="23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5.75" customHeight="1">
      <c r="A197" s="2"/>
      <c r="B197" s="236"/>
      <c r="C197" s="23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5.75" customHeight="1">
      <c r="A198" s="2"/>
      <c r="B198" s="236"/>
      <c r="C198" s="23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5.75" customHeight="1">
      <c r="A199" s="2"/>
      <c r="B199" s="236"/>
      <c r="C199" s="23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5.75" customHeight="1">
      <c r="A200" s="2"/>
      <c r="B200" s="236"/>
      <c r="C200" s="23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ht="15.75" customHeight="1">
      <c r="A201" s="2"/>
      <c r="B201" s="236"/>
      <c r="C201" s="23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ht="15.75" customHeight="1">
      <c r="A202" s="2"/>
      <c r="B202" s="236"/>
      <c r="C202" s="23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ht="15.75" customHeight="1">
      <c r="A203" s="2"/>
      <c r="B203" s="236"/>
      <c r="C203" s="23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ht="15.75" customHeight="1">
      <c r="A204" s="2"/>
      <c r="B204" s="236"/>
      <c r="C204" s="23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ht="15.75" customHeight="1">
      <c r="A205" s="2"/>
      <c r="B205" s="236"/>
      <c r="C205" s="23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ht="15.75" customHeight="1">
      <c r="A206" s="2"/>
      <c r="B206" s="236"/>
      <c r="C206" s="23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ht="15.75" customHeight="1">
      <c r="A207" s="2"/>
      <c r="B207" s="236"/>
      <c r="C207" s="23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ht="15.75" customHeight="1">
      <c r="A208" s="2"/>
      <c r="B208" s="236"/>
      <c r="C208" s="23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ht="15.75" customHeight="1">
      <c r="A209" s="2"/>
      <c r="B209" s="236"/>
      <c r="C209" s="23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ht="15.75" customHeight="1">
      <c r="A210" s="2"/>
      <c r="B210" s="236"/>
      <c r="C210" s="23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ht="15.75" customHeight="1">
      <c r="A211" s="2"/>
      <c r="B211" s="236"/>
      <c r="C211" s="23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ht="15.75" customHeight="1">
      <c r="A212" s="2"/>
      <c r="B212" s="236"/>
      <c r="C212" s="23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ht="15.75" customHeight="1">
      <c r="A213" s="2"/>
      <c r="B213" s="236"/>
      <c r="C213" s="23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ht="15.75" customHeight="1">
      <c r="A214" s="2"/>
      <c r="B214" s="236"/>
      <c r="C214" s="23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ht="15.75" customHeight="1">
      <c r="A215" s="2"/>
      <c r="B215" s="236"/>
      <c r="C215" s="23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ht="15.75" customHeight="1">
      <c r="A216" s="2"/>
      <c r="B216" s="236"/>
      <c r="C216" s="23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ht="15.75" customHeight="1">
      <c r="A217" s="2"/>
      <c r="B217" s="236"/>
      <c r="C217" s="23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ht="15.75" customHeight="1">
      <c r="A218" s="2"/>
      <c r="B218" s="236"/>
      <c r="C218" s="23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ht="15.75" customHeight="1">
      <c r="A219" s="2"/>
      <c r="B219" s="236"/>
      <c r="C219" s="23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ht="15.75" customHeight="1">
      <c r="A220" s="2"/>
      <c r="B220" s="236"/>
      <c r="C220" s="23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ht="15.75" customHeight="1">
      <c r="A221" s="2"/>
      <c r="B221" s="236"/>
      <c r="C221" s="23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ht="15.75" customHeight="1">
      <c r="A222" s="2"/>
      <c r="B222" s="236"/>
      <c r="C222" s="23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ht="15.75" customHeight="1">
      <c r="A223" s="2"/>
      <c r="B223" s="236"/>
      <c r="C223" s="23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ht="15.75" customHeight="1">
      <c r="A224" s="2"/>
      <c r="B224" s="236"/>
      <c r="C224" s="23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ht="15.75" customHeight="1">
      <c r="A225" s="2"/>
      <c r="B225" s="236"/>
      <c r="C225" s="23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ht="15.75" customHeight="1">
      <c r="A226" s="2"/>
      <c r="B226" s="236"/>
      <c r="C226" s="23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ht="15.75" customHeight="1">
      <c r="A227" s="2"/>
      <c r="B227" s="236"/>
      <c r="C227" s="23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ht="15.75" customHeight="1">
      <c r="A228" s="2"/>
      <c r="B228" s="236"/>
      <c r="C228" s="23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ht="15.75" customHeight="1">
      <c r="A229" s="2"/>
      <c r="B229" s="236"/>
      <c r="C229" s="23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ht="15.75" customHeight="1">
      <c r="A230" s="2"/>
      <c r="B230" s="236"/>
      <c r="C230" s="23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ht="15.75" customHeight="1">
      <c r="A231" s="2"/>
      <c r="B231" s="236"/>
      <c r="C231" s="23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ht="15.75" customHeight="1">
      <c r="A232" s="2"/>
      <c r="B232" s="236"/>
      <c r="C232" s="23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ht="15.75" customHeight="1">
      <c r="A233" s="2"/>
      <c r="B233" s="236"/>
      <c r="C233" s="23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ht="15.75" customHeight="1">
      <c r="A234" s="2"/>
      <c r="B234" s="236"/>
      <c r="C234" s="23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ht="15.75" customHeight="1">
      <c r="A235" s="2"/>
      <c r="B235" s="236"/>
      <c r="C235" s="23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ht="15.75" customHeight="1">
      <c r="A236" s="2"/>
      <c r="B236" s="236"/>
      <c r="C236" s="23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ht="15.75" customHeight="1">
      <c r="A237" s="2"/>
      <c r="B237" s="236"/>
      <c r="C237" s="23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ht="15.75" customHeight="1">
      <c r="A238" s="2"/>
      <c r="B238" s="236"/>
      <c r="C238" s="23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ht="15.75" customHeight="1">
      <c r="A239" s="2"/>
      <c r="B239" s="236"/>
      <c r="C239" s="23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ht="15.75" customHeight="1">
      <c r="A240" s="2"/>
      <c r="B240" s="236"/>
      <c r="C240" s="23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ht="15.75" customHeight="1">
      <c r="A241" s="2"/>
      <c r="B241" s="236"/>
      <c r="C241" s="23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ht="15.75" customHeight="1">
      <c r="A242" s="2"/>
      <c r="B242" s="236"/>
      <c r="C242" s="23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 ht="15.75" customHeight="1">
      <c r="A243" s="2"/>
      <c r="B243" s="236"/>
      <c r="C243" s="23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 ht="15.75" customHeight="1">
      <c r="A244" s="2"/>
      <c r="B244" s="236"/>
      <c r="C244" s="23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 ht="15.75" customHeight="1">
      <c r="A245" s="2"/>
      <c r="B245" s="236"/>
      <c r="C245" s="23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 ht="15.75" customHeight="1">
      <c r="A246" s="2"/>
      <c r="B246" s="236"/>
      <c r="C246" s="23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 ht="15.75" customHeight="1">
      <c r="A247" s="2"/>
      <c r="B247" s="236"/>
      <c r="C247" s="23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ht="15.75" customHeight="1">
      <c r="A248" s="2"/>
      <c r="B248" s="236"/>
      <c r="C248" s="23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 ht="15.75" customHeight="1">
      <c r="A249" s="2"/>
      <c r="B249" s="236"/>
      <c r="C249" s="23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1:50" ht="15.75" customHeight="1">
      <c r="A250" s="2"/>
      <c r="B250" s="236"/>
      <c r="C250" s="23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1:50" ht="15.75" customHeight="1">
      <c r="A251" s="2"/>
      <c r="B251" s="236"/>
      <c r="C251" s="23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1:50" ht="15.75" customHeight="1">
      <c r="A252" s="2"/>
      <c r="B252" s="236"/>
      <c r="C252" s="23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50" ht="15.75" customHeight="1">
      <c r="A253" s="2"/>
      <c r="B253" s="236"/>
      <c r="C253" s="23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1:50" ht="15.75" customHeight="1">
      <c r="A254" s="2"/>
      <c r="B254" s="236"/>
      <c r="C254" s="23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1:50" ht="15.75" customHeight="1">
      <c r="A255" s="2"/>
      <c r="B255" s="236"/>
      <c r="C255" s="23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 ht="15.75" customHeight="1">
      <c r="A256" s="2"/>
      <c r="B256" s="236"/>
      <c r="C256" s="23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 ht="15.75" customHeight="1">
      <c r="A257" s="2"/>
      <c r="B257" s="236"/>
      <c r="C257" s="23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 ht="15.75" customHeight="1">
      <c r="A258" s="2"/>
      <c r="B258" s="236"/>
      <c r="C258" s="23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 ht="15.75" customHeight="1">
      <c r="A259" s="2"/>
      <c r="B259" s="236"/>
      <c r="C259" s="23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 ht="15.75" customHeight="1">
      <c r="A260" s="2"/>
      <c r="B260" s="236"/>
      <c r="C260" s="23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 ht="15.75" customHeight="1">
      <c r="A261" s="2"/>
      <c r="B261" s="236"/>
      <c r="C261" s="23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 ht="15.75" customHeight="1">
      <c r="A262" s="2"/>
      <c r="B262" s="236"/>
      <c r="C262" s="23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 ht="15.75" customHeight="1">
      <c r="A263" s="2"/>
      <c r="B263" s="236"/>
      <c r="C263" s="23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 ht="15.75" customHeight="1">
      <c r="A264" s="2"/>
      <c r="B264" s="236"/>
      <c r="C264" s="23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1:50" ht="15.75" customHeight="1">
      <c r="A265" s="2"/>
      <c r="B265" s="236"/>
      <c r="C265" s="23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1:50" ht="15.75" customHeight="1">
      <c r="A266" s="2"/>
      <c r="B266" s="236"/>
      <c r="C266" s="23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1:50" ht="15.75" customHeight="1">
      <c r="A267" s="2"/>
      <c r="B267" s="236"/>
      <c r="C267" s="23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1:50" ht="15.75" customHeight="1">
      <c r="A268" s="2"/>
      <c r="B268" s="236"/>
      <c r="C268" s="23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1:50" ht="15.75" customHeight="1">
      <c r="A269" s="2"/>
      <c r="B269" s="236"/>
      <c r="C269" s="23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1:50" ht="15.75" customHeight="1">
      <c r="A270" s="2"/>
      <c r="B270" s="236"/>
      <c r="C270" s="23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1:50" ht="15.75" customHeight="1">
      <c r="A271" s="2"/>
      <c r="B271" s="236"/>
      <c r="C271" s="23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5.75" customHeight="1">
      <c r="A272" s="2"/>
      <c r="B272" s="236"/>
      <c r="C272" s="23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1:50" ht="15.75" customHeight="1">
      <c r="A273" s="2"/>
      <c r="B273" s="236"/>
      <c r="C273" s="23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1:50" ht="15.75" customHeight="1">
      <c r="A274" s="2"/>
      <c r="B274" s="236"/>
      <c r="C274" s="23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1:50" ht="15.75" customHeight="1">
      <c r="A275" s="2"/>
      <c r="B275" s="236"/>
      <c r="C275" s="23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1:50" ht="15.75" customHeight="1">
      <c r="A276" s="2"/>
      <c r="B276" s="236"/>
      <c r="C276" s="23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5.75" customHeight="1">
      <c r="A277" s="2"/>
      <c r="B277" s="236"/>
      <c r="C277" s="23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1:50" ht="15.75" customHeight="1">
      <c r="A278" s="2"/>
      <c r="B278" s="236"/>
      <c r="C278" s="23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1:50" ht="15.75" customHeight="1">
      <c r="A279" s="2"/>
      <c r="B279" s="236"/>
      <c r="C279" s="23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1:50" ht="15.75" customHeight="1">
      <c r="A280" s="2"/>
      <c r="B280" s="236"/>
      <c r="C280" s="23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1:50" ht="15.75" customHeight="1">
      <c r="A281" s="2"/>
      <c r="B281" s="236"/>
      <c r="C281" s="23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1:50" ht="15.75" customHeight="1">
      <c r="A282" s="2"/>
      <c r="B282" s="236"/>
      <c r="C282" s="23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1:50" ht="15.75" customHeight="1">
      <c r="A283" s="2"/>
      <c r="B283" s="236"/>
      <c r="C283" s="23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1:50" ht="15.75" customHeight="1">
      <c r="A284" s="2"/>
      <c r="B284" s="236"/>
      <c r="C284" s="23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1:50" ht="15.75" customHeight="1">
      <c r="A285" s="2"/>
      <c r="B285" s="236"/>
      <c r="C285" s="23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1:50" ht="15.75" customHeight="1">
      <c r="A286" s="2"/>
      <c r="B286" s="236"/>
      <c r="C286" s="23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1:50" ht="15.75" customHeight="1">
      <c r="A287" s="2"/>
      <c r="B287" s="236"/>
      <c r="C287" s="23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1:50" ht="15.75" customHeight="1">
      <c r="A288" s="2"/>
      <c r="B288" s="236"/>
      <c r="C288" s="23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1:50" ht="15.75" customHeight="1">
      <c r="A289" s="2"/>
      <c r="B289" s="236"/>
      <c r="C289" s="23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1:50" ht="15.75" customHeight="1">
      <c r="A290" s="2"/>
      <c r="B290" s="236"/>
      <c r="C290" s="23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1:50" ht="15.75" customHeight="1">
      <c r="A291" s="2"/>
      <c r="B291" s="236"/>
      <c r="C291" s="23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1:50" ht="15.75" customHeight="1">
      <c r="A292" s="2"/>
      <c r="B292" s="236"/>
      <c r="C292" s="23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1:50" ht="15.75" customHeight="1">
      <c r="A293" s="2"/>
      <c r="B293" s="236"/>
      <c r="C293" s="23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1:50" ht="15.75" customHeight="1">
      <c r="A294" s="2"/>
      <c r="B294" s="236"/>
      <c r="C294" s="23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1:50" ht="15.75" customHeight="1">
      <c r="A295" s="2"/>
      <c r="B295" s="236"/>
      <c r="C295" s="23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1:50" ht="15.75" customHeight="1">
      <c r="A296" s="2"/>
      <c r="B296" s="236"/>
      <c r="C296" s="23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1:50" ht="15.75" customHeight="1">
      <c r="A297" s="2"/>
      <c r="B297" s="236"/>
      <c r="C297" s="23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1:50" ht="15.75" customHeight="1">
      <c r="A298" s="2"/>
      <c r="B298" s="236"/>
      <c r="C298" s="23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1:50" ht="15.75" customHeight="1">
      <c r="A299" s="2"/>
      <c r="B299" s="236"/>
      <c r="C299" s="23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5.75" customHeight="1">
      <c r="A300" s="2"/>
      <c r="B300" s="236"/>
      <c r="C300" s="23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1:50" ht="15.75" customHeight="1">
      <c r="A301" s="2"/>
      <c r="B301" s="236"/>
      <c r="C301" s="23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1:50" ht="15.75" customHeight="1">
      <c r="A302" s="2"/>
      <c r="B302" s="236"/>
      <c r="C302" s="23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1:50" ht="15.75" customHeight="1">
      <c r="A303" s="2"/>
      <c r="B303" s="236"/>
      <c r="C303" s="23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1:50" ht="15.75" customHeight="1">
      <c r="A304" s="2"/>
      <c r="B304" s="236"/>
      <c r="C304" s="23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5.75" customHeight="1">
      <c r="A305" s="2"/>
      <c r="B305" s="236"/>
      <c r="C305" s="23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1:50" ht="15.75" customHeight="1">
      <c r="A306" s="2"/>
      <c r="B306" s="236"/>
      <c r="C306" s="23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1:50" ht="15.75" customHeight="1">
      <c r="A307" s="2"/>
      <c r="B307" s="236"/>
      <c r="C307" s="23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1:50" ht="15.75" customHeight="1">
      <c r="A308" s="2"/>
      <c r="B308" s="236"/>
      <c r="C308" s="23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1:50" ht="15.75" customHeight="1">
      <c r="A309" s="2"/>
      <c r="B309" s="236"/>
      <c r="C309" s="23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1:50" ht="15.75" customHeight="1">
      <c r="A310" s="2"/>
      <c r="B310" s="236"/>
      <c r="C310" s="23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1:50" ht="15.75" customHeight="1">
      <c r="A311" s="2"/>
      <c r="B311" s="236"/>
      <c r="C311" s="23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1:50" ht="15.75" customHeight="1">
      <c r="A312" s="2"/>
      <c r="B312" s="236"/>
      <c r="C312" s="23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1:50" ht="15.75" customHeight="1">
      <c r="A313" s="2"/>
      <c r="B313" s="236"/>
      <c r="C313" s="23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1:50" ht="15.75" customHeight="1">
      <c r="A314" s="2"/>
      <c r="B314" s="236"/>
      <c r="C314" s="23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1:50" ht="15.75" customHeight="1">
      <c r="A315" s="2"/>
      <c r="B315" s="236"/>
      <c r="C315" s="23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1:50" ht="15.75" customHeight="1">
      <c r="A316" s="2"/>
      <c r="B316" s="236"/>
      <c r="C316" s="23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1:50" ht="15.75" customHeight="1">
      <c r="A317" s="2"/>
      <c r="B317" s="236"/>
      <c r="C317" s="23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1:50" ht="15.75" customHeight="1">
      <c r="A318" s="2"/>
      <c r="B318" s="236"/>
      <c r="C318" s="23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1:50" ht="15.75" customHeight="1">
      <c r="A319" s="2"/>
      <c r="B319" s="236"/>
      <c r="C319" s="23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1:50" ht="15.75" customHeight="1">
      <c r="A320" s="2"/>
      <c r="B320" s="236"/>
      <c r="C320" s="23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1:50" ht="15.75" customHeight="1">
      <c r="A321" s="2"/>
      <c r="B321" s="236"/>
      <c r="C321" s="23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1:50" ht="15.75" customHeight="1">
      <c r="A322" s="2"/>
      <c r="B322" s="236"/>
      <c r="C322" s="23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1:50" ht="15.75" customHeight="1">
      <c r="A323" s="2"/>
      <c r="B323" s="236"/>
      <c r="C323" s="23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1:50" ht="15.75" customHeight="1">
      <c r="A324" s="2"/>
      <c r="B324" s="236"/>
      <c r="C324" s="23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1:50" ht="15.75" customHeight="1">
      <c r="A325" s="2"/>
      <c r="B325" s="236"/>
      <c r="C325" s="23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1:50" ht="15.75" customHeight="1">
      <c r="A326" s="2"/>
      <c r="B326" s="236"/>
      <c r="C326" s="23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1:50" ht="15.75" customHeight="1">
      <c r="A327" s="2"/>
      <c r="B327" s="236"/>
      <c r="C327" s="23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1:50" ht="15.75" customHeight="1">
      <c r="A328" s="2"/>
      <c r="B328" s="236"/>
      <c r="C328" s="23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1:50" ht="15.75" customHeight="1">
      <c r="A329" s="2"/>
      <c r="B329" s="236"/>
      <c r="C329" s="23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1:50" ht="15.75" customHeight="1">
      <c r="A330" s="2"/>
      <c r="B330" s="236"/>
      <c r="C330" s="23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1:50" ht="15.75" customHeight="1">
      <c r="A331" s="2"/>
      <c r="B331" s="236"/>
      <c r="C331" s="23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1:50" ht="15.75" customHeight="1">
      <c r="A332" s="2"/>
      <c r="B332" s="236"/>
      <c r="C332" s="23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1:50" ht="15.75" customHeight="1">
      <c r="A333" s="2"/>
      <c r="B333" s="236"/>
      <c r="C333" s="23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1:50" ht="15.75" customHeight="1">
      <c r="A334" s="2"/>
      <c r="B334" s="236"/>
      <c r="C334" s="23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1:50" ht="15.75" customHeight="1">
      <c r="A335" s="2"/>
      <c r="B335" s="236"/>
      <c r="C335" s="23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1:50" ht="15.75" customHeight="1">
      <c r="A336" s="2"/>
      <c r="B336" s="236"/>
      <c r="C336" s="23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1:50" ht="15.75" customHeight="1">
      <c r="A337" s="2"/>
      <c r="B337" s="236"/>
      <c r="C337" s="23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1:50" ht="15.75" customHeight="1">
      <c r="A338" s="2"/>
      <c r="B338" s="236"/>
      <c r="C338" s="23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1:50" ht="15.75" customHeight="1">
      <c r="A339" s="2"/>
      <c r="B339" s="236"/>
      <c r="C339" s="23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1:50" ht="15.75" customHeight="1">
      <c r="A340" s="2"/>
      <c r="B340" s="236"/>
      <c r="C340" s="23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1:50" ht="15.75" customHeight="1">
      <c r="A341" s="2"/>
      <c r="B341" s="236"/>
      <c r="C341" s="23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1:50" ht="15.75" customHeight="1">
      <c r="A342" s="2"/>
      <c r="B342" s="236"/>
      <c r="C342" s="23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1:50" ht="15.75" customHeight="1">
      <c r="A343" s="2"/>
      <c r="B343" s="236"/>
      <c r="C343" s="23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1:50" ht="15.75" customHeight="1">
      <c r="A344" s="2"/>
      <c r="B344" s="236"/>
      <c r="C344" s="23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1:50" ht="15.75" customHeight="1">
      <c r="A345" s="2"/>
      <c r="B345" s="236"/>
      <c r="C345" s="23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1:50" ht="15.75" customHeight="1">
      <c r="A346" s="2"/>
      <c r="B346" s="236"/>
      <c r="C346" s="23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1:50" ht="15.75" customHeight="1">
      <c r="A347" s="2"/>
      <c r="B347" s="236"/>
      <c r="C347" s="23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5.75" customHeight="1">
      <c r="A348" s="2"/>
      <c r="B348" s="236"/>
      <c r="C348" s="23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1:50" ht="15.75" customHeight="1">
      <c r="A349" s="2"/>
      <c r="B349" s="236"/>
      <c r="C349" s="23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1:50" ht="15.75" customHeight="1">
      <c r="A350" s="2"/>
      <c r="B350" s="236"/>
      <c r="C350" s="23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1:50" ht="15.75" customHeight="1">
      <c r="A351" s="2"/>
      <c r="B351" s="236"/>
      <c r="C351" s="23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1:50" ht="15.75" customHeight="1">
      <c r="A352" s="2"/>
      <c r="B352" s="236"/>
      <c r="C352" s="23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1:50" ht="15.75" customHeight="1">
      <c r="A353" s="2"/>
      <c r="B353" s="236"/>
      <c r="C353" s="23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1:50" ht="15.75" customHeight="1">
      <c r="A354" s="2"/>
      <c r="B354" s="236"/>
      <c r="C354" s="23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1:50" ht="15.75" customHeight="1">
      <c r="A355" s="2"/>
      <c r="B355" s="236"/>
      <c r="C355" s="23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1:50" ht="15.75" customHeight="1">
      <c r="A356" s="2"/>
      <c r="B356" s="236"/>
      <c r="C356" s="23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1:50" ht="15.75" customHeight="1">
      <c r="A357" s="2"/>
      <c r="B357" s="236"/>
      <c r="C357" s="23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1:50" ht="15.75" customHeight="1">
      <c r="A358" s="2"/>
      <c r="B358" s="236"/>
      <c r="C358" s="23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1:50" ht="15.75" customHeight="1">
      <c r="A359" s="2"/>
      <c r="B359" s="236"/>
      <c r="C359" s="23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1:50" ht="15.75" customHeight="1">
      <c r="A360" s="2"/>
      <c r="B360" s="236"/>
      <c r="C360" s="23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1:50" ht="15.75" customHeight="1">
      <c r="A361" s="2"/>
      <c r="B361" s="236"/>
      <c r="C361" s="23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1:50" ht="15.75" customHeight="1">
      <c r="A362" s="2"/>
      <c r="B362" s="236"/>
      <c r="C362" s="23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1:50" ht="15.75" customHeight="1">
      <c r="A363" s="2"/>
      <c r="B363" s="236"/>
      <c r="C363" s="23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1:50" ht="15.75" customHeight="1">
      <c r="A364" s="2"/>
      <c r="B364" s="236"/>
      <c r="C364" s="23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1:50" ht="15.75" customHeight="1">
      <c r="A365" s="2"/>
      <c r="B365" s="236"/>
      <c r="C365" s="23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1:50" ht="15.75" customHeight="1">
      <c r="A366" s="2"/>
      <c r="B366" s="236"/>
      <c r="C366" s="23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1:50" ht="15.75" customHeight="1">
      <c r="A367" s="2"/>
      <c r="B367" s="236"/>
      <c r="C367" s="23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:50" ht="15.75" customHeight="1">
      <c r="A368" s="2"/>
      <c r="B368" s="236"/>
      <c r="C368" s="23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1:50" ht="15.75" customHeight="1">
      <c r="A369" s="2"/>
      <c r="B369" s="236"/>
      <c r="C369" s="23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1:50" ht="15.75" customHeight="1">
      <c r="A370" s="2"/>
      <c r="B370" s="236"/>
      <c r="C370" s="23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1:50" ht="15.75" customHeight="1">
      <c r="A371" s="2"/>
      <c r="B371" s="236"/>
      <c r="C371" s="23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1:50" ht="15.75" customHeight="1">
      <c r="A372" s="2"/>
      <c r="B372" s="236"/>
      <c r="C372" s="23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1:50" ht="15.75" customHeight="1">
      <c r="A373" s="2"/>
      <c r="B373" s="236"/>
      <c r="C373" s="23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1:50" ht="15.75" customHeight="1">
      <c r="A374" s="2"/>
      <c r="B374" s="236"/>
      <c r="C374" s="23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1:50" ht="15.75" customHeight="1">
      <c r="A375" s="2"/>
      <c r="B375" s="236"/>
      <c r="C375" s="23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1:50" ht="15.75" customHeight="1">
      <c r="A376" s="2"/>
      <c r="B376" s="236"/>
      <c r="C376" s="23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1:50" ht="15.75" customHeight="1">
      <c r="A377" s="2"/>
      <c r="B377" s="236"/>
      <c r="C377" s="23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1:50" ht="15.75" customHeight="1">
      <c r="A378" s="2"/>
      <c r="B378" s="236"/>
      <c r="C378" s="23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5.75" customHeight="1">
      <c r="A379" s="2"/>
      <c r="B379" s="236"/>
      <c r="C379" s="23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1:50" ht="15.75" customHeight="1">
      <c r="A380" s="2"/>
      <c r="B380" s="236"/>
      <c r="C380" s="23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1:50" ht="15.75" customHeight="1">
      <c r="A381" s="2"/>
      <c r="B381" s="236"/>
      <c r="C381" s="23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1:50" ht="15.75" customHeight="1">
      <c r="A382" s="2"/>
      <c r="B382" s="236"/>
      <c r="C382" s="23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1:50" ht="15.75" customHeight="1">
      <c r="A383" s="2"/>
      <c r="B383" s="236"/>
      <c r="C383" s="23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50" ht="15.75" customHeight="1">
      <c r="A384" s="2"/>
      <c r="B384" s="236"/>
      <c r="C384" s="23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1:50" ht="15.75" customHeight="1">
      <c r="A385" s="2"/>
      <c r="B385" s="236"/>
      <c r="C385" s="23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1:50" ht="15.75" customHeight="1">
      <c r="A386" s="2"/>
      <c r="B386" s="236"/>
      <c r="C386" s="23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1:50" ht="15.75" customHeight="1">
      <c r="A387" s="2"/>
      <c r="B387" s="236"/>
      <c r="C387" s="23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1:50" ht="15.75" customHeight="1">
      <c r="A388" s="2"/>
      <c r="B388" s="236"/>
      <c r="C388" s="23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1:50" ht="15.75" customHeight="1">
      <c r="A389" s="2"/>
      <c r="B389" s="236"/>
      <c r="C389" s="23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1:50" ht="15.75" customHeight="1">
      <c r="A390" s="2"/>
      <c r="B390" s="236"/>
      <c r="C390" s="23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1:50" ht="15.75" customHeight="1">
      <c r="A391" s="2"/>
      <c r="B391" s="236"/>
      <c r="C391" s="23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1:50" ht="15.75" customHeight="1">
      <c r="A392" s="2"/>
      <c r="B392" s="236"/>
      <c r="C392" s="23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1:50" ht="15.75" customHeight="1">
      <c r="A393" s="2"/>
      <c r="B393" s="236"/>
      <c r="C393" s="23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1:50" ht="15.75" customHeight="1">
      <c r="A394" s="2"/>
      <c r="B394" s="236"/>
      <c r="C394" s="23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:50" ht="15.75" customHeight="1">
      <c r="A395" s="2"/>
      <c r="B395" s="236"/>
      <c r="C395" s="23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1:50" ht="15.75" customHeight="1">
      <c r="A396" s="2"/>
      <c r="B396" s="236"/>
      <c r="C396" s="23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1:50" ht="15.75" customHeight="1">
      <c r="A397" s="2"/>
      <c r="B397" s="236"/>
      <c r="C397" s="23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1:50" ht="15.75" customHeight="1">
      <c r="A398" s="2"/>
      <c r="B398" s="236"/>
      <c r="C398" s="23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1:50" ht="15.75" customHeight="1">
      <c r="A399" s="2"/>
      <c r="B399" s="236"/>
      <c r="C399" s="23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1:50" ht="15.75" customHeight="1">
      <c r="A400" s="2"/>
      <c r="B400" s="236"/>
      <c r="C400" s="23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1:50" ht="15.75" customHeight="1">
      <c r="A401" s="2"/>
      <c r="B401" s="236"/>
      <c r="C401" s="23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1:50" ht="15.75" customHeight="1">
      <c r="A402" s="2"/>
      <c r="B402" s="236"/>
      <c r="C402" s="23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1:50" ht="15.75" customHeight="1">
      <c r="A403" s="2"/>
      <c r="B403" s="236"/>
      <c r="C403" s="23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:50" ht="15.75" customHeight="1">
      <c r="A404" s="2"/>
      <c r="B404" s="236"/>
      <c r="C404" s="23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1:50" ht="15.75" customHeight="1">
      <c r="A405" s="2"/>
      <c r="B405" s="236"/>
      <c r="C405" s="23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1:50" ht="15.75" customHeight="1">
      <c r="A406" s="2"/>
      <c r="B406" s="236"/>
      <c r="C406" s="23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1:50" ht="15.75" customHeight="1">
      <c r="A407" s="2"/>
      <c r="B407" s="236"/>
      <c r="C407" s="23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5.75" customHeight="1">
      <c r="A408" s="2"/>
      <c r="B408" s="236"/>
      <c r="C408" s="23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50" ht="15.75" customHeight="1">
      <c r="A409" s="2"/>
      <c r="B409" s="236"/>
      <c r="C409" s="23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1:50" ht="15.75" customHeight="1">
      <c r="A410" s="2"/>
      <c r="B410" s="236"/>
      <c r="C410" s="236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1:50" ht="15.75" customHeight="1">
      <c r="A411" s="2"/>
      <c r="B411" s="236"/>
      <c r="C411" s="236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1:50" ht="15.75" customHeight="1">
      <c r="A412" s="2"/>
      <c r="B412" s="236"/>
      <c r="C412" s="236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1:50" ht="15.75" customHeight="1">
      <c r="A413" s="2"/>
      <c r="B413" s="236"/>
      <c r="C413" s="236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1:50" ht="15.75" customHeight="1">
      <c r="A414" s="2"/>
      <c r="B414" s="236"/>
      <c r="C414" s="236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1:50" ht="15.75" customHeight="1">
      <c r="A415" s="2"/>
      <c r="B415" s="236"/>
      <c r="C415" s="236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1:50" ht="15.75" customHeight="1">
      <c r="A416" s="2"/>
      <c r="B416" s="236"/>
      <c r="C416" s="23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1:50" ht="15.75" customHeight="1">
      <c r="A417" s="2"/>
      <c r="B417" s="236"/>
      <c r="C417" s="236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1:50" ht="15.75" customHeight="1">
      <c r="A418" s="2"/>
      <c r="B418" s="236"/>
      <c r="C418" s="236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1:50" ht="15.75" customHeight="1">
      <c r="A419" s="2"/>
      <c r="B419" s="236"/>
      <c r="C419" s="236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1:50" ht="15.75" customHeight="1">
      <c r="A420" s="2"/>
      <c r="B420" s="236"/>
      <c r="C420" s="236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1:50" ht="15.75" customHeight="1">
      <c r="A421" s="2"/>
      <c r="B421" s="236"/>
      <c r="C421" s="236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1:50" ht="15.75" customHeight="1">
      <c r="A422" s="2"/>
      <c r="B422" s="236"/>
      <c r="C422" s="23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1:50" ht="15.75" customHeight="1">
      <c r="A423" s="2"/>
      <c r="B423" s="236"/>
      <c r="C423" s="236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1:50" ht="15.75" customHeight="1">
      <c r="A424" s="2"/>
      <c r="B424" s="236"/>
      <c r="C424" s="236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1:50" ht="15.75" customHeight="1">
      <c r="A425" s="2"/>
      <c r="B425" s="236"/>
      <c r="C425" s="236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1:50" ht="15.75" customHeight="1">
      <c r="A426" s="2"/>
      <c r="B426" s="236"/>
      <c r="C426" s="23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1:50" ht="15.75" customHeight="1">
      <c r="A427" s="2"/>
      <c r="B427" s="236"/>
      <c r="C427" s="236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1:50" ht="15.75" customHeight="1">
      <c r="A428" s="2"/>
      <c r="B428" s="236"/>
      <c r="C428" s="236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1:50" ht="15.75" customHeight="1">
      <c r="A429" s="2"/>
      <c r="B429" s="236"/>
      <c r="C429" s="236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1:50" ht="15.75" customHeight="1">
      <c r="A430" s="2"/>
      <c r="B430" s="236"/>
      <c r="C430" s="236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1:50" ht="15.75" customHeight="1">
      <c r="A431" s="2"/>
      <c r="B431" s="236"/>
      <c r="C431" s="236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1:50" ht="15.75" customHeight="1">
      <c r="A432" s="2"/>
      <c r="B432" s="236"/>
      <c r="C432" s="236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1:50" ht="15.75" customHeight="1">
      <c r="A433" s="2"/>
      <c r="B433" s="236"/>
      <c r="C433" s="236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1:50" ht="15.75" customHeight="1">
      <c r="A434" s="2"/>
      <c r="B434" s="236"/>
      <c r="C434" s="236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1:50" ht="15.75" customHeight="1">
      <c r="A435" s="2"/>
      <c r="B435" s="236"/>
      <c r="C435" s="236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1:50" ht="15.75" customHeight="1">
      <c r="A436" s="2"/>
      <c r="B436" s="236"/>
      <c r="C436" s="23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1:50" ht="15.75" customHeight="1">
      <c r="A437" s="2"/>
      <c r="B437" s="236"/>
      <c r="C437" s="236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1:50" ht="15.75" customHeight="1">
      <c r="A438" s="2"/>
      <c r="B438" s="236"/>
      <c r="C438" s="236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1:50" ht="15.75" customHeight="1">
      <c r="A439" s="2"/>
      <c r="B439" s="236"/>
      <c r="C439" s="236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1:50" ht="15.75" customHeight="1">
      <c r="A440" s="2"/>
      <c r="B440" s="236"/>
      <c r="C440" s="236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1:50" ht="15.75" customHeight="1">
      <c r="A441" s="2"/>
      <c r="B441" s="236"/>
      <c r="C441" s="236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1:50" ht="15.75" customHeight="1">
      <c r="A442" s="2"/>
      <c r="B442" s="236"/>
      <c r="C442" s="236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1:50" ht="15.75" customHeight="1">
      <c r="A443" s="2"/>
      <c r="B443" s="236"/>
      <c r="C443" s="236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1:50" ht="15.75" customHeight="1">
      <c r="A444" s="2"/>
      <c r="B444" s="236"/>
      <c r="C444" s="236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1:50" ht="15.75" customHeight="1">
      <c r="A445" s="2"/>
      <c r="B445" s="236"/>
      <c r="C445" s="236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1:50" ht="15.75" customHeight="1">
      <c r="A446" s="2"/>
      <c r="B446" s="236"/>
      <c r="C446" s="23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1:50" ht="15.75" customHeight="1">
      <c r="A447" s="2"/>
      <c r="B447" s="236"/>
      <c r="C447" s="236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1:50" ht="15.75" customHeight="1">
      <c r="A448" s="2"/>
      <c r="B448" s="236"/>
      <c r="C448" s="236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1:50" ht="15.75" customHeight="1">
      <c r="A449" s="2"/>
      <c r="B449" s="236"/>
      <c r="C449" s="236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1:50" ht="15.75" customHeight="1">
      <c r="A450" s="2"/>
      <c r="B450" s="236"/>
      <c r="C450" s="236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1:50" ht="15.75" customHeight="1">
      <c r="A451" s="2"/>
      <c r="B451" s="236"/>
      <c r="C451" s="236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1:50" ht="15.75" customHeight="1">
      <c r="A452" s="2"/>
      <c r="B452" s="236"/>
      <c r="C452" s="236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1:50" ht="15.75" customHeight="1">
      <c r="A453" s="2"/>
      <c r="B453" s="236"/>
      <c r="C453" s="236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1:50" ht="15.75" customHeight="1">
      <c r="A454" s="2"/>
      <c r="B454" s="236"/>
      <c r="C454" s="236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1:50" ht="15.75" customHeight="1">
      <c r="A455" s="2"/>
      <c r="B455" s="236"/>
      <c r="C455" s="236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1:50" ht="15.75" customHeight="1">
      <c r="A456" s="2"/>
      <c r="B456" s="236"/>
      <c r="C456" s="23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1:50" ht="15.75" customHeight="1">
      <c r="A457" s="2"/>
      <c r="B457" s="236"/>
      <c r="C457" s="236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1:50" ht="15.75" customHeight="1">
      <c r="A458" s="2"/>
      <c r="B458" s="236"/>
      <c r="C458" s="236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1:50" ht="15.75" customHeight="1">
      <c r="A459" s="2"/>
      <c r="B459" s="236"/>
      <c r="C459" s="236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1:50" ht="15.75" customHeight="1">
      <c r="A460" s="2"/>
      <c r="B460" s="236"/>
      <c r="C460" s="236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1:50" ht="15.75" customHeight="1">
      <c r="A461" s="2"/>
      <c r="B461" s="236"/>
      <c r="C461" s="236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1:50" ht="15.75" customHeight="1">
      <c r="A462" s="2"/>
      <c r="B462" s="236"/>
      <c r="C462" s="236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1:50" ht="15.75" customHeight="1">
      <c r="A463" s="2"/>
      <c r="B463" s="236"/>
      <c r="C463" s="236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1:50" ht="15.75" customHeight="1">
      <c r="A464" s="2"/>
      <c r="B464" s="236"/>
      <c r="C464" s="236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1:50" ht="15.75" customHeight="1">
      <c r="A465" s="2"/>
      <c r="B465" s="236"/>
      <c r="C465" s="236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1:50" ht="15.75" customHeight="1">
      <c r="A466" s="2"/>
      <c r="B466" s="236"/>
      <c r="C466" s="23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:50" ht="15.75" customHeight="1">
      <c r="A467" s="2"/>
      <c r="B467" s="236"/>
      <c r="C467" s="236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1:50" ht="15.75" customHeight="1">
      <c r="A468" s="2"/>
      <c r="B468" s="236"/>
      <c r="C468" s="236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1:50" ht="15.75" customHeight="1">
      <c r="A469" s="2"/>
      <c r="B469" s="236"/>
      <c r="C469" s="236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1:50" ht="15.75" customHeight="1">
      <c r="A470" s="2"/>
      <c r="B470" s="236"/>
      <c r="C470" s="236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1:50" ht="15.75" customHeight="1">
      <c r="A471" s="2"/>
      <c r="B471" s="236"/>
      <c r="C471" s="236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1:50" ht="15.75" customHeight="1">
      <c r="A472" s="2"/>
      <c r="B472" s="236"/>
      <c r="C472" s="236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1:50" ht="15.75" customHeight="1">
      <c r="A473" s="2"/>
      <c r="B473" s="236"/>
      <c r="C473" s="236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1:50" ht="15.75" customHeight="1">
      <c r="A474" s="2"/>
      <c r="B474" s="236"/>
      <c r="C474" s="236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1:50" ht="15.75" customHeight="1">
      <c r="A475" s="2"/>
      <c r="B475" s="236"/>
      <c r="C475" s="236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1:50" ht="15.75" customHeight="1">
      <c r="A476" s="2"/>
      <c r="B476" s="236"/>
      <c r="C476" s="23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:50" ht="15.75" customHeight="1">
      <c r="A477" s="2"/>
      <c r="B477" s="236"/>
      <c r="C477" s="236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1:50" ht="15.75" customHeight="1">
      <c r="A478" s="2"/>
      <c r="B478" s="236"/>
      <c r="C478" s="236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1:50" ht="15.75" customHeight="1">
      <c r="A479" s="2"/>
      <c r="B479" s="236"/>
      <c r="C479" s="236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1:50" ht="15.75" customHeight="1">
      <c r="A480" s="2"/>
      <c r="B480" s="236"/>
      <c r="C480" s="236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1:50" ht="15.75" customHeight="1">
      <c r="A481" s="2"/>
      <c r="B481" s="236"/>
      <c r="C481" s="236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1:50" ht="15.75" customHeight="1">
      <c r="A482" s="2"/>
      <c r="B482" s="236"/>
      <c r="C482" s="236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1:50" ht="15.75" customHeight="1">
      <c r="A483" s="2"/>
      <c r="B483" s="236"/>
      <c r="C483" s="236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1:50" ht="15.75" customHeight="1">
      <c r="A484" s="2"/>
      <c r="B484" s="236"/>
      <c r="C484" s="236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1:50" ht="15.75" customHeight="1">
      <c r="A485" s="2"/>
      <c r="B485" s="236"/>
      <c r="C485" s="236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1:50" ht="15.75" customHeight="1">
      <c r="A486" s="2"/>
      <c r="B486" s="236"/>
      <c r="C486" s="23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1:50" ht="15.75" customHeight="1">
      <c r="A487" s="2"/>
      <c r="B487" s="236"/>
      <c r="C487" s="236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1:50" ht="15.75" customHeight="1">
      <c r="A488" s="2"/>
      <c r="B488" s="236"/>
      <c r="C488" s="236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1:50" ht="15.75" customHeight="1">
      <c r="A489" s="2"/>
      <c r="B489" s="236"/>
      <c r="C489" s="236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1:50" ht="15.75" customHeight="1">
      <c r="A490" s="2"/>
      <c r="B490" s="236"/>
      <c r="C490" s="236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1:50" ht="15.75" customHeight="1">
      <c r="A491" s="2"/>
      <c r="B491" s="236"/>
      <c r="C491" s="236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1:50" ht="15.75" customHeight="1">
      <c r="A492" s="2"/>
      <c r="B492" s="236"/>
      <c r="C492" s="236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1:50" ht="15.75" customHeight="1">
      <c r="A493" s="2"/>
      <c r="B493" s="236"/>
      <c r="C493" s="236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1:50" ht="15.75" customHeight="1">
      <c r="A494" s="2"/>
      <c r="B494" s="236"/>
      <c r="C494" s="236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1:50" ht="15.75" customHeight="1">
      <c r="A495" s="2"/>
      <c r="B495" s="236"/>
      <c r="C495" s="236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1:50" ht="15.75" customHeight="1">
      <c r="A496" s="2"/>
      <c r="B496" s="236"/>
      <c r="C496" s="23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1:50" ht="15.75" customHeight="1">
      <c r="A497" s="2"/>
      <c r="B497" s="236"/>
      <c r="C497" s="236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1:50" ht="15.75" customHeight="1">
      <c r="A498" s="2"/>
      <c r="B498" s="236"/>
      <c r="C498" s="236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1:50" ht="15.75" customHeight="1">
      <c r="A499" s="2"/>
      <c r="B499" s="236"/>
      <c r="C499" s="236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1:50" ht="15.75" customHeight="1">
      <c r="A500" s="2"/>
      <c r="B500" s="236"/>
      <c r="C500" s="236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1:50" ht="15.75" customHeight="1">
      <c r="A501" s="2"/>
      <c r="B501" s="236"/>
      <c r="C501" s="236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1:50" ht="15.75" customHeight="1">
      <c r="A502" s="2"/>
      <c r="B502" s="236"/>
      <c r="C502" s="236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1:50" ht="15.75" customHeight="1">
      <c r="A503" s="2"/>
      <c r="B503" s="236"/>
      <c r="C503" s="236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1:50" ht="15.75" customHeight="1">
      <c r="A504" s="2"/>
      <c r="B504" s="236"/>
      <c r="C504" s="236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1:50" ht="15.75" customHeight="1">
      <c r="A505" s="2"/>
      <c r="B505" s="236"/>
      <c r="C505" s="236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1:50" ht="15.75" customHeight="1">
      <c r="A506" s="2"/>
      <c r="B506" s="236"/>
      <c r="C506" s="23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1:50" ht="15.75" customHeight="1">
      <c r="A507" s="2"/>
      <c r="B507" s="236"/>
      <c r="C507" s="236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1:50" ht="15.75" customHeight="1">
      <c r="A508" s="2"/>
      <c r="B508" s="236"/>
      <c r="C508" s="236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1:50" ht="15.75" customHeight="1">
      <c r="A509" s="2"/>
      <c r="B509" s="236"/>
      <c r="C509" s="236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1:50" ht="15.75" customHeight="1">
      <c r="A510" s="2"/>
      <c r="B510" s="236"/>
      <c r="C510" s="236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1:50" ht="15.75" customHeight="1">
      <c r="A511" s="2"/>
      <c r="B511" s="236"/>
      <c r="C511" s="236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1:50" ht="15.75" customHeight="1">
      <c r="A512" s="2"/>
      <c r="B512" s="236"/>
      <c r="C512" s="236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1:50" ht="15.75" customHeight="1">
      <c r="A513" s="2"/>
      <c r="B513" s="236"/>
      <c r="C513" s="236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1:50" ht="15.75" customHeight="1">
      <c r="A514" s="2"/>
      <c r="B514" s="236"/>
      <c r="C514" s="236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1:50" ht="15.75" customHeight="1">
      <c r="A515" s="2"/>
      <c r="B515" s="236"/>
      <c r="C515" s="236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1:50" ht="15.75" customHeight="1">
      <c r="A516" s="2"/>
      <c r="B516" s="236"/>
      <c r="C516" s="23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1:50" ht="15.75" customHeight="1">
      <c r="A517" s="2"/>
      <c r="B517" s="236"/>
      <c r="C517" s="236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1:50" ht="15.75" customHeight="1">
      <c r="A518" s="2"/>
      <c r="B518" s="236"/>
      <c r="C518" s="236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1:50" ht="15.75" customHeight="1">
      <c r="A519" s="2"/>
      <c r="B519" s="236"/>
      <c r="C519" s="236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1:50" ht="15.75" customHeight="1">
      <c r="A520" s="2"/>
      <c r="B520" s="236"/>
      <c r="C520" s="236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1:50" ht="15.75" customHeight="1">
      <c r="A521" s="2"/>
      <c r="B521" s="236"/>
      <c r="C521" s="236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1:50" ht="15.75" customHeight="1">
      <c r="A522" s="2"/>
      <c r="B522" s="236"/>
      <c r="C522" s="236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1:50" ht="15.75" customHeight="1">
      <c r="A523" s="2"/>
      <c r="B523" s="236"/>
      <c r="C523" s="236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1:50" ht="15.75" customHeight="1">
      <c r="A524" s="2"/>
      <c r="B524" s="236"/>
      <c r="C524" s="236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1:50" ht="15.75" customHeight="1">
      <c r="A525" s="2"/>
      <c r="B525" s="236"/>
      <c r="C525" s="236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1:50" ht="15.75" customHeight="1">
      <c r="A526" s="2"/>
      <c r="B526" s="236"/>
      <c r="C526" s="23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1:50" ht="15.75" customHeight="1">
      <c r="A527" s="2"/>
      <c r="B527" s="236"/>
      <c r="C527" s="236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1:50" ht="15.75" customHeight="1">
      <c r="A528" s="2"/>
      <c r="B528" s="236"/>
      <c r="C528" s="236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1:50" ht="15.75" customHeight="1">
      <c r="A529" s="2"/>
      <c r="B529" s="236"/>
      <c r="C529" s="236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1:50" ht="15.75" customHeight="1">
      <c r="A530" s="2"/>
      <c r="B530" s="236"/>
      <c r="C530" s="236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1:50" ht="15.75" customHeight="1">
      <c r="A531" s="2"/>
      <c r="B531" s="236"/>
      <c r="C531" s="236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1:50" ht="15.75" customHeight="1">
      <c r="A532" s="2"/>
      <c r="B532" s="236"/>
      <c r="C532" s="236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1:50" ht="15.75" customHeight="1">
      <c r="A533" s="2"/>
      <c r="B533" s="236"/>
      <c r="C533" s="236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1:50" ht="15.75" customHeight="1">
      <c r="A534" s="2"/>
      <c r="B534" s="236"/>
      <c r="C534" s="236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1:50" ht="15.75" customHeight="1">
      <c r="A535" s="2"/>
      <c r="B535" s="236"/>
      <c r="C535" s="236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1:50" ht="15.75" customHeight="1">
      <c r="A536" s="2"/>
      <c r="B536" s="236"/>
      <c r="C536" s="23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1:50" ht="15.75" customHeight="1">
      <c r="A537" s="2"/>
      <c r="B537" s="236"/>
      <c r="C537" s="236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1:50" ht="15.75" customHeight="1">
      <c r="A538" s="2"/>
      <c r="B538" s="236"/>
      <c r="C538" s="236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1:50" ht="15.75" customHeight="1">
      <c r="A539" s="2"/>
      <c r="B539" s="236"/>
      <c r="C539" s="236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1:50" ht="15.75" customHeight="1">
      <c r="A540" s="2"/>
      <c r="B540" s="236"/>
      <c r="C540" s="236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1:50" ht="15.75" customHeight="1">
      <c r="A541" s="2"/>
      <c r="B541" s="236"/>
      <c r="C541" s="236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1:50" ht="15.75" customHeight="1">
      <c r="A542" s="2"/>
      <c r="B542" s="236"/>
      <c r="C542" s="236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1:50" ht="15.75" customHeight="1">
      <c r="A543" s="2"/>
      <c r="B543" s="236"/>
      <c r="C543" s="236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1:50" ht="15.75" customHeight="1">
      <c r="A544" s="2"/>
      <c r="B544" s="236"/>
      <c r="C544" s="236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1:50" ht="15.75" customHeight="1">
      <c r="A545" s="2"/>
      <c r="B545" s="236"/>
      <c r="C545" s="236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1:50" ht="15.75" customHeight="1">
      <c r="A546" s="2"/>
      <c r="B546" s="236"/>
      <c r="C546" s="23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1:50" ht="15.75" customHeight="1">
      <c r="A547" s="2"/>
      <c r="B547" s="236"/>
      <c r="C547" s="236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1:50" ht="15.75" customHeight="1">
      <c r="A548" s="2"/>
      <c r="B548" s="236"/>
      <c r="C548" s="236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1:50" ht="15.75" customHeight="1">
      <c r="A549" s="2"/>
      <c r="B549" s="236"/>
      <c r="C549" s="236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1:50" ht="15.75" customHeight="1">
      <c r="A550" s="2"/>
      <c r="B550" s="236"/>
      <c r="C550" s="236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1:50" ht="15.75" customHeight="1">
      <c r="A551" s="2"/>
      <c r="B551" s="236"/>
      <c r="C551" s="236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1:50" ht="15.75" customHeight="1">
      <c r="A552" s="2"/>
      <c r="B552" s="236"/>
      <c r="C552" s="236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1:50" ht="15.75" customHeight="1">
      <c r="A553" s="2"/>
      <c r="B553" s="236"/>
      <c r="C553" s="236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1:50" ht="15.75" customHeight="1">
      <c r="A554" s="2"/>
      <c r="B554" s="236"/>
      <c r="C554" s="236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1:50" ht="15.75" customHeight="1">
      <c r="A555" s="2"/>
      <c r="B555" s="236"/>
      <c r="C555" s="236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1:50" ht="15.75" customHeight="1">
      <c r="A556" s="2"/>
      <c r="B556" s="236"/>
      <c r="C556" s="23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1:50" ht="15.75" customHeight="1">
      <c r="A557" s="2"/>
      <c r="B557" s="236"/>
      <c r="C557" s="236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1:50" ht="15.75" customHeight="1">
      <c r="A558" s="2"/>
      <c r="B558" s="236"/>
      <c r="C558" s="236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1:50" ht="15.75" customHeight="1">
      <c r="A559" s="2"/>
      <c r="B559" s="236"/>
      <c r="C559" s="236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1:50" ht="15.75" customHeight="1">
      <c r="A560" s="2"/>
      <c r="B560" s="236"/>
      <c r="C560" s="236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1:50" ht="15.75" customHeight="1">
      <c r="A561" s="2"/>
      <c r="B561" s="236"/>
      <c r="C561" s="236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1:50" ht="15.75" customHeight="1">
      <c r="A562" s="2"/>
      <c r="B562" s="236"/>
      <c r="C562" s="236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1:50" ht="15.75" customHeight="1">
      <c r="A563" s="2"/>
      <c r="B563" s="236"/>
      <c r="C563" s="236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1:50" ht="15.75" customHeight="1">
      <c r="A564" s="2"/>
      <c r="B564" s="236"/>
      <c r="C564" s="236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1:50" ht="15.75" customHeight="1">
      <c r="A565" s="2"/>
      <c r="B565" s="236"/>
      <c r="C565" s="236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1:50" ht="15.75" customHeight="1">
      <c r="A566" s="2"/>
      <c r="B566" s="236"/>
      <c r="C566" s="23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1:50" ht="15.75" customHeight="1">
      <c r="A567" s="2"/>
      <c r="B567" s="236"/>
      <c r="C567" s="236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1:50" ht="15.75" customHeight="1">
      <c r="A568" s="2"/>
      <c r="B568" s="236"/>
      <c r="C568" s="236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1:50" ht="15.75" customHeight="1">
      <c r="A569" s="2"/>
      <c r="B569" s="236"/>
      <c r="C569" s="236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1:50" ht="15.75" customHeight="1">
      <c r="A570" s="2"/>
      <c r="B570" s="236"/>
      <c r="C570" s="236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1:50" ht="15.75" customHeight="1">
      <c r="A571" s="2"/>
      <c r="B571" s="236"/>
      <c r="C571" s="236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1:50" ht="15.75" customHeight="1">
      <c r="A572" s="2"/>
      <c r="B572" s="236"/>
      <c r="C572" s="236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1:50" ht="15.75" customHeight="1">
      <c r="A573" s="2"/>
      <c r="B573" s="236"/>
      <c r="C573" s="236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1:50" ht="15.75" customHeight="1">
      <c r="A574" s="2"/>
      <c r="B574" s="236"/>
      <c r="C574" s="236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1:50" ht="15.75" customHeight="1">
      <c r="A575" s="2"/>
      <c r="B575" s="236"/>
      <c r="C575" s="236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1:50" ht="15.75" customHeight="1">
      <c r="A576" s="2"/>
      <c r="B576" s="236"/>
      <c r="C576" s="23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1:50" ht="15.75" customHeight="1">
      <c r="A577" s="2"/>
      <c r="B577" s="236"/>
      <c r="C577" s="236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1:50" ht="15.75" customHeight="1">
      <c r="A578" s="2"/>
      <c r="B578" s="236"/>
      <c r="C578" s="236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1:50" ht="15.75" customHeight="1">
      <c r="A579" s="2"/>
      <c r="B579" s="236"/>
      <c r="C579" s="236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1:50" ht="15.75" customHeight="1">
      <c r="A580" s="2"/>
      <c r="B580" s="236"/>
      <c r="C580" s="236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1:50" ht="15.75" customHeight="1">
      <c r="A581" s="2"/>
      <c r="B581" s="236"/>
      <c r="C581" s="236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1:50" ht="15.75" customHeight="1">
      <c r="A582" s="2"/>
      <c r="B582" s="236"/>
      <c r="C582" s="236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1:50" ht="15.75" customHeight="1">
      <c r="A583" s="2"/>
      <c r="B583" s="236"/>
      <c r="C583" s="236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1:50" ht="15.75" customHeight="1">
      <c r="A584" s="2"/>
      <c r="B584" s="236"/>
      <c r="C584" s="236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1:50" ht="15.75" customHeight="1">
      <c r="A585" s="2"/>
      <c r="B585" s="236"/>
      <c r="C585" s="236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1:50" ht="15.75" customHeight="1">
      <c r="A586" s="2"/>
      <c r="B586" s="236"/>
      <c r="C586" s="23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1:50" ht="15.75" customHeight="1">
      <c r="A587" s="2"/>
      <c r="B587" s="236"/>
      <c r="C587" s="236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1:50" ht="15.75" customHeight="1">
      <c r="A588" s="2"/>
      <c r="B588" s="236"/>
      <c r="C588" s="236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1:50" ht="15.75" customHeight="1">
      <c r="A589" s="2"/>
      <c r="B589" s="236"/>
      <c r="C589" s="236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1:50" ht="15.75" customHeight="1">
      <c r="A590" s="2"/>
      <c r="B590" s="236"/>
      <c r="C590" s="236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1:50" ht="15.75" customHeight="1">
      <c r="A591" s="2"/>
      <c r="B591" s="236"/>
      <c r="C591" s="236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1:50" ht="15.75" customHeight="1">
      <c r="A592" s="2"/>
      <c r="B592" s="236"/>
      <c r="C592" s="236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1:50" ht="15.75" customHeight="1">
      <c r="A593" s="2"/>
      <c r="B593" s="236"/>
      <c r="C593" s="236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1:50" ht="15.75" customHeight="1">
      <c r="A594" s="2"/>
      <c r="B594" s="236"/>
      <c r="C594" s="236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1:50" ht="15.75" customHeight="1">
      <c r="A595" s="2"/>
      <c r="B595" s="236"/>
      <c r="C595" s="236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1:50" ht="15.75" customHeight="1">
      <c r="A596" s="2"/>
      <c r="B596" s="236"/>
      <c r="C596" s="23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1:50" ht="15.75" customHeight="1">
      <c r="A597" s="2"/>
      <c r="B597" s="236"/>
      <c r="C597" s="236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1:50" ht="15.75" customHeight="1">
      <c r="A598" s="2"/>
      <c r="B598" s="236"/>
      <c r="C598" s="236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1:50" ht="15.75" customHeight="1">
      <c r="A599" s="2"/>
      <c r="B599" s="236"/>
      <c r="C599" s="236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1:50" ht="15.75" customHeight="1">
      <c r="A600" s="2"/>
      <c r="B600" s="236"/>
      <c r="C600" s="236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1:50" ht="15.75" customHeight="1">
      <c r="A601" s="2"/>
      <c r="B601" s="236"/>
      <c r="C601" s="236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1:50" ht="15.75" customHeight="1">
      <c r="A602" s="2"/>
      <c r="B602" s="236"/>
      <c r="C602" s="236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1:50" ht="15.75" customHeight="1">
      <c r="A603" s="2"/>
      <c r="B603" s="236"/>
      <c r="C603" s="236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1:50" ht="15.75" customHeight="1">
      <c r="A604" s="2"/>
      <c r="B604" s="236"/>
      <c r="C604" s="236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1:50" ht="15.75" customHeight="1">
      <c r="A605" s="2"/>
      <c r="B605" s="236"/>
      <c r="C605" s="236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1:50" ht="15.75" customHeight="1">
      <c r="A606" s="2"/>
      <c r="B606" s="236"/>
      <c r="C606" s="23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1:50" ht="15.75" customHeight="1">
      <c r="A607" s="2"/>
      <c r="B607" s="236"/>
      <c r="C607" s="236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1:50" ht="15.75" customHeight="1">
      <c r="A608" s="2"/>
      <c r="B608" s="236"/>
      <c r="C608" s="236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1:50" ht="15.75" customHeight="1">
      <c r="A609" s="2"/>
      <c r="B609" s="236"/>
      <c r="C609" s="236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1:50" ht="15.75" customHeight="1">
      <c r="A610" s="2"/>
      <c r="B610" s="236"/>
      <c r="C610" s="236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1:50" ht="15.75" customHeight="1">
      <c r="A611" s="2"/>
      <c r="B611" s="236"/>
      <c r="C611" s="236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1:50" ht="15.75" customHeight="1">
      <c r="A612" s="2"/>
      <c r="B612" s="236"/>
      <c r="C612" s="236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1:50" ht="15.75" customHeight="1">
      <c r="A613" s="2"/>
      <c r="B613" s="236"/>
      <c r="C613" s="236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1:50" ht="15.75" customHeight="1">
      <c r="A614" s="2"/>
      <c r="B614" s="236"/>
      <c r="C614" s="236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1:50" ht="15.75" customHeight="1">
      <c r="A615" s="2"/>
      <c r="B615" s="236"/>
      <c r="C615" s="236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1:50" ht="15.75" customHeight="1">
      <c r="A616" s="2"/>
      <c r="B616" s="236"/>
      <c r="C616" s="23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1:50" ht="15.75" customHeight="1">
      <c r="A617" s="2"/>
      <c r="B617" s="236"/>
      <c r="C617" s="236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</sheetData>
  <sheetProtection/>
  <printOptions/>
  <pageMargins left="0.77" right="0.3" top="0.18" bottom="0.17" header="0.16" footer="0.17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0.875" style="0" customWidth="1"/>
    <col min="2" max="2" width="12.125" style="0" customWidth="1"/>
    <col min="3" max="3" width="18.125" style="0" customWidth="1"/>
    <col min="5" max="5" width="16.125" style="0" customWidth="1"/>
    <col min="6" max="6" width="16.375" style="0" customWidth="1"/>
  </cols>
  <sheetData>
    <row r="1" ht="12.75">
      <c r="F1" s="20" t="s">
        <v>522</v>
      </c>
    </row>
    <row r="3" spans="1:6" ht="15">
      <c r="A3" s="438" t="s">
        <v>456</v>
      </c>
      <c r="F3" s="439"/>
    </row>
    <row r="4" ht="12.75">
      <c r="F4" s="439"/>
    </row>
    <row r="5" ht="13.5" thickBot="1">
      <c r="F5" s="439" t="s">
        <v>422</v>
      </c>
    </row>
    <row r="6" spans="1:6" ht="72" customHeight="1" thickBot="1">
      <c r="A6" s="440" t="s">
        <v>423</v>
      </c>
      <c r="B6" s="643" t="s">
        <v>489</v>
      </c>
      <c r="C6" s="644"/>
      <c r="D6" s="441" t="s">
        <v>424</v>
      </c>
      <c r="E6" s="643" t="s">
        <v>490</v>
      </c>
      <c r="F6" s="645"/>
    </row>
    <row r="7" spans="1:6" ht="12.75">
      <c r="A7" s="442" t="s">
        <v>425</v>
      </c>
      <c r="B7" s="443">
        <v>3694</v>
      </c>
      <c r="C7" s="443">
        <v>3694</v>
      </c>
      <c r="D7" s="443">
        <v>3545</v>
      </c>
      <c r="E7" s="444">
        <v>113</v>
      </c>
      <c r="F7" s="444">
        <v>61</v>
      </c>
    </row>
    <row r="8" spans="1:6" ht="12.75">
      <c r="A8" s="445" t="s">
        <v>426</v>
      </c>
      <c r="B8" s="122">
        <v>272386</v>
      </c>
      <c r="C8" s="122">
        <v>272367</v>
      </c>
      <c r="D8" s="122">
        <v>28570</v>
      </c>
      <c r="E8" s="446">
        <v>196832</v>
      </c>
      <c r="F8" s="446">
        <v>190244</v>
      </c>
    </row>
    <row r="9" spans="1:6" ht="12.75">
      <c r="A9" s="447" t="s">
        <v>427</v>
      </c>
      <c r="B9" s="118">
        <v>234083</v>
      </c>
      <c r="C9" s="118">
        <v>234384</v>
      </c>
      <c r="D9" s="118">
        <v>119</v>
      </c>
      <c r="E9" s="448">
        <v>186436</v>
      </c>
      <c r="F9" s="448">
        <v>61</v>
      </c>
    </row>
    <row r="10" spans="1:6" ht="12.75">
      <c r="A10" s="447" t="s">
        <v>428</v>
      </c>
      <c r="B10" s="118">
        <v>6587</v>
      </c>
      <c r="C10" s="118">
        <v>6267</v>
      </c>
      <c r="D10" s="118">
        <v>5312</v>
      </c>
      <c r="E10" s="448">
        <v>384</v>
      </c>
      <c r="F10" s="448">
        <v>212</v>
      </c>
    </row>
    <row r="11" spans="1:6" ht="12.75">
      <c r="A11" s="447" t="s">
        <v>429</v>
      </c>
      <c r="B11" s="118">
        <v>31716</v>
      </c>
      <c r="C11" s="118">
        <v>31716</v>
      </c>
      <c r="D11" s="118">
        <v>23139</v>
      </c>
      <c r="E11" s="449">
        <v>2012</v>
      </c>
      <c r="F11" s="449">
        <v>296</v>
      </c>
    </row>
    <row r="12" spans="1:6" ht="12.75">
      <c r="A12" s="447" t="s">
        <v>430</v>
      </c>
      <c r="B12" s="118"/>
      <c r="C12" s="118"/>
      <c r="D12" s="118"/>
      <c r="E12" s="450">
        <v>8000</v>
      </c>
      <c r="F12" s="450">
        <v>8000</v>
      </c>
    </row>
    <row r="13" spans="1:6" ht="12.75">
      <c r="A13" s="445" t="s">
        <v>431</v>
      </c>
      <c r="B13" s="122"/>
      <c r="C13" s="122"/>
      <c r="D13" s="118"/>
      <c r="E13" s="446">
        <v>43</v>
      </c>
      <c r="F13" s="446">
        <v>43</v>
      </c>
    </row>
    <row r="14" spans="1:6" ht="12.75">
      <c r="A14" s="447" t="s">
        <v>432</v>
      </c>
      <c r="B14" s="118"/>
      <c r="C14" s="118"/>
      <c r="D14" s="118"/>
      <c r="E14" s="449">
        <v>43</v>
      </c>
      <c r="F14" s="449">
        <v>43</v>
      </c>
    </row>
    <row r="15" spans="1:6" ht="13.5" thickBot="1">
      <c r="A15" s="451" t="s">
        <v>433</v>
      </c>
      <c r="B15" s="452"/>
      <c r="C15" s="452"/>
      <c r="D15" s="452"/>
      <c r="E15" s="453"/>
      <c r="F15" s="453"/>
    </row>
    <row r="16" spans="1:6" ht="15" thickBot="1">
      <c r="A16" s="454" t="s">
        <v>434</v>
      </c>
      <c r="B16" s="455">
        <v>276080</v>
      </c>
      <c r="C16" s="455">
        <v>276061</v>
      </c>
      <c r="D16" s="455">
        <v>32115</v>
      </c>
      <c r="E16" s="456">
        <v>196988</v>
      </c>
      <c r="F16" s="456">
        <v>190348</v>
      </c>
    </row>
    <row r="17" spans="1:6" ht="14.25">
      <c r="A17" s="457"/>
      <c r="B17" s="458"/>
      <c r="C17" s="458"/>
      <c r="D17" s="458"/>
      <c r="E17" s="458"/>
      <c r="F17" s="458"/>
    </row>
    <row r="18" spans="1:6" ht="13.5" thickBot="1">
      <c r="A18" s="459"/>
      <c r="B18" s="459"/>
      <c r="C18" s="459"/>
      <c r="D18" s="459"/>
      <c r="E18" s="459"/>
      <c r="F18" s="459"/>
    </row>
    <row r="19" spans="1:6" ht="26.25" customHeight="1" thickBot="1">
      <c r="A19" s="646" t="s">
        <v>435</v>
      </c>
      <c r="B19" s="647"/>
      <c r="C19" s="460"/>
      <c r="D19" s="460"/>
      <c r="E19" s="461" t="s">
        <v>491</v>
      </c>
      <c r="F19" s="462" t="s">
        <v>492</v>
      </c>
    </row>
    <row r="20" spans="1:6" ht="12.75">
      <c r="A20" s="463" t="s">
        <v>436</v>
      </c>
      <c r="B20" s="464"/>
      <c r="C20" s="465"/>
      <c r="D20" s="465"/>
      <c r="E20" s="466"/>
      <c r="F20" s="466"/>
    </row>
    <row r="21" spans="1:6" ht="12.75">
      <c r="A21" s="467" t="s">
        <v>437</v>
      </c>
      <c r="B21" s="376"/>
      <c r="C21" s="118"/>
      <c r="D21" s="118"/>
      <c r="E21" s="446">
        <v>6943</v>
      </c>
      <c r="F21" s="446">
        <v>1826</v>
      </c>
    </row>
    <row r="22" spans="1:6" ht="12.75">
      <c r="A22" s="467" t="s">
        <v>438</v>
      </c>
      <c r="B22" s="376"/>
      <c r="C22" s="118"/>
      <c r="D22" s="118"/>
      <c r="E22" s="446"/>
      <c r="F22" s="446"/>
    </row>
    <row r="23" spans="1:6" ht="12.75">
      <c r="A23" s="467" t="s">
        <v>439</v>
      </c>
      <c r="B23" s="376"/>
      <c r="C23" s="118"/>
      <c r="D23" s="118"/>
      <c r="E23" s="122">
        <v>4094</v>
      </c>
      <c r="F23" s="122">
        <v>5528</v>
      </c>
    </row>
    <row r="24" spans="1:6" ht="12.75">
      <c r="A24" s="468" t="s">
        <v>440</v>
      </c>
      <c r="B24" s="469"/>
      <c r="C24" s="470"/>
      <c r="D24" s="470"/>
      <c r="E24" s="450">
        <v>76</v>
      </c>
      <c r="F24" s="450">
        <v>68</v>
      </c>
    </row>
    <row r="25" spans="1:6" ht="12.75">
      <c r="A25" s="468" t="s">
        <v>441</v>
      </c>
      <c r="B25" s="469"/>
      <c r="C25" s="470"/>
      <c r="D25" s="470"/>
      <c r="E25" s="449">
        <v>4014</v>
      </c>
      <c r="F25" s="449">
        <v>5455</v>
      </c>
    </row>
    <row r="26" spans="1:6" ht="12.75">
      <c r="A26" s="468" t="s">
        <v>442</v>
      </c>
      <c r="B26" s="469"/>
      <c r="C26" s="470"/>
      <c r="D26" s="470"/>
      <c r="E26" s="450">
        <v>4</v>
      </c>
      <c r="F26" s="450">
        <v>5</v>
      </c>
    </row>
    <row r="27" spans="1:6" ht="12.75">
      <c r="A27" s="467" t="s">
        <v>443</v>
      </c>
      <c r="B27" s="376"/>
      <c r="C27" s="118"/>
      <c r="D27" s="118"/>
      <c r="E27" s="446">
        <v>487</v>
      </c>
      <c r="F27" s="446">
        <v>134</v>
      </c>
    </row>
    <row r="28" spans="1:6" ht="15" thickBot="1">
      <c r="A28" s="471" t="s">
        <v>444</v>
      </c>
      <c r="B28" s="472"/>
      <c r="C28" s="473"/>
      <c r="D28" s="473"/>
      <c r="E28" s="474">
        <v>11524</v>
      </c>
      <c r="F28" s="474">
        <v>7488</v>
      </c>
    </row>
    <row r="29" spans="1:6" ht="14.25">
      <c r="A29" s="475"/>
      <c r="B29" s="475"/>
      <c r="C29" s="458"/>
      <c r="D29" s="458"/>
      <c r="E29" s="458"/>
      <c r="F29" s="458"/>
    </row>
    <row r="30" spans="1:6" ht="15.75" thickBot="1">
      <c r="A30" s="476" t="s">
        <v>445</v>
      </c>
      <c r="B30" s="477"/>
      <c r="C30" s="478"/>
      <c r="D30" s="478"/>
      <c r="E30" s="479">
        <v>208512</v>
      </c>
      <c r="F30" s="479">
        <v>197836</v>
      </c>
    </row>
    <row r="31" spans="1:6" ht="14.25">
      <c r="A31" s="475"/>
      <c r="B31" s="475"/>
      <c r="C31" s="458"/>
      <c r="D31" s="458"/>
      <c r="E31" s="458"/>
      <c r="F31" s="458"/>
    </row>
    <row r="32" spans="1:6" ht="14.25">
      <c r="A32" s="475"/>
      <c r="B32" s="475"/>
      <c r="C32" s="458"/>
      <c r="D32" s="458"/>
      <c r="E32" s="458"/>
      <c r="F32" s="458"/>
    </row>
    <row r="33" spans="1:6" ht="13.5" thickBot="1">
      <c r="A33" s="459"/>
      <c r="B33" s="459"/>
      <c r="C33" s="459"/>
      <c r="D33" s="459"/>
      <c r="E33" s="459"/>
      <c r="F33" s="459"/>
    </row>
    <row r="34" spans="1:6" ht="26.25" customHeight="1" thickBot="1">
      <c r="A34" s="648" t="s">
        <v>446</v>
      </c>
      <c r="B34" s="649"/>
      <c r="C34" s="480"/>
      <c r="D34" s="480"/>
      <c r="E34" s="481" t="s">
        <v>491</v>
      </c>
      <c r="F34" s="482" t="s">
        <v>492</v>
      </c>
    </row>
    <row r="35" spans="1:6" ht="12.75">
      <c r="A35" s="463" t="s">
        <v>447</v>
      </c>
      <c r="B35" s="483"/>
      <c r="C35" s="483"/>
      <c r="D35" s="483"/>
      <c r="E35" s="443">
        <v>203683</v>
      </c>
      <c r="F35" s="443">
        <v>191801</v>
      </c>
    </row>
    <row r="36" spans="1:6" ht="12.75">
      <c r="A36" s="484" t="s">
        <v>448</v>
      </c>
      <c r="B36" s="485"/>
      <c r="C36" s="486"/>
      <c r="D36" s="486"/>
      <c r="E36" s="487">
        <v>208232</v>
      </c>
      <c r="F36" s="487">
        <v>208232</v>
      </c>
    </row>
    <row r="37" spans="1:6" ht="12.75">
      <c r="A37" s="484" t="s">
        <v>449</v>
      </c>
      <c r="B37" s="485"/>
      <c r="C37" s="486"/>
      <c r="D37" s="486"/>
      <c r="E37" s="487">
        <v>-4549</v>
      </c>
      <c r="F37" s="487">
        <v>-16431</v>
      </c>
    </row>
    <row r="38" spans="1:6" ht="12.75">
      <c r="A38" s="467" t="s">
        <v>450</v>
      </c>
      <c r="B38" s="148"/>
      <c r="C38" s="148"/>
      <c r="D38" s="148"/>
      <c r="E38" s="446">
        <v>4312</v>
      </c>
      <c r="F38" s="446">
        <v>5190</v>
      </c>
    </row>
    <row r="39" spans="1:6" ht="12.75">
      <c r="A39" s="467" t="s">
        <v>451</v>
      </c>
      <c r="B39" s="148"/>
      <c r="C39" s="148"/>
      <c r="D39" s="148"/>
      <c r="E39" s="488">
        <v>517</v>
      </c>
      <c r="F39" s="488">
        <v>845</v>
      </c>
    </row>
    <row r="40" spans="1:6" ht="12.75">
      <c r="A40" s="489" t="s">
        <v>452</v>
      </c>
      <c r="B40" s="376"/>
      <c r="C40" s="376"/>
      <c r="D40" s="376"/>
      <c r="E40" s="449">
        <v>0</v>
      </c>
      <c r="F40" s="449">
        <v>0</v>
      </c>
    </row>
    <row r="41" spans="1:6" ht="12.75">
      <c r="A41" s="489" t="s">
        <v>453</v>
      </c>
      <c r="B41" s="376"/>
      <c r="C41" s="376"/>
      <c r="D41" s="376"/>
      <c r="E41" s="449">
        <v>248</v>
      </c>
      <c r="F41" s="449">
        <v>373</v>
      </c>
    </row>
    <row r="42" spans="1:6" ht="13.5" thickBot="1">
      <c r="A42" s="490" t="s">
        <v>454</v>
      </c>
      <c r="B42" s="491"/>
      <c r="C42" s="491"/>
      <c r="D42" s="491"/>
      <c r="E42" s="453">
        <v>269</v>
      </c>
      <c r="F42" s="453">
        <v>472</v>
      </c>
    </row>
    <row r="43" spans="1:6" ht="12.75">
      <c r="A43" s="492"/>
      <c r="B43" s="492"/>
      <c r="C43" s="492"/>
      <c r="D43" s="492"/>
      <c r="E43" s="493"/>
      <c r="F43" s="493"/>
    </row>
    <row r="44" spans="1:6" ht="15.75" thickBot="1">
      <c r="A44" s="476" t="s">
        <v>455</v>
      </c>
      <c r="B44" s="494"/>
      <c r="C44" s="479"/>
      <c r="D44" s="479"/>
      <c r="E44" s="479">
        <v>208512</v>
      </c>
      <c r="F44" s="479">
        <v>197836</v>
      </c>
    </row>
  </sheetData>
  <sheetProtection/>
  <mergeCells count="4">
    <mergeCell ref="B6:C6"/>
    <mergeCell ref="E6:F6"/>
    <mergeCell ref="A19:B19"/>
    <mergeCell ref="A34:B3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7.00390625" style="0" customWidth="1"/>
    <col min="2" max="2" width="15.25390625" style="0" customWidth="1"/>
    <col min="3" max="3" width="18.125" style="0" customWidth="1"/>
    <col min="4" max="4" width="18.25390625" style="0" customWidth="1"/>
  </cols>
  <sheetData>
    <row r="1" spans="1:4" ht="12.75">
      <c r="A1">
        <v>8</v>
      </c>
      <c r="C1" s="164"/>
      <c r="D1" s="20" t="s">
        <v>523</v>
      </c>
    </row>
    <row r="3" spans="1:4" ht="17.25">
      <c r="A3" s="659" t="s">
        <v>457</v>
      </c>
      <c r="B3" s="660"/>
      <c r="C3" s="660"/>
      <c r="D3" s="660"/>
    </row>
    <row r="4" spans="1:4" ht="17.25">
      <c r="A4" s="659" t="s">
        <v>458</v>
      </c>
      <c r="B4" s="660"/>
      <c r="C4" s="660"/>
      <c r="D4" s="660"/>
    </row>
    <row r="5" spans="1:4" ht="17.25">
      <c r="A5" s="659" t="s">
        <v>488</v>
      </c>
      <c r="B5" s="660"/>
      <c r="C5" s="660"/>
      <c r="D5" s="660"/>
    </row>
    <row r="6" ht="13.5" thickBot="1">
      <c r="D6" s="495" t="s">
        <v>459</v>
      </c>
    </row>
    <row r="7" spans="1:4" ht="12.75" customHeight="1">
      <c r="A7" s="661" t="s">
        <v>460</v>
      </c>
      <c r="B7" s="663" t="s">
        <v>461</v>
      </c>
      <c r="C7" s="496" t="s">
        <v>462</v>
      </c>
      <c r="D7" s="497" t="s">
        <v>463</v>
      </c>
    </row>
    <row r="8" spans="1:4" ht="13.5" customHeight="1" thickBot="1">
      <c r="A8" s="662"/>
      <c r="B8" s="664"/>
      <c r="C8" s="498" t="s">
        <v>464</v>
      </c>
      <c r="D8" s="499" t="s">
        <v>464</v>
      </c>
    </row>
    <row r="9" spans="1:4" ht="12.75">
      <c r="A9" s="500">
        <v>1</v>
      </c>
      <c r="B9" s="501">
        <v>2</v>
      </c>
      <c r="C9" s="501">
        <v>3</v>
      </c>
      <c r="D9" s="502">
        <v>4</v>
      </c>
    </row>
    <row r="10" spans="1:4" ht="25.5">
      <c r="A10" s="503" t="s">
        <v>465</v>
      </c>
      <c r="B10" s="504">
        <v>1</v>
      </c>
      <c r="C10" s="505">
        <v>4014</v>
      </c>
      <c r="D10" s="505">
        <v>5455</v>
      </c>
    </row>
    <row r="11" spans="1:4" ht="25.5">
      <c r="A11" s="503" t="s">
        <v>466</v>
      </c>
      <c r="B11" s="504">
        <v>2</v>
      </c>
      <c r="C11" s="506">
        <v>76</v>
      </c>
      <c r="D11" s="506">
        <v>68</v>
      </c>
    </row>
    <row r="12" spans="1:4" ht="12.75" customHeight="1">
      <c r="A12" s="654" t="s">
        <v>467</v>
      </c>
      <c r="B12" s="651">
        <v>3</v>
      </c>
      <c r="C12" s="652">
        <v>4090</v>
      </c>
      <c r="D12" s="652">
        <v>5523</v>
      </c>
    </row>
    <row r="13" spans="1:4" ht="12.75" customHeight="1">
      <c r="A13" s="654"/>
      <c r="B13" s="651"/>
      <c r="C13" s="653"/>
      <c r="D13" s="653"/>
    </row>
    <row r="14" spans="1:4" ht="25.5">
      <c r="A14" s="503" t="s">
        <v>468</v>
      </c>
      <c r="B14" s="504"/>
      <c r="C14" s="507"/>
      <c r="D14" s="507"/>
    </row>
    <row r="15" spans="1:4" ht="25.5">
      <c r="A15" s="503" t="s">
        <v>469</v>
      </c>
      <c r="B15" s="504">
        <v>4</v>
      </c>
      <c r="C15" s="508"/>
      <c r="D15" s="508"/>
    </row>
    <row r="16" spans="1:4" ht="25.5">
      <c r="A16" s="503" t="s">
        <v>470</v>
      </c>
      <c r="B16" s="504">
        <v>5</v>
      </c>
      <c r="C16" s="508"/>
      <c r="D16" s="508"/>
    </row>
    <row r="17" spans="1:4" ht="12.75" customHeight="1">
      <c r="A17" s="654" t="s">
        <v>471</v>
      </c>
      <c r="B17" s="651">
        <v>6</v>
      </c>
      <c r="C17" s="658">
        <v>222</v>
      </c>
      <c r="D17" s="658">
        <v>-333</v>
      </c>
    </row>
    <row r="18" spans="1:4" ht="12.75" customHeight="1">
      <c r="A18" s="654"/>
      <c r="B18" s="651"/>
      <c r="C18" s="658"/>
      <c r="D18" s="658"/>
    </row>
    <row r="19" spans="1:4" ht="12.75" customHeight="1">
      <c r="A19" s="654"/>
      <c r="B19" s="651"/>
      <c r="C19" s="658"/>
      <c r="D19" s="658"/>
    </row>
    <row r="20" spans="1:4" ht="25.5">
      <c r="A20" s="503" t="s">
        <v>472</v>
      </c>
      <c r="B20" s="504">
        <v>7</v>
      </c>
      <c r="C20" s="506"/>
      <c r="D20" s="506"/>
    </row>
    <row r="21" spans="1:4" ht="12.75" customHeight="1">
      <c r="A21" s="654" t="s">
        <v>473</v>
      </c>
      <c r="B21" s="651">
        <v>8</v>
      </c>
      <c r="C21" s="658"/>
      <c r="D21" s="658"/>
    </row>
    <row r="22" spans="1:4" ht="12.75" customHeight="1">
      <c r="A22" s="654"/>
      <c r="B22" s="651"/>
      <c r="C22" s="658"/>
      <c r="D22" s="658"/>
    </row>
    <row r="23" spans="1:4" ht="25.5">
      <c r="A23" s="503" t="s">
        <v>474</v>
      </c>
      <c r="B23" s="504">
        <v>9</v>
      </c>
      <c r="C23" s="506"/>
      <c r="D23" s="506"/>
    </row>
    <row r="24" spans="1:4" ht="12.75" customHeight="1">
      <c r="A24" s="654" t="s">
        <v>475</v>
      </c>
      <c r="B24" s="651">
        <v>10</v>
      </c>
      <c r="C24" s="655">
        <v>222</v>
      </c>
      <c r="D24" s="655">
        <v>-333</v>
      </c>
    </row>
    <row r="25" spans="1:4" ht="12.75" customHeight="1">
      <c r="A25" s="654"/>
      <c r="B25" s="651"/>
      <c r="C25" s="655"/>
      <c r="D25" s="655"/>
    </row>
    <row r="26" spans="1:4" ht="25.5">
      <c r="A26" s="503" t="s">
        <v>476</v>
      </c>
      <c r="B26" s="504">
        <v>11</v>
      </c>
      <c r="C26" s="509">
        <v>2138</v>
      </c>
      <c r="D26" s="509">
        <v>4367</v>
      </c>
    </row>
    <row r="27" spans="1:4" ht="25.5">
      <c r="A27" s="503" t="s">
        <v>477</v>
      </c>
      <c r="B27" s="504">
        <v>12</v>
      </c>
      <c r="C27" s="508"/>
      <c r="D27" s="508"/>
    </row>
    <row r="28" spans="1:4" ht="12.75" customHeight="1">
      <c r="A28" s="650" t="s">
        <v>478</v>
      </c>
      <c r="B28" s="651">
        <v>13</v>
      </c>
      <c r="C28" s="656">
        <v>2174</v>
      </c>
      <c r="D28" s="656">
        <v>823</v>
      </c>
    </row>
    <row r="29" spans="1:4" ht="12.75" customHeight="1">
      <c r="A29" s="650"/>
      <c r="B29" s="651"/>
      <c r="C29" s="657"/>
      <c r="D29" s="657"/>
    </row>
    <row r="30" spans="1:4" ht="24.75">
      <c r="A30" s="510" t="s">
        <v>479</v>
      </c>
      <c r="B30" s="504">
        <v>14</v>
      </c>
      <c r="C30" s="508"/>
      <c r="D30" s="508"/>
    </row>
    <row r="31" spans="1:4" ht="25.5">
      <c r="A31" s="503" t="s">
        <v>480</v>
      </c>
      <c r="B31" s="504">
        <v>15</v>
      </c>
      <c r="C31" s="511">
        <v>0</v>
      </c>
      <c r="D31" s="511">
        <v>0</v>
      </c>
    </row>
    <row r="32" spans="1:4" ht="24.75">
      <c r="A32" s="510" t="s">
        <v>481</v>
      </c>
      <c r="B32" s="504">
        <v>16</v>
      </c>
      <c r="C32" s="508"/>
      <c r="D32" s="508"/>
    </row>
    <row r="33" spans="1:4" ht="25.5">
      <c r="A33" s="503" t="s">
        <v>482</v>
      </c>
      <c r="B33" s="504">
        <v>17</v>
      </c>
      <c r="C33" s="508">
        <v>55</v>
      </c>
      <c r="D33" s="508">
        <v>221</v>
      </c>
    </row>
    <row r="34" spans="1:4" ht="25.5">
      <c r="A34" s="503" t="s">
        <v>483</v>
      </c>
      <c r="B34" s="504">
        <v>18</v>
      </c>
      <c r="C34" s="508"/>
      <c r="D34" s="508"/>
    </row>
    <row r="35" spans="1:4" ht="12.75" customHeight="1">
      <c r="A35" s="650" t="s">
        <v>484</v>
      </c>
      <c r="B35" s="651">
        <v>19</v>
      </c>
      <c r="C35" s="652">
        <v>2229</v>
      </c>
      <c r="D35" s="652">
        <v>1044</v>
      </c>
    </row>
    <row r="36" spans="1:4" ht="12.75" customHeight="1">
      <c r="A36" s="650"/>
      <c r="B36" s="651"/>
      <c r="C36" s="653"/>
      <c r="D36" s="653"/>
    </row>
    <row r="37" spans="1:4" ht="38.25">
      <c r="A37" s="503" t="s">
        <v>485</v>
      </c>
      <c r="B37" s="504">
        <v>20</v>
      </c>
      <c r="C37" s="508"/>
      <c r="D37" s="508"/>
    </row>
    <row r="38" spans="1:4" ht="38.25">
      <c r="A38" s="503" t="s">
        <v>486</v>
      </c>
      <c r="B38" s="504">
        <v>21</v>
      </c>
      <c r="C38" s="508"/>
      <c r="D38" s="508"/>
    </row>
    <row r="39" spans="1:4" ht="15.75" thickBot="1">
      <c r="A39" s="512" t="s">
        <v>487</v>
      </c>
      <c r="B39" s="513">
        <v>22</v>
      </c>
      <c r="C39" s="514">
        <v>2229</v>
      </c>
      <c r="D39" s="514">
        <v>1044</v>
      </c>
    </row>
  </sheetData>
  <sheetProtection/>
  <mergeCells count="29">
    <mergeCell ref="A3:D3"/>
    <mergeCell ref="A4:D4"/>
    <mergeCell ref="A5:D5"/>
    <mergeCell ref="A7:A8"/>
    <mergeCell ref="B7:B8"/>
    <mergeCell ref="A12:A13"/>
    <mergeCell ref="B12:B13"/>
    <mergeCell ref="C12:C13"/>
    <mergeCell ref="D12:D13"/>
    <mergeCell ref="C28:C29"/>
    <mergeCell ref="D28:D29"/>
    <mergeCell ref="A17:A19"/>
    <mergeCell ref="B17:B19"/>
    <mergeCell ref="C17:C19"/>
    <mergeCell ref="D17:D19"/>
    <mergeCell ref="A21:A22"/>
    <mergeCell ref="B21:B22"/>
    <mergeCell ref="C21:C22"/>
    <mergeCell ref="D21:D22"/>
    <mergeCell ref="A35:A36"/>
    <mergeCell ref="B35:B36"/>
    <mergeCell ref="C35:C36"/>
    <mergeCell ref="D35:D36"/>
    <mergeCell ref="A24:A25"/>
    <mergeCell ref="B24:B25"/>
    <mergeCell ref="C24:C25"/>
    <mergeCell ref="D24:D25"/>
    <mergeCell ref="A28:A29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596" customWidth="1"/>
    <col min="4" max="11" width="12.75390625" style="0" customWidth="1"/>
    <col min="12" max="12" width="10.25390625" style="0" customWidth="1"/>
  </cols>
  <sheetData>
    <row r="1" spans="1:26" ht="13.5" customHeight="1">
      <c r="A1" s="9"/>
      <c r="B1" s="9"/>
      <c r="C1" s="9"/>
      <c r="D1" s="9"/>
      <c r="E1" s="9"/>
      <c r="F1" s="22" t="s">
        <v>524</v>
      </c>
      <c r="G1" s="2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5" customHeight="1">
      <c r="A2" s="557"/>
      <c r="B2" s="9"/>
      <c r="C2" s="558"/>
      <c r="D2" s="9"/>
      <c r="E2" s="9"/>
      <c r="F2" s="559"/>
      <c r="G2" s="559"/>
      <c r="H2" s="9"/>
      <c r="I2" s="9"/>
      <c r="J2" s="9"/>
      <c r="K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8" customFormat="1" ht="13.5" customHeight="1">
      <c r="A3" s="560" t="s">
        <v>510</v>
      </c>
      <c r="B3" s="9"/>
      <c r="C3" s="558"/>
      <c r="D3" s="561"/>
      <c r="E3" s="561"/>
      <c r="F3" s="562"/>
      <c r="G3" s="563"/>
      <c r="H3" s="561"/>
      <c r="I3" s="561"/>
      <c r="J3" s="561"/>
      <c r="K3" s="561"/>
      <c r="L3" s="9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</row>
    <row r="4" spans="1:25" s="8" customFormat="1" ht="13.5" customHeight="1">
      <c r="A4" s="560" t="s">
        <v>495</v>
      </c>
      <c r="B4" s="9"/>
      <c r="C4" s="558"/>
      <c r="D4" s="561"/>
      <c r="E4" s="561"/>
      <c r="F4" s="562"/>
      <c r="G4" s="563"/>
      <c r="H4" s="561"/>
      <c r="I4" s="561"/>
      <c r="J4" s="561"/>
      <c r="K4" s="9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</row>
    <row r="5" spans="1:25" s="8" customFormat="1" ht="13.5" customHeight="1" thickBot="1">
      <c r="A5" s="9"/>
      <c r="B5" s="9"/>
      <c r="C5" s="558"/>
      <c r="F5" s="22" t="s">
        <v>496</v>
      </c>
      <c r="G5" s="564"/>
      <c r="H5" s="561"/>
      <c r="I5" s="561"/>
      <c r="J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</row>
    <row r="6" spans="1:7" s="8" customFormat="1" ht="44.25" customHeight="1" thickBot="1">
      <c r="A6" s="565" t="s">
        <v>497</v>
      </c>
      <c r="B6" s="566" t="s">
        <v>498</v>
      </c>
      <c r="C6" s="566">
        <v>2013</v>
      </c>
      <c r="D6" s="566">
        <v>2014</v>
      </c>
      <c r="E6" s="566">
        <v>2015</v>
      </c>
      <c r="F6" s="567">
        <v>2016</v>
      </c>
      <c r="G6" s="568"/>
    </row>
    <row r="7" spans="1:7" s="8" customFormat="1" ht="13.5" customHeight="1">
      <c r="A7" s="569" t="s">
        <v>499</v>
      </c>
      <c r="B7" s="570"/>
      <c r="C7" s="571"/>
      <c r="D7" s="570"/>
      <c r="E7" s="570"/>
      <c r="F7" s="570"/>
      <c r="G7" s="572"/>
    </row>
    <row r="8" spans="1:7" s="8" customFormat="1" ht="13.5" customHeight="1">
      <c r="A8" s="212"/>
      <c r="B8" s="470"/>
      <c r="C8" s="573"/>
      <c r="D8" s="470"/>
      <c r="E8" s="212"/>
      <c r="F8" s="212"/>
      <c r="G8" s="572"/>
    </row>
    <row r="9" spans="1:7" s="8" customFormat="1" ht="13.5" customHeight="1">
      <c r="A9" s="574" t="s">
        <v>500</v>
      </c>
      <c r="B9" s="575"/>
      <c r="C9" s="573"/>
      <c r="D9" s="212"/>
      <c r="E9" s="212"/>
      <c r="F9" s="212"/>
      <c r="G9" s="572"/>
    </row>
    <row r="10" spans="1:7" s="8" customFormat="1" ht="13.5" customHeight="1">
      <c r="A10" s="574" t="s">
        <v>501</v>
      </c>
      <c r="B10" s="3"/>
      <c r="C10" s="576"/>
      <c r="D10" s="3"/>
      <c r="E10" s="3"/>
      <c r="F10" s="212"/>
      <c r="G10" s="572"/>
    </row>
    <row r="11" spans="1:7" s="8" customFormat="1" ht="13.5" customHeight="1">
      <c r="A11" s="212" t="s">
        <v>502</v>
      </c>
      <c r="B11" s="470"/>
      <c r="C11" s="573"/>
      <c r="D11" s="212"/>
      <c r="E11" s="212"/>
      <c r="F11" s="212"/>
      <c r="G11" s="572"/>
    </row>
    <row r="12" spans="1:7" s="8" customFormat="1" ht="13.5" customHeight="1" thickBot="1">
      <c r="A12" s="577" t="s">
        <v>501</v>
      </c>
      <c r="B12" s="470"/>
      <c r="C12" s="573"/>
      <c r="D12" s="212"/>
      <c r="E12" s="212"/>
      <c r="F12" s="212"/>
      <c r="G12" s="578"/>
    </row>
    <row r="13" spans="1:7" s="8" customFormat="1" ht="13.5" customHeight="1" thickBot="1">
      <c r="A13" s="579" t="s">
        <v>503</v>
      </c>
      <c r="B13" s="580">
        <f>SUM(B8:B12)</f>
        <v>0</v>
      </c>
      <c r="C13" s="581">
        <f>SUM(C8:C12)</f>
        <v>0</v>
      </c>
      <c r="D13" s="580">
        <f>SUM(D8:D12)</f>
        <v>0</v>
      </c>
      <c r="E13" s="582"/>
      <c r="F13" s="150">
        <f>SUM(F8:F12)</f>
        <v>0</v>
      </c>
      <c r="G13" s="583"/>
    </row>
    <row r="14" spans="1:11" s="8" customFormat="1" ht="13.5" customHeight="1">
      <c r="A14" s="9"/>
      <c r="B14" s="9"/>
      <c r="C14" s="9"/>
      <c r="D14" s="561"/>
      <c r="E14" s="561"/>
      <c r="F14" s="561"/>
      <c r="G14" s="561"/>
      <c r="H14" s="561"/>
      <c r="I14" s="561"/>
      <c r="J14" s="561"/>
      <c r="K14" s="561"/>
    </row>
    <row r="15" spans="1:8" ht="12.75" customHeight="1">
      <c r="A15" s="16"/>
      <c r="B15" s="16"/>
      <c r="C15" s="16"/>
      <c r="D15" s="16"/>
      <c r="E15" s="16"/>
      <c r="F15" s="16"/>
      <c r="G15" s="16"/>
      <c r="H15" s="16"/>
    </row>
    <row r="16" spans="1:8" ht="16.5" customHeight="1">
      <c r="A16" s="560" t="s">
        <v>511</v>
      </c>
      <c r="B16" s="9"/>
      <c r="C16" s="558"/>
      <c r="D16" s="459"/>
      <c r="E16" s="459"/>
      <c r="F16" s="9"/>
      <c r="G16" s="9"/>
      <c r="H16" s="22" t="s">
        <v>525</v>
      </c>
    </row>
    <row r="17" spans="1:8" ht="12.75" customHeight="1">
      <c r="A17" s="677" t="s">
        <v>512</v>
      </c>
      <c r="B17" s="678"/>
      <c r="C17" s="678"/>
      <c r="D17" s="678"/>
      <c r="E17" s="678"/>
      <c r="F17" s="678"/>
      <c r="G17" s="678"/>
      <c r="H17" s="678"/>
    </row>
    <row r="18" spans="1:8" ht="12.75" customHeight="1">
      <c r="A18" s="9"/>
      <c r="B18" s="9"/>
      <c r="C18" s="584"/>
      <c r="D18" s="585"/>
      <c r="E18" s="585"/>
      <c r="F18" s="585"/>
      <c r="G18" s="585"/>
      <c r="H18" s="22" t="s">
        <v>1</v>
      </c>
    </row>
    <row r="19" spans="1:8" ht="17.25" customHeight="1">
      <c r="A19" s="679" t="s">
        <v>504</v>
      </c>
      <c r="B19" s="679" t="s">
        <v>505</v>
      </c>
      <c r="C19" s="679" t="s">
        <v>506</v>
      </c>
      <c r="D19" s="674" t="s">
        <v>507</v>
      </c>
      <c r="E19" s="674"/>
      <c r="F19" s="674"/>
      <c r="G19" s="674"/>
      <c r="H19" s="675" t="s">
        <v>503</v>
      </c>
    </row>
    <row r="20" spans="1:8" ht="30" customHeight="1">
      <c r="A20" s="680"/>
      <c r="B20" s="680"/>
      <c r="C20" s="680"/>
      <c r="D20" s="586">
        <v>2013</v>
      </c>
      <c r="E20" s="587">
        <v>2014</v>
      </c>
      <c r="F20" s="588">
        <v>2015</v>
      </c>
      <c r="G20" s="588">
        <v>2016</v>
      </c>
      <c r="H20" s="676"/>
    </row>
    <row r="21" spans="1:8" ht="12.75" customHeight="1">
      <c r="A21" s="589" t="s">
        <v>501</v>
      </c>
      <c r="B21" s="212" t="s">
        <v>501</v>
      </c>
      <c r="C21" s="470" t="s">
        <v>501</v>
      </c>
      <c r="D21" s="590">
        <v>0</v>
      </c>
      <c r="E21" s="591">
        <v>0</v>
      </c>
      <c r="F21" s="470">
        <v>0</v>
      </c>
      <c r="G21" s="470">
        <v>0</v>
      </c>
      <c r="H21" s="470"/>
    </row>
    <row r="22" spans="1:8" ht="12.75" customHeight="1">
      <c r="A22" s="118"/>
      <c r="B22" s="3"/>
      <c r="C22" s="3"/>
      <c r="D22" s="592"/>
      <c r="E22" s="215"/>
      <c r="F22" s="3"/>
      <c r="G22" s="3"/>
      <c r="H22" s="470"/>
    </row>
    <row r="23" spans="1:8" ht="12.75" customHeight="1">
      <c r="A23" s="593" t="s">
        <v>503</v>
      </c>
      <c r="B23" s="363"/>
      <c r="C23" s="376"/>
      <c r="D23" s="594">
        <f>SUM(D21:D22)</f>
        <v>0</v>
      </c>
      <c r="E23" s="523"/>
      <c r="F23" s="376">
        <f>SUM(F21:F22)</f>
        <v>0</v>
      </c>
      <c r="G23" s="376">
        <v>0</v>
      </c>
      <c r="H23" s="376">
        <f>SUM(H21:H22)</f>
        <v>0</v>
      </c>
    </row>
    <row r="24" spans="1:12" ht="22.5" customHeight="1" hidden="1">
      <c r="A24" s="665" t="s">
        <v>508</v>
      </c>
      <c r="B24" s="666"/>
      <c r="C24" s="667"/>
      <c r="D24" s="674" t="s">
        <v>509</v>
      </c>
      <c r="E24" s="674"/>
      <c r="F24" s="674"/>
      <c r="G24" s="674"/>
      <c r="H24" s="675" t="s">
        <v>503</v>
      </c>
      <c r="I24" s="8"/>
      <c r="J24" s="8"/>
      <c r="K24" s="8"/>
      <c r="L24" s="8"/>
    </row>
    <row r="25" spans="1:12" ht="27" customHeight="1" hidden="1">
      <c r="A25" s="668"/>
      <c r="B25" s="669"/>
      <c r="C25" s="670"/>
      <c r="D25" s="586">
        <v>2013</v>
      </c>
      <c r="E25" s="587">
        <v>2014</v>
      </c>
      <c r="F25" s="588">
        <v>2015</v>
      </c>
      <c r="G25" s="588">
        <v>2016</v>
      </c>
      <c r="H25" s="676"/>
      <c r="I25" s="8"/>
      <c r="J25" s="8"/>
      <c r="K25" s="8"/>
      <c r="L25" s="8"/>
    </row>
    <row r="26" spans="1:12" ht="12.75" customHeight="1" hidden="1">
      <c r="A26" s="671"/>
      <c r="B26" s="672"/>
      <c r="C26" s="673"/>
      <c r="D26" s="590">
        <v>63400</v>
      </c>
      <c r="E26" s="591"/>
      <c r="F26" s="470"/>
      <c r="G26" s="470"/>
      <c r="H26" s="470"/>
      <c r="I26" s="8"/>
      <c r="J26" s="8"/>
      <c r="K26" s="8"/>
      <c r="L26" s="8"/>
    </row>
    <row r="27" spans="2:12" ht="12.75" customHeight="1">
      <c r="B27" s="213"/>
      <c r="C27" s="595"/>
      <c r="D27" s="8"/>
      <c r="E27" s="8"/>
      <c r="F27" s="8"/>
      <c r="G27" s="8"/>
      <c r="H27" s="8"/>
      <c r="I27" s="8"/>
      <c r="J27" s="8"/>
      <c r="K27" s="8"/>
      <c r="L27" s="8"/>
    </row>
    <row r="28" spans="2:12" ht="12.75" customHeight="1">
      <c r="B28" s="213"/>
      <c r="C28" s="595"/>
      <c r="D28" s="8"/>
      <c r="E28" s="8"/>
      <c r="F28" s="8"/>
      <c r="G28" s="8"/>
      <c r="H28" s="8"/>
      <c r="I28" s="8"/>
      <c r="J28" s="8"/>
      <c r="K28" s="8"/>
      <c r="L28" s="8"/>
    </row>
    <row r="29" spans="2:12" ht="12.75" customHeight="1">
      <c r="B29" s="213"/>
      <c r="C29" s="595"/>
      <c r="D29" s="8"/>
      <c r="E29" s="8"/>
      <c r="F29" s="8"/>
      <c r="G29" s="8"/>
      <c r="H29" s="8"/>
      <c r="I29" s="8"/>
      <c r="J29" s="8"/>
      <c r="K29" s="8"/>
      <c r="L29" s="8"/>
    </row>
    <row r="30" spans="2:12" ht="12.75" customHeight="1">
      <c r="B30" s="213"/>
      <c r="C30" s="595"/>
      <c r="D30" s="8"/>
      <c r="E30" s="8"/>
      <c r="F30" s="8"/>
      <c r="G30" s="8"/>
      <c r="H30" s="8"/>
      <c r="I30" s="8"/>
      <c r="J30" s="8"/>
      <c r="K30" s="8"/>
      <c r="L30" s="8"/>
    </row>
    <row r="31" spans="2:12" ht="12.75" customHeight="1">
      <c r="B31" s="213"/>
      <c r="C31" s="595"/>
      <c r="D31" s="8"/>
      <c r="E31" s="8"/>
      <c r="F31" s="8"/>
      <c r="G31" s="8"/>
      <c r="H31" s="8"/>
      <c r="I31" s="8"/>
      <c r="J31" s="8"/>
      <c r="K31" s="8"/>
      <c r="L31" s="8"/>
    </row>
    <row r="32" spans="2:12" ht="12.75" customHeight="1">
      <c r="B32" s="213"/>
      <c r="C32" s="595"/>
      <c r="D32" s="8"/>
      <c r="E32" s="8"/>
      <c r="F32" s="8"/>
      <c r="G32" s="8"/>
      <c r="H32" s="8"/>
      <c r="I32" s="8"/>
      <c r="J32" s="8"/>
      <c r="K32" s="8"/>
      <c r="L32" s="8"/>
    </row>
    <row r="33" spans="2:12" ht="12.75" customHeight="1">
      <c r="B33" s="213"/>
      <c r="C33" s="595"/>
      <c r="D33" s="8"/>
      <c r="E33" s="8"/>
      <c r="F33" s="8"/>
      <c r="G33" s="8"/>
      <c r="H33" s="8"/>
      <c r="I33" s="8"/>
      <c r="J33" s="8"/>
      <c r="K33" s="8"/>
      <c r="L33" s="8"/>
    </row>
    <row r="34" spans="2:12" ht="12.75" customHeight="1">
      <c r="B34" s="213"/>
      <c r="C34" s="595"/>
      <c r="D34" s="8"/>
      <c r="E34" s="8"/>
      <c r="F34" s="8"/>
      <c r="G34" s="8"/>
      <c r="H34" s="8"/>
      <c r="I34" s="8"/>
      <c r="J34" s="8"/>
      <c r="K34" s="8"/>
      <c r="L34" s="8"/>
    </row>
    <row r="35" spans="2:12" ht="12.75" customHeight="1">
      <c r="B35" s="213"/>
      <c r="C35" s="595"/>
      <c r="D35" s="8"/>
      <c r="E35" s="8"/>
      <c r="F35" s="8"/>
      <c r="G35" s="8"/>
      <c r="H35" s="8"/>
      <c r="I35" s="8"/>
      <c r="J35" s="8"/>
      <c r="K35" s="8"/>
      <c r="L35" s="8"/>
    </row>
    <row r="36" spans="2:12" ht="12.75" customHeight="1">
      <c r="B36" s="213"/>
      <c r="C36" s="595"/>
      <c r="D36" s="8"/>
      <c r="E36" s="8"/>
      <c r="F36" s="8"/>
      <c r="G36" s="8"/>
      <c r="H36" s="8"/>
      <c r="I36" s="8"/>
      <c r="J36" s="8"/>
      <c r="K36" s="8"/>
      <c r="L36" s="8"/>
    </row>
    <row r="37" spans="2:12" ht="12.75" customHeight="1">
      <c r="B37" s="213"/>
      <c r="C37" s="595"/>
      <c r="D37" s="8"/>
      <c r="E37" s="8"/>
      <c r="F37" s="8"/>
      <c r="G37" s="8"/>
      <c r="H37" s="8"/>
      <c r="I37" s="8"/>
      <c r="J37" s="8"/>
      <c r="K37" s="8"/>
      <c r="L37" s="8"/>
    </row>
    <row r="38" spans="2:12" ht="12.75" customHeight="1">
      <c r="B38" s="213"/>
      <c r="C38" s="595"/>
      <c r="D38" s="8"/>
      <c r="E38" s="8"/>
      <c r="F38" s="8"/>
      <c r="G38" s="8"/>
      <c r="H38" s="8"/>
      <c r="I38" s="8"/>
      <c r="J38" s="8"/>
      <c r="K38" s="8"/>
      <c r="L38" s="8"/>
    </row>
    <row r="39" spans="2:12" ht="12.75" customHeight="1">
      <c r="B39" s="213"/>
      <c r="C39" s="595"/>
      <c r="D39" s="8"/>
      <c r="E39" s="8"/>
      <c r="F39" s="8"/>
      <c r="G39" s="8"/>
      <c r="H39" s="8"/>
      <c r="I39" s="8"/>
      <c r="J39" s="8"/>
      <c r="K39" s="8"/>
      <c r="L39" s="8"/>
    </row>
    <row r="40" spans="2:12" ht="12.75" customHeight="1">
      <c r="B40" s="213"/>
      <c r="C40" s="595"/>
      <c r="D40" s="8"/>
      <c r="E40" s="8"/>
      <c r="F40" s="8"/>
      <c r="G40" s="8"/>
      <c r="H40" s="8"/>
      <c r="I40" s="8"/>
      <c r="J40" s="8"/>
      <c r="K40" s="8"/>
      <c r="L40" s="8"/>
    </row>
    <row r="41" spans="2:12" ht="12.75" customHeight="1">
      <c r="B41" s="213"/>
      <c r="C41" s="595"/>
      <c r="D41" s="8"/>
      <c r="E41" s="8"/>
      <c r="F41" s="8"/>
      <c r="G41" s="8"/>
      <c r="H41" s="8"/>
      <c r="I41" s="8"/>
      <c r="J41" s="8"/>
      <c r="K41" s="8"/>
      <c r="L41" s="8"/>
    </row>
    <row r="42" spans="2:12" ht="12.75" customHeight="1">
      <c r="B42" s="213"/>
      <c r="C42" s="595"/>
      <c r="D42" s="8"/>
      <c r="E42" s="8"/>
      <c r="F42" s="8"/>
      <c r="G42" s="8"/>
      <c r="H42" s="8"/>
      <c r="I42" s="8"/>
      <c r="J42" s="8"/>
      <c r="K42" s="8"/>
      <c r="L42" s="8"/>
    </row>
    <row r="43" spans="2:12" ht="12.75" customHeight="1">
      <c r="B43" s="213"/>
      <c r="C43" s="595"/>
      <c r="D43" s="8"/>
      <c r="E43" s="8"/>
      <c r="F43" s="8"/>
      <c r="G43" s="8"/>
      <c r="H43" s="8"/>
      <c r="I43" s="8"/>
      <c r="J43" s="8"/>
      <c r="K43" s="8"/>
      <c r="L43" s="8"/>
    </row>
    <row r="44" spans="2:12" ht="12.75" customHeight="1">
      <c r="B44" s="213"/>
      <c r="C44" s="595"/>
      <c r="D44" s="8"/>
      <c r="E44" s="8"/>
      <c r="F44" s="8"/>
      <c r="G44" s="8"/>
      <c r="H44" s="8"/>
      <c r="I44" s="8"/>
      <c r="J44" s="8"/>
      <c r="K44" s="8"/>
      <c r="L44" s="8"/>
    </row>
    <row r="45" spans="2:12" ht="12.75" customHeight="1">
      <c r="B45" s="213"/>
      <c r="C45" s="595"/>
      <c r="D45" s="8"/>
      <c r="E45" s="8"/>
      <c r="F45" s="8"/>
      <c r="G45" s="8"/>
      <c r="H45" s="8"/>
      <c r="I45" s="8"/>
      <c r="J45" s="8"/>
      <c r="K45" s="8"/>
      <c r="L45" s="8"/>
    </row>
    <row r="46" spans="2:12" ht="12.75" customHeight="1">
      <c r="B46" s="213"/>
      <c r="C46" s="595"/>
      <c r="D46" s="8"/>
      <c r="E46" s="8"/>
      <c r="F46" s="8"/>
      <c r="G46" s="8"/>
      <c r="H46" s="8"/>
      <c r="I46" s="8"/>
      <c r="J46" s="8"/>
      <c r="K46" s="8"/>
      <c r="L46" s="8"/>
    </row>
    <row r="47" spans="2:12" ht="12.75" customHeight="1">
      <c r="B47" s="213"/>
      <c r="C47" s="595"/>
      <c r="D47" s="8"/>
      <c r="E47" s="8"/>
      <c r="F47" s="8"/>
      <c r="G47" s="8"/>
      <c r="H47" s="8"/>
      <c r="I47" s="8"/>
      <c r="J47" s="8"/>
      <c r="K47" s="8"/>
      <c r="L47" s="8"/>
    </row>
    <row r="48" spans="2:12" ht="12.75" customHeight="1">
      <c r="B48" s="213"/>
      <c r="C48" s="595"/>
      <c r="D48" s="8"/>
      <c r="E48" s="8"/>
      <c r="F48" s="8"/>
      <c r="G48" s="8"/>
      <c r="H48" s="8"/>
      <c r="I48" s="8"/>
      <c r="J48" s="8"/>
      <c r="K48" s="8"/>
      <c r="L48" s="8"/>
    </row>
    <row r="49" spans="2:12" ht="12.75" customHeight="1">
      <c r="B49" s="213"/>
      <c r="C49" s="595"/>
      <c r="D49" s="8"/>
      <c r="E49" s="8"/>
      <c r="F49" s="8"/>
      <c r="G49" s="8"/>
      <c r="H49" s="8"/>
      <c r="I49" s="8"/>
      <c r="J49" s="8"/>
      <c r="K49" s="8"/>
      <c r="L49" s="8"/>
    </row>
    <row r="50" spans="2:12" ht="12.75" customHeight="1">
      <c r="B50" s="213"/>
      <c r="C50" s="595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>
      <c r="B51" s="213"/>
      <c r="C51" s="595"/>
      <c r="D51" s="8"/>
      <c r="E51" s="8"/>
      <c r="F51" s="8"/>
      <c r="G51" s="8"/>
      <c r="H51" s="8"/>
      <c r="I51" s="8"/>
      <c r="J51" s="8"/>
      <c r="K51" s="8"/>
      <c r="L51" s="8"/>
    </row>
    <row r="52" spans="2:12" ht="12.75" customHeight="1">
      <c r="B52" s="213"/>
      <c r="C52" s="595"/>
      <c r="D52" s="8"/>
      <c r="E52" s="8"/>
      <c r="F52" s="8"/>
      <c r="G52" s="8"/>
      <c r="H52" s="8"/>
      <c r="I52" s="8"/>
      <c r="J52" s="8"/>
      <c r="K52" s="8"/>
      <c r="L52" s="8"/>
    </row>
    <row r="53" spans="2:12" ht="12.75" customHeight="1">
      <c r="B53" s="213"/>
      <c r="C53" s="595"/>
      <c r="D53" s="8"/>
      <c r="E53" s="8"/>
      <c r="F53" s="8"/>
      <c r="G53" s="8"/>
      <c r="H53" s="8"/>
      <c r="I53" s="8"/>
      <c r="J53" s="8"/>
      <c r="K53" s="8"/>
      <c r="L53" s="8"/>
    </row>
    <row r="54" spans="2:12" ht="12.75" customHeight="1">
      <c r="B54" s="213"/>
      <c r="C54" s="595"/>
      <c r="D54" s="8"/>
      <c r="E54" s="8"/>
      <c r="F54" s="8"/>
      <c r="G54" s="8"/>
      <c r="H54" s="8"/>
      <c r="I54" s="8"/>
      <c r="J54" s="8"/>
      <c r="K54" s="8"/>
      <c r="L54" s="8"/>
    </row>
    <row r="55" spans="2:3" ht="12.75" customHeight="1">
      <c r="B55" s="213"/>
      <c r="C55" s="595"/>
    </row>
    <row r="56" spans="2:3" ht="12.75" customHeight="1">
      <c r="B56" s="213"/>
      <c r="C56" s="595"/>
    </row>
    <row r="57" spans="2:3" ht="12.75" customHeight="1">
      <c r="B57" s="213"/>
      <c r="C57" s="595"/>
    </row>
    <row r="58" spans="2:3" ht="12.75" customHeight="1">
      <c r="B58" s="213"/>
      <c r="C58" s="595"/>
    </row>
    <row r="59" spans="2:3" ht="12.75" customHeight="1">
      <c r="B59" s="213"/>
      <c r="C59" s="595"/>
    </row>
    <row r="60" spans="2:3" ht="12.75" customHeight="1">
      <c r="B60" s="213"/>
      <c r="C60" s="595"/>
    </row>
    <row r="61" spans="2:3" ht="12.75" customHeight="1">
      <c r="B61" s="213"/>
      <c r="C61" s="595"/>
    </row>
    <row r="62" spans="2:3" ht="12.75" customHeight="1">
      <c r="B62" s="213"/>
      <c r="C62" s="595"/>
    </row>
    <row r="63" spans="2:3" ht="12.75" customHeight="1">
      <c r="B63" s="213"/>
      <c r="C63" s="595"/>
    </row>
    <row r="64" spans="2:3" ht="12.75">
      <c r="B64" s="213"/>
      <c r="C64" s="595"/>
    </row>
    <row r="65" spans="2:3" ht="12.75">
      <c r="B65" s="213"/>
      <c r="C65" s="595"/>
    </row>
    <row r="66" spans="2:3" ht="12.75">
      <c r="B66" s="213"/>
      <c r="C66" s="595"/>
    </row>
    <row r="67" spans="2:3" ht="12.75">
      <c r="B67" s="213"/>
      <c r="C67" s="595"/>
    </row>
    <row r="68" spans="2:3" ht="12.75">
      <c r="B68" s="213"/>
      <c r="C68" s="595"/>
    </row>
    <row r="69" spans="2:3" ht="12.75">
      <c r="B69" s="213"/>
      <c r="C69" s="595"/>
    </row>
    <row r="70" spans="2:3" ht="12.75">
      <c r="B70" s="213"/>
      <c r="C70" s="595"/>
    </row>
    <row r="71" spans="2:3" ht="12.75">
      <c r="B71" s="213"/>
      <c r="C71" s="595"/>
    </row>
    <row r="72" spans="2:3" ht="12.75">
      <c r="B72" s="213"/>
      <c r="C72" s="595"/>
    </row>
    <row r="73" spans="2:3" ht="12.75">
      <c r="B73" s="213"/>
      <c r="C73" s="595"/>
    </row>
    <row r="74" spans="2:3" ht="12.75">
      <c r="B74" s="213"/>
      <c r="C74" s="595"/>
    </row>
    <row r="75" spans="2:3" ht="12.75">
      <c r="B75" s="213"/>
      <c r="C75" s="595"/>
    </row>
    <row r="76" spans="2:3" ht="12.75">
      <c r="B76" s="213"/>
      <c r="C76" s="595"/>
    </row>
    <row r="77" spans="2:3" ht="12.75">
      <c r="B77" s="213"/>
      <c r="C77" s="595"/>
    </row>
    <row r="78" spans="2:3" ht="12.75">
      <c r="B78" s="213"/>
      <c r="C78" s="595"/>
    </row>
    <row r="79" spans="2:3" ht="12.75">
      <c r="B79" s="213"/>
      <c r="C79" s="595"/>
    </row>
    <row r="80" spans="2:3" ht="12.75">
      <c r="B80" s="213"/>
      <c r="C80" s="595"/>
    </row>
    <row r="81" spans="2:3" ht="12.75">
      <c r="B81" s="213"/>
      <c r="C81" s="595"/>
    </row>
  </sheetData>
  <sheetProtection/>
  <mergeCells count="9">
    <mergeCell ref="A24:C26"/>
    <mergeCell ref="D24:G24"/>
    <mergeCell ref="H24:H25"/>
    <mergeCell ref="A17:H17"/>
    <mergeCell ref="A19:A20"/>
    <mergeCell ref="B19:B20"/>
    <mergeCell ref="C19:C20"/>
    <mergeCell ref="D19:G19"/>
    <mergeCell ref="H19:H20"/>
  </mergeCells>
  <printOptions/>
  <pageMargins left="0.6299212598425197" right="0.1968503937007874" top="0.31496062992125984" bottom="0.984251968503937" header="0.196850393700787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6.875" style="0" customWidth="1"/>
    <col min="2" max="2" width="15.625" style="0" customWidth="1"/>
    <col min="3" max="3" width="15.125" style="0" customWidth="1"/>
    <col min="4" max="4" width="15.625" style="0" customWidth="1"/>
    <col min="5" max="5" width="7.75390625" style="0" customWidth="1"/>
  </cols>
  <sheetData>
    <row r="1" spans="1:4" ht="12.75">
      <c r="A1" s="16"/>
      <c r="B1" s="16"/>
      <c r="C1" s="16"/>
      <c r="D1" s="17" t="s">
        <v>514</v>
      </c>
    </row>
    <row r="2" spans="1:4" ht="6" customHeight="1" hidden="1">
      <c r="A2" s="16" t="s">
        <v>0</v>
      </c>
      <c r="B2" s="16"/>
      <c r="C2" s="16"/>
      <c r="D2" s="16"/>
    </row>
    <row r="3" spans="1:4" ht="19.5" customHeight="1">
      <c r="A3" s="97" t="s">
        <v>416</v>
      </c>
      <c r="B3" s="16"/>
      <c r="C3" s="19"/>
      <c r="D3" s="32"/>
    </row>
    <row r="4" spans="1:4" ht="19.5" customHeight="1">
      <c r="A4" s="97" t="s">
        <v>417</v>
      </c>
      <c r="B4" s="16"/>
      <c r="C4" s="19"/>
      <c r="D4" s="32"/>
    </row>
    <row r="5" spans="1:4" ht="13.5" thickBot="1">
      <c r="A5" s="19"/>
      <c r="B5" s="16"/>
      <c r="C5" s="19"/>
      <c r="D5" s="20" t="s">
        <v>1</v>
      </c>
    </row>
    <row r="6" spans="1:5" ht="51" customHeight="1" thickBot="1">
      <c r="A6" s="13" t="s">
        <v>61</v>
      </c>
      <c r="B6" s="389" t="s">
        <v>74</v>
      </c>
      <c r="C6" s="390" t="s">
        <v>366</v>
      </c>
      <c r="D6" s="391" t="s">
        <v>418</v>
      </c>
      <c r="E6" s="545" t="s">
        <v>494</v>
      </c>
    </row>
    <row r="7" spans="1:5" ht="18" customHeight="1">
      <c r="A7" s="106" t="s">
        <v>39</v>
      </c>
      <c r="B7" s="320">
        <f>SUM(B8+B24+B32+B48)</f>
        <v>45249</v>
      </c>
      <c r="C7" s="320">
        <f>SUM(C8+C24+C32+C48)</f>
        <v>50793</v>
      </c>
      <c r="D7" s="374">
        <f>SUM(D8+D24+D32+D47+D48)</f>
        <v>56229</v>
      </c>
      <c r="E7" s="546">
        <f>(D7/C7)*100</f>
        <v>110.70226212273344</v>
      </c>
    </row>
    <row r="8" spans="1:5" ht="15" customHeight="1">
      <c r="A8" s="40" t="s">
        <v>90</v>
      </c>
      <c r="B8" s="316">
        <f>SUM(B9+B13+B17+B21+B22+B23)</f>
        <v>1650</v>
      </c>
      <c r="C8" s="322">
        <f>SUM(C9+C13+C17+C21+C22+C23)</f>
        <v>1849</v>
      </c>
      <c r="D8" s="529">
        <f>SUM(D9+D13+D17+D21+D22+D23)</f>
        <v>3539</v>
      </c>
      <c r="E8" s="546">
        <f aca="true" t="shared" si="0" ref="E8:E71">(D8/C8)*100</f>
        <v>191.40075716603567</v>
      </c>
    </row>
    <row r="9" spans="1:5" ht="15" customHeight="1">
      <c r="A9" s="26" t="s">
        <v>94</v>
      </c>
      <c r="B9" s="312">
        <f>SUM(B10:B12)</f>
        <v>0</v>
      </c>
      <c r="C9" s="321">
        <f>SUM(C10:C12)</f>
        <v>0</v>
      </c>
      <c r="D9" s="530">
        <f>SUM(D10:D12)</f>
        <v>4</v>
      </c>
      <c r="E9" s="546"/>
    </row>
    <row r="10" spans="1:5" ht="15" customHeight="1">
      <c r="A10" s="108" t="s">
        <v>91</v>
      </c>
      <c r="B10" s="319"/>
      <c r="C10" s="319"/>
      <c r="D10" s="215">
        <v>4</v>
      </c>
      <c r="E10" s="546"/>
    </row>
    <row r="11" spans="1:5" ht="15.75" customHeight="1">
      <c r="A11" s="108" t="s">
        <v>92</v>
      </c>
      <c r="B11" s="312"/>
      <c r="C11" s="321"/>
      <c r="D11" s="215"/>
      <c r="E11" s="546"/>
    </row>
    <row r="12" spans="1:5" ht="15" customHeight="1">
      <c r="A12" s="108" t="s">
        <v>93</v>
      </c>
      <c r="B12" s="312"/>
      <c r="C12" s="321"/>
      <c r="D12" s="215"/>
      <c r="E12" s="546"/>
    </row>
    <row r="13" spans="1:5" ht="12.75">
      <c r="A13" s="26" t="s">
        <v>95</v>
      </c>
      <c r="B13" s="311">
        <f>SUM(B14:B16)</f>
        <v>1400</v>
      </c>
      <c r="C13" s="531">
        <f>SUM(C14:C16)</f>
        <v>1400</v>
      </c>
      <c r="D13" s="532">
        <f>SUM(D14:D16)</f>
        <v>1946</v>
      </c>
      <c r="E13" s="546">
        <f t="shared" si="0"/>
        <v>139</v>
      </c>
    </row>
    <row r="14" spans="1:9" ht="15">
      <c r="A14" s="108" t="s">
        <v>102</v>
      </c>
      <c r="B14" s="314"/>
      <c r="C14" s="318"/>
      <c r="D14" s="215"/>
      <c r="E14" s="546"/>
      <c r="I14" s="327"/>
    </row>
    <row r="15" spans="1:5" ht="12.75">
      <c r="A15" s="108" t="s">
        <v>103</v>
      </c>
      <c r="B15" s="314"/>
      <c r="C15" s="318"/>
      <c r="D15" s="215">
        <v>1</v>
      </c>
      <c r="E15" s="546"/>
    </row>
    <row r="16" spans="1:5" ht="12.75">
      <c r="A16" s="108" t="s">
        <v>105</v>
      </c>
      <c r="B16" s="314">
        <v>1400</v>
      </c>
      <c r="C16" s="318">
        <v>1400</v>
      </c>
      <c r="D16" s="523">
        <v>1945</v>
      </c>
      <c r="E16" s="546">
        <f t="shared" si="0"/>
        <v>138.92857142857142</v>
      </c>
    </row>
    <row r="17" spans="1:5" ht="12.75">
      <c r="A17" s="109" t="s">
        <v>96</v>
      </c>
      <c r="B17" s="314">
        <f>SUM(B18:B20)</f>
        <v>0</v>
      </c>
      <c r="C17" s="318">
        <f>SUM(C18:C20)</f>
        <v>199</v>
      </c>
      <c r="D17" s="532">
        <f>SUM(D18:D20)</f>
        <v>1347</v>
      </c>
      <c r="E17" s="546">
        <f t="shared" si="0"/>
        <v>676.8844221105527</v>
      </c>
    </row>
    <row r="18" spans="1:5" ht="12" customHeight="1">
      <c r="A18" s="108" t="s">
        <v>104</v>
      </c>
      <c r="B18" s="314"/>
      <c r="C18" s="318"/>
      <c r="D18" s="215">
        <v>1033</v>
      </c>
      <c r="E18" s="546"/>
    </row>
    <row r="19" spans="1:5" ht="12" customHeight="1">
      <c r="A19" s="108" t="s">
        <v>97</v>
      </c>
      <c r="B19" s="314"/>
      <c r="C19" s="318"/>
      <c r="D19" s="215"/>
      <c r="E19" s="546"/>
    </row>
    <row r="20" spans="1:5" s="11" customFormat="1" ht="12" customHeight="1">
      <c r="A20" s="108" t="s">
        <v>98</v>
      </c>
      <c r="B20" s="311"/>
      <c r="C20" s="531">
        <v>199</v>
      </c>
      <c r="D20" s="517">
        <v>314</v>
      </c>
      <c r="E20" s="546">
        <f t="shared" si="0"/>
        <v>157.78894472361807</v>
      </c>
    </row>
    <row r="21" spans="1:5" ht="13.5" customHeight="1">
      <c r="A21" s="26" t="s">
        <v>99</v>
      </c>
      <c r="B21" s="321">
        <v>150</v>
      </c>
      <c r="C21" s="321">
        <v>150</v>
      </c>
      <c r="D21" s="527">
        <v>27</v>
      </c>
      <c r="E21" s="546">
        <f t="shared" si="0"/>
        <v>18</v>
      </c>
    </row>
    <row r="22" spans="1:5" ht="13.5" customHeight="1">
      <c r="A22" s="26" t="s">
        <v>100</v>
      </c>
      <c r="B22" s="321">
        <v>50</v>
      </c>
      <c r="C22" s="321">
        <v>50</v>
      </c>
      <c r="D22" s="527">
        <v>72</v>
      </c>
      <c r="E22" s="546">
        <f t="shared" si="0"/>
        <v>144</v>
      </c>
    </row>
    <row r="23" spans="1:5" ht="12.75">
      <c r="A23" s="26" t="s">
        <v>101</v>
      </c>
      <c r="B23" s="311">
        <v>50</v>
      </c>
      <c r="C23" s="531">
        <v>50</v>
      </c>
      <c r="D23" s="527">
        <v>143</v>
      </c>
      <c r="E23" s="546">
        <f t="shared" si="0"/>
        <v>286</v>
      </c>
    </row>
    <row r="24" spans="1:5" ht="15" customHeight="1">
      <c r="A24" s="40" t="s">
        <v>63</v>
      </c>
      <c r="B24" s="316">
        <f>SUM(B25+B30+B31)</f>
        <v>16500</v>
      </c>
      <c r="C24" s="322">
        <f>SUM(C25+C30+C31)</f>
        <v>23400</v>
      </c>
      <c r="D24" s="529">
        <f>SUM(D25+D30+D31)</f>
        <v>23454</v>
      </c>
      <c r="E24" s="546">
        <f t="shared" si="0"/>
        <v>100.23076923076924</v>
      </c>
    </row>
    <row r="25" spans="1:5" ht="13.5" customHeight="1">
      <c r="A25" s="26" t="s">
        <v>19</v>
      </c>
      <c r="B25" s="312">
        <f>SUM(B26:B29)</f>
        <v>16400</v>
      </c>
      <c r="C25" s="321">
        <f>SUM(C26:C29)</f>
        <v>23300</v>
      </c>
      <c r="D25" s="530">
        <f>SUM(D26:D29)</f>
        <v>23245</v>
      </c>
      <c r="E25" s="546">
        <f t="shared" si="0"/>
        <v>99.76394849785409</v>
      </c>
    </row>
    <row r="26" spans="1:5" ht="12" customHeight="1">
      <c r="A26" s="15" t="s">
        <v>20</v>
      </c>
      <c r="B26" s="319">
        <v>3500</v>
      </c>
      <c r="C26" s="319">
        <v>3500</v>
      </c>
      <c r="D26" s="376">
        <v>3898</v>
      </c>
      <c r="E26" s="546">
        <f t="shared" si="0"/>
        <v>111.37142857142857</v>
      </c>
    </row>
    <row r="27" spans="1:5" ht="12" customHeight="1">
      <c r="A27" s="15" t="s">
        <v>21</v>
      </c>
      <c r="B27" s="319">
        <v>2000</v>
      </c>
      <c r="C27" s="319">
        <v>2400</v>
      </c>
      <c r="D27" s="376">
        <v>2480</v>
      </c>
      <c r="E27" s="546">
        <f t="shared" si="0"/>
        <v>103.33333333333334</v>
      </c>
    </row>
    <row r="28" spans="1:5" ht="12" customHeight="1">
      <c r="A28" s="15" t="s">
        <v>23</v>
      </c>
      <c r="B28" s="319">
        <v>1900</v>
      </c>
      <c r="C28" s="319">
        <v>2400</v>
      </c>
      <c r="D28" s="376">
        <v>2374</v>
      </c>
      <c r="E28" s="546">
        <f t="shared" si="0"/>
        <v>98.91666666666666</v>
      </c>
    </row>
    <row r="29" spans="1:5" ht="12" customHeight="1">
      <c r="A29" s="15" t="s">
        <v>22</v>
      </c>
      <c r="B29" s="319">
        <v>9000</v>
      </c>
      <c r="C29" s="319">
        <v>15000</v>
      </c>
      <c r="D29" s="376">
        <v>14493</v>
      </c>
      <c r="E29" s="546">
        <f t="shared" si="0"/>
        <v>96.61999999999999</v>
      </c>
    </row>
    <row r="30" spans="1:5" ht="13.5" customHeight="1">
      <c r="A30" s="26" t="s">
        <v>50</v>
      </c>
      <c r="B30" s="321">
        <v>100</v>
      </c>
      <c r="C30" s="321">
        <v>100</v>
      </c>
      <c r="D30" s="377">
        <v>158</v>
      </c>
      <c r="E30" s="546">
        <f t="shared" si="0"/>
        <v>158</v>
      </c>
    </row>
    <row r="31" spans="1:5" ht="13.5" customHeight="1">
      <c r="A31" s="26" t="s">
        <v>421</v>
      </c>
      <c r="B31" s="321">
        <v>0</v>
      </c>
      <c r="C31" s="321">
        <v>0</v>
      </c>
      <c r="D31" s="377">
        <v>51</v>
      </c>
      <c r="E31" s="546"/>
    </row>
    <row r="32" spans="1:5" ht="13.5" customHeight="1">
      <c r="A32" s="40" t="s">
        <v>493</v>
      </c>
      <c r="B32" s="322">
        <f>SUM(B33+B43+B44+B45+B46)</f>
        <v>27099</v>
      </c>
      <c r="C32" s="322">
        <f>SUM(C33+C43+C44+C45+C46)</f>
        <v>24720</v>
      </c>
      <c r="D32" s="378">
        <f>SUM(D33+D43+D44+D45+D46)</f>
        <v>28279</v>
      </c>
      <c r="E32" s="546">
        <f t="shared" si="0"/>
        <v>114.39724919093852</v>
      </c>
    </row>
    <row r="33" spans="1:5" ht="15" customHeight="1">
      <c r="A33" s="26" t="s">
        <v>56</v>
      </c>
      <c r="B33" s="321">
        <f>SUM(B34:B40)</f>
        <v>25478</v>
      </c>
      <c r="C33" s="321">
        <f>SUM(C34:C40)</f>
        <v>23237</v>
      </c>
      <c r="D33" s="379">
        <f>SUM(D34:D42)</f>
        <v>24403</v>
      </c>
      <c r="E33" s="546">
        <f t="shared" si="0"/>
        <v>105.01785944829368</v>
      </c>
    </row>
    <row r="34" spans="1:5" ht="12" customHeight="1">
      <c r="A34" s="15" t="s">
        <v>130</v>
      </c>
      <c r="B34" s="314"/>
      <c r="C34" s="314"/>
      <c r="D34" s="380"/>
      <c r="E34" s="546"/>
    </row>
    <row r="35" spans="1:5" ht="12" customHeight="1">
      <c r="A35" s="15" t="s">
        <v>141</v>
      </c>
      <c r="B35" s="314">
        <v>11474</v>
      </c>
      <c r="C35" s="314">
        <v>11474</v>
      </c>
      <c r="D35" s="392"/>
      <c r="E35" s="546"/>
    </row>
    <row r="36" spans="1:5" ht="12" customHeight="1">
      <c r="A36" s="15" t="s">
        <v>142</v>
      </c>
      <c r="B36" s="314">
        <v>1746</v>
      </c>
      <c r="C36" s="314">
        <v>1746</v>
      </c>
      <c r="D36" s="528">
        <v>16220</v>
      </c>
      <c r="E36" s="546">
        <f t="shared" si="0"/>
        <v>928.9805269186713</v>
      </c>
    </row>
    <row r="37" spans="1:5" ht="12" customHeight="1">
      <c r="A37" s="15" t="s">
        <v>232</v>
      </c>
      <c r="B37" s="314">
        <v>3000</v>
      </c>
      <c r="C37" s="314">
        <v>3000</v>
      </c>
      <c r="D37" s="393"/>
      <c r="E37" s="546">
        <f t="shared" si="0"/>
        <v>0</v>
      </c>
    </row>
    <row r="38" spans="1:5" ht="12.75">
      <c r="A38" s="45" t="s">
        <v>234</v>
      </c>
      <c r="B38" s="317">
        <v>4126</v>
      </c>
      <c r="C38" s="317">
        <v>4126</v>
      </c>
      <c r="D38" s="381">
        <v>4126</v>
      </c>
      <c r="E38" s="546">
        <f t="shared" si="0"/>
        <v>100</v>
      </c>
    </row>
    <row r="39" spans="1:5" ht="12.75">
      <c r="A39" s="45" t="s">
        <v>233</v>
      </c>
      <c r="B39" s="317">
        <v>4500</v>
      </c>
      <c r="C39" s="317">
        <v>2259</v>
      </c>
      <c r="D39" s="376">
        <v>2259</v>
      </c>
      <c r="E39" s="546">
        <f t="shared" si="0"/>
        <v>100</v>
      </c>
    </row>
    <row r="40" spans="1:5" ht="12.75">
      <c r="A40" s="45" t="s">
        <v>129</v>
      </c>
      <c r="B40" s="317">
        <v>632</v>
      </c>
      <c r="C40" s="317">
        <v>632</v>
      </c>
      <c r="D40" s="363">
        <v>632</v>
      </c>
      <c r="E40" s="546">
        <f t="shared" si="0"/>
        <v>100</v>
      </c>
    </row>
    <row r="41" spans="1:5" ht="12.75">
      <c r="A41" s="45" t="s">
        <v>400</v>
      </c>
      <c r="B41" s="317"/>
      <c r="C41" s="317">
        <v>1150</v>
      </c>
      <c r="D41" s="363">
        <v>1150</v>
      </c>
      <c r="E41" s="546">
        <f t="shared" si="0"/>
        <v>100</v>
      </c>
    </row>
    <row r="42" spans="1:5" ht="12.75">
      <c r="A42" s="45" t="s">
        <v>401</v>
      </c>
      <c r="B42" s="317"/>
      <c r="C42" s="317"/>
      <c r="D42" s="363">
        <v>16</v>
      </c>
      <c r="E42" s="546"/>
    </row>
    <row r="43" spans="1:5" ht="12.75">
      <c r="A43" s="110" t="s">
        <v>66</v>
      </c>
      <c r="B43" s="312">
        <v>1600</v>
      </c>
      <c r="C43" s="321">
        <v>1453</v>
      </c>
      <c r="D43" s="527">
        <v>1453</v>
      </c>
      <c r="E43" s="546">
        <f t="shared" si="0"/>
        <v>100</v>
      </c>
    </row>
    <row r="44" spans="1:5" ht="14.25" customHeight="1">
      <c r="A44" s="110" t="s">
        <v>57</v>
      </c>
      <c r="B44" s="311">
        <v>0</v>
      </c>
      <c r="C44" s="311">
        <v>0</v>
      </c>
      <c r="D44" s="377">
        <v>27</v>
      </c>
      <c r="E44" s="546"/>
    </row>
    <row r="45" spans="1:5" ht="14.25" customHeight="1">
      <c r="A45" s="111" t="s">
        <v>143</v>
      </c>
      <c r="B45" s="311">
        <v>21</v>
      </c>
      <c r="C45" s="311">
        <v>30</v>
      </c>
      <c r="D45" s="377">
        <v>30</v>
      </c>
      <c r="E45" s="546">
        <f t="shared" si="0"/>
        <v>100</v>
      </c>
    </row>
    <row r="46" spans="1:5" ht="14.25" customHeight="1">
      <c r="A46" s="111" t="s">
        <v>108</v>
      </c>
      <c r="B46" s="311"/>
      <c r="C46" s="311"/>
      <c r="D46" s="363">
        <v>2366</v>
      </c>
      <c r="E46" s="546"/>
    </row>
    <row r="47" spans="1:5" ht="14.25" customHeight="1">
      <c r="A47" s="373" t="s">
        <v>402</v>
      </c>
      <c r="B47" s="311"/>
      <c r="C47" s="311"/>
      <c r="D47" s="527">
        <v>33</v>
      </c>
      <c r="E47" s="546"/>
    </row>
    <row r="48" spans="1:5" ht="15" customHeight="1">
      <c r="A48" s="40" t="s">
        <v>403</v>
      </c>
      <c r="B48" s="323">
        <f>SUM(B49:B50)</f>
        <v>0</v>
      </c>
      <c r="C48" s="323">
        <f>SUM(C49:C50)</f>
        <v>824</v>
      </c>
      <c r="D48" s="533">
        <f>SUM(D49:D51)</f>
        <v>924</v>
      </c>
      <c r="E48" s="546">
        <f t="shared" si="0"/>
        <v>112.13592233009709</v>
      </c>
    </row>
    <row r="49" spans="1:5" ht="15" customHeight="1">
      <c r="A49" s="92" t="s">
        <v>260</v>
      </c>
      <c r="B49" s="323"/>
      <c r="C49" s="323"/>
      <c r="D49" s="215"/>
      <c r="E49" s="546"/>
    </row>
    <row r="50" spans="1:5" ht="14.25" customHeight="1">
      <c r="A50" s="92" t="s">
        <v>261</v>
      </c>
      <c r="B50" s="314"/>
      <c r="C50" s="314">
        <v>824</v>
      </c>
      <c r="D50" s="215">
        <v>824</v>
      </c>
      <c r="E50" s="546">
        <f t="shared" si="0"/>
        <v>100</v>
      </c>
    </row>
    <row r="51" spans="1:5" ht="14.25" customHeight="1">
      <c r="A51" s="92" t="s">
        <v>399</v>
      </c>
      <c r="B51" s="314"/>
      <c r="C51" s="314"/>
      <c r="D51" s="215">
        <v>100</v>
      </c>
      <c r="E51" s="546"/>
    </row>
    <row r="52" spans="1:5" ht="18.75" customHeight="1">
      <c r="A52" s="101" t="s">
        <v>248</v>
      </c>
      <c r="B52" s="324">
        <f>SUM(B53)</f>
        <v>4000</v>
      </c>
      <c r="C52" s="324">
        <f>SUM(C53)</f>
        <v>4000</v>
      </c>
      <c r="D52" s="534">
        <f>SUM(D53)</f>
        <v>0</v>
      </c>
      <c r="E52" s="546"/>
    </row>
    <row r="53" spans="1:5" ht="16.5" customHeight="1">
      <c r="A53" s="112" t="s">
        <v>404</v>
      </c>
      <c r="B53" s="325">
        <v>4000</v>
      </c>
      <c r="C53" s="325">
        <v>4000</v>
      </c>
      <c r="D53" s="383">
        <v>0</v>
      </c>
      <c r="E53" s="546"/>
    </row>
    <row r="54" spans="1:5" ht="16.5" customHeight="1" thickBot="1">
      <c r="A54" s="434" t="s">
        <v>392</v>
      </c>
      <c r="B54" s="329"/>
      <c r="C54" s="329"/>
      <c r="D54" s="384">
        <v>202</v>
      </c>
      <c r="E54" s="546"/>
    </row>
    <row r="55" spans="1:5" ht="22.5" customHeight="1" thickBot="1">
      <c r="A55" s="401" t="s">
        <v>257</v>
      </c>
      <c r="B55" s="541">
        <f>SUM(B7+B52)</f>
        <v>49249</v>
      </c>
      <c r="C55" s="541">
        <f>SUM(C7+C52)</f>
        <v>54793</v>
      </c>
      <c r="D55" s="542">
        <f>SUM(D7+D52+D54)</f>
        <v>56431</v>
      </c>
      <c r="E55" s="546">
        <f t="shared" si="0"/>
        <v>102.98943295676455</v>
      </c>
    </row>
    <row r="56" spans="1:5" ht="16.5" customHeight="1">
      <c r="A56" s="539" t="s">
        <v>12</v>
      </c>
      <c r="B56" s="329">
        <v>0</v>
      </c>
      <c r="C56" s="329">
        <v>0</v>
      </c>
      <c r="D56" s="540"/>
      <c r="E56" s="546"/>
    </row>
    <row r="57" spans="1:5" ht="30.75" thickBot="1">
      <c r="A57" s="535" t="s">
        <v>353</v>
      </c>
      <c r="B57" s="536">
        <v>7558</v>
      </c>
      <c r="C57" s="536">
        <v>3592</v>
      </c>
      <c r="D57" s="380"/>
      <c r="E57" s="546">
        <f t="shared" si="0"/>
        <v>0</v>
      </c>
    </row>
    <row r="58" spans="1:5" ht="21.75" customHeight="1" thickBot="1">
      <c r="A58" s="401" t="s">
        <v>258</v>
      </c>
      <c r="B58" s="537">
        <f>SUM(B55+B56+B57)</f>
        <v>56807</v>
      </c>
      <c r="C58" s="537">
        <f>SUM(C55+C56+C57)</f>
        <v>58385</v>
      </c>
      <c r="D58" s="538">
        <f>SUM(D55+D56+D57)</f>
        <v>56431</v>
      </c>
      <c r="E58" s="546">
        <f t="shared" si="0"/>
        <v>96.6532499785904</v>
      </c>
    </row>
    <row r="59" spans="1:5" ht="17.25" customHeight="1">
      <c r="A59" s="107" t="s">
        <v>38</v>
      </c>
      <c r="B59" s="326">
        <f>SUM(B60)</f>
        <v>56307</v>
      </c>
      <c r="C59" s="326">
        <f>SUM(C60)</f>
        <v>58064</v>
      </c>
      <c r="D59" s="385">
        <f>SUM(D60)</f>
        <v>55083</v>
      </c>
      <c r="E59" s="546">
        <f t="shared" si="0"/>
        <v>94.86600992008817</v>
      </c>
    </row>
    <row r="60" spans="1:5" ht="13.5" customHeight="1">
      <c r="A60" s="110" t="s">
        <v>51</v>
      </c>
      <c r="B60" s="311">
        <f>SUM(B61+B62+B63+B64+B65)</f>
        <v>56307</v>
      </c>
      <c r="C60" s="311">
        <f>SUM(C61+C62+C63+C64+C65)</f>
        <v>58064</v>
      </c>
      <c r="D60" s="375">
        <f>SUM(D61+D62+D63+D64+D65)</f>
        <v>55083</v>
      </c>
      <c r="E60" s="546">
        <f t="shared" si="0"/>
        <v>94.86600992008817</v>
      </c>
    </row>
    <row r="61" spans="1:5" ht="13.5" customHeight="1">
      <c r="A61" s="45" t="s">
        <v>131</v>
      </c>
      <c r="B61" s="314">
        <v>11191</v>
      </c>
      <c r="C61" s="314">
        <v>12500</v>
      </c>
      <c r="D61" s="376">
        <v>12471</v>
      </c>
      <c r="E61" s="546">
        <f t="shared" si="0"/>
        <v>99.768</v>
      </c>
    </row>
    <row r="62" spans="1:5" ht="13.5" customHeight="1">
      <c r="A62" s="45" t="s">
        <v>132</v>
      </c>
      <c r="B62" s="314">
        <v>2704</v>
      </c>
      <c r="C62" s="314">
        <v>2750</v>
      </c>
      <c r="D62" s="376">
        <v>2744</v>
      </c>
      <c r="E62" s="546">
        <f t="shared" si="0"/>
        <v>99.78181818181818</v>
      </c>
    </row>
    <row r="63" spans="1:5" ht="13.5" customHeight="1">
      <c r="A63" s="45" t="s">
        <v>133</v>
      </c>
      <c r="B63" s="314">
        <v>19624</v>
      </c>
      <c r="C63" s="314">
        <v>19624</v>
      </c>
      <c r="D63" s="376">
        <v>17942</v>
      </c>
      <c r="E63" s="546">
        <f t="shared" si="0"/>
        <v>91.42886261720342</v>
      </c>
    </row>
    <row r="64" spans="1:5" ht="13.5" customHeight="1">
      <c r="A64" s="45" t="s">
        <v>242</v>
      </c>
      <c r="B64" s="314">
        <v>5790</v>
      </c>
      <c r="C64" s="314">
        <v>5790</v>
      </c>
      <c r="D64" s="376">
        <v>4652</v>
      </c>
      <c r="E64" s="546">
        <f t="shared" si="0"/>
        <v>80.3454231433506</v>
      </c>
    </row>
    <row r="65" spans="1:5" ht="13.5" customHeight="1">
      <c r="A65" s="45" t="s">
        <v>243</v>
      </c>
      <c r="B65" s="314">
        <f>SUM('6. Átadott pénzeszk.'!B40)</f>
        <v>16998</v>
      </c>
      <c r="C65" s="314">
        <v>17400</v>
      </c>
      <c r="D65" s="376">
        <v>17274</v>
      </c>
      <c r="E65" s="546">
        <f t="shared" si="0"/>
        <v>99.27586206896551</v>
      </c>
    </row>
    <row r="66" spans="1:5" ht="15.75">
      <c r="A66" s="104" t="s">
        <v>40</v>
      </c>
      <c r="B66" s="324">
        <f>SUM(B67:B69)</f>
        <v>300</v>
      </c>
      <c r="C66" s="324">
        <f>SUM(C67:C70)</f>
        <v>121</v>
      </c>
      <c r="D66" s="382">
        <f>SUM(D67:D70)</f>
        <v>-353</v>
      </c>
      <c r="E66" s="546">
        <f t="shared" si="0"/>
        <v>-291.73553719008265</v>
      </c>
    </row>
    <row r="67" spans="1:5" ht="13.5" customHeight="1">
      <c r="A67" s="15" t="s">
        <v>52</v>
      </c>
      <c r="B67" s="314">
        <v>300</v>
      </c>
      <c r="C67" s="314">
        <v>121</v>
      </c>
      <c r="D67" s="3"/>
      <c r="E67" s="546"/>
    </row>
    <row r="68" spans="1:5" ht="13.5" customHeight="1">
      <c r="A68" s="15" t="s">
        <v>71</v>
      </c>
      <c r="B68" s="317"/>
      <c r="C68" s="317"/>
      <c r="D68" s="3"/>
      <c r="E68" s="546"/>
    </row>
    <row r="69" spans="1:5" ht="13.5" customHeight="1">
      <c r="A69" s="15" t="s">
        <v>139</v>
      </c>
      <c r="B69" s="317"/>
      <c r="C69" s="317"/>
      <c r="D69" s="3"/>
      <c r="E69" s="546"/>
    </row>
    <row r="70" spans="1:5" ht="13.5" customHeight="1" thickBot="1">
      <c r="A70" s="25" t="s">
        <v>391</v>
      </c>
      <c r="B70" s="328"/>
      <c r="C70" s="328"/>
      <c r="D70" s="242">
        <v>-353</v>
      </c>
      <c r="E70" s="546"/>
    </row>
    <row r="71" spans="1:5" ht="21.75" customHeight="1" thickBot="1">
      <c r="A71" s="30" t="s">
        <v>292</v>
      </c>
      <c r="B71" s="543">
        <f>SUM(B59+B66)</f>
        <v>56607</v>
      </c>
      <c r="C71" s="543">
        <f>SUM(C59+C66)</f>
        <v>58185</v>
      </c>
      <c r="D71" s="544">
        <f>SUM(D59+D66)</f>
        <v>54730</v>
      </c>
      <c r="E71" s="546">
        <f t="shared" si="0"/>
        <v>94.06204348199708</v>
      </c>
    </row>
    <row r="72" spans="1:5" ht="18.75" customHeight="1">
      <c r="A72" s="106" t="s">
        <v>17</v>
      </c>
      <c r="B72" s="326">
        <f>SUM(B73)</f>
        <v>0</v>
      </c>
      <c r="C72" s="326">
        <f>SUM(C73)</f>
        <v>0</v>
      </c>
      <c r="D72" s="117"/>
      <c r="E72" s="546"/>
    </row>
    <row r="73" spans="1:5" ht="13.5" thickBot="1">
      <c r="A73" s="203" t="s">
        <v>281</v>
      </c>
      <c r="B73" s="315"/>
      <c r="C73" s="315"/>
      <c r="D73" s="242"/>
      <c r="E73" s="546"/>
    </row>
    <row r="74" spans="1:5" ht="21.75" customHeight="1" thickBot="1">
      <c r="A74" s="30" t="s">
        <v>259</v>
      </c>
      <c r="B74" s="543">
        <f>SUM(B59+B66+B72)</f>
        <v>56607</v>
      </c>
      <c r="C74" s="543">
        <f>SUM(C59+C66+C72)</f>
        <v>58185</v>
      </c>
      <c r="D74" s="544">
        <f>SUM(D59+D66+D72)</f>
        <v>54730</v>
      </c>
      <c r="E74" s="546">
        <f>(D74/C74)*100</f>
        <v>94.06204348199708</v>
      </c>
    </row>
    <row r="75" spans="1:3" ht="13.5" customHeight="1">
      <c r="A75" s="2"/>
      <c r="B75" s="14"/>
      <c r="C75" s="2"/>
    </row>
    <row r="76" spans="1:3" ht="13.5" customHeight="1" hidden="1">
      <c r="A76" s="2"/>
      <c r="B76" s="2"/>
      <c r="C76" s="2"/>
    </row>
    <row r="77" spans="1:3" ht="13.5" customHeight="1">
      <c r="A77" s="2"/>
      <c r="B77" s="2"/>
      <c r="C77" s="2"/>
    </row>
    <row r="78" spans="1:3" ht="13.5" customHeight="1">
      <c r="A78" s="2"/>
      <c r="B78" s="2"/>
      <c r="C78" s="2"/>
    </row>
    <row r="79" spans="1:3" ht="13.5" customHeight="1">
      <c r="A79" s="2"/>
      <c r="B79" s="2"/>
      <c r="C79" s="2"/>
    </row>
    <row r="80" spans="1:3" ht="13.5" customHeight="1">
      <c r="A80" s="2"/>
      <c r="B80" s="2"/>
      <c r="C80" s="2"/>
    </row>
    <row r="81" spans="1:3" ht="13.5" customHeight="1">
      <c r="A81" s="2"/>
      <c r="B81" s="2"/>
      <c r="C81" s="2"/>
    </row>
    <row r="82" spans="1:3" ht="13.5" customHeight="1">
      <c r="A82" s="2"/>
      <c r="B82" s="2"/>
      <c r="C82" s="2"/>
    </row>
    <row r="83" spans="1:3" ht="13.5" customHeight="1">
      <c r="A83" s="2"/>
      <c r="B83" s="2"/>
      <c r="C83" s="2"/>
    </row>
    <row r="84" spans="1:3" ht="13.5" customHeight="1">
      <c r="A84" s="2"/>
      <c r="B84" s="2"/>
      <c r="C84" s="2"/>
    </row>
    <row r="85" spans="1:3" ht="13.5" customHeight="1">
      <c r="A85" s="2"/>
      <c r="B85" s="2"/>
      <c r="C85" s="2"/>
    </row>
    <row r="86" spans="1:3" ht="13.5" customHeight="1">
      <c r="A86" s="2"/>
      <c r="B86" s="2"/>
      <c r="C86" s="2"/>
    </row>
    <row r="87" spans="1:3" ht="13.5" customHeight="1">
      <c r="A87" s="2"/>
      <c r="B87" s="2"/>
      <c r="C87" s="2"/>
    </row>
    <row r="88" spans="1:3" ht="13.5" customHeight="1">
      <c r="A88" s="2"/>
      <c r="B88" s="2"/>
      <c r="C88" s="2"/>
    </row>
    <row r="89" spans="1:3" ht="13.5" customHeight="1">
      <c r="A89" s="2"/>
      <c r="B89" s="2"/>
      <c r="C89" s="2"/>
    </row>
    <row r="90" spans="1:3" ht="13.5" customHeight="1">
      <c r="A90" s="2"/>
      <c r="B90" s="2"/>
      <c r="C90" s="2"/>
    </row>
    <row r="91" spans="1:3" ht="13.5" customHeight="1">
      <c r="A91" s="2"/>
      <c r="B91" s="2"/>
      <c r="C91" s="2"/>
    </row>
    <row r="92" spans="1:3" ht="13.5" customHeight="1">
      <c r="A92" s="2"/>
      <c r="B92" s="2"/>
      <c r="C92" s="2"/>
    </row>
    <row r="93" spans="1:3" ht="13.5" customHeight="1">
      <c r="A93" s="2"/>
      <c r="B93" s="2"/>
      <c r="C93" s="2"/>
    </row>
    <row r="94" spans="1:3" ht="13.5" customHeight="1">
      <c r="A94" s="2"/>
      <c r="B94" s="2"/>
      <c r="C94" s="2"/>
    </row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printOptions/>
  <pageMargins left="0.62" right="0.2362204724409449" top="0.15748031496062992" bottom="0.15748031496062992" header="0.07874015748031496" footer="0.15748031496062992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4.00390625" style="0" customWidth="1"/>
    <col min="2" max="2" width="15.00390625" style="0" customWidth="1"/>
    <col min="3" max="3" width="15.875" style="0" customWidth="1"/>
    <col min="4" max="4" width="14.875" style="0" customWidth="1"/>
  </cols>
  <sheetData>
    <row r="1" spans="1:4" ht="12.75">
      <c r="A1" s="16"/>
      <c r="B1" s="16"/>
      <c r="C1" s="16"/>
      <c r="D1" s="17" t="s">
        <v>516</v>
      </c>
    </row>
    <row r="2" spans="1:4" ht="16.5" customHeight="1">
      <c r="A2" s="21"/>
      <c r="B2" s="16"/>
      <c r="C2" s="16"/>
      <c r="D2" s="16"/>
    </row>
    <row r="3" spans="1:4" ht="19.5">
      <c r="A3" s="31" t="s">
        <v>410</v>
      </c>
      <c r="B3" s="16"/>
      <c r="C3" s="16"/>
      <c r="D3" s="16"/>
    </row>
    <row r="4" spans="1:4" ht="19.5">
      <c r="A4" s="31" t="s">
        <v>409</v>
      </c>
      <c r="B4" s="16"/>
      <c r="C4" s="16"/>
      <c r="D4" s="16"/>
    </row>
    <row r="5" spans="1:4" ht="13.5" thickBot="1">
      <c r="A5" s="16"/>
      <c r="B5" s="16"/>
      <c r="C5" s="16"/>
      <c r="D5" s="20" t="s">
        <v>1</v>
      </c>
    </row>
    <row r="6" spans="1:4" ht="48.75" customHeight="1" thickBot="1">
      <c r="A6" s="147" t="s">
        <v>62</v>
      </c>
      <c r="B6" s="389" t="s">
        <v>75</v>
      </c>
      <c r="C6" s="390" t="s">
        <v>366</v>
      </c>
      <c r="D6" s="391" t="s">
        <v>418</v>
      </c>
    </row>
    <row r="7" spans="1:4" ht="16.5" customHeight="1">
      <c r="A7" s="106" t="s">
        <v>39</v>
      </c>
      <c r="B7" s="310">
        <f>SUM(B8+B10)</f>
        <v>0</v>
      </c>
      <c r="C7" s="310">
        <f>SUM(C8+C10)</f>
        <v>0</v>
      </c>
      <c r="D7" s="361">
        <f>SUM(D8+D10)</f>
        <v>33</v>
      </c>
    </row>
    <row r="8" spans="1:4" ht="13.5" customHeight="1">
      <c r="A8" s="105" t="s">
        <v>72</v>
      </c>
      <c r="B8" s="311"/>
      <c r="C8" s="3"/>
      <c r="D8" s="3"/>
    </row>
    <row r="9" spans="1:4" ht="13.5" customHeight="1">
      <c r="A9" s="105"/>
      <c r="B9" s="311"/>
      <c r="C9" s="3"/>
      <c r="D9" s="3"/>
    </row>
    <row r="10" spans="1:4" ht="13.5" customHeight="1">
      <c r="A10" s="113" t="s">
        <v>73</v>
      </c>
      <c r="B10" s="311">
        <f>SUM(B11:B14)</f>
        <v>0</v>
      </c>
      <c r="C10" s="311">
        <f>SUM(C11:C14)</f>
        <v>0</v>
      </c>
      <c r="D10" s="350">
        <f>SUM(D11:D14)</f>
        <v>33</v>
      </c>
    </row>
    <row r="11" spans="1:4" ht="13.5" customHeight="1">
      <c r="A11" s="113" t="s">
        <v>58</v>
      </c>
      <c r="B11" s="312"/>
      <c r="C11" s="3"/>
      <c r="D11" s="3"/>
    </row>
    <row r="12" spans="1:4" ht="13.5" customHeight="1">
      <c r="A12" s="26" t="s">
        <v>86</v>
      </c>
      <c r="B12" s="311"/>
      <c r="C12" s="3"/>
      <c r="D12" s="3"/>
    </row>
    <row r="13" spans="1:4" ht="13.5" customHeight="1">
      <c r="A13" s="26" t="s">
        <v>59</v>
      </c>
      <c r="B13" s="311"/>
      <c r="C13" s="3"/>
      <c r="D13" s="3"/>
    </row>
    <row r="14" spans="1:4" ht="13.5" customHeight="1">
      <c r="A14" s="26" t="s">
        <v>60</v>
      </c>
      <c r="B14" s="311"/>
      <c r="C14" s="3"/>
      <c r="D14" s="3">
        <v>33</v>
      </c>
    </row>
    <row r="15" spans="1:4" ht="16.5" customHeight="1">
      <c r="A15" s="104" t="s">
        <v>47</v>
      </c>
      <c r="B15" s="313">
        <f>SUM(B16)</f>
        <v>0</v>
      </c>
      <c r="C15" s="313">
        <f>SUM(C16)</f>
        <v>0</v>
      </c>
      <c r="D15" s="351">
        <f>SUM(D16)</f>
        <v>0</v>
      </c>
    </row>
    <row r="16" spans="1:4" ht="13.5" customHeight="1">
      <c r="A16" s="26" t="s">
        <v>46</v>
      </c>
      <c r="B16" s="314"/>
      <c r="C16" s="3"/>
      <c r="D16" s="3"/>
    </row>
    <row r="17" spans="1:4" ht="18.75" customHeight="1" thickBot="1">
      <c r="A17" s="114" t="s">
        <v>12</v>
      </c>
      <c r="B17" s="315"/>
      <c r="C17" s="242"/>
      <c r="D17" s="242"/>
    </row>
    <row r="18" spans="1:4" ht="21.75" customHeight="1" thickBot="1">
      <c r="A18" s="30" t="s">
        <v>42</v>
      </c>
      <c r="B18" s="543">
        <f>SUM(B7+B15)</f>
        <v>0</v>
      </c>
      <c r="C18" s="543">
        <f>SUM(C7+C15)</f>
        <v>0</v>
      </c>
      <c r="D18" s="544">
        <f>SUM(D7+D15)</f>
        <v>33</v>
      </c>
    </row>
    <row r="19" spans="1:4" ht="21.75" customHeight="1">
      <c r="A19" s="107" t="s">
        <v>38</v>
      </c>
      <c r="B19" s="310">
        <f>SUM(B20+B25+B31)</f>
        <v>200</v>
      </c>
      <c r="C19" s="310">
        <f>SUM(C20+C25+C31)</f>
        <v>200</v>
      </c>
      <c r="D19" s="361">
        <f>SUM(D20+D25+D31)</f>
        <v>301</v>
      </c>
    </row>
    <row r="20" spans="1:4" ht="13.5" customHeight="1">
      <c r="A20" s="105" t="s">
        <v>87</v>
      </c>
      <c r="B20" s="316">
        <f>SUM(B21+B23)</f>
        <v>0</v>
      </c>
      <c r="C20" s="316">
        <f>SUM(C21+C23)</f>
        <v>0</v>
      </c>
      <c r="D20" s="3"/>
    </row>
    <row r="21" spans="1:4" ht="13.5" customHeight="1">
      <c r="A21" s="105" t="s">
        <v>88</v>
      </c>
      <c r="B21" s="316"/>
      <c r="C21" s="316"/>
      <c r="D21" s="3"/>
    </row>
    <row r="22" spans="1:4" ht="13.5" customHeight="1">
      <c r="A22" s="105"/>
      <c r="B22" s="316"/>
      <c r="C22" s="316"/>
      <c r="D22" s="3"/>
    </row>
    <row r="23" spans="1:4" ht="13.5" customHeight="1">
      <c r="A23" s="105" t="s">
        <v>89</v>
      </c>
      <c r="B23" s="316">
        <f>SUM(B24:B24)</f>
        <v>0</v>
      </c>
      <c r="C23" s="316">
        <f>SUM(C24:C24)</f>
        <v>0</v>
      </c>
      <c r="D23" s="3"/>
    </row>
    <row r="24" spans="1:4" ht="13.5" customHeight="1">
      <c r="A24" s="15"/>
      <c r="B24" s="317"/>
      <c r="C24" s="317"/>
      <c r="D24" s="3"/>
    </row>
    <row r="25" spans="1:4" ht="13.5" customHeight="1">
      <c r="A25" s="105" t="s">
        <v>76</v>
      </c>
      <c r="B25" s="311">
        <f>SUM(B26+B28)</f>
        <v>0</v>
      </c>
      <c r="C25" s="311">
        <f>SUM(C26+C28)</f>
        <v>0</v>
      </c>
      <c r="D25" s="350">
        <f>SUM(D26+D28)</f>
        <v>301</v>
      </c>
    </row>
    <row r="26" spans="1:4" ht="13.5" customHeight="1">
      <c r="A26" s="105" t="s">
        <v>78</v>
      </c>
      <c r="B26" s="311">
        <f>SUM(B27:B27)</f>
        <v>0</v>
      </c>
      <c r="C26" s="311">
        <f>SUM(C27:C27)</f>
        <v>0</v>
      </c>
      <c r="D26" s="3"/>
    </row>
    <row r="27" spans="1:4" ht="13.5" customHeight="1">
      <c r="A27" s="44"/>
      <c r="B27" s="314"/>
      <c r="C27" s="314"/>
      <c r="D27" s="3"/>
    </row>
    <row r="28" spans="1:4" ht="13.5" customHeight="1">
      <c r="A28" s="105" t="s">
        <v>77</v>
      </c>
      <c r="B28" s="312">
        <f>SUM(B29:B30)</f>
        <v>0</v>
      </c>
      <c r="C28" s="312">
        <f>SUM(C29:C30)</f>
        <v>0</v>
      </c>
      <c r="D28" s="3">
        <v>301</v>
      </c>
    </row>
    <row r="29" spans="1:4" ht="13.5" customHeight="1">
      <c r="A29" s="15"/>
      <c r="B29" s="317"/>
      <c r="C29" s="317"/>
      <c r="D29" s="3"/>
    </row>
    <row r="30" spans="1:4" ht="13.5" customHeight="1">
      <c r="A30" s="15"/>
      <c r="B30" s="318"/>
      <c r="C30" s="318"/>
      <c r="D30" s="3"/>
    </row>
    <row r="31" spans="1:4" ht="13.5" customHeight="1">
      <c r="A31" s="26" t="s">
        <v>241</v>
      </c>
      <c r="B31" s="311">
        <f>SUM(B32)</f>
        <v>200</v>
      </c>
      <c r="C31" s="311">
        <f>SUM(C32)</f>
        <v>200</v>
      </c>
      <c r="D31" s="3"/>
    </row>
    <row r="32" spans="1:4" ht="13.5" customHeight="1">
      <c r="A32" s="15" t="s">
        <v>288</v>
      </c>
      <c r="B32" s="314">
        <v>200</v>
      </c>
      <c r="C32" s="314">
        <v>200</v>
      </c>
      <c r="D32" s="3"/>
    </row>
    <row r="33" spans="1:4" ht="13.5" customHeight="1">
      <c r="A33" s="104" t="s">
        <v>40</v>
      </c>
      <c r="B33" s="313">
        <f>SUM(B34)</f>
        <v>0</v>
      </c>
      <c r="C33" s="313">
        <f>SUM(C34)</f>
        <v>0</v>
      </c>
      <c r="D33" s="3"/>
    </row>
    <row r="34" spans="1:4" s="10" customFormat="1" ht="13.5" customHeight="1">
      <c r="A34" s="26" t="s">
        <v>79</v>
      </c>
      <c r="B34" s="319"/>
      <c r="C34" s="319"/>
      <c r="D34" s="212"/>
    </row>
    <row r="35" spans="1:4" s="10" customFormat="1" ht="12.75" customHeight="1">
      <c r="A35" s="15"/>
      <c r="B35" s="319"/>
      <c r="C35" s="319"/>
      <c r="D35" s="212"/>
    </row>
    <row r="36" spans="1:4" s="10" customFormat="1" ht="13.5" customHeight="1">
      <c r="A36" s="101" t="s">
        <v>17</v>
      </c>
      <c r="B36" s="313">
        <f>SUM(B37)</f>
        <v>0</v>
      </c>
      <c r="C36" s="313">
        <f>SUM(C37)</f>
        <v>0</v>
      </c>
      <c r="D36" s="212"/>
    </row>
    <row r="37" spans="1:4" s="10" customFormat="1" ht="13.5" thickBot="1">
      <c r="A37" s="25" t="s">
        <v>109</v>
      </c>
      <c r="B37" s="315"/>
      <c r="C37" s="315"/>
      <c r="D37" s="352"/>
    </row>
    <row r="38" spans="1:4" ht="21.75" customHeight="1" thickBot="1">
      <c r="A38" s="30" t="s">
        <v>43</v>
      </c>
      <c r="B38" s="543">
        <f>SUM(B19+B33+B36)</f>
        <v>200</v>
      </c>
      <c r="C38" s="543">
        <f>SUM(C19+C33+C36)</f>
        <v>200</v>
      </c>
      <c r="D38" s="544">
        <f>SUM(D19+D33+D36)</f>
        <v>301</v>
      </c>
    </row>
    <row r="39" spans="1:2" ht="13.5" customHeight="1">
      <c r="A39" s="28"/>
      <c r="B39" s="14"/>
    </row>
    <row r="40" spans="1:2" ht="13.5" customHeight="1">
      <c r="A40" s="29"/>
      <c r="B40" s="14"/>
    </row>
    <row r="41" spans="1:2" ht="13.5" customHeight="1">
      <c r="A41" s="28"/>
      <c r="B41" s="14"/>
    </row>
    <row r="42" spans="1:2" ht="13.5" customHeight="1">
      <c r="A42" s="28"/>
      <c r="B42" s="14"/>
    </row>
    <row r="43" spans="1:2" ht="13.5" customHeight="1">
      <c r="A43" s="28"/>
      <c r="B43" s="14"/>
    </row>
    <row r="44" spans="1:2" ht="13.5" customHeight="1">
      <c r="A44" s="28"/>
      <c r="B44" s="14"/>
    </row>
    <row r="45" spans="1:2" ht="13.5" customHeight="1">
      <c r="A45" s="28"/>
      <c r="B45" s="14"/>
    </row>
    <row r="46" spans="1:2" ht="13.5" customHeight="1">
      <c r="A46" s="28"/>
      <c r="B46" s="14"/>
    </row>
    <row r="47" spans="1:2" ht="13.5" customHeight="1">
      <c r="A47" s="28"/>
      <c r="B47" s="14"/>
    </row>
    <row r="48" spans="1:2" ht="13.5" customHeight="1">
      <c r="A48" s="28"/>
      <c r="B48" s="14"/>
    </row>
    <row r="49" spans="1:2" ht="13.5" customHeight="1">
      <c r="A49" s="28"/>
      <c r="B49" s="14"/>
    </row>
    <row r="50" spans="1:2" ht="13.5" customHeight="1">
      <c r="A50" s="28"/>
      <c r="B50" s="2"/>
    </row>
    <row r="51" spans="1:2" ht="18.75" customHeight="1">
      <c r="A51" s="28"/>
      <c r="B51" s="2"/>
    </row>
    <row r="52" spans="1:2" ht="13.5" customHeight="1">
      <c r="A52" s="28"/>
      <c r="B52" s="2"/>
    </row>
    <row r="53" spans="1:2" ht="13.5" customHeight="1">
      <c r="A53" s="28"/>
      <c r="B53" s="2"/>
    </row>
    <row r="54" spans="1:2" ht="13.5" customHeight="1">
      <c r="A54" s="28"/>
      <c r="B54" s="2"/>
    </row>
    <row r="55" spans="1:2" ht="13.5" customHeight="1">
      <c r="A55" s="28"/>
      <c r="B55" s="2"/>
    </row>
    <row r="56" spans="1:2" ht="13.5" customHeight="1">
      <c r="A56" s="28"/>
      <c r="B56" s="2"/>
    </row>
    <row r="57" spans="1:2" ht="13.5" customHeight="1">
      <c r="A57" s="28"/>
      <c r="B57" s="2"/>
    </row>
    <row r="58" spans="1:2" ht="13.5" customHeight="1">
      <c r="A58" s="28"/>
      <c r="B58" s="2"/>
    </row>
    <row r="59" spans="1:2" ht="13.5" customHeight="1">
      <c r="A59" s="28"/>
      <c r="B59" s="2"/>
    </row>
    <row r="60" spans="1:2" ht="13.5" customHeight="1">
      <c r="A60" s="1"/>
      <c r="B60" s="2"/>
    </row>
    <row r="61" spans="1:2" ht="13.5" customHeight="1">
      <c r="A61" s="1"/>
      <c r="B61" s="2"/>
    </row>
    <row r="62" spans="1:2" ht="13.5" customHeight="1">
      <c r="A62" s="1"/>
      <c r="B62" s="2"/>
    </row>
    <row r="63" spans="1:2" ht="13.5" customHeight="1">
      <c r="A63" s="1"/>
      <c r="B63" s="2"/>
    </row>
    <row r="64" spans="1:2" ht="13.5" customHeight="1">
      <c r="A64" s="1"/>
      <c r="B64" s="2"/>
    </row>
    <row r="65" spans="1:2" ht="13.5" customHeight="1">
      <c r="A65" s="2"/>
      <c r="B65" s="2"/>
    </row>
    <row r="66" spans="1:2" ht="13.5" customHeight="1">
      <c r="A66" s="2"/>
      <c r="B66" s="2"/>
    </row>
    <row r="67" spans="1:2" ht="13.5" customHeight="1">
      <c r="A67" s="2"/>
      <c r="B67" s="2"/>
    </row>
    <row r="68" spans="1:2" ht="13.5" customHeight="1">
      <c r="A68" s="2"/>
      <c r="B68" s="2"/>
    </row>
    <row r="69" spans="1:2" ht="13.5" customHeight="1">
      <c r="A69" s="2"/>
      <c r="B69" s="2"/>
    </row>
    <row r="70" spans="1:2" ht="13.5" customHeight="1">
      <c r="A70" s="2"/>
      <c r="B70" s="2"/>
    </row>
    <row r="71" spans="1:2" ht="13.5" customHeight="1">
      <c r="A71" s="2"/>
      <c r="B71" s="2"/>
    </row>
    <row r="72" spans="1:2" ht="13.5" customHeight="1">
      <c r="A72" s="2"/>
      <c r="B72" s="2"/>
    </row>
    <row r="73" ht="13.5" customHeight="1"/>
    <row r="74" ht="13.5" customHeight="1"/>
  </sheetData>
  <sheetProtection/>
  <printOptions/>
  <pageMargins left="0.62" right="0.15748031496062992" top="0.15748031496062992" bottom="0.15748031496062992" header="0.15748031496062992" footer="0.15748031496062992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:P1"/>
    </sheetView>
  </sheetViews>
  <sheetFormatPr defaultColWidth="9.00390625" defaultRowHeight="12.75" customHeight="1"/>
  <cols>
    <col min="1" max="1" width="14.25390625" style="47" customWidth="1"/>
    <col min="2" max="2" width="8.25390625" style="47" customWidth="1"/>
    <col min="3" max="3" width="22.75390625" style="47" customWidth="1"/>
    <col min="4" max="4" width="10.375" style="48" customWidth="1"/>
    <col min="5" max="5" width="10.00390625" style="48" customWidth="1"/>
    <col min="6" max="6" width="12.00390625" style="48" customWidth="1"/>
    <col min="7" max="7" width="10.75390625" style="48" customWidth="1"/>
    <col min="8" max="9" width="10.375" style="48" customWidth="1"/>
    <col min="10" max="10" width="10.125" style="48" customWidth="1"/>
    <col min="11" max="11" width="10.625" style="48" customWidth="1"/>
    <col min="12" max="12" width="9.875" style="48" customWidth="1"/>
    <col min="13" max="13" width="11.375" style="48" customWidth="1"/>
    <col min="14" max="15" width="12.25390625" style="48" customWidth="1"/>
    <col min="16" max="16" width="14.00390625" style="48" customWidth="1"/>
    <col min="17" max="16384" width="9.125" style="47" customWidth="1"/>
  </cols>
  <sheetData>
    <row r="1" spans="1:28" ht="15" customHeight="1">
      <c r="A1" s="609" t="s">
        <v>517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5" customHeight="1">
      <c r="A2" s="610" t="s">
        <v>161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17" ht="15" customHeight="1">
      <c r="A3" s="70"/>
      <c r="B3" s="70"/>
      <c r="C3" s="70"/>
      <c r="D3" s="71"/>
      <c r="E3" s="71"/>
      <c r="F3" s="71"/>
      <c r="G3" s="71"/>
      <c r="H3" s="72"/>
      <c r="I3" s="72"/>
      <c r="J3" s="72"/>
      <c r="K3" s="73"/>
      <c r="L3" s="73"/>
      <c r="M3" s="73"/>
      <c r="N3" s="74"/>
      <c r="O3" s="74"/>
      <c r="P3" s="74"/>
      <c r="Q3" s="48"/>
    </row>
    <row r="4" spans="1:17" ht="12" customHeight="1" thickBot="1">
      <c r="A4" s="75"/>
      <c r="B4" s="75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6" t="s">
        <v>1</v>
      </c>
      <c r="Q4" s="48"/>
    </row>
    <row r="5" spans="1:16" ht="18" customHeight="1">
      <c r="A5" s="612" t="s">
        <v>48</v>
      </c>
      <c r="B5" s="615" t="s">
        <v>123</v>
      </c>
      <c r="C5" s="615" t="s">
        <v>124</v>
      </c>
      <c r="D5" s="616" t="s">
        <v>74</v>
      </c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8"/>
      <c r="P5" s="619"/>
    </row>
    <row r="6" spans="1:16" ht="16.5" customHeight="1">
      <c r="A6" s="613"/>
      <c r="B6" s="602"/>
      <c r="C6" s="602"/>
      <c r="D6" s="620" t="s">
        <v>262</v>
      </c>
      <c r="E6" s="621"/>
      <c r="F6" s="621"/>
      <c r="G6" s="621"/>
      <c r="H6" s="621"/>
      <c r="I6" s="621"/>
      <c r="J6" s="622"/>
      <c r="K6" s="600" t="s">
        <v>270</v>
      </c>
      <c r="L6" s="600"/>
      <c r="M6" s="600"/>
      <c r="N6" s="600"/>
      <c r="O6" s="600"/>
      <c r="P6" s="623" t="s">
        <v>14</v>
      </c>
    </row>
    <row r="7" spans="1:16" ht="51" customHeight="1">
      <c r="A7" s="613"/>
      <c r="B7" s="602"/>
      <c r="C7" s="602"/>
      <c r="D7" s="601" t="s">
        <v>263</v>
      </c>
      <c r="E7" s="601" t="s">
        <v>264</v>
      </c>
      <c r="F7" s="627" t="s">
        <v>265</v>
      </c>
      <c r="G7" s="628"/>
      <c r="H7" s="600" t="s">
        <v>267</v>
      </c>
      <c r="I7" s="601" t="s">
        <v>269</v>
      </c>
      <c r="J7" s="601" t="s">
        <v>268</v>
      </c>
      <c r="K7" s="599" t="s">
        <v>271</v>
      </c>
      <c r="L7" s="599" t="s">
        <v>272</v>
      </c>
      <c r="M7" s="599" t="s">
        <v>273</v>
      </c>
      <c r="N7" s="599" t="s">
        <v>274</v>
      </c>
      <c r="O7" s="601" t="s">
        <v>275</v>
      </c>
      <c r="P7" s="624"/>
    </row>
    <row r="8" spans="1:16" ht="25.5" customHeight="1">
      <c r="A8" s="613"/>
      <c r="B8" s="602"/>
      <c r="C8" s="602"/>
      <c r="D8" s="599"/>
      <c r="E8" s="599"/>
      <c r="F8" s="49" t="s">
        <v>128</v>
      </c>
      <c r="G8" s="49" t="s">
        <v>266</v>
      </c>
      <c r="H8" s="600"/>
      <c r="I8" s="599"/>
      <c r="J8" s="602"/>
      <c r="K8" s="600"/>
      <c r="L8" s="600"/>
      <c r="M8" s="600"/>
      <c r="N8" s="600"/>
      <c r="O8" s="602"/>
      <c r="P8" s="624"/>
    </row>
    <row r="9" spans="1:16" ht="13.5" customHeight="1" thickBot="1">
      <c r="A9" s="614"/>
      <c r="B9" s="603"/>
      <c r="C9" s="603"/>
      <c r="D9" s="50" t="s">
        <v>112</v>
      </c>
      <c r="E9" s="51" t="s">
        <v>113</v>
      </c>
      <c r="F9" s="604" t="s">
        <v>114</v>
      </c>
      <c r="G9" s="605"/>
      <c r="H9" s="186"/>
      <c r="I9" s="187"/>
      <c r="J9" s="603"/>
      <c r="K9" s="604" t="s">
        <v>115</v>
      </c>
      <c r="L9" s="605"/>
      <c r="M9" s="604" t="s">
        <v>116</v>
      </c>
      <c r="N9" s="605"/>
      <c r="O9" s="603"/>
      <c r="P9" s="625"/>
    </row>
    <row r="10" spans="1:16" ht="19.5" customHeight="1">
      <c r="A10" s="87" t="s">
        <v>48</v>
      </c>
      <c r="B10" s="87"/>
      <c r="C10" s="88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15" customHeight="1">
      <c r="A11" s="597" t="s">
        <v>301</v>
      </c>
      <c r="B11" s="238">
        <v>841901</v>
      </c>
      <c r="C11" s="239" t="s">
        <v>355</v>
      </c>
      <c r="D11" s="240"/>
      <c r="E11" s="240"/>
      <c r="F11" s="241">
        <v>14474</v>
      </c>
      <c r="G11" s="241">
        <v>21</v>
      </c>
      <c r="H11" s="240"/>
      <c r="I11" s="240"/>
      <c r="J11" s="188">
        <f>SUM(D11:I11)</f>
        <v>14495</v>
      </c>
      <c r="K11" s="240"/>
      <c r="L11" s="240"/>
      <c r="M11" s="240"/>
      <c r="N11" s="240"/>
      <c r="O11" s="188">
        <f>SUM(K11:N11)</f>
        <v>0</v>
      </c>
      <c r="P11" s="57">
        <f>SUM(O11,J11)</f>
        <v>14495</v>
      </c>
    </row>
    <row r="12" spans="1:16" ht="15" customHeight="1">
      <c r="A12" s="598"/>
      <c r="B12" s="238"/>
      <c r="C12" s="437" t="s">
        <v>420</v>
      </c>
      <c r="D12" s="298"/>
      <c r="E12" s="298"/>
      <c r="F12" s="299">
        <v>49453</v>
      </c>
      <c r="G12" s="299"/>
      <c r="H12" s="298"/>
      <c r="I12" s="298"/>
      <c r="J12" s="371">
        <f>SUM(D12:I12)</f>
        <v>49453</v>
      </c>
      <c r="K12" s="298"/>
      <c r="L12" s="298"/>
      <c r="M12" s="298"/>
      <c r="N12" s="298"/>
      <c r="O12" s="294"/>
      <c r="P12" s="57">
        <f>SUM(O12,J12)</f>
        <v>49453</v>
      </c>
    </row>
    <row r="13" spans="1:16" ht="15" customHeight="1">
      <c r="A13" s="598"/>
      <c r="B13" s="77">
        <v>841403</v>
      </c>
      <c r="C13" s="82" t="s">
        <v>302</v>
      </c>
      <c r="D13" s="54"/>
      <c r="E13" s="54"/>
      <c r="F13" s="54">
        <v>2293</v>
      </c>
      <c r="G13" s="54"/>
      <c r="H13" s="52"/>
      <c r="I13" s="52"/>
      <c r="J13" s="188">
        <f>SUM(D13:I13)</f>
        <v>2293</v>
      </c>
      <c r="K13" s="52"/>
      <c r="L13" s="52"/>
      <c r="M13" s="52"/>
      <c r="N13" s="52"/>
      <c r="O13" s="188">
        <f>SUM(K13:N13)</f>
        <v>0</v>
      </c>
      <c r="P13" s="57">
        <f>SUM(O13,J13)</f>
        <v>2293</v>
      </c>
    </row>
    <row r="14" spans="1:16" ht="15" customHeight="1">
      <c r="A14" s="598"/>
      <c r="B14" s="77">
        <v>841102</v>
      </c>
      <c r="C14" s="82" t="s">
        <v>303</v>
      </c>
      <c r="D14" s="54"/>
      <c r="E14" s="54"/>
      <c r="F14" s="54">
        <v>1819</v>
      </c>
      <c r="G14" s="54"/>
      <c r="H14" s="52"/>
      <c r="I14" s="52"/>
      <c r="J14" s="188">
        <f aca="true" t="shared" si="0" ref="J14:J61">SUM(D14:I14)</f>
        <v>1819</v>
      </c>
      <c r="K14" s="52"/>
      <c r="L14" s="52"/>
      <c r="M14" s="52"/>
      <c r="N14" s="52"/>
      <c r="O14" s="188">
        <f aca="true" t="shared" si="1" ref="O14:O61">SUM(K14:N14)</f>
        <v>0</v>
      </c>
      <c r="P14" s="57">
        <f aca="true" t="shared" si="2" ref="P14:P61">SUM(O14,J14)</f>
        <v>1819</v>
      </c>
    </row>
    <row r="15" spans="1:16" ht="15" customHeight="1">
      <c r="A15" s="598"/>
      <c r="B15" s="77">
        <v>960302</v>
      </c>
      <c r="C15" s="82" t="s">
        <v>338</v>
      </c>
      <c r="D15" s="54"/>
      <c r="E15" s="54"/>
      <c r="F15" s="54">
        <v>100</v>
      </c>
      <c r="G15" s="54"/>
      <c r="H15" s="52"/>
      <c r="I15" s="52"/>
      <c r="J15" s="188">
        <f t="shared" si="0"/>
        <v>100</v>
      </c>
      <c r="K15" s="52"/>
      <c r="L15" s="52"/>
      <c r="M15" s="52"/>
      <c r="N15" s="52"/>
      <c r="O15" s="188">
        <f t="shared" si="1"/>
        <v>0</v>
      </c>
      <c r="P15" s="57">
        <f t="shared" si="2"/>
        <v>100</v>
      </c>
    </row>
    <row r="16" spans="1:16" ht="15" customHeight="1">
      <c r="A16" s="598"/>
      <c r="B16" s="77"/>
      <c r="C16" s="437" t="s">
        <v>420</v>
      </c>
      <c r="D16" s="54"/>
      <c r="E16" s="54"/>
      <c r="F16" s="54">
        <v>234</v>
      </c>
      <c r="G16" s="54"/>
      <c r="H16" s="52"/>
      <c r="I16" s="52"/>
      <c r="J16" s="371">
        <f t="shared" si="0"/>
        <v>234</v>
      </c>
      <c r="K16" s="52"/>
      <c r="L16" s="52"/>
      <c r="M16" s="52"/>
      <c r="N16" s="52"/>
      <c r="O16" s="188"/>
      <c r="P16" s="57">
        <f t="shared" si="2"/>
        <v>234</v>
      </c>
    </row>
    <row r="17" spans="1:16" ht="15" customHeight="1">
      <c r="A17" s="598"/>
      <c r="B17" s="77">
        <v>522110</v>
      </c>
      <c r="C17" s="82" t="s">
        <v>348</v>
      </c>
      <c r="D17" s="54"/>
      <c r="E17" s="54"/>
      <c r="F17" s="54">
        <v>370</v>
      </c>
      <c r="G17" s="54"/>
      <c r="H17" s="52"/>
      <c r="I17" s="52"/>
      <c r="J17" s="188">
        <f t="shared" si="0"/>
        <v>370</v>
      </c>
      <c r="K17" s="52"/>
      <c r="L17" s="52"/>
      <c r="M17" s="52"/>
      <c r="N17" s="52"/>
      <c r="O17" s="188">
        <f t="shared" si="1"/>
        <v>0</v>
      </c>
      <c r="P17" s="57">
        <f t="shared" si="2"/>
        <v>370</v>
      </c>
    </row>
    <row r="18" spans="1:16" ht="15" customHeight="1">
      <c r="A18" s="598"/>
      <c r="B18" s="77">
        <v>882112</v>
      </c>
      <c r="C18" s="82" t="s">
        <v>398</v>
      </c>
      <c r="D18" s="54"/>
      <c r="E18" s="54"/>
      <c r="F18" s="372"/>
      <c r="G18" s="372"/>
      <c r="H18" s="52"/>
      <c r="I18" s="52"/>
      <c r="J18" s="188">
        <f t="shared" si="0"/>
        <v>0</v>
      </c>
      <c r="K18" s="52"/>
      <c r="L18" s="52"/>
      <c r="M18" s="52"/>
      <c r="N18" s="52"/>
      <c r="O18" s="188">
        <f t="shared" si="1"/>
        <v>0</v>
      </c>
      <c r="P18" s="57">
        <f t="shared" si="2"/>
        <v>0</v>
      </c>
    </row>
    <row r="19" spans="1:16" ht="15" customHeight="1">
      <c r="A19" s="598"/>
      <c r="B19" s="77"/>
      <c r="C19" s="437" t="s">
        <v>420</v>
      </c>
      <c r="D19" s="54"/>
      <c r="E19" s="54"/>
      <c r="F19" s="372"/>
      <c r="G19" s="372">
        <v>24</v>
      </c>
      <c r="H19" s="52"/>
      <c r="I19" s="52"/>
      <c r="J19" s="371">
        <f t="shared" si="0"/>
        <v>24</v>
      </c>
      <c r="K19" s="52"/>
      <c r="L19" s="52"/>
      <c r="M19" s="52"/>
      <c r="N19" s="52"/>
      <c r="O19" s="188">
        <f t="shared" si="1"/>
        <v>0</v>
      </c>
      <c r="P19" s="57">
        <f t="shared" si="2"/>
        <v>24</v>
      </c>
    </row>
    <row r="20" spans="1:16" ht="15" customHeight="1">
      <c r="A20" s="598"/>
      <c r="B20" s="77">
        <v>882113</v>
      </c>
      <c r="C20" s="82" t="s">
        <v>383</v>
      </c>
      <c r="D20" s="54"/>
      <c r="E20" s="54"/>
      <c r="F20" s="372"/>
      <c r="G20" s="372"/>
      <c r="H20" s="52"/>
      <c r="I20" s="52"/>
      <c r="J20" s="188">
        <f t="shared" si="0"/>
        <v>0</v>
      </c>
      <c r="K20" s="52"/>
      <c r="L20" s="52"/>
      <c r="M20" s="52"/>
      <c r="N20" s="52"/>
      <c r="O20" s="188"/>
      <c r="P20" s="57">
        <f t="shared" si="2"/>
        <v>0</v>
      </c>
    </row>
    <row r="21" spans="1:16" ht="15" customHeight="1">
      <c r="A21" s="598"/>
      <c r="B21" s="77"/>
      <c r="C21" s="437" t="s">
        <v>420</v>
      </c>
      <c r="D21" s="54"/>
      <c r="E21" s="54"/>
      <c r="F21" s="372"/>
      <c r="G21" s="372">
        <v>518</v>
      </c>
      <c r="H21" s="52"/>
      <c r="I21" s="52"/>
      <c r="J21" s="371">
        <f t="shared" si="0"/>
        <v>518</v>
      </c>
      <c r="K21" s="52"/>
      <c r="L21" s="52"/>
      <c r="M21" s="52"/>
      <c r="N21" s="52"/>
      <c r="O21" s="188"/>
      <c r="P21" s="57">
        <f t="shared" si="2"/>
        <v>518</v>
      </c>
    </row>
    <row r="22" spans="1:16" ht="15" customHeight="1">
      <c r="A22" s="598"/>
      <c r="B22" s="77">
        <v>882122</v>
      </c>
      <c r="C22" s="82" t="s">
        <v>304</v>
      </c>
      <c r="D22" s="54"/>
      <c r="E22" s="54"/>
      <c r="F22" s="606">
        <v>1465</v>
      </c>
      <c r="G22" s="606">
        <v>4500</v>
      </c>
      <c r="H22" s="52"/>
      <c r="I22" s="52"/>
      <c r="J22" s="188">
        <f t="shared" si="0"/>
        <v>5965</v>
      </c>
      <c r="K22" s="52"/>
      <c r="L22" s="52"/>
      <c r="M22" s="52"/>
      <c r="N22" s="52"/>
      <c r="O22" s="188">
        <f t="shared" si="1"/>
        <v>0</v>
      </c>
      <c r="P22" s="57">
        <f t="shared" si="2"/>
        <v>5965</v>
      </c>
    </row>
    <row r="23" spans="1:16" ht="15" customHeight="1">
      <c r="A23" s="598"/>
      <c r="B23" s="77">
        <v>882115</v>
      </c>
      <c r="C23" s="82" t="s">
        <v>305</v>
      </c>
      <c r="D23" s="54"/>
      <c r="E23" s="54"/>
      <c r="F23" s="607"/>
      <c r="G23" s="607"/>
      <c r="H23" s="52"/>
      <c r="I23" s="52"/>
      <c r="J23" s="188">
        <f t="shared" si="0"/>
        <v>0</v>
      </c>
      <c r="K23" s="52"/>
      <c r="L23" s="52"/>
      <c r="M23" s="52"/>
      <c r="N23" s="52"/>
      <c r="O23" s="188">
        <f t="shared" si="1"/>
        <v>0</v>
      </c>
      <c r="P23" s="57">
        <f t="shared" si="2"/>
        <v>0</v>
      </c>
    </row>
    <row r="24" spans="1:16" ht="15" customHeight="1">
      <c r="A24" s="598"/>
      <c r="B24" s="77"/>
      <c r="C24" s="437" t="s">
        <v>420</v>
      </c>
      <c r="D24" s="54"/>
      <c r="E24" s="54"/>
      <c r="F24" s="607"/>
      <c r="G24" s="607"/>
      <c r="H24" s="54">
        <v>139</v>
      </c>
      <c r="I24" s="52"/>
      <c r="J24" s="371">
        <f t="shared" si="0"/>
        <v>139</v>
      </c>
      <c r="K24" s="52"/>
      <c r="L24" s="52"/>
      <c r="M24" s="52"/>
      <c r="N24" s="52"/>
      <c r="O24" s="188"/>
      <c r="P24" s="57">
        <f t="shared" si="2"/>
        <v>139</v>
      </c>
    </row>
    <row r="25" spans="1:16" ht="15" customHeight="1">
      <c r="A25" s="598"/>
      <c r="B25" s="77">
        <v>882123</v>
      </c>
      <c r="C25" s="82" t="s">
        <v>306</v>
      </c>
      <c r="D25" s="54"/>
      <c r="E25" s="54"/>
      <c r="F25" s="607"/>
      <c r="G25" s="607"/>
      <c r="H25" s="52"/>
      <c r="I25" s="52"/>
      <c r="J25" s="188">
        <f t="shared" si="0"/>
        <v>0</v>
      </c>
      <c r="K25" s="52"/>
      <c r="L25" s="52"/>
      <c r="M25" s="52"/>
      <c r="N25" s="52"/>
      <c r="O25" s="188">
        <f t="shared" si="1"/>
        <v>0</v>
      </c>
      <c r="P25" s="57">
        <f t="shared" si="2"/>
        <v>0</v>
      </c>
    </row>
    <row r="26" spans="1:16" ht="15" customHeight="1">
      <c r="A26" s="598"/>
      <c r="B26" s="77">
        <v>882124</v>
      </c>
      <c r="C26" s="82" t="s">
        <v>307</v>
      </c>
      <c r="D26" s="54"/>
      <c r="E26" s="54"/>
      <c r="F26" s="607"/>
      <c r="G26" s="607"/>
      <c r="H26" s="52"/>
      <c r="I26" s="52"/>
      <c r="J26" s="188">
        <f t="shared" si="0"/>
        <v>0</v>
      </c>
      <c r="K26" s="52"/>
      <c r="L26" s="52"/>
      <c r="M26" s="52"/>
      <c r="N26" s="52"/>
      <c r="O26" s="188">
        <f t="shared" si="1"/>
        <v>0</v>
      </c>
      <c r="P26" s="57">
        <f t="shared" si="2"/>
        <v>0</v>
      </c>
    </row>
    <row r="27" spans="1:16" ht="15" customHeight="1">
      <c r="A27" s="598"/>
      <c r="B27" s="77">
        <v>882129</v>
      </c>
      <c r="C27" s="82" t="s">
        <v>308</v>
      </c>
      <c r="D27" s="54"/>
      <c r="E27" s="54"/>
      <c r="F27" s="608"/>
      <c r="G27" s="608"/>
      <c r="H27" s="52"/>
      <c r="I27" s="52"/>
      <c r="J27" s="188">
        <f t="shared" si="0"/>
        <v>0</v>
      </c>
      <c r="K27" s="52"/>
      <c r="L27" s="52"/>
      <c r="M27" s="52"/>
      <c r="N27" s="52"/>
      <c r="O27" s="188">
        <f t="shared" si="1"/>
        <v>0</v>
      </c>
      <c r="P27" s="57">
        <f t="shared" si="2"/>
        <v>0</v>
      </c>
    </row>
    <row r="28" spans="1:16" ht="15" customHeight="1">
      <c r="A28" s="598"/>
      <c r="B28" s="77">
        <v>889921</v>
      </c>
      <c r="C28" s="82" t="s">
        <v>309</v>
      </c>
      <c r="D28" s="54"/>
      <c r="E28" s="54"/>
      <c r="F28" s="54">
        <v>664</v>
      </c>
      <c r="G28" s="54"/>
      <c r="H28" s="52"/>
      <c r="I28" s="52"/>
      <c r="J28" s="188">
        <f t="shared" si="0"/>
        <v>664</v>
      </c>
      <c r="K28" s="52"/>
      <c r="L28" s="52"/>
      <c r="M28" s="52"/>
      <c r="N28" s="52"/>
      <c r="O28" s="188">
        <f t="shared" si="1"/>
        <v>0</v>
      </c>
      <c r="P28" s="57">
        <f t="shared" si="2"/>
        <v>664</v>
      </c>
    </row>
    <row r="29" spans="1:16" ht="15" customHeight="1">
      <c r="A29" s="598"/>
      <c r="B29" s="135"/>
      <c r="C29" s="297" t="s">
        <v>420</v>
      </c>
      <c r="D29" s="293"/>
      <c r="E29" s="293"/>
      <c r="F29" s="293">
        <v>1945</v>
      </c>
      <c r="G29" s="293"/>
      <c r="H29" s="294"/>
      <c r="I29" s="294"/>
      <c r="J29" s="371">
        <f t="shared" si="0"/>
        <v>1945</v>
      </c>
      <c r="K29" s="294"/>
      <c r="L29" s="294"/>
      <c r="M29" s="294"/>
      <c r="N29" s="294"/>
      <c r="O29" s="294"/>
      <c r="P29" s="57">
        <f t="shared" si="2"/>
        <v>1945</v>
      </c>
    </row>
    <row r="30" spans="1:16" ht="15" customHeight="1">
      <c r="A30" s="598"/>
      <c r="B30" s="135">
        <v>910502</v>
      </c>
      <c r="C30" s="137" t="s">
        <v>310</v>
      </c>
      <c r="D30" s="54"/>
      <c r="E30" s="54"/>
      <c r="F30" s="54">
        <v>632</v>
      </c>
      <c r="G30" s="54"/>
      <c r="H30" s="52"/>
      <c r="I30" s="52"/>
      <c r="J30" s="188">
        <f t="shared" si="0"/>
        <v>632</v>
      </c>
      <c r="K30" s="52"/>
      <c r="L30" s="52"/>
      <c r="M30" s="52"/>
      <c r="N30" s="52"/>
      <c r="O30" s="188">
        <f t="shared" si="1"/>
        <v>0</v>
      </c>
      <c r="P30" s="57">
        <f t="shared" si="2"/>
        <v>632</v>
      </c>
    </row>
    <row r="31" spans="1:16" ht="15" customHeight="1">
      <c r="A31" s="598"/>
      <c r="B31" s="77">
        <v>910123</v>
      </c>
      <c r="C31" s="82" t="s">
        <v>311</v>
      </c>
      <c r="D31" s="54"/>
      <c r="E31" s="54"/>
      <c r="F31" s="54"/>
      <c r="G31" s="54"/>
      <c r="H31" s="52"/>
      <c r="I31" s="52"/>
      <c r="J31" s="188">
        <f t="shared" si="0"/>
        <v>0</v>
      </c>
      <c r="K31" s="52"/>
      <c r="L31" s="52"/>
      <c r="M31" s="52"/>
      <c r="N31" s="52"/>
      <c r="O31" s="188">
        <f t="shared" si="1"/>
        <v>0</v>
      </c>
      <c r="P31" s="57">
        <f t="shared" si="2"/>
        <v>0</v>
      </c>
    </row>
    <row r="32" spans="1:16" ht="15" customHeight="1">
      <c r="A32" s="598"/>
      <c r="B32" s="77">
        <v>851011</v>
      </c>
      <c r="C32" s="82" t="s">
        <v>312</v>
      </c>
      <c r="D32" s="54"/>
      <c r="E32" s="54"/>
      <c r="F32" s="54"/>
      <c r="G32" s="54"/>
      <c r="H32" s="52"/>
      <c r="I32" s="52"/>
      <c r="J32" s="188">
        <f t="shared" si="0"/>
        <v>0</v>
      </c>
      <c r="K32" s="52"/>
      <c r="L32" s="52"/>
      <c r="M32" s="52"/>
      <c r="N32" s="52"/>
      <c r="O32" s="188">
        <f t="shared" si="1"/>
        <v>0</v>
      </c>
      <c r="P32" s="57">
        <f t="shared" si="2"/>
        <v>0</v>
      </c>
    </row>
    <row r="33" spans="1:16" ht="15" customHeight="1">
      <c r="A33" s="598"/>
      <c r="B33" s="77">
        <v>889924</v>
      </c>
      <c r="C33" s="82" t="s">
        <v>313</v>
      </c>
      <c r="D33" s="54"/>
      <c r="E33" s="54"/>
      <c r="F33" s="54"/>
      <c r="G33" s="54"/>
      <c r="H33" s="52"/>
      <c r="I33" s="52"/>
      <c r="J33" s="188">
        <f t="shared" si="0"/>
        <v>0</v>
      </c>
      <c r="K33" s="52"/>
      <c r="L33" s="52"/>
      <c r="M33" s="52"/>
      <c r="N33" s="52"/>
      <c r="O33" s="188">
        <f t="shared" si="1"/>
        <v>0</v>
      </c>
      <c r="P33" s="57">
        <f t="shared" si="2"/>
        <v>0</v>
      </c>
    </row>
    <row r="34" spans="1:16" ht="15" customHeight="1">
      <c r="A34" s="598"/>
      <c r="B34" s="77">
        <v>889922</v>
      </c>
      <c r="C34" s="82" t="s">
        <v>314</v>
      </c>
      <c r="D34" s="54"/>
      <c r="E34" s="54"/>
      <c r="F34" s="54"/>
      <c r="G34" s="54"/>
      <c r="H34" s="52"/>
      <c r="I34" s="52"/>
      <c r="J34" s="188">
        <f t="shared" si="0"/>
        <v>0</v>
      </c>
      <c r="K34" s="52"/>
      <c r="L34" s="52"/>
      <c r="M34" s="52"/>
      <c r="N34" s="52"/>
      <c r="O34" s="188">
        <f t="shared" si="1"/>
        <v>0</v>
      </c>
      <c r="P34" s="57">
        <f t="shared" si="2"/>
        <v>0</v>
      </c>
    </row>
    <row r="35" spans="1:16" ht="15" customHeight="1">
      <c r="A35" s="598"/>
      <c r="B35" s="77">
        <v>841907</v>
      </c>
      <c r="C35" s="82" t="s">
        <v>316</v>
      </c>
      <c r="D35" s="54"/>
      <c r="E35" s="54"/>
      <c r="F35" s="54"/>
      <c r="G35" s="54"/>
      <c r="H35" s="52"/>
      <c r="I35" s="52"/>
      <c r="J35" s="188">
        <f t="shared" si="0"/>
        <v>0</v>
      </c>
      <c r="K35" s="52"/>
      <c r="L35" s="52"/>
      <c r="M35" s="52"/>
      <c r="N35" s="52"/>
      <c r="O35" s="188">
        <f t="shared" si="1"/>
        <v>0</v>
      </c>
      <c r="P35" s="57">
        <f t="shared" si="2"/>
        <v>0</v>
      </c>
    </row>
    <row r="36" spans="1:16" ht="15" customHeight="1">
      <c r="A36" s="598"/>
      <c r="B36" s="77">
        <v>610001</v>
      </c>
      <c r="C36" s="82" t="s">
        <v>317</v>
      </c>
      <c r="D36" s="54"/>
      <c r="E36" s="54"/>
      <c r="F36" s="54"/>
      <c r="G36" s="54"/>
      <c r="H36" s="52"/>
      <c r="I36" s="52"/>
      <c r="J36" s="188">
        <f t="shared" si="0"/>
        <v>0</v>
      </c>
      <c r="K36" s="52"/>
      <c r="L36" s="52"/>
      <c r="M36" s="52"/>
      <c r="N36" s="52"/>
      <c r="O36" s="188">
        <f t="shared" si="1"/>
        <v>0</v>
      </c>
      <c r="P36" s="57">
        <f t="shared" si="2"/>
        <v>0</v>
      </c>
    </row>
    <row r="37" spans="1:16" ht="15" customHeight="1">
      <c r="A37" s="598"/>
      <c r="B37" s="77">
        <v>862102</v>
      </c>
      <c r="C37" s="82" t="s">
        <v>318</v>
      </c>
      <c r="D37" s="54"/>
      <c r="E37" s="54"/>
      <c r="F37" s="54"/>
      <c r="G37" s="54"/>
      <c r="H37" s="52"/>
      <c r="I37" s="52"/>
      <c r="J37" s="188">
        <f t="shared" si="0"/>
        <v>0</v>
      </c>
      <c r="K37" s="52"/>
      <c r="L37" s="52"/>
      <c r="M37" s="52"/>
      <c r="N37" s="52"/>
      <c r="O37" s="188">
        <f t="shared" si="1"/>
        <v>0</v>
      </c>
      <c r="P37" s="57">
        <f t="shared" si="2"/>
        <v>0</v>
      </c>
    </row>
    <row r="38" spans="1:16" ht="15" customHeight="1">
      <c r="A38" s="598"/>
      <c r="B38" s="77">
        <v>562919</v>
      </c>
      <c r="C38" s="84" t="s">
        <v>319</v>
      </c>
      <c r="D38" s="54"/>
      <c r="E38" s="54"/>
      <c r="F38" s="54"/>
      <c r="G38" s="54"/>
      <c r="H38" s="52"/>
      <c r="I38" s="52"/>
      <c r="J38" s="188">
        <f t="shared" si="0"/>
        <v>0</v>
      </c>
      <c r="K38" s="52"/>
      <c r="L38" s="52"/>
      <c r="M38" s="52"/>
      <c r="N38" s="52"/>
      <c r="O38" s="188">
        <f t="shared" si="1"/>
        <v>0</v>
      </c>
      <c r="P38" s="57">
        <f t="shared" si="2"/>
        <v>0</v>
      </c>
    </row>
    <row r="39" spans="1:16" ht="15" customHeight="1">
      <c r="A39" s="598"/>
      <c r="B39" s="77">
        <v>841143</v>
      </c>
      <c r="C39" s="84" t="s">
        <v>320</v>
      </c>
      <c r="D39" s="54"/>
      <c r="E39" s="54"/>
      <c r="F39" s="54"/>
      <c r="G39" s="54"/>
      <c r="H39" s="52"/>
      <c r="I39" s="52"/>
      <c r="J39" s="188">
        <f t="shared" si="0"/>
        <v>0</v>
      </c>
      <c r="K39" s="52"/>
      <c r="L39" s="52"/>
      <c r="M39" s="52"/>
      <c r="N39" s="52"/>
      <c r="O39" s="188">
        <f t="shared" si="1"/>
        <v>0</v>
      </c>
      <c r="P39" s="57">
        <f t="shared" si="2"/>
        <v>0</v>
      </c>
    </row>
    <row r="40" spans="1:16" ht="15" customHeight="1">
      <c r="A40" s="598"/>
      <c r="B40" s="77">
        <v>841906</v>
      </c>
      <c r="C40" s="85" t="s">
        <v>321</v>
      </c>
      <c r="D40" s="53"/>
      <c r="E40" s="53"/>
      <c r="F40" s="53"/>
      <c r="G40" s="53"/>
      <c r="H40" s="53"/>
      <c r="I40" s="53"/>
      <c r="J40" s="188">
        <f t="shared" si="0"/>
        <v>0</v>
      </c>
      <c r="K40" s="53"/>
      <c r="L40" s="53"/>
      <c r="M40" s="53"/>
      <c r="N40" s="53"/>
      <c r="O40" s="188">
        <f t="shared" si="1"/>
        <v>0</v>
      </c>
      <c r="P40" s="57">
        <f t="shared" si="2"/>
        <v>0</v>
      </c>
    </row>
    <row r="41" spans="1:16" ht="15" customHeight="1">
      <c r="A41" s="598"/>
      <c r="B41" s="135">
        <v>862101</v>
      </c>
      <c r="C41" s="137" t="s">
        <v>322</v>
      </c>
      <c r="D41" s="53"/>
      <c r="E41" s="53"/>
      <c r="F41" s="53"/>
      <c r="G41" s="53"/>
      <c r="H41" s="53"/>
      <c r="I41" s="53"/>
      <c r="J41" s="188">
        <f t="shared" si="0"/>
        <v>0</v>
      </c>
      <c r="K41" s="53"/>
      <c r="L41" s="53"/>
      <c r="M41" s="53"/>
      <c r="N41" s="53"/>
      <c r="O41" s="188">
        <f t="shared" si="1"/>
        <v>0</v>
      </c>
      <c r="P41" s="57">
        <f t="shared" si="2"/>
        <v>0</v>
      </c>
    </row>
    <row r="42" spans="1:16" ht="15" customHeight="1">
      <c r="A42" s="598"/>
      <c r="B42" s="77">
        <v>889928</v>
      </c>
      <c r="C42" s="85" t="s">
        <v>330</v>
      </c>
      <c r="D42" s="53"/>
      <c r="E42" s="53"/>
      <c r="F42" s="53">
        <v>1996</v>
      </c>
      <c r="G42" s="53"/>
      <c r="H42" s="53"/>
      <c r="I42" s="53"/>
      <c r="J42" s="188">
        <f t="shared" si="0"/>
        <v>1996</v>
      </c>
      <c r="K42" s="53"/>
      <c r="L42" s="53"/>
      <c r="M42" s="53"/>
      <c r="N42" s="53"/>
      <c r="O42" s="188">
        <f t="shared" si="1"/>
        <v>0</v>
      </c>
      <c r="P42" s="57">
        <f t="shared" si="2"/>
        <v>1996</v>
      </c>
    </row>
    <row r="43" spans="1:16" ht="15" customHeight="1">
      <c r="A43" s="598"/>
      <c r="B43" s="135">
        <v>862231</v>
      </c>
      <c r="C43" s="137" t="s">
        <v>323</v>
      </c>
      <c r="D43" s="53"/>
      <c r="E43" s="53"/>
      <c r="F43" s="53"/>
      <c r="G43" s="53"/>
      <c r="H43" s="53"/>
      <c r="I43" s="53"/>
      <c r="J43" s="188">
        <f t="shared" si="0"/>
        <v>0</v>
      </c>
      <c r="K43" s="53"/>
      <c r="L43" s="53"/>
      <c r="M43" s="53"/>
      <c r="N43" s="53"/>
      <c r="O43" s="188">
        <f t="shared" si="1"/>
        <v>0</v>
      </c>
      <c r="P43" s="57">
        <f t="shared" si="2"/>
        <v>0</v>
      </c>
    </row>
    <row r="44" spans="1:16" ht="15" customHeight="1">
      <c r="A44" s="598"/>
      <c r="B44" s="135">
        <v>680001</v>
      </c>
      <c r="C44" s="137" t="s">
        <v>387</v>
      </c>
      <c r="D44" s="53"/>
      <c r="E44" s="53"/>
      <c r="F44" s="53"/>
      <c r="G44" s="53"/>
      <c r="H44" s="53"/>
      <c r="I44" s="53"/>
      <c r="J44" s="188">
        <f t="shared" si="0"/>
        <v>0</v>
      </c>
      <c r="K44" s="53"/>
      <c r="L44" s="53"/>
      <c r="M44" s="53"/>
      <c r="N44" s="53"/>
      <c r="O44" s="188"/>
      <c r="P44" s="57">
        <f t="shared" si="2"/>
        <v>0</v>
      </c>
    </row>
    <row r="45" spans="1:16" ht="15" customHeight="1">
      <c r="A45" s="598"/>
      <c r="B45" s="135"/>
      <c r="C45" s="437" t="s">
        <v>420</v>
      </c>
      <c r="D45" s="293"/>
      <c r="E45" s="293"/>
      <c r="F45" s="293">
        <v>360</v>
      </c>
      <c r="G45" s="293"/>
      <c r="H45" s="293"/>
      <c r="I45" s="293"/>
      <c r="J45" s="371">
        <f t="shared" si="0"/>
        <v>360</v>
      </c>
      <c r="K45" s="293"/>
      <c r="L45" s="293"/>
      <c r="M45" s="293"/>
      <c r="N45" s="293"/>
      <c r="O45" s="294"/>
      <c r="P45" s="294">
        <f t="shared" si="2"/>
        <v>360</v>
      </c>
    </row>
    <row r="46" spans="1:16" ht="15" customHeight="1">
      <c r="A46" s="598"/>
      <c r="B46" s="135">
        <v>680002</v>
      </c>
      <c r="C46" s="283" t="s">
        <v>388</v>
      </c>
      <c r="D46" s="295"/>
      <c r="E46" s="295"/>
      <c r="F46" s="295"/>
      <c r="G46" s="295"/>
      <c r="H46" s="295"/>
      <c r="I46" s="295"/>
      <c r="J46" s="188">
        <f t="shared" si="0"/>
        <v>0</v>
      </c>
      <c r="K46" s="295"/>
      <c r="L46" s="295"/>
      <c r="M46" s="295"/>
      <c r="N46" s="295"/>
      <c r="O46" s="296"/>
      <c r="P46" s="57">
        <f t="shared" si="2"/>
        <v>0</v>
      </c>
    </row>
    <row r="47" spans="1:16" ht="15" customHeight="1">
      <c r="A47" s="598"/>
      <c r="B47" s="135"/>
      <c r="C47" s="437" t="s">
        <v>420</v>
      </c>
      <c r="D47" s="293"/>
      <c r="E47" s="293"/>
      <c r="F47" s="293">
        <v>171</v>
      </c>
      <c r="G47" s="293"/>
      <c r="H47" s="293"/>
      <c r="I47" s="293"/>
      <c r="J47" s="371">
        <f t="shared" si="0"/>
        <v>171</v>
      </c>
      <c r="K47" s="293"/>
      <c r="L47" s="293"/>
      <c r="M47" s="293"/>
      <c r="N47" s="293"/>
      <c r="O47" s="294"/>
      <c r="P47" s="294">
        <f t="shared" si="2"/>
        <v>171</v>
      </c>
    </row>
    <row r="48" spans="1:16" ht="15" customHeight="1">
      <c r="A48" s="598"/>
      <c r="B48" s="135">
        <v>882203</v>
      </c>
      <c r="C48" s="283" t="s">
        <v>389</v>
      </c>
      <c r="D48" s="295"/>
      <c r="E48" s="295"/>
      <c r="F48" s="295"/>
      <c r="G48" s="295"/>
      <c r="H48" s="295"/>
      <c r="I48" s="295"/>
      <c r="J48" s="371">
        <f t="shared" si="0"/>
        <v>0</v>
      </c>
      <c r="K48" s="295"/>
      <c r="L48" s="295"/>
      <c r="M48" s="295"/>
      <c r="N48" s="295"/>
      <c r="O48" s="296"/>
      <c r="P48" s="294">
        <f t="shared" si="2"/>
        <v>0</v>
      </c>
    </row>
    <row r="49" spans="1:16" ht="15" customHeight="1">
      <c r="A49" s="598"/>
      <c r="B49" s="135"/>
      <c r="C49" s="437" t="s">
        <v>420</v>
      </c>
      <c r="D49" s="293"/>
      <c r="E49" s="293">
        <v>41</v>
      </c>
      <c r="F49" s="293"/>
      <c r="G49" s="293"/>
      <c r="H49" s="293"/>
      <c r="I49" s="293"/>
      <c r="J49" s="371">
        <f t="shared" si="0"/>
        <v>41</v>
      </c>
      <c r="K49" s="293"/>
      <c r="L49" s="293"/>
      <c r="M49" s="293"/>
      <c r="N49" s="293"/>
      <c r="O49" s="294"/>
      <c r="P49" s="294">
        <f t="shared" si="2"/>
        <v>41</v>
      </c>
    </row>
    <row r="50" spans="1:16" ht="15" customHeight="1">
      <c r="A50" s="626"/>
      <c r="B50" s="135">
        <v>862301</v>
      </c>
      <c r="C50" s="137" t="s">
        <v>324</v>
      </c>
      <c r="D50" s="53"/>
      <c r="E50" s="53"/>
      <c r="F50" s="53"/>
      <c r="G50" s="53"/>
      <c r="H50" s="53"/>
      <c r="I50" s="53"/>
      <c r="J50" s="188">
        <f t="shared" si="0"/>
        <v>0</v>
      </c>
      <c r="K50" s="53"/>
      <c r="L50" s="53"/>
      <c r="M50" s="53"/>
      <c r="N50" s="53"/>
      <c r="O50" s="188">
        <f t="shared" si="1"/>
        <v>0</v>
      </c>
      <c r="P50" s="57">
        <f t="shared" si="2"/>
        <v>0</v>
      </c>
    </row>
    <row r="51" spans="1:16" ht="27.75" customHeight="1">
      <c r="A51" s="202" t="s">
        <v>326</v>
      </c>
      <c r="B51" s="77">
        <v>882111</v>
      </c>
      <c r="C51" s="82" t="s">
        <v>327</v>
      </c>
      <c r="D51" s="57"/>
      <c r="E51" s="54"/>
      <c r="F51" s="54"/>
      <c r="G51" s="57"/>
      <c r="H51" s="57"/>
      <c r="I51" s="57"/>
      <c r="J51" s="188">
        <f t="shared" si="0"/>
        <v>0</v>
      </c>
      <c r="K51" s="57"/>
      <c r="L51" s="57"/>
      <c r="M51" s="57"/>
      <c r="N51" s="57"/>
      <c r="O51" s="188">
        <f t="shared" si="1"/>
        <v>0</v>
      </c>
      <c r="P51" s="57">
        <f t="shared" si="2"/>
        <v>0</v>
      </c>
    </row>
    <row r="52" spans="1:16" ht="27.75" customHeight="1">
      <c r="A52" s="202"/>
      <c r="B52" s="77"/>
      <c r="C52" s="437" t="s">
        <v>420</v>
      </c>
      <c r="D52" s="57"/>
      <c r="E52" s="54"/>
      <c r="F52" s="54"/>
      <c r="G52" s="53">
        <v>1578</v>
      </c>
      <c r="H52" s="57"/>
      <c r="I52" s="57"/>
      <c r="J52" s="371">
        <f t="shared" si="0"/>
        <v>1578</v>
      </c>
      <c r="K52" s="57"/>
      <c r="L52" s="57"/>
      <c r="M52" s="57"/>
      <c r="N52" s="57"/>
      <c r="O52" s="188"/>
      <c r="P52" s="57">
        <f t="shared" si="2"/>
        <v>1578</v>
      </c>
    </row>
    <row r="53" spans="1:16" ht="17.25" customHeight="1">
      <c r="A53" s="597" t="s">
        <v>328</v>
      </c>
      <c r="B53" s="77">
        <v>841112</v>
      </c>
      <c r="C53" s="85" t="s">
        <v>329</v>
      </c>
      <c r="D53" s="54">
        <v>18150</v>
      </c>
      <c r="E53" s="54"/>
      <c r="F53" s="54"/>
      <c r="G53" s="54">
        <v>1600</v>
      </c>
      <c r="H53" s="54"/>
      <c r="I53" s="54">
        <v>4000</v>
      </c>
      <c r="J53" s="188">
        <f t="shared" si="0"/>
        <v>23750</v>
      </c>
      <c r="K53" s="54"/>
      <c r="L53" s="54"/>
      <c r="M53" s="54"/>
      <c r="N53" s="54"/>
      <c r="O53" s="188">
        <f t="shared" si="1"/>
        <v>0</v>
      </c>
      <c r="P53" s="57">
        <f t="shared" si="2"/>
        <v>23750</v>
      </c>
    </row>
    <row r="54" spans="1:16" ht="17.25" customHeight="1">
      <c r="A54" s="598"/>
      <c r="B54" s="77"/>
      <c r="C54" s="437" t="s">
        <v>420</v>
      </c>
      <c r="D54" s="293">
        <v>820</v>
      </c>
      <c r="E54" s="293"/>
      <c r="F54" s="293"/>
      <c r="G54" s="293"/>
      <c r="H54" s="293">
        <v>155</v>
      </c>
      <c r="I54" s="293"/>
      <c r="J54" s="371">
        <f t="shared" si="0"/>
        <v>975</v>
      </c>
      <c r="K54" s="293"/>
      <c r="L54" s="293"/>
      <c r="M54" s="293"/>
      <c r="N54" s="293"/>
      <c r="O54" s="294"/>
      <c r="P54" s="294">
        <f t="shared" si="2"/>
        <v>975</v>
      </c>
    </row>
    <row r="55" spans="1:16" ht="17.25" customHeight="1">
      <c r="A55" s="598"/>
      <c r="B55" s="77">
        <v>889923</v>
      </c>
      <c r="C55" s="82" t="s">
        <v>315</v>
      </c>
      <c r="D55" s="54"/>
      <c r="E55" s="54"/>
      <c r="F55" s="54"/>
      <c r="G55" s="54"/>
      <c r="H55" s="54"/>
      <c r="I55" s="54"/>
      <c r="J55" s="188"/>
      <c r="K55" s="54"/>
      <c r="L55" s="54"/>
      <c r="M55" s="54"/>
      <c r="N55" s="54"/>
      <c r="O55" s="188"/>
      <c r="P55" s="57"/>
    </row>
    <row r="56" spans="1:16" ht="15" customHeight="1">
      <c r="A56" s="598"/>
      <c r="B56" s="77">
        <v>869031</v>
      </c>
      <c r="C56" s="211" t="s">
        <v>331</v>
      </c>
      <c r="D56" s="54"/>
      <c r="E56" s="54"/>
      <c r="F56" s="54"/>
      <c r="G56" s="54"/>
      <c r="H56" s="54"/>
      <c r="I56" s="54"/>
      <c r="J56" s="188">
        <f t="shared" si="0"/>
        <v>0</v>
      </c>
      <c r="K56" s="54"/>
      <c r="L56" s="54"/>
      <c r="M56" s="54"/>
      <c r="N56" s="54"/>
      <c r="O56" s="188">
        <f t="shared" si="1"/>
        <v>0</v>
      </c>
      <c r="P56" s="57">
        <f t="shared" si="2"/>
        <v>0</v>
      </c>
    </row>
    <row r="57" spans="1:16" s="56" customFormat="1" ht="15" customHeight="1">
      <c r="A57" s="598"/>
      <c r="B57" s="135">
        <v>841126</v>
      </c>
      <c r="C57" s="137" t="s">
        <v>332</v>
      </c>
      <c r="D57" s="55"/>
      <c r="E57" s="55"/>
      <c r="F57" s="55"/>
      <c r="G57" s="55"/>
      <c r="H57" s="55"/>
      <c r="I57" s="55"/>
      <c r="J57" s="188">
        <f t="shared" si="0"/>
        <v>0</v>
      </c>
      <c r="K57" s="55"/>
      <c r="L57" s="55"/>
      <c r="M57" s="55"/>
      <c r="N57" s="55"/>
      <c r="O57" s="188">
        <f t="shared" si="1"/>
        <v>0</v>
      </c>
      <c r="P57" s="57">
        <f t="shared" si="2"/>
        <v>0</v>
      </c>
    </row>
    <row r="58" spans="1:16" ht="15" customHeight="1">
      <c r="A58" s="598"/>
      <c r="B58" s="135">
        <v>890301</v>
      </c>
      <c r="C58" s="137" t="s">
        <v>325</v>
      </c>
      <c r="D58" s="54"/>
      <c r="E58" s="54"/>
      <c r="F58" s="54"/>
      <c r="G58" s="54"/>
      <c r="H58" s="54"/>
      <c r="I58" s="54"/>
      <c r="J58" s="188">
        <f t="shared" si="0"/>
        <v>0</v>
      </c>
      <c r="K58" s="54"/>
      <c r="L58" s="54"/>
      <c r="M58" s="54"/>
      <c r="N58" s="54"/>
      <c r="O58" s="188">
        <f t="shared" si="1"/>
        <v>0</v>
      </c>
      <c r="P58" s="57">
        <f t="shared" si="2"/>
        <v>0</v>
      </c>
    </row>
    <row r="59" spans="1:16" ht="15" customHeight="1">
      <c r="A59" s="209"/>
      <c r="B59" s="135">
        <v>890442</v>
      </c>
      <c r="C59" s="137" t="s">
        <v>339</v>
      </c>
      <c r="D59" s="54"/>
      <c r="E59" s="54"/>
      <c r="F59" s="54"/>
      <c r="G59" s="54"/>
      <c r="H59" s="54"/>
      <c r="I59" s="54"/>
      <c r="J59" s="188">
        <f t="shared" si="0"/>
        <v>0</v>
      </c>
      <c r="K59" s="54"/>
      <c r="L59" s="54"/>
      <c r="M59" s="54"/>
      <c r="N59" s="54"/>
      <c r="O59" s="188">
        <f t="shared" si="1"/>
        <v>0</v>
      </c>
      <c r="P59" s="57">
        <f t="shared" si="2"/>
        <v>0</v>
      </c>
    </row>
    <row r="60" spans="1:16" ht="15" customHeight="1">
      <c r="A60" s="209"/>
      <c r="B60" s="135"/>
      <c r="C60" s="437" t="s">
        <v>420</v>
      </c>
      <c r="D60" s="293"/>
      <c r="E60" s="293"/>
      <c r="F60" s="293"/>
      <c r="G60" s="293">
        <v>824</v>
      </c>
      <c r="H60" s="293"/>
      <c r="I60" s="293"/>
      <c r="J60" s="371">
        <f t="shared" si="0"/>
        <v>824</v>
      </c>
      <c r="K60" s="293"/>
      <c r="L60" s="293"/>
      <c r="M60" s="293"/>
      <c r="N60" s="293"/>
      <c r="O60" s="294"/>
      <c r="P60" s="57">
        <f t="shared" si="2"/>
        <v>824</v>
      </c>
    </row>
    <row r="61" spans="1:16" ht="15" customHeight="1">
      <c r="A61" s="209"/>
      <c r="B61" s="135"/>
      <c r="C61" s="137" t="s">
        <v>354</v>
      </c>
      <c r="D61" s="54"/>
      <c r="E61" s="54"/>
      <c r="F61" s="54">
        <v>-2835</v>
      </c>
      <c r="G61" s="54"/>
      <c r="H61" s="54"/>
      <c r="I61" s="54"/>
      <c r="J61" s="188">
        <f t="shared" si="0"/>
        <v>-2835</v>
      </c>
      <c r="K61" s="54"/>
      <c r="L61" s="54"/>
      <c r="M61" s="54"/>
      <c r="N61" s="54"/>
      <c r="O61" s="188">
        <f t="shared" si="1"/>
        <v>0</v>
      </c>
      <c r="P61" s="57">
        <f t="shared" si="2"/>
        <v>-2835</v>
      </c>
    </row>
    <row r="62" spans="1:16" ht="29.25" customHeight="1">
      <c r="A62" s="189" t="s">
        <v>24</v>
      </c>
      <c r="B62" s="91"/>
      <c r="C62" s="91"/>
      <c r="D62" s="210">
        <v>18150</v>
      </c>
      <c r="E62" s="210">
        <v>0</v>
      </c>
      <c r="F62" s="210">
        <v>20978</v>
      </c>
      <c r="G62" s="210">
        <v>6121</v>
      </c>
      <c r="H62" s="210">
        <f>SUM(H13:H59)</f>
        <v>294</v>
      </c>
      <c r="I62" s="210">
        <f>SUM(I13:I59)</f>
        <v>4000</v>
      </c>
      <c r="J62" s="210">
        <f>SUM(D62:I62)</f>
        <v>49543</v>
      </c>
      <c r="K62" s="210">
        <f>SUM(K13:K59)</f>
        <v>0</v>
      </c>
      <c r="L62" s="210">
        <f>SUM(L13:L59)</f>
        <v>0</v>
      </c>
      <c r="M62" s="210">
        <f>SUM(M13:M59)</f>
        <v>0</v>
      </c>
      <c r="N62" s="210">
        <f>SUM(N13:N59)</f>
        <v>0</v>
      </c>
      <c r="O62" s="210">
        <f>SUM(K62:N62)</f>
        <v>0</v>
      </c>
      <c r="P62" s="210">
        <f>SUM(J62+O62)</f>
        <v>49543</v>
      </c>
    </row>
    <row r="63" spans="1:16" ht="12.75" customHeight="1">
      <c r="A63" s="94"/>
      <c r="B63" s="94"/>
      <c r="C63" s="94"/>
      <c r="D63" s="53"/>
      <c r="E63" s="53"/>
      <c r="F63" s="53"/>
      <c r="G63" s="53"/>
      <c r="H63" s="53"/>
      <c r="I63" s="53"/>
      <c r="J63" s="300">
        <v>49249</v>
      </c>
      <c r="K63" s="300"/>
      <c r="L63" s="300"/>
      <c r="M63" s="300"/>
      <c r="N63" s="300"/>
      <c r="O63" s="300">
        <f>SUM(O13:O59)</f>
        <v>0</v>
      </c>
      <c r="P63" s="300">
        <f>SUM(P11:P61)</f>
        <v>105511</v>
      </c>
    </row>
    <row r="64" spans="1:16" ht="12.75" customHeight="1">
      <c r="A64" s="100"/>
      <c r="B64" s="100"/>
      <c r="C64" s="100" t="s">
        <v>390</v>
      </c>
      <c r="D64" s="302"/>
      <c r="E64" s="302"/>
      <c r="F64" s="302"/>
      <c r="G64" s="53"/>
      <c r="H64" s="53">
        <v>202</v>
      </c>
      <c r="I64" s="53"/>
      <c r="J64" s="300">
        <v>202</v>
      </c>
      <c r="K64" s="300"/>
      <c r="L64" s="300"/>
      <c r="M64" s="300"/>
      <c r="N64" s="300"/>
      <c r="O64" s="300"/>
      <c r="P64" s="304">
        <v>202</v>
      </c>
    </row>
    <row r="65" spans="1:16" ht="12.75" customHeight="1">
      <c r="A65" s="308"/>
      <c r="B65" s="94"/>
      <c r="C65" s="94"/>
      <c r="D65" s="53"/>
      <c r="E65" s="307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:16" ht="12.75" customHeight="1" thickBot="1">
      <c r="A66" s="308"/>
      <c r="B66" s="305"/>
      <c r="C66" s="100"/>
      <c r="D66" s="302"/>
      <c r="E66" s="302"/>
      <c r="F66" s="303"/>
      <c r="G66" s="353"/>
      <c r="H66" s="302"/>
      <c r="I66" s="302"/>
      <c r="J66" s="302"/>
      <c r="K66" s="302"/>
      <c r="L66" s="302"/>
      <c r="M66" s="302"/>
      <c r="N66" s="302"/>
      <c r="O66" s="302"/>
      <c r="P66" s="302"/>
    </row>
    <row r="67" spans="1:16" ht="12.75" customHeight="1" thickBot="1">
      <c r="A67" s="308"/>
      <c r="B67" s="305"/>
      <c r="C67" s="297" t="s">
        <v>420</v>
      </c>
      <c r="D67" s="358">
        <f aca="true" t="shared" si="3" ref="D67:I67">SUM(D12+D29+D45+D47+D49+D54+D60+D64)</f>
        <v>820</v>
      </c>
      <c r="E67" s="358">
        <f t="shared" si="3"/>
        <v>41</v>
      </c>
      <c r="F67" s="358">
        <f t="shared" si="3"/>
        <v>51929</v>
      </c>
      <c r="G67" s="358">
        <f t="shared" si="3"/>
        <v>824</v>
      </c>
      <c r="H67" s="358">
        <f t="shared" si="3"/>
        <v>357</v>
      </c>
      <c r="I67" s="358">
        <f t="shared" si="3"/>
        <v>0</v>
      </c>
      <c r="J67" s="358">
        <f aca="true" t="shared" si="4" ref="J67:P67">SUM(J12+J16+J19+J21+J24+J29+J45+J47+J49+J52+J54+J60+J64)</f>
        <v>56464</v>
      </c>
      <c r="K67" s="358">
        <f t="shared" si="4"/>
        <v>0</v>
      </c>
      <c r="L67" s="358">
        <f t="shared" si="4"/>
        <v>0</v>
      </c>
      <c r="M67" s="358">
        <f t="shared" si="4"/>
        <v>0</v>
      </c>
      <c r="N67" s="358">
        <f t="shared" si="4"/>
        <v>0</v>
      </c>
      <c r="O67" s="358">
        <f t="shared" si="4"/>
        <v>0</v>
      </c>
      <c r="P67" s="358">
        <f t="shared" si="4"/>
        <v>56464</v>
      </c>
    </row>
    <row r="68" spans="1:16" ht="12.75" customHeight="1">
      <c r="A68" s="301"/>
      <c r="B68" s="306"/>
      <c r="C68" s="30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</row>
  </sheetData>
  <sheetProtection/>
  <mergeCells count="27">
    <mergeCell ref="K7:K8"/>
    <mergeCell ref="A11:A50"/>
    <mergeCell ref="F22:F27"/>
    <mergeCell ref="F7:G7"/>
    <mergeCell ref="H7:H8"/>
    <mergeCell ref="I7:I8"/>
    <mergeCell ref="J7:J9"/>
    <mergeCell ref="A1:P1"/>
    <mergeCell ref="A2:P2"/>
    <mergeCell ref="A5:A9"/>
    <mergeCell ref="B5:B9"/>
    <mergeCell ref="C5:C9"/>
    <mergeCell ref="D5:P5"/>
    <mergeCell ref="D6:J6"/>
    <mergeCell ref="K6:O6"/>
    <mergeCell ref="P6:P9"/>
    <mergeCell ref="D7:D8"/>
    <mergeCell ref="A53:A58"/>
    <mergeCell ref="L7:L8"/>
    <mergeCell ref="M7:M8"/>
    <mergeCell ref="N7:N8"/>
    <mergeCell ref="O7:O9"/>
    <mergeCell ref="F9:G9"/>
    <mergeCell ref="K9:L9"/>
    <mergeCell ref="M9:N9"/>
    <mergeCell ref="E7:E8"/>
    <mergeCell ref="G22:G27"/>
  </mergeCells>
  <printOptions horizontalCentered="1"/>
  <pageMargins left="0.15748031496062992" right="0.15748031496062992" top="0.26" bottom="0.16" header="0.22" footer="0.11811023622047245"/>
  <pageSetup horizontalDpi="300" verticalDpi="300" orientation="landscape" paperSize="9" scale="75" r:id="rId1"/>
  <rowBreaks count="1" manualBreakCount="1">
    <brk id="4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D1">
      <selection activeCell="A2" sqref="A2:N2"/>
    </sheetView>
  </sheetViews>
  <sheetFormatPr defaultColWidth="9.00390625" defaultRowHeight="12.75"/>
  <cols>
    <col min="1" max="1" width="15.125" style="60" customWidth="1"/>
    <col min="2" max="2" width="9.25390625" style="60" customWidth="1"/>
    <col min="3" max="3" width="22.25390625" style="60" customWidth="1"/>
    <col min="4" max="4" width="9.125" style="60" customWidth="1"/>
    <col min="5" max="5" width="9.875" style="60" customWidth="1"/>
    <col min="6" max="8" width="9.125" style="60" customWidth="1"/>
    <col min="9" max="9" width="11.625" style="60" customWidth="1"/>
    <col min="10" max="11" width="9.125" style="60" customWidth="1"/>
    <col min="12" max="12" width="9.75390625" style="60" customWidth="1"/>
    <col min="13" max="13" width="11.625" style="60" customWidth="1"/>
    <col min="14" max="14" width="14.00390625" style="60" customWidth="1"/>
    <col min="15" max="15" width="7.875" style="58" customWidth="1"/>
    <col min="16" max="16384" width="9.125" style="58" customWidth="1"/>
  </cols>
  <sheetData>
    <row r="1" spans="1:19" ht="1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6" t="s">
        <v>518</v>
      </c>
      <c r="P1" s="46"/>
      <c r="Q1" s="46"/>
      <c r="R1" s="46"/>
      <c r="S1" s="46"/>
    </row>
    <row r="2" spans="1:19" ht="15" customHeight="1">
      <c r="A2" s="610" t="s">
        <v>333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6"/>
      <c r="P2" s="46"/>
      <c r="Q2" s="46"/>
      <c r="R2" s="46"/>
      <c r="S2" s="46"/>
    </row>
    <row r="3" spans="1:15" ht="15" customHeight="1">
      <c r="A3" s="66"/>
      <c r="B3" s="66"/>
      <c r="C3" s="66"/>
      <c r="D3" s="67"/>
      <c r="E3" s="68"/>
      <c r="F3" s="69"/>
      <c r="G3" s="69"/>
      <c r="H3" s="79"/>
      <c r="I3" s="79"/>
      <c r="J3" s="79"/>
      <c r="K3" s="79"/>
      <c r="L3" s="79"/>
      <c r="M3" s="79"/>
      <c r="N3" s="79"/>
      <c r="O3" s="95"/>
    </row>
    <row r="4" spans="1:15" ht="15" customHeight="1" thickBot="1">
      <c r="A4" s="80"/>
      <c r="B4" s="80"/>
      <c r="C4" s="80"/>
      <c r="D4" s="80"/>
      <c r="E4" s="80"/>
      <c r="F4" s="80"/>
      <c r="G4" s="206"/>
      <c r="H4" s="80"/>
      <c r="I4" s="207"/>
      <c r="J4" s="80"/>
      <c r="K4" s="80"/>
      <c r="L4" s="80"/>
      <c r="M4" s="80"/>
      <c r="N4" s="81"/>
      <c r="O4" s="81" t="s">
        <v>1</v>
      </c>
    </row>
    <row r="5" spans="1:15" ht="18" customHeight="1">
      <c r="A5" s="629" t="s">
        <v>299</v>
      </c>
      <c r="B5" s="615" t="s">
        <v>123</v>
      </c>
      <c r="C5" s="615" t="s">
        <v>124</v>
      </c>
      <c r="D5" s="632" t="s">
        <v>74</v>
      </c>
      <c r="E5" s="632"/>
      <c r="F5" s="632"/>
      <c r="G5" s="632"/>
      <c r="H5" s="632"/>
      <c r="I5" s="632"/>
      <c r="J5" s="632"/>
      <c r="K5" s="632"/>
      <c r="L5" s="633"/>
      <c r="M5" s="633"/>
      <c r="N5" s="633"/>
      <c r="O5" s="634" t="s">
        <v>44</v>
      </c>
    </row>
    <row r="6" spans="1:15" ht="23.25" customHeight="1">
      <c r="A6" s="630"/>
      <c r="B6" s="602"/>
      <c r="C6" s="602"/>
      <c r="D6" s="637" t="s">
        <v>238</v>
      </c>
      <c r="E6" s="638"/>
      <c r="F6" s="638"/>
      <c r="G6" s="638"/>
      <c r="H6" s="638"/>
      <c r="I6" s="639"/>
      <c r="J6" s="637" t="s">
        <v>239</v>
      </c>
      <c r="K6" s="638"/>
      <c r="L6" s="638"/>
      <c r="M6" s="639"/>
      <c r="N6" s="640" t="s">
        <v>18</v>
      </c>
      <c r="O6" s="635"/>
    </row>
    <row r="7" spans="1:15" ht="63.75" customHeight="1">
      <c r="A7" s="630"/>
      <c r="B7" s="602"/>
      <c r="C7" s="602"/>
      <c r="D7" s="175" t="s">
        <v>118</v>
      </c>
      <c r="E7" s="175" t="s">
        <v>300</v>
      </c>
      <c r="F7" s="175" t="s">
        <v>25</v>
      </c>
      <c r="G7" s="175" t="s">
        <v>236</v>
      </c>
      <c r="H7" s="175" t="s">
        <v>237</v>
      </c>
      <c r="I7" s="176" t="s">
        <v>41</v>
      </c>
      <c r="J7" s="61" t="s">
        <v>126</v>
      </c>
      <c r="K7" s="61" t="s">
        <v>127</v>
      </c>
      <c r="L7" s="138" t="s">
        <v>240</v>
      </c>
      <c r="M7" s="138" t="s">
        <v>43</v>
      </c>
      <c r="N7" s="640"/>
      <c r="O7" s="635"/>
    </row>
    <row r="8" spans="1:15" ht="12.75" customHeight="1" thickBot="1">
      <c r="A8" s="631"/>
      <c r="B8" s="603"/>
      <c r="C8" s="603"/>
      <c r="D8" s="62" t="s">
        <v>119</v>
      </c>
      <c r="E8" s="62" t="s">
        <v>120</v>
      </c>
      <c r="F8" s="62" t="s">
        <v>125</v>
      </c>
      <c r="G8" s="62" t="s">
        <v>121</v>
      </c>
      <c r="H8" s="173" t="s">
        <v>122</v>
      </c>
      <c r="I8" s="174"/>
      <c r="J8" s="642" t="s">
        <v>117</v>
      </c>
      <c r="K8" s="642"/>
      <c r="L8" s="173"/>
      <c r="M8" s="173"/>
      <c r="N8" s="641"/>
      <c r="O8" s="636"/>
    </row>
    <row r="9" spans="1:16" s="59" customFormat="1" ht="19.5" customHeight="1">
      <c r="A9" s="87" t="s">
        <v>48</v>
      </c>
      <c r="B9" s="87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182"/>
      <c r="O9" s="90"/>
      <c r="P9" s="115"/>
    </row>
    <row r="10" spans="1:15" s="59" customFormat="1" ht="15" customHeight="1">
      <c r="A10" s="597" t="s">
        <v>301</v>
      </c>
      <c r="B10" s="77">
        <v>841403</v>
      </c>
      <c r="C10" s="82" t="s">
        <v>302</v>
      </c>
      <c r="D10" s="65">
        <f>SUM('5.2.közs.gazd.'!C8)</f>
        <v>4308</v>
      </c>
      <c r="E10" s="65">
        <f>SUM('5.2.közs.gazd.'!C12)</f>
        <v>1115</v>
      </c>
      <c r="F10" s="65">
        <f>SUM('5.2.közs.gazd.'!C31)</f>
        <v>5870</v>
      </c>
      <c r="G10" s="65"/>
      <c r="H10" s="65"/>
      <c r="I10" s="179">
        <f>SUM(D10:H10)</f>
        <v>11293</v>
      </c>
      <c r="J10" s="63"/>
      <c r="K10" s="63"/>
      <c r="L10" s="177"/>
      <c r="M10" s="89"/>
      <c r="N10" s="182">
        <f>SUM(I10+M10)</f>
        <v>11293</v>
      </c>
      <c r="O10" s="93">
        <v>3</v>
      </c>
    </row>
    <row r="11" spans="1:15" s="59" customFormat="1" ht="15" customHeight="1">
      <c r="A11" s="598"/>
      <c r="B11" s="77"/>
      <c r="C11" s="436" t="s">
        <v>420</v>
      </c>
      <c r="D11" s="257">
        <v>4930</v>
      </c>
      <c r="E11" s="257">
        <v>968</v>
      </c>
      <c r="F11" s="257">
        <v>3074</v>
      </c>
      <c r="G11" s="257"/>
      <c r="H11" s="257"/>
      <c r="I11" s="370">
        <f>SUM(D11:H11)</f>
        <v>8972</v>
      </c>
      <c r="J11" s="258"/>
      <c r="K11" s="258"/>
      <c r="L11" s="259"/>
      <c r="M11" s="259"/>
      <c r="N11" s="260">
        <f>SUM(I11+M11)</f>
        <v>8972</v>
      </c>
      <c r="O11" s="261"/>
    </row>
    <row r="12" spans="1:15" s="59" customFormat="1" ht="15" customHeight="1">
      <c r="A12" s="598"/>
      <c r="B12" s="77">
        <v>841402</v>
      </c>
      <c r="C12" s="82" t="s">
        <v>303</v>
      </c>
      <c r="D12" s="65"/>
      <c r="E12" s="65"/>
      <c r="F12" s="65">
        <f>SUM('5.2.közs.gazd.'!C45)</f>
        <v>2095</v>
      </c>
      <c r="G12" s="65"/>
      <c r="H12" s="65"/>
      <c r="I12" s="179">
        <f>SUM(D12:H12)</f>
        <v>2095</v>
      </c>
      <c r="J12" s="63"/>
      <c r="K12" s="63"/>
      <c r="L12" s="177"/>
      <c r="M12" s="89"/>
      <c r="N12" s="182">
        <f aca="true" t="shared" si="0" ref="N12:N87">SUM(I12+M12)</f>
        <v>2095</v>
      </c>
      <c r="O12" s="93"/>
    </row>
    <row r="13" spans="1:15" s="59" customFormat="1" ht="15" customHeight="1">
      <c r="A13" s="598"/>
      <c r="B13" s="77"/>
      <c r="C13" s="436" t="s">
        <v>420</v>
      </c>
      <c r="D13" s="257"/>
      <c r="E13" s="257"/>
      <c r="F13" s="257">
        <v>2791</v>
      </c>
      <c r="G13" s="257"/>
      <c r="H13" s="257"/>
      <c r="I13" s="370">
        <f>SUM(D13:H13)</f>
        <v>2791</v>
      </c>
      <c r="J13" s="258"/>
      <c r="K13" s="258"/>
      <c r="L13" s="259"/>
      <c r="M13" s="259"/>
      <c r="N13" s="260">
        <f t="shared" si="0"/>
        <v>2791</v>
      </c>
      <c r="O13" s="261"/>
    </row>
    <row r="14" spans="1:15" s="59" customFormat="1" ht="15" customHeight="1">
      <c r="A14" s="598"/>
      <c r="B14" s="77">
        <v>960302</v>
      </c>
      <c r="C14" s="82" t="s">
        <v>338</v>
      </c>
      <c r="D14" s="65"/>
      <c r="E14" s="65"/>
      <c r="F14" s="65">
        <f>SUM('5.2.közs.gazd.'!C40)</f>
        <v>285</v>
      </c>
      <c r="G14" s="65"/>
      <c r="H14" s="65"/>
      <c r="I14" s="179">
        <f aca="true" t="shared" si="1" ref="I14:I87">SUM(D14:H14)</f>
        <v>285</v>
      </c>
      <c r="J14" s="63"/>
      <c r="K14" s="63"/>
      <c r="L14" s="177"/>
      <c r="M14" s="89"/>
      <c r="N14" s="182">
        <f t="shared" si="0"/>
        <v>285</v>
      </c>
      <c r="O14" s="93"/>
    </row>
    <row r="15" spans="1:15" s="59" customFormat="1" ht="15" customHeight="1">
      <c r="A15" s="598"/>
      <c r="B15" s="77"/>
      <c r="C15" s="436" t="s">
        <v>420</v>
      </c>
      <c r="D15" s="257"/>
      <c r="E15" s="257"/>
      <c r="F15" s="257">
        <v>123</v>
      </c>
      <c r="G15" s="257"/>
      <c r="H15" s="257"/>
      <c r="I15" s="370">
        <f t="shared" si="1"/>
        <v>123</v>
      </c>
      <c r="J15" s="258"/>
      <c r="K15" s="258"/>
      <c r="L15" s="259"/>
      <c r="M15" s="259"/>
      <c r="N15" s="260">
        <f t="shared" si="0"/>
        <v>123</v>
      </c>
      <c r="O15" s="261"/>
    </row>
    <row r="16" spans="1:15" s="59" customFormat="1" ht="15" customHeight="1">
      <c r="A16" s="598"/>
      <c r="B16" s="77">
        <v>522110</v>
      </c>
      <c r="C16" s="82" t="s">
        <v>348</v>
      </c>
      <c r="D16" s="65"/>
      <c r="E16" s="65"/>
      <c r="F16" s="65">
        <f>SUM('5.3.szoc ell.könyvtár, közműv.'!C59)</f>
        <v>445</v>
      </c>
      <c r="G16" s="65"/>
      <c r="H16" s="65"/>
      <c r="I16" s="179">
        <f t="shared" si="1"/>
        <v>445</v>
      </c>
      <c r="J16" s="63"/>
      <c r="K16" s="63"/>
      <c r="L16" s="177"/>
      <c r="M16" s="89"/>
      <c r="N16" s="182">
        <f t="shared" si="0"/>
        <v>445</v>
      </c>
      <c r="O16" s="93"/>
    </row>
    <row r="17" spans="1:15" s="59" customFormat="1" ht="15" customHeight="1">
      <c r="A17" s="598"/>
      <c r="B17" s="77"/>
      <c r="C17" s="436" t="s">
        <v>420</v>
      </c>
      <c r="D17" s="257"/>
      <c r="E17" s="257"/>
      <c r="F17" s="370">
        <v>533</v>
      </c>
      <c r="G17" s="257"/>
      <c r="H17" s="257"/>
      <c r="I17" s="370">
        <f t="shared" si="1"/>
        <v>533</v>
      </c>
      <c r="J17" s="258"/>
      <c r="K17" s="258"/>
      <c r="L17" s="259"/>
      <c r="M17" s="259"/>
      <c r="N17" s="435">
        <f t="shared" si="0"/>
        <v>533</v>
      </c>
      <c r="O17" s="261"/>
    </row>
    <row r="18" spans="1:15" s="47" customFormat="1" ht="15" customHeight="1">
      <c r="A18" s="598"/>
      <c r="B18" s="77">
        <v>882122</v>
      </c>
      <c r="C18" s="82" t="s">
        <v>304</v>
      </c>
      <c r="D18" s="65"/>
      <c r="E18" s="65"/>
      <c r="F18" s="65"/>
      <c r="G18" s="64">
        <f>SUM('5.3.szoc ell.könyvtár, közműv.'!C8)</f>
        <v>50</v>
      </c>
      <c r="H18" s="64"/>
      <c r="I18" s="179">
        <f t="shared" si="1"/>
        <v>50</v>
      </c>
      <c r="J18" s="64"/>
      <c r="K18" s="64"/>
      <c r="L18" s="178"/>
      <c r="M18" s="181"/>
      <c r="N18" s="182">
        <f t="shared" si="0"/>
        <v>50</v>
      </c>
      <c r="O18" s="94"/>
    </row>
    <row r="19" spans="1:15" s="47" customFormat="1" ht="15" customHeight="1">
      <c r="A19" s="598"/>
      <c r="B19" s="77"/>
      <c r="C19" s="436" t="s">
        <v>420</v>
      </c>
      <c r="D19" s="257"/>
      <c r="E19" s="257"/>
      <c r="F19" s="257"/>
      <c r="G19" s="257">
        <v>406</v>
      </c>
      <c r="H19" s="257"/>
      <c r="I19" s="370">
        <f t="shared" si="1"/>
        <v>406</v>
      </c>
      <c r="J19" s="257"/>
      <c r="K19" s="257"/>
      <c r="L19" s="262"/>
      <c r="M19" s="262"/>
      <c r="N19" s="260">
        <f t="shared" si="0"/>
        <v>406</v>
      </c>
      <c r="O19" s="263"/>
    </row>
    <row r="20" spans="1:15" s="47" customFormat="1" ht="15" customHeight="1">
      <c r="A20" s="598"/>
      <c r="B20" s="77">
        <v>882115</v>
      </c>
      <c r="C20" s="82" t="s">
        <v>305</v>
      </c>
      <c r="D20" s="65"/>
      <c r="E20" s="65"/>
      <c r="F20" s="65"/>
      <c r="G20" s="64">
        <f>SUM('5.3.szoc ell.könyvtár, közműv.'!C10)</f>
        <v>400</v>
      </c>
      <c r="H20" s="64"/>
      <c r="I20" s="179">
        <f t="shared" si="1"/>
        <v>400</v>
      </c>
      <c r="J20" s="64"/>
      <c r="K20" s="64"/>
      <c r="L20" s="178"/>
      <c r="M20" s="181"/>
      <c r="N20" s="182">
        <f t="shared" si="0"/>
        <v>400</v>
      </c>
      <c r="O20" s="94"/>
    </row>
    <row r="21" spans="1:15" s="47" customFormat="1" ht="15" customHeight="1">
      <c r="A21" s="598"/>
      <c r="B21" s="77"/>
      <c r="C21" s="436" t="s">
        <v>420</v>
      </c>
      <c r="D21" s="257"/>
      <c r="E21" s="257"/>
      <c r="F21" s="257"/>
      <c r="G21" s="257">
        <v>372</v>
      </c>
      <c r="H21" s="257"/>
      <c r="I21" s="370">
        <f t="shared" si="1"/>
        <v>372</v>
      </c>
      <c r="J21" s="257"/>
      <c r="K21" s="257"/>
      <c r="L21" s="262"/>
      <c r="M21" s="262"/>
      <c r="N21" s="260">
        <f t="shared" si="0"/>
        <v>372</v>
      </c>
      <c r="O21" s="263"/>
    </row>
    <row r="22" spans="1:15" s="47" customFormat="1" ht="15" customHeight="1">
      <c r="A22" s="598"/>
      <c r="B22" s="77">
        <v>882123</v>
      </c>
      <c r="C22" s="82" t="s">
        <v>306</v>
      </c>
      <c r="D22" s="65"/>
      <c r="E22" s="65"/>
      <c r="F22" s="65"/>
      <c r="G22" s="64">
        <f>SUM('5.3.szoc ell.könyvtár, közműv.'!C9)</f>
        <v>90</v>
      </c>
      <c r="H22" s="64"/>
      <c r="I22" s="179">
        <f t="shared" si="1"/>
        <v>90</v>
      </c>
      <c r="J22" s="64"/>
      <c r="K22" s="64"/>
      <c r="L22" s="178"/>
      <c r="M22" s="181"/>
      <c r="N22" s="182">
        <f t="shared" si="0"/>
        <v>90</v>
      </c>
      <c r="O22" s="94"/>
    </row>
    <row r="23" spans="1:15" s="47" customFormat="1" ht="15" customHeight="1">
      <c r="A23" s="598"/>
      <c r="B23" s="77"/>
      <c r="C23" s="436" t="s">
        <v>420</v>
      </c>
      <c r="D23" s="257"/>
      <c r="E23" s="257"/>
      <c r="F23" s="257"/>
      <c r="G23" s="257">
        <v>75</v>
      </c>
      <c r="H23" s="257"/>
      <c r="I23" s="370">
        <f t="shared" si="1"/>
        <v>75</v>
      </c>
      <c r="J23" s="257"/>
      <c r="K23" s="257"/>
      <c r="L23" s="262"/>
      <c r="M23" s="262"/>
      <c r="N23" s="260">
        <f t="shared" si="0"/>
        <v>75</v>
      </c>
      <c r="O23" s="263"/>
    </row>
    <row r="24" spans="1:15" s="47" customFormat="1" ht="15" customHeight="1">
      <c r="A24" s="598"/>
      <c r="B24" s="77">
        <v>882124</v>
      </c>
      <c r="C24" s="82" t="s">
        <v>307</v>
      </c>
      <c r="D24" s="65"/>
      <c r="E24" s="65"/>
      <c r="F24" s="65"/>
      <c r="G24" s="64">
        <f>SUM('5.3.szoc ell.könyvtár, közműv.'!C12)</f>
        <v>800</v>
      </c>
      <c r="H24" s="64"/>
      <c r="I24" s="179">
        <f t="shared" si="1"/>
        <v>800</v>
      </c>
      <c r="J24" s="64"/>
      <c r="K24" s="64"/>
      <c r="L24" s="178"/>
      <c r="M24" s="181"/>
      <c r="N24" s="182">
        <f t="shared" si="0"/>
        <v>800</v>
      </c>
      <c r="O24" s="94"/>
    </row>
    <row r="25" spans="1:15" s="47" customFormat="1" ht="15" customHeight="1">
      <c r="A25" s="598"/>
      <c r="B25" s="77"/>
      <c r="C25" s="436" t="s">
        <v>420</v>
      </c>
      <c r="D25" s="257"/>
      <c r="E25" s="257"/>
      <c r="F25" s="257"/>
      <c r="G25" s="257">
        <v>442</v>
      </c>
      <c r="H25" s="257"/>
      <c r="I25" s="370">
        <f t="shared" si="1"/>
        <v>442</v>
      </c>
      <c r="J25" s="257"/>
      <c r="K25" s="257"/>
      <c r="L25" s="262"/>
      <c r="M25" s="262"/>
      <c r="N25" s="260">
        <f t="shared" si="0"/>
        <v>442</v>
      </c>
      <c r="O25" s="263"/>
    </row>
    <row r="26" spans="1:15" s="47" customFormat="1" ht="15" customHeight="1">
      <c r="A26" s="598"/>
      <c r="B26" s="77">
        <v>882129</v>
      </c>
      <c r="C26" s="82" t="s">
        <v>308</v>
      </c>
      <c r="D26" s="65"/>
      <c r="E26" s="65"/>
      <c r="F26" s="65"/>
      <c r="G26" s="64">
        <f>SUM('5.3.szoc ell.könyvtár, közműv.'!C13)</f>
        <v>800</v>
      </c>
      <c r="H26" s="64"/>
      <c r="I26" s="179">
        <f t="shared" si="1"/>
        <v>800</v>
      </c>
      <c r="J26" s="64"/>
      <c r="K26" s="64"/>
      <c r="L26" s="178"/>
      <c r="M26" s="181"/>
      <c r="N26" s="182">
        <f t="shared" si="0"/>
        <v>800</v>
      </c>
      <c r="O26" s="94"/>
    </row>
    <row r="27" spans="1:15" s="47" customFormat="1" ht="15" customHeight="1">
      <c r="A27" s="598"/>
      <c r="B27" s="77"/>
      <c r="C27" s="436" t="s">
        <v>420</v>
      </c>
      <c r="D27" s="257"/>
      <c r="E27" s="257"/>
      <c r="F27" s="257"/>
      <c r="G27" s="257">
        <v>100</v>
      </c>
      <c r="H27" s="257"/>
      <c r="I27" s="370">
        <f t="shared" si="1"/>
        <v>100</v>
      </c>
      <c r="J27" s="257"/>
      <c r="K27" s="257"/>
      <c r="L27" s="262"/>
      <c r="M27" s="262"/>
      <c r="N27" s="260">
        <f t="shared" si="0"/>
        <v>100</v>
      </c>
      <c r="O27" s="263"/>
    </row>
    <row r="28" spans="1:15" s="47" customFormat="1" ht="15" customHeight="1">
      <c r="A28" s="598"/>
      <c r="B28" s="77">
        <v>882113</v>
      </c>
      <c r="C28" s="284" t="s">
        <v>383</v>
      </c>
      <c r="D28" s="268"/>
      <c r="E28" s="268"/>
      <c r="F28" s="268"/>
      <c r="G28" s="268"/>
      <c r="H28" s="268"/>
      <c r="I28" s="285">
        <f t="shared" si="1"/>
        <v>0</v>
      </c>
      <c r="J28" s="268"/>
      <c r="K28" s="268"/>
      <c r="L28" s="277"/>
      <c r="M28" s="277"/>
      <c r="N28" s="90">
        <f t="shared" si="0"/>
        <v>0</v>
      </c>
      <c r="O28" s="279"/>
    </row>
    <row r="29" spans="1:15" s="47" customFormat="1" ht="15" customHeight="1">
      <c r="A29" s="598"/>
      <c r="B29" s="77"/>
      <c r="C29" s="436" t="s">
        <v>420</v>
      </c>
      <c r="D29" s="257"/>
      <c r="E29" s="257"/>
      <c r="F29" s="257"/>
      <c r="G29" s="257">
        <v>575</v>
      </c>
      <c r="H29" s="257"/>
      <c r="I29" s="370">
        <f t="shared" si="1"/>
        <v>575</v>
      </c>
      <c r="J29" s="257"/>
      <c r="K29" s="257"/>
      <c r="L29" s="262"/>
      <c r="M29" s="262"/>
      <c r="N29" s="260">
        <f t="shared" si="0"/>
        <v>575</v>
      </c>
      <c r="O29" s="263"/>
    </row>
    <row r="30" spans="1:15" s="47" customFormat="1" ht="15" customHeight="1">
      <c r="A30" s="598"/>
      <c r="B30" s="77">
        <v>882116</v>
      </c>
      <c r="C30" s="284" t="s">
        <v>384</v>
      </c>
      <c r="D30" s="268"/>
      <c r="E30" s="268"/>
      <c r="F30" s="268"/>
      <c r="G30" s="268"/>
      <c r="H30" s="268"/>
      <c r="I30" s="285">
        <f t="shared" si="1"/>
        <v>0</v>
      </c>
      <c r="J30" s="268"/>
      <c r="K30" s="268"/>
      <c r="L30" s="277"/>
      <c r="M30" s="277"/>
      <c r="N30" s="182">
        <f t="shared" si="0"/>
        <v>0</v>
      </c>
      <c r="O30" s="279"/>
    </row>
    <row r="31" spans="1:15" s="47" customFormat="1" ht="15" customHeight="1">
      <c r="A31" s="598"/>
      <c r="B31" s="77"/>
      <c r="C31" s="436" t="s">
        <v>420</v>
      </c>
      <c r="D31" s="257"/>
      <c r="E31" s="257"/>
      <c r="F31" s="257"/>
      <c r="G31" s="257">
        <v>602</v>
      </c>
      <c r="H31" s="257"/>
      <c r="I31" s="370">
        <f t="shared" si="1"/>
        <v>602</v>
      </c>
      <c r="J31" s="257"/>
      <c r="K31" s="257"/>
      <c r="L31" s="262"/>
      <c r="M31" s="262"/>
      <c r="N31" s="260">
        <f t="shared" si="0"/>
        <v>602</v>
      </c>
      <c r="O31" s="263"/>
    </row>
    <row r="32" spans="1:15" s="47" customFormat="1" ht="15" customHeight="1">
      <c r="A32" s="598"/>
      <c r="B32" s="77">
        <v>882112</v>
      </c>
      <c r="C32" s="284" t="s">
        <v>385</v>
      </c>
      <c r="D32" s="268"/>
      <c r="E32" s="268"/>
      <c r="F32" s="268"/>
      <c r="G32" s="268"/>
      <c r="H32" s="268"/>
      <c r="I32" s="285">
        <f t="shared" si="1"/>
        <v>0</v>
      </c>
      <c r="J32" s="268"/>
      <c r="K32" s="268"/>
      <c r="L32" s="277"/>
      <c r="M32" s="277"/>
      <c r="N32" s="182">
        <f t="shared" si="0"/>
        <v>0</v>
      </c>
      <c r="O32" s="279"/>
    </row>
    <row r="33" spans="1:15" s="47" customFormat="1" ht="15" customHeight="1">
      <c r="A33" s="598"/>
      <c r="B33" s="77"/>
      <c r="C33" s="436" t="s">
        <v>420</v>
      </c>
      <c r="D33" s="257"/>
      <c r="E33" s="257"/>
      <c r="F33" s="257"/>
      <c r="G33" s="257">
        <v>27</v>
      </c>
      <c r="H33" s="257"/>
      <c r="I33" s="370">
        <f t="shared" si="1"/>
        <v>27</v>
      </c>
      <c r="J33" s="257"/>
      <c r="K33" s="257"/>
      <c r="L33" s="262"/>
      <c r="M33" s="262"/>
      <c r="N33" s="260">
        <f t="shared" si="0"/>
        <v>27</v>
      </c>
      <c r="O33" s="263"/>
    </row>
    <row r="34" spans="1:15" s="47" customFormat="1" ht="15" customHeight="1">
      <c r="A34" s="598"/>
      <c r="B34" s="77">
        <v>882203</v>
      </c>
      <c r="C34" s="284" t="s">
        <v>389</v>
      </c>
      <c r="D34" s="268"/>
      <c r="E34" s="268"/>
      <c r="F34" s="268"/>
      <c r="G34" s="268"/>
      <c r="H34" s="268"/>
      <c r="I34" s="268"/>
      <c r="J34" s="268"/>
      <c r="K34" s="268"/>
      <c r="L34" s="277"/>
      <c r="M34" s="277"/>
      <c r="N34" s="278"/>
      <c r="O34" s="279"/>
    </row>
    <row r="35" spans="1:15" s="47" customFormat="1" ht="15" customHeight="1">
      <c r="A35" s="598"/>
      <c r="B35" s="77"/>
      <c r="C35" s="436" t="s">
        <v>420</v>
      </c>
      <c r="D35" s="257"/>
      <c r="E35" s="257"/>
      <c r="F35" s="257"/>
      <c r="G35" s="257">
        <v>130</v>
      </c>
      <c r="H35" s="257"/>
      <c r="I35" s="370">
        <f t="shared" si="1"/>
        <v>130</v>
      </c>
      <c r="J35" s="257"/>
      <c r="K35" s="257"/>
      <c r="L35" s="262"/>
      <c r="M35" s="262"/>
      <c r="N35" s="260">
        <f t="shared" si="0"/>
        <v>130</v>
      </c>
      <c r="O35" s="263"/>
    </row>
    <row r="36" spans="1:15" s="47" customFormat="1" ht="15" customHeight="1">
      <c r="A36" s="598"/>
      <c r="B36" s="77">
        <v>889921</v>
      </c>
      <c r="C36" s="82" t="s">
        <v>309</v>
      </c>
      <c r="D36" s="65"/>
      <c r="E36" s="65"/>
      <c r="F36" s="65">
        <f>SUM('5.3.szoc ell.könyvtár, közműv.'!C21)</f>
        <v>1905</v>
      </c>
      <c r="G36" s="64"/>
      <c r="H36" s="64"/>
      <c r="I36" s="179">
        <f t="shared" si="1"/>
        <v>1905</v>
      </c>
      <c r="J36" s="64"/>
      <c r="K36" s="64"/>
      <c r="L36" s="178"/>
      <c r="M36" s="181"/>
      <c r="N36" s="182">
        <f t="shared" si="0"/>
        <v>1905</v>
      </c>
      <c r="O36" s="94"/>
    </row>
    <row r="37" spans="1:17" s="47" customFormat="1" ht="15" customHeight="1">
      <c r="A37" s="598"/>
      <c r="B37" s="135"/>
      <c r="C37" s="436" t="s">
        <v>420</v>
      </c>
      <c r="D37" s="257"/>
      <c r="E37" s="257"/>
      <c r="F37" s="257">
        <v>2841</v>
      </c>
      <c r="G37" s="257"/>
      <c r="H37" s="257"/>
      <c r="I37" s="370">
        <f t="shared" si="1"/>
        <v>2841</v>
      </c>
      <c r="J37" s="257"/>
      <c r="K37" s="257"/>
      <c r="L37" s="262"/>
      <c r="M37" s="262"/>
      <c r="N37" s="260">
        <f t="shared" si="0"/>
        <v>2841</v>
      </c>
      <c r="O37" s="263"/>
      <c r="P37" s="264"/>
      <c r="Q37" s="264"/>
    </row>
    <row r="38" spans="1:15" s="47" customFormat="1" ht="15" customHeight="1">
      <c r="A38" s="598"/>
      <c r="B38" s="135">
        <v>910502</v>
      </c>
      <c r="C38" s="137" t="s">
        <v>310</v>
      </c>
      <c r="D38" s="65"/>
      <c r="E38" s="65"/>
      <c r="F38" s="65">
        <f>SUM('5.3.szoc ell.könyvtár, közműv.'!C38)</f>
        <v>1820</v>
      </c>
      <c r="G38" s="64"/>
      <c r="H38" s="64"/>
      <c r="I38" s="179">
        <f t="shared" si="1"/>
        <v>1820</v>
      </c>
      <c r="J38" s="64"/>
      <c r="K38" s="64"/>
      <c r="L38" s="178"/>
      <c r="M38" s="181"/>
      <c r="N38" s="182">
        <f t="shared" si="0"/>
        <v>1820</v>
      </c>
      <c r="O38" s="94"/>
    </row>
    <row r="39" spans="1:15" s="47" customFormat="1" ht="15" customHeight="1">
      <c r="A39" s="598"/>
      <c r="B39" s="135"/>
      <c r="C39" s="436" t="s">
        <v>420</v>
      </c>
      <c r="D39" s="257"/>
      <c r="E39" s="257"/>
      <c r="F39" s="257">
        <v>727</v>
      </c>
      <c r="G39" s="257"/>
      <c r="H39" s="257"/>
      <c r="I39" s="370">
        <f t="shared" si="1"/>
        <v>727</v>
      </c>
      <c r="J39" s="257"/>
      <c r="K39" s="257"/>
      <c r="L39" s="262"/>
      <c r="M39" s="262"/>
      <c r="N39" s="260">
        <f t="shared" si="0"/>
        <v>727</v>
      </c>
      <c r="O39" s="263"/>
    </row>
    <row r="40" spans="1:15" s="47" customFormat="1" ht="15" customHeight="1">
      <c r="A40" s="598"/>
      <c r="B40" s="77">
        <v>910123</v>
      </c>
      <c r="C40" s="82" t="s">
        <v>311</v>
      </c>
      <c r="D40" s="65">
        <f>SUM('5.3.szoc ell.könyvtár, közműv.'!C42)</f>
        <v>300</v>
      </c>
      <c r="E40" s="65">
        <f>SUM('5.3.szoc ell.könyvtár, közműv.'!C44)</f>
        <v>81</v>
      </c>
      <c r="F40" s="65">
        <f>SUM('5.3.szoc ell.könyvtár, közműv.'!C52)</f>
        <v>127</v>
      </c>
      <c r="G40" s="64"/>
      <c r="H40" s="64"/>
      <c r="I40" s="285">
        <f t="shared" si="1"/>
        <v>508</v>
      </c>
      <c r="J40" s="64"/>
      <c r="K40" s="64"/>
      <c r="L40" s="178"/>
      <c r="M40" s="181"/>
      <c r="N40" s="182">
        <f t="shared" si="0"/>
        <v>508</v>
      </c>
      <c r="O40" s="94"/>
    </row>
    <row r="41" spans="1:15" s="47" customFormat="1" ht="15" customHeight="1">
      <c r="A41" s="598"/>
      <c r="B41" s="77"/>
      <c r="C41" s="436" t="s">
        <v>420</v>
      </c>
      <c r="D41" s="257">
        <v>300</v>
      </c>
      <c r="E41" s="257">
        <v>73</v>
      </c>
      <c r="F41" s="257">
        <v>63</v>
      </c>
      <c r="G41" s="257"/>
      <c r="H41" s="257"/>
      <c r="I41" s="370">
        <f t="shared" si="1"/>
        <v>436</v>
      </c>
      <c r="J41" s="257"/>
      <c r="K41" s="257"/>
      <c r="L41" s="262"/>
      <c r="M41" s="262"/>
      <c r="N41" s="260">
        <f t="shared" si="0"/>
        <v>436</v>
      </c>
      <c r="O41" s="263"/>
    </row>
    <row r="42" spans="1:15" s="47" customFormat="1" ht="15" customHeight="1">
      <c r="A42" s="598"/>
      <c r="B42" s="77">
        <v>851011</v>
      </c>
      <c r="C42" s="82" t="s">
        <v>312</v>
      </c>
      <c r="D42" s="65"/>
      <c r="E42" s="65"/>
      <c r="F42" s="65"/>
      <c r="G42" s="64"/>
      <c r="H42" s="64">
        <f>SUM('6. Átadott pénzeszk.'!B9)</f>
        <v>2203</v>
      </c>
      <c r="I42" s="179">
        <f t="shared" si="1"/>
        <v>2203</v>
      </c>
      <c r="J42" s="64"/>
      <c r="K42" s="64"/>
      <c r="L42" s="178"/>
      <c r="M42" s="181"/>
      <c r="N42" s="182">
        <f t="shared" si="0"/>
        <v>2203</v>
      </c>
      <c r="O42" s="94"/>
    </row>
    <row r="43" spans="1:15" s="47" customFormat="1" ht="15" customHeight="1">
      <c r="A43" s="598"/>
      <c r="B43" s="77"/>
      <c r="C43" s="436" t="s">
        <v>420</v>
      </c>
      <c r="D43" s="257"/>
      <c r="E43" s="257"/>
      <c r="F43" s="257"/>
      <c r="G43" s="257"/>
      <c r="H43" s="265">
        <v>2203</v>
      </c>
      <c r="I43" s="370">
        <f t="shared" si="1"/>
        <v>2203</v>
      </c>
      <c r="J43" s="257"/>
      <c r="K43" s="257"/>
      <c r="L43" s="262"/>
      <c r="M43" s="262"/>
      <c r="N43" s="260">
        <f t="shared" si="0"/>
        <v>2203</v>
      </c>
      <c r="O43" s="263"/>
    </row>
    <row r="44" spans="1:15" s="47" customFormat="1" ht="15" customHeight="1">
      <c r="A44" s="598"/>
      <c r="B44" s="77">
        <v>889924</v>
      </c>
      <c r="C44" s="82" t="s">
        <v>313</v>
      </c>
      <c r="D44" s="65"/>
      <c r="E44" s="65"/>
      <c r="F44" s="65"/>
      <c r="G44" s="64"/>
      <c r="H44" s="216">
        <f>SUM('6. Átadott pénzeszk.'!B10)</f>
        <v>246</v>
      </c>
      <c r="I44" s="179">
        <f t="shared" si="1"/>
        <v>246</v>
      </c>
      <c r="J44" s="64"/>
      <c r="K44" s="64"/>
      <c r="L44" s="178"/>
      <c r="M44" s="181"/>
      <c r="N44" s="182">
        <f t="shared" si="0"/>
        <v>246</v>
      </c>
      <c r="O44" s="94"/>
    </row>
    <row r="45" spans="1:15" s="47" customFormat="1" ht="15" customHeight="1">
      <c r="A45" s="598"/>
      <c r="B45" s="77"/>
      <c r="C45" s="256" t="s">
        <v>420</v>
      </c>
      <c r="D45" s="257"/>
      <c r="E45" s="257"/>
      <c r="F45" s="257"/>
      <c r="G45" s="257"/>
      <c r="H45" s="266"/>
      <c r="I45" s="257"/>
      <c r="J45" s="257"/>
      <c r="K45" s="257"/>
      <c r="L45" s="262"/>
      <c r="M45" s="262"/>
      <c r="N45" s="260"/>
      <c r="O45" s="263"/>
    </row>
    <row r="46" spans="1:15" s="47" customFormat="1" ht="15" customHeight="1">
      <c r="A46" s="598"/>
      <c r="B46" s="77">
        <v>889922</v>
      </c>
      <c r="C46" s="82" t="s">
        <v>314</v>
      </c>
      <c r="D46" s="65"/>
      <c r="E46" s="65"/>
      <c r="F46" s="65"/>
      <c r="G46" s="64"/>
      <c r="H46" s="217">
        <f>SUM('6. Átadott pénzeszk.'!B11)</f>
        <v>0</v>
      </c>
      <c r="I46" s="179">
        <f t="shared" si="1"/>
        <v>0</v>
      </c>
      <c r="J46" s="64"/>
      <c r="K46" s="64"/>
      <c r="L46" s="178"/>
      <c r="M46" s="181"/>
      <c r="N46" s="182">
        <f t="shared" si="0"/>
        <v>0</v>
      </c>
      <c r="O46" s="94"/>
    </row>
    <row r="47" spans="1:15" s="47" customFormat="1" ht="15" customHeight="1">
      <c r="A47" s="598"/>
      <c r="B47" s="77"/>
      <c r="C47" s="256" t="s">
        <v>420</v>
      </c>
      <c r="D47" s="257"/>
      <c r="E47" s="257"/>
      <c r="F47" s="257"/>
      <c r="G47" s="257"/>
      <c r="H47" s="267"/>
      <c r="I47" s="257"/>
      <c r="J47" s="257"/>
      <c r="K47" s="257"/>
      <c r="L47" s="262"/>
      <c r="M47" s="262"/>
      <c r="N47" s="260"/>
      <c r="O47" s="263"/>
    </row>
    <row r="48" spans="1:15" s="47" customFormat="1" ht="15" customHeight="1">
      <c r="A48" s="598"/>
      <c r="B48" s="77">
        <v>841907</v>
      </c>
      <c r="C48" s="82" t="s">
        <v>316</v>
      </c>
      <c r="D48" s="65"/>
      <c r="E48" s="65"/>
      <c r="F48" s="65"/>
      <c r="G48" s="64"/>
      <c r="H48" s="64">
        <f>SUM('6. Átadott pénzeszk.'!B13)</f>
        <v>359</v>
      </c>
      <c r="I48" s="179">
        <f t="shared" si="1"/>
        <v>359</v>
      </c>
      <c r="J48" s="64"/>
      <c r="K48" s="64"/>
      <c r="L48" s="178"/>
      <c r="M48" s="181"/>
      <c r="N48" s="182">
        <f t="shared" si="0"/>
        <v>359</v>
      </c>
      <c r="O48" s="94"/>
    </row>
    <row r="49" spans="1:15" s="47" customFormat="1" ht="15" customHeight="1">
      <c r="A49" s="598"/>
      <c r="B49" s="77"/>
      <c r="C49" s="256" t="s">
        <v>420</v>
      </c>
      <c r="D49" s="257"/>
      <c r="E49" s="257"/>
      <c r="F49" s="257"/>
      <c r="G49" s="257"/>
      <c r="H49" s="257"/>
      <c r="I49" s="257"/>
      <c r="J49" s="257"/>
      <c r="K49" s="257"/>
      <c r="L49" s="262"/>
      <c r="M49" s="262"/>
      <c r="N49" s="260"/>
      <c r="O49" s="263"/>
    </row>
    <row r="50" spans="1:15" s="47" customFormat="1" ht="15" customHeight="1">
      <c r="A50" s="598"/>
      <c r="B50" s="77">
        <v>610001</v>
      </c>
      <c r="C50" s="82" t="s">
        <v>317</v>
      </c>
      <c r="D50" s="65"/>
      <c r="E50" s="65"/>
      <c r="F50" s="65"/>
      <c r="G50" s="64"/>
      <c r="H50" s="64">
        <f>SUM('6. Átadott pénzeszk.'!B16)</f>
        <v>120</v>
      </c>
      <c r="I50" s="179">
        <f t="shared" si="1"/>
        <v>120</v>
      </c>
      <c r="J50" s="64"/>
      <c r="K50" s="64"/>
      <c r="L50" s="178"/>
      <c r="M50" s="181"/>
      <c r="N50" s="182">
        <f t="shared" si="0"/>
        <v>120</v>
      </c>
      <c r="O50" s="94"/>
    </row>
    <row r="51" spans="1:15" s="47" customFormat="1" ht="15" customHeight="1">
      <c r="A51" s="598"/>
      <c r="B51" s="77"/>
      <c r="C51" s="436" t="s">
        <v>420</v>
      </c>
      <c r="D51" s="257"/>
      <c r="E51" s="257"/>
      <c r="F51" s="257"/>
      <c r="G51" s="257"/>
      <c r="H51" s="370">
        <v>120</v>
      </c>
      <c r="I51" s="370">
        <f t="shared" si="1"/>
        <v>120</v>
      </c>
      <c r="J51" s="257"/>
      <c r="K51" s="257"/>
      <c r="L51" s="262"/>
      <c r="M51" s="262"/>
      <c r="N51" s="182">
        <f t="shared" si="0"/>
        <v>120</v>
      </c>
      <c r="O51" s="263"/>
    </row>
    <row r="52" spans="1:15" s="47" customFormat="1" ht="15" customHeight="1">
      <c r="A52" s="598"/>
      <c r="B52" s="77">
        <v>862102</v>
      </c>
      <c r="C52" s="82" t="s">
        <v>318</v>
      </c>
      <c r="D52" s="65"/>
      <c r="E52" s="65"/>
      <c r="F52" s="65"/>
      <c r="G52" s="64"/>
      <c r="H52" s="64">
        <f>SUM('6. Átadott pénzeszk.'!B15)</f>
        <v>346</v>
      </c>
      <c r="I52" s="179">
        <f t="shared" si="1"/>
        <v>346</v>
      </c>
      <c r="J52" s="64"/>
      <c r="K52" s="64"/>
      <c r="L52" s="178"/>
      <c r="M52" s="181"/>
      <c r="N52" s="182">
        <f t="shared" si="0"/>
        <v>346</v>
      </c>
      <c r="O52" s="94"/>
    </row>
    <row r="53" spans="1:15" s="47" customFormat="1" ht="15" customHeight="1">
      <c r="A53" s="598"/>
      <c r="B53" s="77"/>
      <c r="C53" s="436" t="s">
        <v>420</v>
      </c>
      <c r="D53" s="257"/>
      <c r="E53" s="257"/>
      <c r="F53" s="257"/>
      <c r="G53" s="257"/>
      <c r="H53" s="370">
        <v>346</v>
      </c>
      <c r="I53" s="370">
        <f t="shared" si="1"/>
        <v>346</v>
      </c>
      <c r="J53" s="257"/>
      <c r="K53" s="257"/>
      <c r="L53" s="262"/>
      <c r="M53" s="262"/>
      <c r="N53" s="260">
        <f t="shared" si="0"/>
        <v>346</v>
      </c>
      <c r="O53" s="263"/>
    </row>
    <row r="54" spans="1:15" s="47" customFormat="1" ht="15" customHeight="1">
      <c r="A54" s="598"/>
      <c r="B54" s="77">
        <v>562919</v>
      </c>
      <c r="C54" s="84" t="s">
        <v>380</v>
      </c>
      <c r="D54" s="268"/>
      <c r="E54" s="268"/>
      <c r="F54" s="268"/>
      <c r="G54" s="268"/>
      <c r="H54" s="268">
        <f>SUM('6. Átadott pénzeszk.'!B14)</f>
        <v>330</v>
      </c>
      <c r="I54" s="285">
        <f t="shared" si="1"/>
        <v>330</v>
      </c>
      <c r="J54" s="268"/>
      <c r="K54" s="64"/>
      <c r="L54" s="178"/>
      <c r="M54" s="181"/>
      <c r="N54" s="182">
        <f t="shared" si="0"/>
        <v>330</v>
      </c>
      <c r="O54" s="94"/>
    </row>
    <row r="55" spans="1:15" s="47" customFormat="1" ht="15" customHeight="1">
      <c r="A55" s="598"/>
      <c r="B55" s="77"/>
      <c r="C55" s="256" t="s">
        <v>420</v>
      </c>
      <c r="D55" s="257"/>
      <c r="E55" s="257"/>
      <c r="F55" s="257"/>
      <c r="G55" s="257"/>
      <c r="H55" s="257"/>
      <c r="I55" s="257"/>
      <c r="J55" s="257"/>
      <c r="K55" s="257"/>
      <c r="L55" s="262"/>
      <c r="M55" s="262"/>
      <c r="N55" s="260"/>
      <c r="O55" s="263"/>
    </row>
    <row r="56" spans="1:15" s="47" customFormat="1" ht="15" customHeight="1">
      <c r="A56" s="598"/>
      <c r="B56" s="77">
        <v>841143</v>
      </c>
      <c r="C56" s="84" t="s">
        <v>320</v>
      </c>
      <c r="D56" s="65"/>
      <c r="E56" s="65"/>
      <c r="F56" s="65"/>
      <c r="G56" s="64"/>
      <c r="H56" s="64">
        <f>SUM('6. Átadott pénzeszk.'!B19)</f>
        <v>185</v>
      </c>
      <c r="I56" s="179">
        <f t="shared" si="1"/>
        <v>185</v>
      </c>
      <c r="J56" s="64"/>
      <c r="K56" s="64"/>
      <c r="L56" s="178"/>
      <c r="M56" s="181"/>
      <c r="N56" s="182">
        <f t="shared" si="0"/>
        <v>185</v>
      </c>
      <c r="O56" s="94"/>
    </row>
    <row r="57" spans="1:15" s="47" customFormat="1" ht="15" customHeight="1">
      <c r="A57" s="598"/>
      <c r="B57" s="77"/>
      <c r="C57" s="436" t="s">
        <v>420</v>
      </c>
      <c r="D57" s="257"/>
      <c r="E57" s="257"/>
      <c r="F57" s="257"/>
      <c r="G57" s="257"/>
      <c r="H57" s="370">
        <v>185</v>
      </c>
      <c r="I57" s="370">
        <f t="shared" si="1"/>
        <v>185</v>
      </c>
      <c r="J57" s="257"/>
      <c r="K57" s="257"/>
      <c r="L57" s="262"/>
      <c r="M57" s="262"/>
      <c r="N57" s="260">
        <f t="shared" si="0"/>
        <v>185</v>
      </c>
      <c r="O57" s="263"/>
    </row>
    <row r="58" spans="1:15" s="47" customFormat="1" ht="15" customHeight="1">
      <c r="A58" s="598"/>
      <c r="B58" s="77"/>
      <c r="C58" s="282" t="s">
        <v>382</v>
      </c>
      <c r="D58" s="268"/>
      <c r="E58" s="268"/>
      <c r="F58" s="268"/>
      <c r="G58" s="268"/>
      <c r="H58" s="268"/>
      <c r="I58" s="285">
        <f t="shared" si="1"/>
        <v>0</v>
      </c>
      <c r="J58" s="268"/>
      <c r="K58" s="268"/>
      <c r="L58" s="277"/>
      <c r="M58" s="277"/>
      <c r="N58" s="182">
        <f t="shared" si="0"/>
        <v>0</v>
      </c>
      <c r="O58" s="279"/>
    </row>
    <row r="59" spans="1:15" s="47" customFormat="1" ht="15" customHeight="1">
      <c r="A59" s="598"/>
      <c r="B59" s="77"/>
      <c r="C59" s="436" t="s">
        <v>420</v>
      </c>
      <c r="D59" s="257"/>
      <c r="E59" s="257"/>
      <c r="F59" s="257"/>
      <c r="G59" s="257"/>
      <c r="H59" s="257">
        <v>7</v>
      </c>
      <c r="I59" s="370">
        <f t="shared" si="1"/>
        <v>7</v>
      </c>
      <c r="J59" s="257"/>
      <c r="K59" s="257"/>
      <c r="L59" s="262"/>
      <c r="M59" s="262"/>
      <c r="N59" s="260">
        <f t="shared" si="0"/>
        <v>7</v>
      </c>
      <c r="O59" s="263"/>
    </row>
    <row r="60" spans="1:15" s="47" customFormat="1" ht="15" customHeight="1">
      <c r="A60" s="598"/>
      <c r="B60" s="77">
        <v>841906</v>
      </c>
      <c r="C60" s="85" t="s">
        <v>321</v>
      </c>
      <c r="D60" s="65"/>
      <c r="E60" s="65"/>
      <c r="F60" s="65"/>
      <c r="G60" s="64"/>
      <c r="H60" s="64">
        <f>SUM('6. Átadott pénzeszk.'!B22)</f>
        <v>11474</v>
      </c>
      <c r="I60" s="179">
        <f t="shared" si="1"/>
        <v>11474</v>
      </c>
      <c r="J60" s="64"/>
      <c r="K60" s="64"/>
      <c r="L60" s="178"/>
      <c r="M60" s="181"/>
      <c r="N60" s="182">
        <f t="shared" si="0"/>
        <v>11474</v>
      </c>
      <c r="O60" s="94"/>
    </row>
    <row r="61" spans="1:15" s="47" customFormat="1" ht="15" customHeight="1">
      <c r="A61" s="598"/>
      <c r="B61" s="135"/>
      <c r="C61" s="436" t="s">
        <v>420</v>
      </c>
      <c r="D61" s="257"/>
      <c r="E61" s="269"/>
      <c r="F61" s="257"/>
      <c r="G61" s="257"/>
      <c r="H61" s="257">
        <v>11474</v>
      </c>
      <c r="I61" s="370">
        <f>SUM(D61:H61)</f>
        <v>11474</v>
      </c>
      <c r="J61" s="257"/>
      <c r="K61" s="257"/>
      <c r="L61" s="262"/>
      <c r="M61" s="262"/>
      <c r="N61" s="260">
        <f t="shared" si="0"/>
        <v>11474</v>
      </c>
      <c r="O61" s="263"/>
    </row>
    <row r="62" spans="1:15" s="47" customFormat="1" ht="15" customHeight="1">
      <c r="A62" s="598"/>
      <c r="B62" s="135"/>
      <c r="C62" s="276" t="s">
        <v>381</v>
      </c>
      <c r="D62" s="280"/>
      <c r="E62" s="279"/>
      <c r="F62" s="281"/>
      <c r="G62" s="268"/>
      <c r="H62" s="268"/>
      <c r="I62" s="179">
        <f>SUM(D62:H62)</f>
        <v>0</v>
      </c>
      <c r="J62" s="268"/>
      <c r="K62" s="268"/>
      <c r="L62" s="277"/>
      <c r="M62" s="277"/>
      <c r="N62" s="278">
        <f t="shared" si="0"/>
        <v>0</v>
      </c>
      <c r="O62" s="279"/>
    </row>
    <row r="63" spans="1:15" s="47" customFormat="1" ht="15" customHeight="1">
      <c r="A63" s="598"/>
      <c r="B63" s="135"/>
      <c r="C63" s="436" t="s">
        <v>420</v>
      </c>
      <c r="D63" s="257"/>
      <c r="E63" s="269"/>
      <c r="F63" s="257"/>
      <c r="G63" s="257"/>
      <c r="H63" s="257">
        <v>50</v>
      </c>
      <c r="I63" s="370">
        <f>SUM(D63:H63)</f>
        <v>50</v>
      </c>
      <c r="J63" s="257"/>
      <c r="K63" s="257"/>
      <c r="L63" s="262"/>
      <c r="M63" s="262"/>
      <c r="N63" s="260">
        <f t="shared" si="0"/>
        <v>50</v>
      </c>
      <c r="O63" s="263"/>
    </row>
    <row r="64" spans="1:15" s="47" customFormat="1" ht="15" customHeight="1">
      <c r="A64" s="598"/>
      <c r="B64" s="135">
        <v>862101</v>
      </c>
      <c r="C64" s="137" t="s">
        <v>322</v>
      </c>
      <c r="D64" s="65"/>
      <c r="E64" s="65"/>
      <c r="F64" s="65"/>
      <c r="G64" s="64"/>
      <c r="H64" s="64">
        <f>SUM('6. Átadott pénzeszk.'!B27)</f>
        <v>140</v>
      </c>
      <c r="I64" s="179">
        <f>SUM(D64:H64)</f>
        <v>140</v>
      </c>
      <c r="J64" s="64"/>
      <c r="K64" s="64"/>
      <c r="L64" s="178"/>
      <c r="M64" s="181"/>
      <c r="N64" s="182">
        <f t="shared" si="0"/>
        <v>140</v>
      </c>
      <c r="O64" s="94"/>
    </row>
    <row r="65" spans="1:15" s="47" customFormat="1" ht="15" customHeight="1">
      <c r="A65" s="598"/>
      <c r="B65" s="135"/>
      <c r="C65" s="436" t="s">
        <v>420</v>
      </c>
      <c r="D65" s="257"/>
      <c r="E65" s="257"/>
      <c r="F65" s="257">
        <v>1164</v>
      </c>
      <c r="G65" s="257"/>
      <c r="H65" s="257">
        <v>140</v>
      </c>
      <c r="I65" s="370">
        <f t="shared" si="1"/>
        <v>1304</v>
      </c>
      <c r="J65" s="257"/>
      <c r="K65" s="257"/>
      <c r="L65" s="262"/>
      <c r="M65" s="262"/>
      <c r="N65" s="260">
        <f t="shared" si="0"/>
        <v>1304</v>
      </c>
      <c r="O65" s="263"/>
    </row>
    <row r="66" spans="1:15" s="47" customFormat="1" ht="15" customHeight="1">
      <c r="A66" s="598"/>
      <c r="B66" s="135"/>
      <c r="C66" s="283" t="s">
        <v>369</v>
      </c>
      <c r="D66" s="268"/>
      <c r="E66" s="268"/>
      <c r="F66" s="268"/>
      <c r="G66" s="268"/>
      <c r="H66" s="268"/>
      <c r="I66" s="285">
        <f t="shared" si="1"/>
        <v>0</v>
      </c>
      <c r="J66" s="268"/>
      <c r="K66" s="268"/>
      <c r="L66" s="277"/>
      <c r="M66" s="277"/>
      <c r="N66" s="182">
        <f t="shared" si="0"/>
        <v>0</v>
      </c>
      <c r="O66" s="279"/>
    </row>
    <row r="67" spans="1:15" s="47" customFormat="1" ht="15" customHeight="1">
      <c r="A67" s="598"/>
      <c r="B67" s="135"/>
      <c r="C67" s="256" t="s">
        <v>420</v>
      </c>
      <c r="D67" s="257"/>
      <c r="E67" s="257"/>
      <c r="F67" s="257"/>
      <c r="G67" s="257"/>
      <c r="H67" s="257"/>
      <c r="I67" s="257">
        <f t="shared" si="1"/>
        <v>0</v>
      </c>
      <c r="J67" s="257"/>
      <c r="K67" s="257"/>
      <c r="L67" s="262"/>
      <c r="M67" s="262"/>
      <c r="N67" s="260">
        <f t="shared" si="0"/>
        <v>0</v>
      </c>
      <c r="O67" s="263"/>
    </row>
    <row r="68" spans="1:15" s="47" customFormat="1" ht="15" customHeight="1">
      <c r="A68" s="598"/>
      <c r="B68" s="135">
        <v>862231</v>
      </c>
      <c r="C68" s="137" t="s">
        <v>323</v>
      </c>
      <c r="D68" s="65"/>
      <c r="E68" s="65"/>
      <c r="F68" s="65"/>
      <c r="G68" s="64"/>
      <c r="H68" s="64">
        <f>SUM('6. Átadott pénzeszk.'!B25)</f>
        <v>0</v>
      </c>
      <c r="I68" s="179">
        <f t="shared" si="1"/>
        <v>0</v>
      </c>
      <c r="J68" s="64"/>
      <c r="K68" s="64"/>
      <c r="L68" s="178"/>
      <c r="M68" s="181"/>
      <c r="N68" s="182">
        <f t="shared" si="0"/>
        <v>0</v>
      </c>
      <c r="O68" s="94"/>
    </row>
    <row r="69" spans="1:15" s="47" customFormat="1" ht="15" customHeight="1">
      <c r="A69" s="598"/>
      <c r="B69" s="135"/>
      <c r="C69" s="436" t="s">
        <v>420</v>
      </c>
      <c r="D69" s="257"/>
      <c r="E69" s="257"/>
      <c r="F69" s="257">
        <v>10</v>
      </c>
      <c r="G69" s="257"/>
      <c r="H69" s="257"/>
      <c r="I69" s="370">
        <f t="shared" si="1"/>
        <v>10</v>
      </c>
      <c r="J69" s="257"/>
      <c r="K69" s="257"/>
      <c r="L69" s="262"/>
      <c r="M69" s="262"/>
      <c r="N69" s="182">
        <f t="shared" si="0"/>
        <v>10</v>
      </c>
      <c r="O69" s="263"/>
    </row>
    <row r="70" spans="1:15" s="47" customFormat="1" ht="15" customHeight="1">
      <c r="A70" s="626"/>
      <c r="B70" s="135">
        <v>862301</v>
      </c>
      <c r="C70" s="137" t="s">
        <v>324</v>
      </c>
      <c r="D70" s="65"/>
      <c r="E70" s="65"/>
      <c r="F70" s="65"/>
      <c r="G70" s="64"/>
      <c r="H70" s="64">
        <f>SUM('6. Átadott pénzeszk.'!B26)</f>
        <v>100</v>
      </c>
      <c r="I70" s="179">
        <f t="shared" si="1"/>
        <v>100</v>
      </c>
      <c r="J70" s="64"/>
      <c r="K70" s="64"/>
      <c r="L70" s="178"/>
      <c r="M70" s="181"/>
      <c r="N70" s="182">
        <f t="shared" si="0"/>
        <v>100</v>
      </c>
      <c r="O70" s="94"/>
    </row>
    <row r="71" spans="1:15" s="47" customFormat="1" ht="15" customHeight="1">
      <c r="A71" s="254"/>
      <c r="B71" s="135"/>
      <c r="C71" s="436" t="s">
        <v>420</v>
      </c>
      <c r="D71" s="257"/>
      <c r="E71" s="257"/>
      <c r="F71" s="257"/>
      <c r="G71" s="257"/>
      <c r="H71" s="257">
        <v>100</v>
      </c>
      <c r="I71" s="370">
        <f t="shared" si="1"/>
        <v>100</v>
      </c>
      <c r="J71" s="257"/>
      <c r="K71" s="257"/>
      <c r="L71" s="262"/>
      <c r="M71" s="262"/>
      <c r="N71" s="260">
        <f t="shared" si="0"/>
        <v>100</v>
      </c>
      <c r="O71" s="263"/>
    </row>
    <row r="72" spans="1:15" s="47" customFormat="1" ht="24.75" customHeight="1">
      <c r="A72" s="202" t="s">
        <v>326</v>
      </c>
      <c r="B72" s="77">
        <v>882111</v>
      </c>
      <c r="C72" s="82" t="s">
        <v>327</v>
      </c>
      <c r="D72" s="65"/>
      <c r="E72" s="65"/>
      <c r="F72" s="65"/>
      <c r="G72" s="64">
        <f>SUM('5.3.szoc ell.könyvtár, közműv.'!C5)</f>
        <v>3500</v>
      </c>
      <c r="H72" s="64"/>
      <c r="I72" s="179">
        <f t="shared" si="1"/>
        <v>3500</v>
      </c>
      <c r="J72" s="64"/>
      <c r="K72" s="64"/>
      <c r="L72" s="178"/>
      <c r="M72" s="181"/>
      <c r="N72" s="182">
        <f t="shared" si="0"/>
        <v>3500</v>
      </c>
      <c r="O72" s="94"/>
    </row>
    <row r="73" spans="1:15" s="47" customFormat="1" ht="24.75" customHeight="1">
      <c r="A73" s="202"/>
      <c r="B73" s="77"/>
      <c r="C73" s="436" t="s">
        <v>420</v>
      </c>
      <c r="D73" s="257"/>
      <c r="E73" s="257"/>
      <c r="F73" s="257"/>
      <c r="G73" s="257">
        <v>1923</v>
      </c>
      <c r="H73" s="257"/>
      <c r="I73" s="370">
        <f t="shared" si="1"/>
        <v>1923</v>
      </c>
      <c r="J73" s="257"/>
      <c r="K73" s="257"/>
      <c r="L73" s="262"/>
      <c r="M73" s="262"/>
      <c r="N73" s="260">
        <f t="shared" si="0"/>
        <v>1923</v>
      </c>
      <c r="O73" s="263"/>
    </row>
    <row r="74" spans="1:15" s="47" customFormat="1" ht="15" customHeight="1">
      <c r="A74" s="597" t="s">
        <v>328</v>
      </c>
      <c r="B74" s="77">
        <v>841112</v>
      </c>
      <c r="C74" s="85" t="s">
        <v>329</v>
      </c>
      <c r="D74" s="65">
        <f>SUM('5.1.jogalkotás'!C13)</f>
        <v>4555</v>
      </c>
      <c r="E74" s="65">
        <f>SUM('5.1.jogalkotás'!C16)</f>
        <v>976</v>
      </c>
      <c r="F74" s="65">
        <v>5641</v>
      </c>
      <c r="G74" s="64">
        <f>SUM('5.1.jogalkotás'!C51)</f>
        <v>150</v>
      </c>
      <c r="H74" s="64"/>
      <c r="I74" s="179">
        <f t="shared" si="1"/>
        <v>11322</v>
      </c>
      <c r="J74" s="64"/>
      <c r="K74" s="64"/>
      <c r="L74" s="178">
        <f>SUM('3.Felh.'!B31)</f>
        <v>200</v>
      </c>
      <c r="M74" s="181">
        <f>SUM(L74)</f>
        <v>200</v>
      </c>
      <c r="N74" s="182">
        <f t="shared" si="0"/>
        <v>11522</v>
      </c>
      <c r="O74" s="94">
        <v>1</v>
      </c>
    </row>
    <row r="75" spans="1:15" s="47" customFormat="1" ht="15" customHeight="1">
      <c r="A75" s="598"/>
      <c r="B75" s="77"/>
      <c r="C75" s="436" t="s">
        <v>420</v>
      </c>
      <c r="D75" s="257">
        <v>4990</v>
      </c>
      <c r="E75" s="257">
        <v>1188</v>
      </c>
      <c r="F75" s="257">
        <v>4976</v>
      </c>
      <c r="G75" s="257"/>
      <c r="H75" s="257"/>
      <c r="I75" s="370">
        <f t="shared" si="1"/>
        <v>11154</v>
      </c>
      <c r="J75" s="257"/>
      <c r="K75" s="257">
        <v>301</v>
      </c>
      <c r="L75" s="262"/>
      <c r="M75" s="181">
        <f>SUM(K75)</f>
        <v>301</v>
      </c>
      <c r="N75" s="182">
        <f>SUM(I75+M75)</f>
        <v>11455</v>
      </c>
      <c r="O75" s="263"/>
    </row>
    <row r="76" spans="1:15" s="47" customFormat="1" ht="15" customHeight="1">
      <c r="A76" s="598"/>
      <c r="B76" s="77">
        <v>889923</v>
      </c>
      <c r="C76" s="82" t="s">
        <v>315</v>
      </c>
      <c r="D76" s="65"/>
      <c r="E76" s="65"/>
      <c r="F76" s="65"/>
      <c r="G76" s="64"/>
      <c r="H76" s="64">
        <f>SUM('6. Átadott pénzeszk.'!B12)</f>
        <v>79</v>
      </c>
      <c r="I76" s="179">
        <f t="shared" si="1"/>
        <v>79</v>
      </c>
      <c r="J76" s="64"/>
      <c r="K76" s="64"/>
      <c r="L76" s="178"/>
      <c r="M76" s="181"/>
      <c r="N76" s="182">
        <f t="shared" si="0"/>
        <v>79</v>
      </c>
      <c r="O76" s="94"/>
    </row>
    <row r="77" spans="1:15" s="47" customFormat="1" ht="15" customHeight="1">
      <c r="A77" s="598"/>
      <c r="B77" s="77"/>
      <c r="C77" s="256" t="s">
        <v>420</v>
      </c>
      <c r="D77" s="257"/>
      <c r="E77" s="257"/>
      <c r="F77" s="257"/>
      <c r="G77" s="257"/>
      <c r="H77" s="257"/>
      <c r="I77" s="257"/>
      <c r="J77" s="257"/>
      <c r="K77" s="257"/>
      <c r="L77" s="262"/>
      <c r="M77" s="262"/>
      <c r="N77" s="260"/>
      <c r="O77" s="263"/>
    </row>
    <row r="78" spans="1:15" s="47" customFormat="1" ht="15" customHeight="1">
      <c r="A78" s="598"/>
      <c r="B78" s="77">
        <v>889928</v>
      </c>
      <c r="C78" s="85" t="s">
        <v>330</v>
      </c>
      <c r="D78" s="65">
        <f>SUM('5.2.közs.gazd.'!C51)</f>
        <v>1452</v>
      </c>
      <c r="E78" s="65">
        <f>SUM('5.2.közs.gazd.'!C54)</f>
        <v>376</v>
      </c>
      <c r="F78" s="65">
        <f>SUM('5.2.közs.gazd.'!C68)</f>
        <v>1435</v>
      </c>
      <c r="G78" s="64"/>
      <c r="H78" s="64"/>
      <c r="I78" s="179">
        <f t="shared" si="1"/>
        <v>3263</v>
      </c>
      <c r="J78" s="64"/>
      <c r="K78" s="64"/>
      <c r="L78" s="178"/>
      <c r="M78" s="181"/>
      <c r="N78" s="182">
        <f t="shared" si="0"/>
        <v>3263</v>
      </c>
      <c r="O78" s="94">
        <v>1</v>
      </c>
    </row>
    <row r="79" spans="1:15" s="47" customFormat="1" ht="15" customHeight="1">
      <c r="A79" s="598"/>
      <c r="B79" s="77"/>
      <c r="C79" s="436" t="s">
        <v>420</v>
      </c>
      <c r="D79" s="265">
        <v>1594</v>
      </c>
      <c r="E79" s="265">
        <v>426</v>
      </c>
      <c r="F79" s="265">
        <v>1635</v>
      </c>
      <c r="G79" s="265"/>
      <c r="H79" s="265"/>
      <c r="I79" s="370">
        <f t="shared" si="1"/>
        <v>3655</v>
      </c>
      <c r="J79" s="265"/>
      <c r="K79" s="265"/>
      <c r="L79" s="270"/>
      <c r="M79" s="270"/>
      <c r="N79" s="260">
        <f t="shared" si="0"/>
        <v>3655</v>
      </c>
      <c r="O79" s="271"/>
    </row>
    <row r="80" spans="1:15" s="47" customFormat="1" ht="15" customHeight="1">
      <c r="A80" s="598"/>
      <c r="B80" s="77">
        <v>869031</v>
      </c>
      <c r="C80" s="211" t="s">
        <v>331</v>
      </c>
      <c r="D80" s="99"/>
      <c r="E80" s="99"/>
      <c r="F80" s="99"/>
      <c r="G80" s="136"/>
      <c r="H80" s="136">
        <f>SUM('6. Átadott pénzeszk.'!B17)</f>
        <v>639</v>
      </c>
      <c r="I80" s="179">
        <f t="shared" si="1"/>
        <v>639</v>
      </c>
      <c r="J80" s="136"/>
      <c r="K80" s="136"/>
      <c r="L80" s="136"/>
      <c r="M80" s="180"/>
      <c r="N80" s="182">
        <f t="shared" si="0"/>
        <v>639</v>
      </c>
      <c r="O80" s="100"/>
    </row>
    <row r="81" spans="1:15" s="47" customFormat="1" ht="15" customHeight="1">
      <c r="A81" s="598"/>
      <c r="B81" s="135"/>
      <c r="C81" s="436" t="s">
        <v>420</v>
      </c>
      <c r="D81" s="265"/>
      <c r="E81" s="265"/>
      <c r="F81" s="265"/>
      <c r="G81" s="265"/>
      <c r="H81" s="265">
        <v>639</v>
      </c>
      <c r="I81" s="370">
        <f t="shared" si="1"/>
        <v>639</v>
      </c>
      <c r="J81" s="265"/>
      <c r="K81" s="265"/>
      <c r="L81" s="265"/>
      <c r="M81" s="265"/>
      <c r="N81" s="260">
        <f t="shared" si="0"/>
        <v>639</v>
      </c>
      <c r="O81" s="271"/>
    </row>
    <row r="82" spans="1:15" s="47" customFormat="1" ht="15" customHeight="1">
      <c r="A82" s="598"/>
      <c r="B82" s="135">
        <v>841126</v>
      </c>
      <c r="C82" s="137" t="s">
        <v>332</v>
      </c>
      <c r="D82" s="99"/>
      <c r="E82" s="99"/>
      <c r="F82" s="99"/>
      <c r="G82" s="136"/>
      <c r="H82" s="136">
        <f>SUM('6. Átadott pénzeszk.'!B18)</f>
        <v>277</v>
      </c>
      <c r="I82" s="179">
        <f t="shared" si="1"/>
        <v>277</v>
      </c>
      <c r="J82" s="136"/>
      <c r="K82" s="136"/>
      <c r="L82" s="136"/>
      <c r="M82" s="180"/>
      <c r="N82" s="182">
        <f t="shared" si="0"/>
        <v>277</v>
      </c>
      <c r="O82" s="100"/>
    </row>
    <row r="83" spans="1:15" s="47" customFormat="1" ht="15" customHeight="1">
      <c r="A83" s="598"/>
      <c r="B83" s="135"/>
      <c r="C83" s="436" t="s">
        <v>420</v>
      </c>
      <c r="D83" s="265"/>
      <c r="E83" s="265"/>
      <c r="F83" s="265"/>
      <c r="G83" s="265"/>
      <c r="H83" s="265">
        <v>1293</v>
      </c>
      <c r="I83" s="370">
        <f t="shared" si="1"/>
        <v>1293</v>
      </c>
      <c r="J83" s="265"/>
      <c r="K83" s="265"/>
      <c r="L83" s="265"/>
      <c r="M83" s="265"/>
      <c r="N83" s="260">
        <f t="shared" si="0"/>
        <v>1293</v>
      </c>
      <c r="O83" s="271"/>
    </row>
    <row r="84" spans="1:15" s="47" customFormat="1" ht="15" customHeight="1">
      <c r="A84" s="598"/>
      <c r="B84" s="135">
        <v>890301</v>
      </c>
      <c r="C84" s="137" t="s">
        <v>325</v>
      </c>
      <c r="D84" s="99"/>
      <c r="E84" s="99"/>
      <c r="F84" s="99"/>
      <c r="G84" s="136"/>
      <c r="H84" s="136">
        <f>SUM('6. Átadott pénzeszk.'!B29)</f>
        <v>500</v>
      </c>
      <c r="I84" s="179">
        <f t="shared" si="1"/>
        <v>500</v>
      </c>
      <c r="J84" s="136"/>
      <c r="K84" s="136"/>
      <c r="L84" s="136"/>
      <c r="M84" s="180"/>
      <c r="N84" s="182">
        <f t="shared" si="0"/>
        <v>500</v>
      </c>
      <c r="O84" s="100"/>
    </row>
    <row r="85" spans="1:15" s="47" customFormat="1" ht="15" customHeight="1">
      <c r="A85" s="254"/>
      <c r="B85" s="135"/>
      <c r="C85" s="436" t="s">
        <v>420</v>
      </c>
      <c r="D85" s="265"/>
      <c r="E85" s="265"/>
      <c r="F85" s="265"/>
      <c r="G85" s="265"/>
      <c r="H85" s="265">
        <v>717</v>
      </c>
      <c r="I85" s="370">
        <f t="shared" si="1"/>
        <v>717</v>
      </c>
      <c r="J85" s="265"/>
      <c r="K85" s="265"/>
      <c r="L85" s="265"/>
      <c r="M85" s="265"/>
      <c r="N85" s="260">
        <f t="shared" si="0"/>
        <v>717</v>
      </c>
      <c r="O85" s="271"/>
    </row>
    <row r="86" spans="1:15" s="47" customFormat="1" ht="15" customHeight="1" thickBot="1">
      <c r="A86" s="208"/>
      <c r="B86" s="135">
        <v>890442</v>
      </c>
      <c r="C86" s="137" t="s">
        <v>339</v>
      </c>
      <c r="D86" s="65">
        <f>SUM('5.3.szoc ell.könyvtár, közműv.'!C62)</f>
        <v>576</v>
      </c>
      <c r="E86" s="99">
        <f>SUM('5.3.szoc ell.könyvtár, közműv.'!C63)</f>
        <v>156</v>
      </c>
      <c r="F86" s="65"/>
      <c r="G86" s="136"/>
      <c r="H86" s="64"/>
      <c r="I86" s="179">
        <f t="shared" si="1"/>
        <v>732</v>
      </c>
      <c r="J86" s="64"/>
      <c r="K86" s="64"/>
      <c r="L86" s="136"/>
      <c r="M86" s="179"/>
      <c r="N86" s="182">
        <f t="shared" si="0"/>
        <v>732</v>
      </c>
      <c r="O86" s="100">
        <v>1</v>
      </c>
    </row>
    <row r="87" spans="1:15" s="47" customFormat="1" ht="15" customHeight="1" thickBot="1">
      <c r="A87" s="272"/>
      <c r="B87" s="273"/>
      <c r="C87" s="436" t="s">
        <v>420</v>
      </c>
      <c r="D87" s="270">
        <v>657</v>
      </c>
      <c r="E87" s="274">
        <v>89</v>
      </c>
      <c r="F87" s="270">
        <v>5</v>
      </c>
      <c r="G87" s="274"/>
      <c r="H87" s="270"/>
      <c r="I87" s="370">
        <f t="shared" si="1"/>
        <v>751</v>
      </c>
      <c r="J87" s="270"/>
      <c r="K87" s="270"/>
      <c r="L87" s="274"/>
      <c r="M87" s="270"/>
      <c r="N87" s="260">
        <f t="shared" si="0"/>
        <v>751</v>
      </c>
      <c r="O87" s="275"/>
    </row>
    <row r="88" spans="1:15" s="47" customFormat="1" ht="30" customHeight="1" thickBot="1">
      <c r="A88" s="286" t="s">
        <v>24</v>
      </c>
      <c r="B88" s="287"/>
      <c r="C88" s="287"/>
      <c r="D88" s="288">
        <f>SUM(D10+D12+D14+D16+D18+D20+D22+D24+D26+D28+D30+D32+D36+D38+D40+D42+D44+D46+D48+D50+D52+D54+D56+D58+D54+D62+D64+D66+D68+D70+D72+D74+D76+D78+D80+D82+D84+D86)</f>
        <v>11191</v>
      </c>
      <c r="E88" s="288">
        <f>SUM(E10+E12+E14+E16+E18+E20+E22+E24+E26+E28+E30+E32+E36+E38+E40+E42+E44+E46+E48+E50+E52+E54+E56+E58+E54+E62+E64+E66+E68+E70+E72+E74+E76+E78+E80+E82+E84+E86)</f>
        <v>2704</v>
      </c>
      <c r="F88" s="288">
        <f>SUM(F10+F12+F14+F16+F18+F20+F22+F24+F26+F28+F30+F32+F36+F38+F40+F42+F44+F46+F48+F50+F52+F54+F56+F58+F54+F62+F64+F66+F68+F70+F72+F74+F76+F78+F80+F82+F84+F86)</f>
        <v>19623</v>
      </c>
      <c r="G88" s="288">
        <f>SUM(G10+G12+G14+G16+G18+G20+G22+G24+G26+G28+G30+G32+G36+G38+G40+G42+G44+G46+G48+G50+G52+G54+G56+G58+G54+G62+G64+G66+G68+G70+G72+G74+G76+G78+G80+G82+G84+G86)</f>
        <v>5790</v>
      </c>
      <c r="H88" s="288">
        <f aca="true" t="shared" si="2" ref="H88:N88">SUM(H10+H12+H14+H16+H18+H20+H22+H24+H26+H28+H30+H32+H36+H38+H40+H42+H44+H46+H48+H50+H52+H54+H56+H58+H60+H62+H64+H66+H68+H70+H72+H74+H76+H78+H80+H82+H84+H86)</f>
        <v>16998</v>
      </c>
      <c r="I88" s="288">
        <f t="shared" si="2"/>
        <v>56306</v>
      </c>
      <c r="J88" s="288">
        <f t="shared" si="2"/>
        <v>0</v>
      </c>
      <c r="K88" s="288">
        <f t="shared" si="2"/>
        <v>0</v>
      </c>
      <c r="L88" s="288">
        <f t="shared" si="2"/>
        <v>200</v>
      </c>
      <c r="M88" s="288">
        <f t="shared" si="2"/>
        <v>200</v>
      </c>
      <c r="N88" s="288">
        <f t="shared" si="2"/>
        <v>56506</v>
      </c>
      <c r="O88" s="290">
        <f>SUM(O10:O86)</f>
        <v>6</v>
      </c>
    </row>
    <row r="89" spans="1:15" ht="15.75">
      <c r="A89" s="289"/>
      <c r="B89" s="289"/>
      <c r="C89" s="289"/>
      <c r="D89" s="292"/>
      <c r="E89" s="289"/>
      <c r="F89" s="289"/>
      <c r="G89" s="289"/>
      <c r="H89" s="289"/>
      <c r="I89" s="289">
        <f>SUM(D88:H88)</f>
        <v>56306</v>
      </c>
      <c r="J89" s="289"/>
      <c r="K89" s="289"/>
      <c r="L89" s="289"/>
      <c r="M89" s="289"/>
      <c r="N89" s="291">
        <f>SUM(I88+M88)</f>
        <v>56506</v>
      </c>
      <c r="O89" s="93"/>
    </row>
    <row r="90" spans="1:15" ht="13.5" thickBot="1">
      <c r="A90" s="289"/>
      <c r="B90" s="289"/>
      <c r="C90" s="357" t="s">
        <v>386</v>
      </c>
      <c r="D90" s="353"/>
      <c r="E90" s="357"/>
      <c r="F90" s="357"/>
      <c r="G90" s="357"/>
      <c r="H90" s="357">
        <v>-353</v>
      </c>
      <c r="I90" s="357">
        <v>-353</v>
      </c>
      <c r="J90" s="357"/>
      <c r="K90" s="357"/>
      <c r="L90" s="357"/>
      <c r="M90" s="357"/>
      <c r="N90" s="359">
        <v>-353</v>
      </c>
      <c r="O90" s="360"/>
    </row>
    <row r="91" spans="1:15" ht="24.75" customHeight="1" thickBot="1">
      <c r="A91" s="289"/>
      <c r="B91" s="356"/>
      <c r="C91" s="256" t="s">
        <v>420</v>
      </c>
      <c r="D91" s="358">
        <f aca="true" t="shared" si="3" ref="D91:I91">SUM(D11+D13+D15+D17+D19+D21+D23+D25+D27+D29+D31+D33+D35+D37+D39+D41+D43+D45+D47+D49+D51+D53+D55+D57+D59+D61+D63+D65+D67+D69+D71+D73+D75+D77+D79+D81+D83+D85+D87+D90)</f>
        <v>12471</v>
      </c>
      <c r="E91" s="358">
        <f t="shared" si="3"/>
        <v>2744</v>
      </c>
      <c r="F91" s="358">
        <f t="shared" si="3"/>
        <v>17942</v>
      </c>
      <c r="G91" s="358">
        <f t="shared" si="3"/>
        <v>4652</v>
      </c>
      <c r="H91" s="358">
        <f t="shared" si="3"/>
        <v>16921</v>
      </c>
      <c r="I91" s="358">
        <f t="shared" si="3"/>
        <v>54730</v>
      </c>
      <c r="J91" s="358">
        <f>SUM(J11+J13+J15+J17+J19+J21+J23+J25+J27+J29+J31+J33+J37+J39+J41+J43+J45+J47+J49+J51+J53+J55+J57+J59+J61+J63+J65+J67+J69+J71+J73+J75+J77+J79+J81+J83+J85+J87+J90)</f>
        <v>0</v>
      </c>
      <c r="K91" s="358">
        <f>SUM(K11+K13+K15+K17+K19+K21+K23+K25+K27+K29+K31+K33+K37+K39+K41+K43+K45+K47+K49+K51+K53+K55+K57+K59+K61+K63+K65+K67+K69+K71+K73+K75+K77+K79+K81+K83+K85+K87+K90)</f>
        <v>301</v>
      </c>
      <c r="L91" s="358">
        <f>SUM(L11+L13+L15+L17+L19+L21+L23+L25+L27+L29+L31+L33+L37+L39+L41+L43+L45+L47+L49+L51+L53+L55+L57+L59+L61+L63+L65+L67+L69+L71+L73+L75+L77+L79+L81+L83+L85+L87+L90)</f>
        <v>0</v>
      </c>
      <c r="M91" s="358">
        <f>SUM(M11+M13+M15+M17+M19+M21+M23+M25+M27+M29+M31+M33+M37+M39+M41+M43+M45+M47+M49+M51+M53+M55+M57+M59+M61+M63+M65+M67+M69+M71+M73+M75+M77+M79+M81+M83+M85+M87+M90)</f>
        <v>301</v>
      </c>
      <c r="N91" s="358">
        <f>SUM(N11+N13+N15+N17+N19+N21+N23+N25+N27+N29+N31+N33+N35+N37+N39+N41+N43+N45+N47+N49+N51+N53+N55+N57+N59+N61+N63+N65+N67+N69+N71+N73+N75+N77+N79+N81+N83+N85+N87+N90)</f>
        <v>55031</v>
      </c>
      <c r="O91" s="362"/>
    </row>
  </sheetData>
  <sheetProtection/>
  <mergeCells count="12">
    <mergeCell ref="O5:O8"/>
    <mergeCell ref="D6:I6"/>
    <mergeCell ref="J6:M6"/>
    <mergeCell ref="N6:N8"/>
    <mergeCell ref="J8:K8"/>
    <mergeCell ref="A10:A70"/>
    <mergeCell ref="A74:A84"/>
    <mergeCell ref="A2:N2"/>
    <mergeCell ref="A5:A8"/>
    <mergeCell ref="B5:B8"/>
    <mergeCell ref="C5:C8"/>
    <mergeCell ref="D5:N5"/>
  </mergeCells>
  <printOptions horizontalCentered="1"/>
  <pageMargins left="0.15748031496062992" right="0.15748031496062992" top="0.23" bottom="0.16" header="0.22" footer="0.11811023622047245"/>
  <pageSetup horizontalDpi="300" verticalDpi="300" orientation="landscape" paperSize="9" scale="63" r:id="rId1"/>
  <rowBreaks count="1" manualBreakCount="1">
    <brk id="4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zoomScalePageLayoutView="0" workbookViewId="0" topLeftCell="A1">
      <selection activeCell="K1" sqref="K1"/>
    </sheetView>
  </sheetViews>
  <sheetFormatPr defaultColWidth="9.00390625" defaultRowHeight="12.75"/>
  <cols>
    <col min="1" max="1" width="52.625" style="0" customWidth="1"/>
    <col min="2" max="2" width="17.875" style="164" hidden="1" customWidth="1"/>
    <col min="3" max="3" width="15.625" style="0" customWidth="1"/>
    <col min="4" max="4" width="9.125" style="0" hidden="1" customWidth="1"/>
    <col min="5" max="5" width="7.125" style="0" hidden="1" customWidth="1"/>
    <col min="6" max="9" width="0" style="0" hidden="1" customWidth="1"/>
    <col min="10" max="10" width="15.125" style="0" customWidth="1"/>
    <col min="11" max="11" width="14.875" style="0" customWidth="1"/>
    <col min="12" max="12" width="6.375" style="0" customWidth="1"/>
  </cols>
  <sheetData>
    <row r="1" spans="1:11" ht="12.75">
      <c r="A1" s="139"/>
      <c r="B1" s="157"/>
      <c r="C1" s="16"/>
      <c r="D1" s="16"/>
      <c r="E1" s="16"/>
      <c r="F1" s="16"/>
      <c r="G1" s="16"/>
      <c r="H1" s="16"/>
      <c r="I1" s="16"/>
      <c r="J1" s="16"/>
      <c r="K1" s="201" t="s">
        <v>519</v>
      </c>
    </row>
    <row r="2" spans="1:11" ht="12.75">
      <c r="A2" s="9"/>
      <c r="B2" s="157"/>
      <c r="C2" s="16"/>
      <c r="D2" s="16"/>
      <c r="E2" s="16"/>
      <c r="F2" s="16"/>
      <c r="G2" s="16"/>
      <c r="H2" s="16"/>
      <c r="I2" s="16"/>
      <c r="J2" s="16"/>
      <c r="K2" s="157"/>
    </row>
    <row r="3" spans="1:11" ht="15.75">
      <c r="A3" s="140" t="s">
        <v>162</v>
      </c>
      <c r="B3" s="157"/>
      <c r="C3" s="16"/>
      <c r="D3" s="16"/>
      <c r="E3" s="16"/>
      <c r="F3" s="16"/>
      <c r="G3" s="16"/>
      <c r="H3" s="16"/>
      <c r="I3" s="16"/>
      <c r="J3" s="16"/>
      <c r="K3" s="157"/>
    </row>
    <row r="4" spans="1:11" ht="15.75">
      <c r="A4" s="140" t="s">
        <v>231</v>
      </c>
      <c r="B4" s="157"/>
      <c r="C4" s="16"/>
      <c r="D4" s="16"/>
      <c r="E4" s="16"/>
      <c r="F4" s="16"/>
      <c r="G4" s="16"/>
      <c r="H4" s="16"/>
      <c r="I4" s="16"/>
      <c r="J4" s="16"/>
      <c r="K4" s="157"/>
    </row>
    <row r="5" spans="1:11" ht="16.5" thickBot="1">
      <c r="A5" s="140"/>
      <c r="B5" s="157"/>
      <c r="C5" s="16"/>
      <c r="D5" s="16"/>
      <c r="E5" s="16"/>
      <c r="F5" s="16"/>
      <c r="G5" s="16"/>
      <c r="H5" s="16"/>
      <c r="I5" s="16"/>
      <c r="J5" s="16"/>
      <c r="K5" s="201" t="s">
        <v>1</v>
      </c>
    </row>
    <row r="6" spans="1:12" ht="50.25" customHeight="1" thickBot="1">
      <c r="A6" s="141" t="s">
        <v>34</v>
      </c>
      <c r="B6" s="389" t="s">
        <v>163</v>
      </c>
      <c r="C6" s="389" t="s">
        <v>74</v>
      </c>
      <c r="D6" s="402"/>
      <c r="E6" s="402"/>
      <c r="F6" s="402"/>
      <c r="G6" s="402"/>
      <c r="H6" s="402"/>
      <c r="I6" s="402"/>
      <c r="J6" s="390" t="s">
        <v>366</v>
      </c>
      <c r="K6" s="391" t="s">
        <v>418</v>
      </c>
      <c r="L6" s="545" t="s">
        <v>494</v>
      </c>
    </row>
    <row r="7" spans="1:12" ht="12" customHeight="1">
      <c r="A7" s="119" t="s">
        <v>164</v>
      </c>
      <c r="B7" s="158">
        <v>3250</v>
      </c>
      <c r="C7" s="134">
        <v>2644</v>
      </c>
      <c r="F7">
        <v>270600</v>
      </c>
      <c r="G7" s="6">
        <v>1624</v>
      </c>
      <c r="H7">
        <v>1020</v>
      </c>
      <c r="I7">
        <f>SUM(G7:H7)</f>
        <v>2644</v>
      </c>
      <c r="J7" s="250">
        <v>2644</v>
      </c>
      <c r="K7" s="134">
        <v>2977</v>
      </c>
      <c r="L7" s="546">
        <f>(K7/J7)*100</f>
        <v>112.59455370650528</v>
      </c>
    </row>
    <row r="8" spans="1:12" ht="12" customHeight="1">
      <c r="A8" s="119" t="s">
        <v>165</v>
      </c>
      <c r="B8" s="158">
        <v>600</v>
      </c>
      <c r="C8" s="118">
        <v>600</v>
      </c>
      <c r="F8">
        <v>54100</v>
      </c>
      <c r="G8" s="6">
        <v>325</v>
      </c>
      <c r="H8">
        <v>306</v>
      </c>
      <c r="I8">
        <f>SUM(G8:H8)</f>
        <v>631</v>
      </c>
      <c r="J8" s="118">
        <v>600</v>
      </c>
      <c r="K8" s="3">
        <v>600</v>
      </c>
      <c r="L8" s="546">
        <f aca="true" t="shared" si="0" ref="L8:L52">(K8/J8)*100</f>
        <v>100</v>
      </c>
    </row>
    <row r="9" spans="1:12" ht="12" customHeight="1">
      <c r="A9" s="120" t="s">
        <v>282</v>
      </c>
      <c r="B9" s="159">
        <v>710</v>
      </c>
      <c r="C9" s="118">
        <v>631</v>
      </c>
      <c r="G9" s="6"/>
      <c r="J9" s="118">
        <v>631</v>
      </c>
      <c r="K9" s="3">
        <v>605</v>
      </c>
      <c r="L9" s="546">
        <f t="shared" si="0"/>
        <v>95.8795562599049</v>
      </c>
    </row>
    <row r="10" spans="1:12" ht="12" customHeight="1">
      <c r="A10" s="120" t="s">
        <v>283</v>
      </c>
      <c r="B10" s="159"/>
      <c r="C10" s="118">
        <v>60</v>
      </c>
      <c r="J10" s="118">
        <v>60</v>
      </c>
      <c r="K10" s="3">
        <v>98</v>
      </c>
      <c r="L10" s="546">
        <f t="shared" si="0"/>
        <v>163.33333333333334</v>
      </c>
    </row>
    <row r="11" spans="1:12" ht="12" customHeight="1">
      <c r="A11" s="120" t="s">
        <v>144</v>
      </c>
      <c r="B11" s="159">
        <v>200</v>
      </c>
      <c r="C11" s="118">
        <v>480</v>
      </c>
      <c r="G11" s="6"/>
      <c r="H11">
        <v>714</v>
      </c>
      <c r="J11" s="118">
        <v>480</v>
      </c>
      <c r="K11" s="3">
        <v>582</v>
      </c>
      <c r="L11" s="546">
        <f t="shared" si="0"/>
        <v>121.24999999999999</v>
      </c>
    </row>
    <row r="12" spans="1:12" ht="12.75">
      <c r="A12" s="120" t="s">
        <v>345</v>
      </c>
      <c r="B12" s="159">
        <v>480</v>
      </c>
      <c r="C12" s="118">
        <v>140</v>
      </c>
      <c r="G12" s="6">
        <v>262</v>
      </c>
      <c r="J12" s="118">
        <v>140</v>
      </c>
      <c r="K12" s="3">
        <v>128</v>
      </c>
      <c r="L12" s="546">
        <f t="shared" si="0"/>
        <v>91.42857142857143</v>
      </c>
    </row>
    <row r="13" spans="1:12" ht="12" customHeight="1">
      <c r="A13" s="121" t="s">
        <v>30</v>
      </c>
      <c r="B13" s="160">
        <f>SUM(B7:B12)</f>
        <v>5240</v>
      </c>
      <c r="C13" s="142">
        <f>SUM(C7:C12)</f>
        <v>4555</v>
      </c>
      <c r="D13">
        <v>4959</v>
      </c>
      <c r="J13" s="142">
        <f>SUM(J7:J12)</f>
        <v>4555</v>
      </c>
      <c r="K13" s="142">
        <f>SUM(K7:K12)</f>
        <v>4990</v>
      </c>
      <c r="L13" s="546">
        <f t="shared" si="0"/>
        <v>109.54994511525796</v>
      </c>
    </row>
    <row r="14" spans="1:12" ht="12" customHeight="1">
      <c r="A14" s="120" t="s">
        <v>284</v>
      </c>
      <c r="B14" s="161">
        <v>1500</v>
      </c>
      <c r="C14" s="165">
        <v>976</v>
      </c>
      <c r="J14" s="165">
        <v>976</v>
      </c>
      <c r="K14" s="3">
        <v>1142</v>
      </c>
      <c r="L14" s="546">
        <f t="shared" si="0"/>
        <v>117.00819672131149</v>
      </c>
    </row>
    <row r="15" spans="1:12" ht="12" customHeight="1">
      <c r="A15" s="120" t="s">
        <v>356</v>
      </c>
      <c r="B15" s="161"/>
      <c r="C15" s="165"/>
      <c r="J15" s="165"/>
      <c r="K15" s="3">
        <v>46</v>
      </c>
      <c r="L15" s="546"/>
    </row>
    <row r="16" spans="1:12" ht="12" customHeight="1">
      <c r="A16" s="121" t="s">
        <v>166</v>
      </c>
      <c r="B16" s="160">
        <f>SUM(B14:B14)</f>
        <v>1500</v>
      </c>
      <c r="C16" s="142">
        <f>SUM(C14)</f>
        <v>976</v>
      </c>
      <c r="D16">
        <v>1299</v>
      </c>
      <c r="J16" s="142">
        <f>SUM(J14)</f>
        <v>976</v>
      </c>
      <c r="K16" s="142">
        <f>SUM(K14+K15)</f>
        <v>1188</v>
      </c>
      <c r="L16" s="546">
        <f t="shared" si="0"/>
        <v>121.72131147540983</v>
      </c>
    </row>
    <row r="17" spans="1:12" ht="12" customHeight="1">
      <c r="A17" s="120" t="s">
        <v>167</v>
      </c>
      <c r="B17" s="159">
        <v>150</v>
      </c>
      <c r="C17" s="118">
        <v>100</v>
      </c>
      <c r="D17">
        <v>109</v>
      </c>
      <c r="J17" s="118">
        <v>100</v>
      </c>
      <c r="K17" s="363">
        <v>46</v>
      </c>
      <c r="L17" s="546">
        <f t="shared" si="0"/>
        <v>46</v>
      </c>
    </row>
    <row r="18" spans="1:12" ht="12" customHeight="1">
      <c r="A18" s="120" t="s">
        <v>168</v>
      </c>
      <c r="B18" s="159">
        <v>10</v>
      </c>
      <c r="C18" s="118">
        <v>0</v>
      </c>
      <c r="E18">
        <v>-10</v>
      </c>
      <c r="J18" s="118">
        <v>0</v>
      </c>
      <c r="K18" s="363"/>
      <c r="L18" s="546"/>
    </row>
    <row r="19" spans="1:12" ht="12" customHeight="1">
      <c r="A19" s="120" t="s">
        <v>145</v>
      </c>
      <c r="B19" s="159">
        <v>50</v>
      </c>
      <c r="C19" s="118">
        <v>20</v>
      </c>
      <c r="D19">
        <v>51</v>
      </c>
      <c r="J19" s="118">
        <v>20</v>
      </c>
      <c r="K19" s="363"/>
      <c r="L19" s="546"/>
    </row>
    <row r="20" spans="1:12" ht="12" customHeight="1">
      <c r="A20" s="120" t="s">
        <v>169</v>
      </c>
      <c r="B20" s="159">
        <v>100</v>
      </c>
      <c r="C20" s="118">
        <v>100</v>
      </c>
      <c r="D20">
        <v>196</v>
      </c>
      <c r="J20" s="118">
        <v>100</v>
      </c>
      <c r="K20" s="363">
        <v>18</v>
      </c>
      <c r="L20" s="546">
        <f t="shared" si="0"/>
        <v>18</v>
      </c>
    </row>
    <row r="21" spans="1:12" ht="12" customHeight="1">
      <c r="A21" s="120" t="s">
        <v>171</v>
      </c>
      <c r="B21" s="159">
        <v>100</v>
      </c>
      <c r="C21" s="118">
        <v>150</v>
      </c>
      <c r="D21">
        <v>71</v>
      </c>
      <c r="E21">
        <v>50</v>
      </c>
      <c r="J21" s="118">
        <v>150</v>
      </c>
      <c r="K21" s="363">
        <v>373</v>
      </c>
      <c r="L21" s="546">
        <f t="shared" si="0"/>
        <v>248.66666666666669</v>
      </c>
    </row>
    <row r="22" spans="1:12" ht="12" customHeight="1">
      <c r="A22" s="120" t="s">
        <v>32</v>
      </c>
      <c r="B22" s="159">
        <v>400</v>
      </c>
      <c r="C22" s="118">
        <v>250</v>
      </c>
      <c r="D22">
        <v>275</v>
      </c>
      <c r="J22" s="118">
        <v>250</v>
      </c>
      <c r="K22" s="363">
        <v>233</v>
      </c>
      <c r="L22" s="546">
        <f t="shared" si="0"/>
        <v>93.2</v>
      </c>
    </row>
    <row r="23" spans="1:12" ht="12" customHeight="1">
      <c r="A23" s="120" t="s">
        <v>172</v>
      </c>
      <c r="B23" s="159">
        <v>50</v>
      </c>
      <c r="C23" s="118">
        <v>50</v>
      </c>
      <c r="D23">
        <v>39</v>
      </c>
      <c r="J23" s="118">
        <v>50</v>
      </c>
      <c r="K23" s="363">
        <v>148</v>
      </c>
      <c r="L23" s="546">
        <f t="shared" si="0"/>
        <v>296</v>
      </c>
    </row>
    <row r="24" spans="1:12" ht="12" customHeight="1">
      <c r="A24" s="120" t="s">
        <v>227</v>
      </c>
      <c r="B24" s="159"/>
      <c r="C24" s="118"/>
      <c r="J24" s="118"/>
      <c r="K24" s="363">
        <v>30</v>
      </c>
      <c r="L24" s="546"/>
    </row>
    <row r="25" spans="1:12" ht="12" customHeight="1">
      <c r="A25" s="120" t="s">
        <v>146</v>
      </c>
      <c r="B25" s="159">
        <v>650</v>
      </c>
      <c r="C25" s="118">
        <v>650</v>
      </c>
      <c r="D25">
        <v>618</v>
      </c>
      <c r="J25" s="118">
        <v>650</v>
      </c>
      <c r="K25" s="363">
        <v>253</v>
      </c>
      <c r="L25" s="546">
        <f t="shared" si="0"/>
        <v>38.92307692307692</v>
      </c>
    </row>
    <row r="26" spans="1:12" ht="12" customHeight="1">
      <c r="A26" s="120" t="s">
        <v>147</v>
      </c>
      <c r="B26" s="159">
        <v>1500</v>
      </c>
      <c r="C26" s="118">
        <v>1000</v>
      </c>
      <c r="D26">
        <v>1342</v>
      </c>
      <c r="J26" s="118">
        <v>1000</v>
      </c>
      <c r="K26" s="363">
        <v>442</v>
      </c>
      <c r="L26" s="546">
        <f t="shared" si="0"/>
        <v>44.2</v>
      </c>
    </row>
    <row r="27" spans="1:12" ht="12" customHeight="1">
      <c r="A27" s="120" t="s">
        <v>33</v>
      </c>
      <c r="B27" s="159">
        <v>100</v>
      </c>
      <c r="C27" s="118">
        <v>100</v>
      </c>
      <c r="D27">
        <v>73</v>
      </c>
      <c r="J27" s="118">
        <v>100</v>
      </c>
      <c r="K27" s="363">
        <v>99</v>
      </c>
      <c r="L27" s="546">
        <f t="shared" si="0"/>
        <v>99</v>
      </c>
    </row>
    <row r="28" spans="1:12" ht="12" customHeight="1">
      <c r="A28" s="120" t="s">
        <v>157</v>
      </c>
      <c r="B28" s="159">
        <v>150</v>
      </c>
      <c r="C28" s="118">
        <v>100</v>
      </c>
      <c r="D28">
        <v>130</v>
      </c>
      <c r="J28" s="118">
        <v>100</v>
      </c>
      <c r="K28" s="363">
        <v>386</v>
      </c>
      <c r="L28" s="546">
        <f t="shared" si="0"/>
        <v>386</v>
      </c>
    </row>
    <row r="29" spans="1:12" ht="12" customHeight="1">
      <c r="A29" s="120" t="s">
        <v>148</v>
      </c>
      <c r="B29" s="159">
        <v>50</v>
      </c>
      <c r="C29" s="118">
        <v>60</v>
      </c>
      <c r="D29">
        <v>33</v>
      </c>
      <c r="J29" s="118">
        <v>60</v>
      </c>
      <c r="K29" s="363">
        <v>37</v>
      </c>
      <c r="L29" s="546">
        <f t="shared" si="0"/>
        <v>61.66666666666667</v>
      </c>
    </row>
    <row r="30" spans="1:12" ht="12" customHeight="1">
      <c r="A30" s="120" t="s">
        <v>45</v>
      </c>
      <c r="B30" s="159">
        <v>150</v>
      </c>
      <c r="C30" s="118">
        <v>50</v>
      </c>
      <c r="D30">
        <v>162</v>
      </c>
      <c r="J30" s="118">
        <v>50</v>
      </c>
      <c r="K30" s="363">
        <v>34</v>
      </c>
      <c r="L30" s="546">
        <f t="shared" si="0"/>
        <v>68</v>
      </c>
    </row>
    <row r="31" spans="1:12" ht="12" customHeight="1">
      <c r="A31" s="120" t="s">
        <v>173</v>
      </c>
      <c r="B31" s="159">
        <v>20</v>
      </c>
      <c r="C31" s="118">
        <v>20</v>
      </c>
      <c r="J31" s="118">
        <v>20</v>
      </c>
      <c r="K31" s="363">
        <v>3</v>
      </c>
      <c r="L31" s="546">
        <f t="shared" si="0"/>
        <v>15</v>
      </c>
    </row>
    <row r="32" spans="1:12" ht="12" customHeight="1">
      <c r="A32" s="120" t="s">
        <v>419</v>
      </c>
      <c r="B32" s="159"/>
      <c r="C32" s="118"/>
      <c r="J32" s="118"/>
      <c r="K32" s="363">
        <v>52</v>
      </c>
      <c r="L32" s="546"/>
    </row>
    <row r="33" spans="1:12" ht="12" customHeight="1">
      <c r="A33" s="120" t="s">
        <v>174</v>
      </c>
      <c r="B33" s="159"/>
      <c r="C33" s="118">
        <v>40</v>
      </c>
      <c r="J33" s="118">
        <v>40</v>
      </c>
      <c r="K33" s="363">
        <v>45</v>
      </c>
      <c r="L33" s="546">
        <f t="shared" si="0"/>
        <v>112.5</v>
      </c>
    </row>
    <row r="34" spans="1:12" ht="12" customHeight="1">
      <c r="A34" s="120" t="s">
        <v>175</v>
      </c>
      <c r="B34" s="159">
        <v>1300</v>
      </c>
      <c r="C34" s="118">
        <v>1100</v>
      </c>
      <c r="D34">
        <v>1193</v>
      </c>
      <c r="J34" s="118">
        <v>1100</v>
      </c>
      <c r="K34" s="363">
        <v>640</v>
      </c>
      <c r="L34" s="546">
        <f t="shared" si="0"/>
        <v>58.18181818181818</v>
      </c>
    </row>
    <row r="35" spans="1:12" ht="12" customHeight="1">
      <c r="A35" s="120" t="s">
        <v>176</v>
      </c>
      <c r="B35" s="159">
        <v>100</v>
      </c>
      <c r="C35" s="118">
        <v>100</v>
      </c>
      <c r="D35">
        <v>174</v>
      </c>
      <c r="J35" s="118">
        <v>100</v>
      </c>
      <c r="K35" s="363">
        <v>77</v>
      </c>
      <c r="L35" s="546">
        <f t="shared" si="0"/>
        <v>77</v>
      </c>
    </row>
    <row r="36" spans="1:12" ht="12" customHeight="1">
      <c r="A36" s="120" t="s">
        <v>178</v>
      </c>
      <c r="B36" s="159">
        <v>200</v>
      </c>
      <c r="C36" s="118">
        <v>50</v>
      </c>
      <c r="D36">
        <v>211</v>
      </c>
      <c r="J36" s="118">
        <v>50</v>
      </c>
      <c r="K36" s="363">
        <v>298</v>
      </c>
      <c r="L36" s="546">
        <f t="shared" si="0"/>
        <v>596</v>
      </c>
    </row>
    <row r="37" spans="1:12" ht="12" customHeight="1">
      <c r="A37" s="120" t="s">
        <v>150</v>
      </c>
      <c r="B37" s="159">
        <v>250</v>
      </c>
      <c r="C37" s="118">
        <v>250</v>
      </c>
      <c r="D37">
        <v>254</v>
      </c>
      <c r="J37" s="118">
        <v>250</v>
      </c>
      <c r="K37" s="363">
        <v>335</v>
      </c>
      <c r="L37" s="546">
        <f t="shared" si="0"/>
        <v>134</v>
      </c>
    </row>
    <row r="38" spans="1:12" ht="12" customHeight="1">
      <c r="A38" s="120" t="s">
        <v>179</v>
      </c>
      <c r="B38" s="159">
        <v>300</v>
      </c>
      <c r="C38" s="118">
        <v>50</v>
      </c>
      <c r="D38">
        <v>239</v>
      </c>
      <c r="J38" s="118">
        <v>50</v>
      </c>
      <c r="K38" s="363"/>
      <c r="L38" s="546"/>
    </row>
    <row r="39" spans="1:12" ht="12" customHeight="1">
      <c r="A39" s="120" t="s">
        <v>180</v>
      </c>
      <c r="B39" s="159">
        <v>500</v>
      </c>
      <c r="C39" s="118">
        <v>143</v>
      </c>
      <c r="D39">
        <v>436</v>
      </c>
      <c r="J39" s="118">
        <v>143</v>
      </c>
      <c r="K39" s="363">
        <v>477</v>
      </c>
      <c r="L39" s="546">
        <f t="shared" si="0"/>
        <v>333.5664335664336</v>
      </c>
    </row>
    <row r="40" spans="1:12" ht="12" customHeight="1">
      <c r="A40" s="120" t="s">
        <v>181</v>
      </c>
      <c r="B40" s="159">
        <v>150</v>
      </c>
      <c r="C40" s="118">
        <v>50</v>
      </c>
      <c r="J40" s="118">
        <v>50</v>
      </c>
      <c r="K40" s="363">
        <v>45</v>
      </c>
      <c r="L40" s="546">
        <f t="shared" si="0"/>
        <v>90</v>
      </c>
    </row>
    <row r="41" spans="1:12" ht="12" customHeight="1">
      <c r="A41" s="120" t="s">
        <v>357</v>
      </c>
      <c r="B41" s="159"/>
      <c r="C41" s="118"/>
      <c r="J41" s="118"/>
      <c r="K41" s="3"/>
      <c r="L41" s="546"/>
    </row>
    <row r="42" spans="1:12" ht="12" customHeight="1">
      <c r="A42" s="120" t="s">
        <v>182</v>
      </c>
      <c r="B42" s="159">
        <v>100</v>
      </c>
      <c r="C42" s="118"/>
      <c r="E42">
        <v>-100</v>
      </c>
      <c r="J42" s="118"/>
      <c r="K42" s="3"/>
      <c r="L42" s="546"/>
    </row>
    <row r="43" spans="1:12" ht="12" customHeight="1">
      <c r="A43" s="120" t="s">
        <v>177</v>
      </c>
      <c r="B43" s="159"/>
      <c r="C43" s="118">
        <v>50</v>
      </c>
      <c r="E43">
        <v>50</v>
      </c>
      <c r="J43" s="118">
        <v>50</v>
      </c>
      <c r="K43" s="3"/>
      <c r="L43" s="546"/>
    </row>
    <row r="44" spans="1:12" ht="12" customHeight="1">
      <c r="A44" s="120" t="s">
        <v>358</v>
      </c>
      <c r="B44" s="159"/>
      <c r="C44" s="118"/>
      <c r="J44" s="118"/>
      <c r="K44" s="3">
        <v>698</v>
      </c>
      <c r="L44" s="546"/>
    </row>
    <row r="45" spans="1:12" ht="12" customHeight="1">
      <c r="A45" s="120" t="s">
        <v>297</v>
      </c>
      <c r="B45" s="159"/>
      <c r="C45" s="118">
        <v>260</v>
      </c>
      <c r="E45">
        <v>260</v>
      </c>
      <c r="J45" s="118">
        <v>260</v>
      </c>
      <c r="K45" s="3"/>
      <c r="L45" s="546"/>
    </row>
    <row r="46" spans="1:12" ht="12" customHeight="1">
      <c r="A46" s="120" t="s">
        <v>298</v>
      </c>
      <c r="B46" s="159"/>
      <c r="C46" s="118">
        <v>739</v>
      </c>
      <c r="J46" s="118">
        <v>739</v>
      </c>
      <c r="K46" s="3"/>
      <c r="L46" s="546"/>
    </row>
    <row r="47" spans="1:12" ht="12" customHeight="1">
      <c r="A47" s="120" t="s">
        <v>185</v>
      </c>
      <c r="B47" s="159"/>
      <c r="C47" s="118">
        <v>100</v>
      </c>
      <c r="J47" s="118">
        <v>100</v>
      </c>
      <c r="K47" s="363">
        <v>171</v>
      </c>
      <c r="L47" s="546">
        <f t="shared" si="0"/>
        <v>171</v>
      </c>
    </row>
    <row r="48" spans="1:12" ht="12" customHeight="1">
      <c r="A48" s="120" t="s">
        <v>36</v>
      </c>
      <c r="B48" s="159"/>
      <c r="C48" s="118">
        <v>60</v>
      </c>
      <c r="J48" s="118">
        <v>60</v>
      </c>
      <c r="K48" s="363">
        <v>36</v>
      </c>
      <c r="L48" s="546">
        <f t="shared" si="0"/>
        <v>60</v>
      </c>
    </row>
    <row r="49" spans="1:12" ht="12" customHeight="1">
      <c r="A49" s="125" t="s">
        <v>186</v>
      </c>
      <c r="B49" s="162">
        <f>SUM(B17:B50)</f>
        <v>6530</v>
      </c>
      <c r="C49" s="143">
        <f>SUM(C17:C48)</f>
        <v>5642</v>
      </c>
      <c r="D49" s="144">
        <f>SUM(D17:D48)</f>
        <v>5606</v>
      </c>
      <c r="J49" s="143">
        <f>SUM(J17:J48)</f>
        <v>5642</v>
      </c>
      <c r="K49" s="386">
        <f>SUM(K17:K48)</f>
        <v>4976</v>
      </c>
      <c r="L49" s="546">
        <f t="shared" si="0"/>
        <v>88.19567529244948</v>
      </c>
    </row>
    <row r="50" spans="1:12" ht="12" customHeight="1">
      <c r="A50" s="120" t="s">
        <v>184</v>
      </c>
      <c r="B50" s="159">
        <v>150</v>
      </c>
      <c r="C50" s="118">
        <v>150</v>
      </c>
      <c r="D50" s="221"/>
      <c r="J50" s="118">
        <v>150</v>
      </c>
      <c r="K50" s="363"/>
      <c r="L50" s="546"/>
    </row>
    <row r="51" spans="1:12" ht="12" customHeight="1" thickBot="1">
      <c r="A51" s="218" t="s">
        <v>347</v>
      </c>
      <c r="B51" s="219"/>
      <c r="C51" s="220">
        <f>SUM(C50)</f>
        <v>150</v>
      </c>
      <c r="D51" s="221"/>
      <c r="J51" s="220">
        <f>SUM(J50)</f>
        <v>150</v>
      </c>
      <c r="K51" s="380"/>
      <c r="L51" s="546"/>
    </row>
    <row r="52" spans="1:12" ht="15.75" customHeight="1" thickBot="1">
      <c r="A52" s="123" t="s">
        <v>151</v>
      </c>
      <c r="B52" s="547">
        <f>B49+B16+B13</f>
        <v>13270</v>
      </c>
      <c r="C52" s="548">
        <f>SUM(C13+C16+C49+C51)</f>
        <v>11323</v>
      </c>
      <c r="D52" s="548">
        <f>D49+D16+D13</f>
        <v>11864</v>
      </c>
      <c r="E52" s="409">
        <f>SUM(E11:E49)</f>
        <v>250</v>
      </c>
      <c r="F52" s="409"/>
      <c r="G52" s="409"/>
      <c r="H52" s="409"/>
      <c r="I52" s="409"/>
      <c r="J52" s="548">
        <f>SUM(J13+J16+J49+J51)</f>
        <v>11323</v>
      </c>
      <c r="K52" s="145">
        <f>SUM(K13+K16+K49+K51)</f>
        <v>11154</v>
      </c>
      <c r="L52" s="546">
        <f t="shared" si="0"/>
        <v>98.50746268656717</v>
      </c>
    </row>
    <row r="53" ht="12.75">
      <c r="A53" s="9"/>
    </row>
    <row r="54" ht="12.75">
      <c r="A54" s="9"/>
    </row>
  </sheetData>
  <sheetProtection/>
  <printOptions/>
  <pageMargins left="0.8267716535433072" right="0.2362204724409449" top="0.31496062992125984" bottom="0.35433070866141736" header="0.15748031496062992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0.625" style="0" customWidth="1"/>
    <col min="2" max="2" width="14.875" style="164" hidden="1" customWidth="1"/>
    <col min="3" max="3" width="15.125" style="0" customWidth="1"/>
    <col min="4" max="4" width="6.375" style="0" hidden="1" customWidth="1"/>
    <col min="5" max="5" width="16.125" style="0" customWidth="1"/>
    <col min="6" max="6" width="15.375" style="0" customWidth="1"/>
    <col min="7" max="7" width="6.00390625" style="0" customWidth="1"/>
  </cols>
  <sheetData>
    <row r="1" spans="1:6" ht="12.75">
      <c r="A1" s="124"/>
      <c r="B1" s="157"/>
      <c r="C1" s="16"/>
      <c r="D1" s="16"/>
      <c r="E1" s="16"/>
      <c r="F1" s="201" t="s">
        <v>520</v>
      </c>
    </row>
    <row r="2" spans="1:6" ht="20.25" customHeight="1" thickBot="1">
      <c r="A2" s="124"/>
      <c r="B2" s="157"/>
      <c r="C2" s="16"/>
      <c r="D2" s="16"/>
      <c r="E2" s="16"/>
      <c r="F2" s="201" t="s">
        <v>1</v>
      </c>
    </row>
    <row r="3" spans="1:8" ht="48.75" customHeight="1" thickBot="1">
      <c r="A3" s="141" t="s">
        <v>187</v>
      </c>
      <c r="B3" s="408" t="s">
        <v>163</v>
      </c>
      <c r="C3" s="389" t="s">
        <v>74</v>
      </c>
      <c r="D3" s="409"/>
      <c r="E3" s="410" t="s">
        <v>366</v>
      </c>
      <c r="F3" s="391" t="s">
        <v>418</v>
      </c>
      <c r="G3" s="550" t="s">
        <v>494</v>
      </c>
      <c r="H3" s="249"/>
    </row>
    <row r="4" spans="1:7" ht="12.75">
      <c r="A4" s="119" t="s">
        <v>188</v>
      </c>
      <c r="B4" s="158">
        <v>3936</v>
      </c>
      <c r="C4" s="134">
        <v>4128</v>
      </c>
      <c r="E4" s="134">
        <v>4128</v>
      </c>
      <c r="F4" s="406">
        <v>4568</v>
      </c>
      <c r="G4" s="546">
        <f>(F4/E4)*100</f>
        <v>110.65891472868216</v>
      </c>
    </row>
    <row r="5" spans="1:9" ht="12.75">
      <c r="A5" s="120" t="s">
        <v>189</v>
      </c>
      <c r="B5" s="159">
        <v>180</v>
      </c>
      <c r="C5" s="118">
        <v>180</v>
      </c>
      <c r="E5" s="118">
        <v>180</v>
      </c>
      <c r="F5" s="3">
        <v>195</v>
      </c>
      <c r="G5" s="546">
        <f aca="true" t="shared" si="0" ref="G5:G68">(F5/E5)*100</f>
        <v>108.33333333333333</v>
      </c>
      <c r="I5" s="248"/>
    </row>
    <row r="6" spans="1:7" ht="12.75">
      <c r="A6" s="120" t="s">
        <v>361</v>
      </c>
      <c r="B6" s="159"/>
      <c r="C6" s="118"/>
      <c r="E6" s="118"/>
      <c r="F6" s="3">
        <v>56</v>
      </c>
      <c r="G6" s="546"/>
    </row>
    <row r="7" spans="1:7" ht="12.75">
      <c r="A7" s="120" t="s">
        <v>362</v>
      </c>
      <c r="B7" s="159"/>
      <c r="C7" s="118"/>
      <c r="E7" s="118"/>
      <c r="F7" s="3">
        <v>111</v>
      </c>
      <c r="G7" s="546"/>
    </row>
    <row r="8" spans="1:7" ht="12.75">
      <c r="A8" s="121" t="s">
        <v>30</v>
      </c>
      <c r="B8" s="160">
        <f>SUM(B4:B5)</f>
        <v>4116</v>
      </c>
      <c r="C8" s="142">
        <f>SUM(C4:C5)</f>
        <v>4308</v>
      </c>
      <c r="E8" s="142">
        <f>SUM(E4:E6)</f>
        <v>4308</v>
      </c>
      <c r="F8" s="142">
        <f>SUM(F4:F7)</f>
        <v>4930</v>
      </c>
      <c r="G8" s="546">
        <f t="shared" si="0"/>
        <v>114.43825441039925</v>
      </c>
    </row>
    <row r="9" spans="1:7" ht="12.75">
      <c r="A9" s="121" t="s">
        <v>363</v>
      </c>
      <c r="B9" s="160"/>
      <c r="C9" s="142"/>
      <c r="E9" s="142"/>
      <c r="F9" s="244">
        <v>9</v>
      </c>
      <c r="G9" s="546"/>
    </row>
    <row r="10" spans="1:7" ht="12.75">
      <c r="A10" s="120" t="s">
        <v>284</v>
      </c>
      <c r="B10" s="159">
        <v>860</v>
      </c>
      <c r="C10" s="118">
        <v>1115</v>
      </c>
      <c r="E10" s="118">
        <v>1115</v>
      </c>
      <c r="F10" s="3">
        <v>888</v>
      </c>
      <c r="G10" s="546">
        <f t="shared" si="0"/>
        <v>79.64125560538116</v>
      </c>
    </row>
    <row r="11" spans="1:7" ht="12.75">
      <c r="A11" s="120" t="s">
        <v>356</v>
      </c>
      <c r="B11" s="159"/>
      <c r="C11" s="118"/>
      <c r="E11" s="118"/>
      <c r="F11" s="3">
        <v>71</v>
      </c>
      <c r="G11" s="546"/>
    </row>
    <row r="12" spans="1:7" ht="12.75">
      <c r="A12" s="121" t="s">
        <v>166</v>
      </c>
      <c r="B12" s="160">
        <f>SUM(B10:B10)</f>
        <v>860</v>
      </c>
      <c r="C12" s="142">
        <f>SUM(C10)</f>
        <v>1115</v>
      </c>
      <c r="E12" s="142">
        <f>SUM(E10)</f>
        <v>1115</v>
      </c>
      <c r="F12" s="142">
        <f>SUM(F9+F10+F11)</f>
        <v>968</v>
      </c>
      <c r="G12" s="546">
        <f t="shared" si="0"/>
        <v>86.81614349775785</v>
      </c>
    </row>
    <row r="13" spans="1:7" ht="12.75">
      <c r="A13" s="120" t="s">
        <v>190</v>
      </c>
      <c r="B13" s="159">
        <v>700</v>
      </c>
      <c r="C13" s="118">
        <v>700</v>
      </c>
      <c r="E13" s="118">
        <v>700</v>
      </c>
      <c r="F13" s="363">
        <v>538</v>
      </c>
      <c r="G13" s="546">
        <f t="shared" si="0"/>
        <v>76.85714285714286</v>
      </c>
    </row>
    <row r="14" spans="1:7" ht="12.75">
      <c r="A14" s="120" t="s">
        <v>191</v>
      </c>
      <c r="B14" s="159">
        <v>20</v>
      </c>
      <c r="C14" s="118">
        <v>50</v>
      </c>
      <c r="D14">
        <v>30</v>
      </c>
      <c r="E14" s="118">
        <v>50</v>
      </c>
      <c r="F14" s="363">
        <v>13</v>
      </c>
      <c r="G14" s="546">
        <f t="shared" si="0"/>
        <v>26</v>
      </c>
    </row>
    <row r="15" spans="1:7" ht="12.75">
      <c r="A15" s="120" t="s">
        <v>192</v>
      </c>
      <c r="B15" s="159">
        <v>200</v>
      </c>
      <c r="C15" s="118">
        <v>200</v>
      </c>
      <c r="D15">
        <v>100</v>
      </c>
      <c r="E15" s="118">
        <v>200</v>
      </c>
      <c r="F15" s="363">
        <v>13</v>
      </c>
      <c r="G15" s="546">
        <f t="shared" si="0"/>
        <v>6.5</v>
      </c>
    </row>
    <row r="16" spans="1:7" ht="12.75">
      <c r="A16" s="120" t="s">
        <v>170</v>
      </c>
      <c r="B16" s="159">
        <v>250</v>
      </c>
      <c r="C16" s="118">
        <v>200</v>
      </c>
      <c r="E16" s="118">
        <v>200</v>
      </c>
      <c r="F16" s="363">
        <v>175</v>
      </c>
      <c r="G16" s="546">
        <f t="shared" si="0"/>
        <v>87.5</v>
      </c>
    </row>
    <row r="17" spans="1:7" ht="13.5" customHeight="1">
      <c r="A17" s="120" t="s">
        <v>193</v>
      </c>
      <c r="B17" s="159">
        <v>600</v>
      </c>
      <c r="C17" s="118">
        <v>600</v>
      </c>
      <c r="E17" s="118">
        <v>600</v>
      </c>
      <c r="F17" s="363">
        <v>344</v>
      </c>
      <c r="G17" s="546">
        <f t="shared" si="0"/>
        <v>57.333333333333336</v>
      </c>
    </row>
    <row r="18" spans="1:7" ht="13.5" customHeight="1">
      <c r="A18" s="120" t="s">
        <v>227</v>
      </c>
      <c r="B18" s="159"/>
      <c r="C18" s="118"/>
      <c r="E18" s="118"/>
      <c r="F18" s="363">
        <v>6</v>
      </c>
      <c r="G18" s="546"/>
    </row>
    <row r="19" spans="1:7" ht="12.75">
      <c r="A19" s="120" t="s">
        <v>194</v>
      </c>
      <c r="B19" s="159">
        <v>50</v>
      </c>
      <c r="C19" s="118">
        <v>100</v>
      </c>
      <c r="D19">
        <v>90</v>
      </c>
      <c r="E19" s="118">
        <v>100</v>
      </c>
      <c r="F19" s="363"/>
      <c r="G19" s="546"/>
    </row>
    <row r="20" spans="1:7" ht="12.75">
      <c r="A20" s="120" t="s">
        <v>195</v>
      </c>
      <c r="B20" s="159">
        <v>100</v>
      </c>
      <c r="C20" s="118">
        <v>100</v>
      </c>
      <c r="E20" s="118">
        <v>100</v>
      </c>
      <c r="F20" s="363">
        <v>88</v>
      </c>
      <c r="G20" s="546">
        <f t="shared" si="0"/>
        <v>88</v>
      </c>
    </row>
    <row r="21" spans="1:7" ht="12.75">
      <c r="A21" s="120" t="s">
        <v>33</v>
      </c>
      <c r="B21" s="159">
        <v>50</v>
      </c>
      <c r="C21" s="118">
        <v>70</v>
      </c>
      <c r="E21" s="118">
        <v>70</v>
      </c>
      <c r="F21" s="363">
        <v>71</v>
      </c>
      <c r="G21" s="546">
        <f t="shared" si="0"/>
        <v>101.42857142857142</v>
      </c>
    </row>
    <row r="22" spans="1:7" ht="12.75">
      <c r="A22" s="120" t="s">
        <v>196</v>
      </c>
      <c r="B22" s="159">
        <v>400</v>
      </c>
      <c r="C22" s="118">
        <v>500</v>
      </c>
      <c r="D22">
        <v>100</v>
      </c>
      <c r="E22" s="118">
        <v>500</v>
      </c>
      <c r="F22" s="3">
        <v>138</v>
      </c>
      <c r="G22" s="546">
        <f t="shared" si="0"/>
        <v>27.6</v>
      </c>
    </row>
    <row r="23" spans="1:7" ht="12.75">
      <c r="A23" s="120" t="s">
        <v>197</v>
      </c>
      <c r="B23" s="159">
        <v>200</v>
      </c>
      <c r="C23" s="118">
        <v>250</v>
      </c>
      <c r="E23" s="118">
        <v>250</v>
      </c>
      <c r="F23" s="3"/>
      <c r="G23" s="546">
        <f t="shared" si="0"/>
        <v>0</v>
      </c>
    </row>
    <row r="24" spans="1:7" ht="12.75">
      <c r="A24" s="205" t="s">
        <v>149</v>
      </c>
      <c r="B24" s="159">
        <v>800</v>
      </c>
      <c r="C24" s="118">
        <v>800</v>
      </c>
      <c r="E24" s="118">
        <v>800</v>
      </c>
      <c r="F24" s="3"/>
      <c r="G24" s="546">
        <f t="shared" si="0"/>
        <v>0</v>
      </c>
    </row>
    <row r="25" spans="1:7" ht="12.75">
      <c r="A25" s="205" t="s">
        <v>152</v>
      </c>
      <c r="B25" s="159">
        <v>1000</v>
      </c>
      <c r="C25" s="118">
        <v>1000</v>
      </c>
      <c r="E25" s="118">
        <v>1000</v>
      </c>
      <c r="F25" s="3"/>
      <c r="G25" s="546">
        <f t="shared" si="0"/>
        <v>0</v>
      </c>
    </row>
    <row r="26" spans="1:7" ht="12.75">
      <c r="A26" s="205" t="s">
        <v>45</v>
      </c>
      <c r="B26" s="159"/>
      <c r="C26" s="118">
        <v>150</v>
      </c>
      <c r="E26" s="118">
        <v>150</v>
      </c>
      <c r="F26" s="3">
        <v>1042</v>
      </c>
      <c r="G26" s="546">
        <f t="shared" si="0"/>
        <v>694.6666666666666</v>
      </c>
    </row>
    <row r="27" spans="1:7" ht="12.75">
      <c r="A27" s="120" t="s">
        <v>29</v>
      </c>
      <c r="B27" s="159">
        <v>1000</v>
      </c>
      <c r="C27" s="118">
        <v>1000</v>
      </c>
      <c r="E27" s="118">
        <v>1000</v>
      </c>
      <c r="F27" s="3">
        <v>583</v>
      </c>
      <c r="G27" s="546">
        <f t="shared" si="0"/>
        <v>58.3</v>
      </c>
    </row>
    <row r="28" spans="1:7" ht="12.75">
      <c r="A28" s="120" t="s">
        <v>177</v>
      </c>
      <c r="B28" s="159">
        <v>25</v>
      </c>
      <c r="C28" s="118">
        <v>50</v>
      </c>
      <c r="E28" s="118">
        <v>50</v>
      </c>
      <c r="F28" s="3">
        <v>5</v>
      </c>
      <c r="G28" s="546">
        <f t="shared" si="0"/>
        <v>10</v>
      </c>
    </row>
    <row r="29" spans="1:7" ht="12.75">
      <c r="A29" s="120" t="s">
        <v>198</v>
      </c>
      <c r="B29" s="159">
        <v>50</v>
      </c>
      <c r="C29" s="118">
        <v>50</v>
      </c>
      <c r="E29" s="118">
        <v>50</v>
      </c>
      <c r="F29" s="3">
        <v>58</v>
      </c>
      <c r="G29" s="546">
        <f t="shared" si="0"/>
        <v>115.99999999999999</v>
      </c>
    </row>
    <row r="30" spans="1:7" ht="12.75">
      <c r="A30" s="120" t="s">
        <v>199</v>
      </c>
      <c r="B30" s="159">
        <v>50</v>
      </c>
      <c r="C30" s="118">
        <v>50</v>
      </c>
      <c r="E30" s="118">
        <v>50</v>
      </c>
      <c r="F30" s="3"/>
      <c r="G30" s="546">
        <f t="shared" si="0"/>
        <v>0</v>
      </c>
    </row>
    <row r="31" spans="1:7" ht="17.25" customHeight="1" thickBot="1">
      <c r="A31" s="125" t="s">
        <v>27</v>
      </c>
      <c r="B31" s="166">
        <f>SUM(B13:B30)</f>
        <v>5495</v>
      </c>
      <c r="C31" s="126">
        <f>SUM(C13:C30)</f>
        <v>5870</v>
      </c>
      <c r="E31" s="126">
        <f>SUM(E13:E30)</f>
        <v>5870</v>
      </c>
      <c r="F31" s="126">
        <f>SUM(F13:F30)</f>
        <v>3074</v>
      </c>
      <c r="G31" s="546">
        <f t="shared" si="0"/>
        <v>52.3679727427598</v>
      </c>
    </row>
    <row r="32" spans="1:7" ht="18.75" customHeight="1" thickBot="1">
      <c r="A32" s="127" t="s">
        <v>153</v>
      </c>
      <c r="B32" s="167">
        <f>B31+B12+B8</f>
        <v>10471</v>
      </c>
      <c r="C32" s="129">
        <f>SUM(C8+C12+C31)</f>
        <v>11293</v>
      </c>
      <c r="E32" s="129">
        <f>SUM(E8+E12+E31)</f>
        <v>11293</v>
      </c>
      <c r="F32" s="145">
        <f>SUM(F8+F12+F31)</f>
        <v>8972</v>
      </c>
      <c r="G32" s="546">
        <f t="shared" si="0"/>
        <v>79.4474453201098</v>
      </c>
    </row>
    <row r="33" spans="1:7" ht="15.75" customHeight="1" thickBot="1">
      <c r="A33" s="130"/>
      <c r="E33" s="407"/>
      <c r="G33" s="546"/>
    </row>
    <row r="34" spans="1:7" ht="48" customHeight="1" thickBot="1">
      <c r="A34" s="141" t="s">
        <v>200</v>
      </c>
      <c r="B34" s="408" t="s">
        <v>163</v>
      </c>
      <c r="C34" s="389" t="s">
        <v>74</v>
      </c>
      <c r="D34" s="409"/>
      <c r="E34" s="410" t="s">
        <v>366</v>
      </c>
      <c r="F34" s="391" t="s">
        <v>418</v>
      </c>
      <c r="G34" s="546"/>
    </row>
    <row r="35" spans="1:7" ht="12.75">
      <c r="A35" s="119" t="s">
        <v>201</v>
      </c>
      <c r="B35" s="158">
        <v>10</v>
      </c>
      <c r="C35" s="117">
        <v>10</v>
      </c>
      <c r="E35" s="117">
        <v>10</v>
      </c>
      <c r="F35" s="117">
        <v>9</v>
      </c>
      <c r="G35" s="546">
        <f t="shared" si="0"/>
        <v>90</v>
      </c>
    </row>
    <row r="36" spans="1:7" ht="12.75">
      <c r="A36" s="120" t="s">
        <v>193</v>
      </c>
      <c r="B36" s="159">
        <v>50</v>
      </c>
      <c r="C36" s="3">
        <v>20</v>
      </c>
      <c r="E36" s="3">
        <v>20</v>
      </c>
      <c r="F36" s="3"/>
      <c r="G36" s="546"/>
    </row>
    <row r="37" spans="1:7" ht="12.75">
      <c r="A37" s="120" t="s">
        <v>29</v>
      </c>
      <c r="B37" s="159">
        <v>25</v>
      </c>
      <c r="C37" s="3">
        <v>40</v>
      </c>
      <c r="E37" s="3">
        <v>40</v>
      </c>
      <c r="F37" s="3">
        <v>25</v>
      </c>
      <c r="G37" s="546">
        <f t="shared" si="0"/>
        <v>62.5</v>
      </c>
    </row>
    <row r="38" spans="1:7" ht="12.75">
      <c r="A38" s="120" t="s">
        <v>154</v>
      </c>
      <c r="B38" s="159">
        <v>20</v>
      </c>
      <c r="C38" s="3">
        <v>15</v>
      </c>
      <c r="E38" s="3">
        <v>15</v>
      </c>
      <c r="F38" s="3">
        <v>31</v>
      </c>
      <c r="G38" s="546">
        <f t="shared" si="0"/>
        <v>206.66666666666669</v>
      </c>
    </row>
    <row r="39" spans="1:7" ht="13.5" thickBot="1">
      <c r="A39" s="120" t="s">
        <v>157</v>
      </c>
      <c r="B39" s="159">
        <v>350</v>
      </c>
      <c r="C39" s="3">
        <v>200</v>
      </c>
      <c r="D39">
        <v>100</v>
      </c>
      <c r="E39" s="3">
        <v>200</v>
      </c>
      <c r="F39" s="3">
        <v>58</v>
      </c>
      <c r="G39" s="546">
        <f t="shared" si="0"/>
        <v>28.999999999999996</v>
      </c>
    </row>
    <row r="40" spans="1:7" ht="18.75" customHeight="1" thickBot="1">
      <c r="A40" s="127" t="s">
        <v>155</v>
      </c>
      <c r="B40" s="167">
        <f>SUM(B35:B39)</f>
        <v>455</v>
      </c>
      <c r="C40" s="129">
        <f>SUM(C35:C39)</f>
        <v>285</v>
      </c>
      <c r="E40" s="129">
        <f>SUM(E35:E39)</f>
        <v>285</v>
      </c>
      <c r="F40" s="145">
        <f>SUM(F35:F39)</f>
        <v>123</v>
      </c>
      <c r="G40" s="546">
        <f t="shared" si="0"/>
        <v>43.15789473684211</v>
      </c>
    </row>
    <row r="41" spans="1:7" ht="18.75" customHeight="1" thickBot="1">
      <c r="A41" s="9"/>
      <c r="G41" s="546"/>
    </row>
    <row r="42" spans="1:7" ht="45.75" customHeight="1" thickBot="1">
      <c r="A42" s="147" t="s">
        <v>202</v>
      </c>
      <c r="B42" s="408" t="s">
        <v>163</v>
      </c>
      <c r="C42" s="389" t="s">
        <v>74</v>
      </c>
      <c r="D42" s="409"/>
      <c r="E42" s="410" t="s">
        <v>366</v>
      </c>
      <c r="F42" s="391" t="s">
        <v>418</v>
      </c>
      <c r="G42" s="546"/>
    </row>
    <row r="43" spans="1:7" ht="12.75">
      <c r="A43" s="119" t="s">
        <v>28</v>
      </c>
      <c r="B43" s="158">
        <v>1650</v>
      </c>
      <c r="C43" s="134">
        <v>1650</v>
      </c>
      <c r="E43" s="134">
        <v>1650</v>
      </c>
      <c r="F43" s="117">
        <v>2208</v>
      </c>
      <c r="G43" s="546">
        <f t="shared" si="0"/>
        <v>133.8181818181818</v>
      </c>
    </row>
    <row r="44" spans="1:7" ht="13.5" thickBot="1">
      <c r="A44" s="128" t="s">
        <v>29</v>
      </c>
      <c r="B44" s="168">
        <v>450</v>
      </c>
      <c r="C44" s="193">
        <v>445</v>
      </c>
      <c r="E44" s="193">
        <v>445</v>
      </c>
      <c r="F44" s="215">
        <v>583</v>
      </c>
      <c r="G44" s="546">
        <f t="shared" si="0"/>
        <v>131.01123595505618</v>
      </c>
    </row>
    <row r="45" spans="1:7" ht="15.75" thickBot="1">
      <c r="A45" s="127" t="s">
        <v>156</v>
      </c>
      <c r="B45" s="167">
        <f>SUM(B43:B44)</f>
        <v>2100</v>
      </c>
      <c r="C45" s="129">
        <f>SUM(C43:C44)</f>
        <v>2095</v>
      </c>
      <c r="E45" s="129">
        <f>SUM(E43:E44)</f>
        <v>2095</v>
      </c>
      <c r="F45" s="145">
        <f>SUM(F43:F44)</f>
        <v>2791</v>
      </c>
      <c r="G45" s="546">
        <f t="shared" si="0"/>
        <v>133.2219570405728</v>
      </c>
    </row>
    <row r="46" spans="1:7" ht="12.75">
      <c r="A46" s="9"/>
      <c r="G46" s="546"/>
    </row>
    <row r="47" ht="13.5" thickBot="1">
      <c r="G47" s="546"/>
    </row>
    <row r="48" spans="1:7" ht="49.5" customHeight="1" thickBot="1">
      <c r="A48" s="141" t="s">
        <v>203</v>
      </c>
      <c r="B48" s="408" t="s">
        <v>163</v>
      </c>
      <c r="C48" s="389" t="s">
        <v>74</v>
      </c>
      <c r="D48" s="409"/>
      <c r="E48" s="410" t="s">
        <v>366</v>
      </c>
      <c r="F48" s="391" t="s">
        <v>418</v>
      </c>
      <c r="G48" s="546"/>
    </row>
    <row r="49" spans="1:7" ht="12.75">
      <c r="A49" s="131" t="s">
        <v>204</v>
      </c>
      <c r="B49" s="158">
        <v>1320</v>
      </c>
      <c r="C49" s="134">
        <v>1392</v>
      </c>
      <c r="E49" s="134">
        <v>1392</v>
      </c>
      <c r="F49" s="117">
        <v>1449</v>
      </c>
      <c r="G49" s="546">
        <f t="shared" si="0"/>
        <v>104.09482758620689</v>
      </c>
    </row>
    <row r="50" spans="1:7" ht="12.75">
      <c r="A50" s="132" t="s">
        <v>205</v>
      </c>
      <c r="B50" s="159">
        <v>60</v>
      </c>
      <c r="C50" s="3">
        <v>60</v>
      </c>
      <c r="D50">
        <v>-50</v>
      </c>
      <c r="E50" s="3">
        <v>60</v>
      </c>
      <c r="F50" s="3">
        <v>145</v>
      </c>
      <c r="G50" s="546">
        <f t="shared" si="0"/>
        <v>241.66666666666666</v>
      </c>
    </row>
    <row r="51" spans="1:7" ht="12.75">
      <c r="A51" s="133" t="s">
        <v>30</v>
      </c>
      <c r="B51" s="170">
        <f>SUM(B49:B50)</f>
        <v>1380</v>
      </c>
      <c r="C51" s="148">
        <f>SUM(C49:C50)</f>
        <v>1452</v>
      </c>
      <c r="E51" s="148">
        <f>SUM(E49:E50)</f>
        <v>1452</v>
      </c>
      <c r="F51" s="148">
        <f>SUM(F49:F50)</f>
        <v>1594</v>
      </c>
      <c r="G51" s="546">
        <f t="shared" si="0"/>
        <v>109.77961432506886</v>
      </c>
    </row>
    <row r="52" spans="1:7" ht="12.75">
      <c r="A52" s="132" t="s">
        <v>284</v>
      </c>
      <c r="B52" s="159">
        <v>300</v>
      </c>
      <c r="C52" s="3">
        <v>376</v>
      </c>
      <c r="E52" s="3">
        <v>376</v>
      </c>
      <c r="F52" s="3">
        <v>382</v>
      </c>
      <c r="G52" s="546">
        <f t="shared" si="0"/>
        <v>101.59574468085107</v>
      </c>
    </row>
    <row r="53" spans="1:7" ht="12.75">
      <c r="A53" s="132" t="s">
        <v>356</v>
      </c>
      <c r="B53" s="159"/>
      <c r="C53" s="3"/>
      <c r="E53" s="3"/>
      <c r="F53" s="3">
        <v>44</v>
      </c>
      <c r="G53" s="546"/>
    </row>
    <row r="54" spans="1:7" ht="12.75">
      <c r="A54" s="133" t="s">
        <v>166</v>
      </c>
      <c r="B54" s="170">
        <f>SUM(B52:B52)</f>
        <v>300</v>
      </c>
      <c r="C54" s="148">
        <f>SUM(C52)</f>
        <v>376</v>
      </c>
      <c r="E54" s="148">
        <f>SUM(E52+E53)</f>
        <v>376</v>
      </c>
      <c r="F54" s="148">
        <f>SUM(F52+F53)</f>
        <v>426</v>
      </c>
      <c r="G54" s="546">
        <f t="shared" si="0"/>
        <v>113.29787234042554</v>
      </c>
    </row>
    <row r="55" spans="1:7" ht="12.75">
      <c r="A55" s="190" t="s">
        <v>206</v>
      </c>
      <c r="B55" s="159">
        <v>50</v>
      </c>
      <c r="C55" s="3">
        <v>30</v>
      </c>
      <c r="E55" s="3">
        <v>30</v>
      </c>
      <c r="F55" s="3"/>
      <c r="G55" s="546">
        <f t="shared" si="0"/>
        <v>0</v>
      </c>
    </row>
    <row r="56" spans="1:7" ht="12.75">
      <c r="A56" s="132" t="s">
        <v>207</v>
      </c>
      <c r="B56" s="159">
        <v>20</v>
      </c>
      <c r="C56" s="3">
        <v>10</v>
      </c>
      <c r="E56" s="3">
        <v>10</v>
      </c>
      <c r="F56" s="3">
        <v>26</v>
      </c>
      <c r="G56" s="546">
        <f t="shared" si="0"/>
        <v>260</v>
      </c>
    </row>
    <row r="57" spans="1:7" ht="12.75">
      <c r="A57" s="132" t="s">
        <v>375</v>
      </c>
      <c r="B57" s="159"/>
      <c r="C57" s="3"/>
      <c r="E57" s="3"/>
      <c r="F57" s="3">
        <v>1</v>
      </c>
      <c r="G57" s="546"/>
    </row>
    <row r="58" spans="1:7" ht="12.75">
      <c r="A58" s="132" t="s">
        <v>208</v>
      </c>
      <c r="B58" s="159">
        <v>800</v>
      </c>
      <c r="C58" s="3">
        <v>500</v>
      </c>
      <c r="E58" s="3">
        <v>500</v>
      </c>
      <c r="F58" s="3">
        <v>794</v>
      </c>
      <c r="G58" s="546">
        <f t="shared" si="0"/>
        <v>158.8</v>
      </c>
    </row>
    <row r="59" spans="1:7" ht="12.75">
      <c r="A59" s="132" t="s">
        <v>170</v>
      </c>
      <c r="B59" s="159"/>
      <c r="C59" s="3"/>
      <c r="E59" s="3"/>
      <c r="F59" s="3">
        <v>71</v>
      </c>
      <c r="G59" s="546"/>
    </row>
    <row r="60" spans="1:7" ht="12.75">
      <c r="A60" s="132" t="s">
        <v>157</v>
      </c>
      <c r="B60" s="159">
        <v>250</v>
      </c>
      <c r="C60" s="3">
        <v>200</v>
      </c>
      <c r="E60" s="3">
        <v>200</v>
      </c>
      <c r="F60" s="3">
        <v>159</v>
      </c>
      <c r="G60" s="546">
        <f t="shared" si="0"/>
        <v>79.5</v>
      </c>
    </row>
    <row r="61" spans="1:7" ht="12.75">
      <c r="A61" s="132" t="s">
        <v>32</v>
      </c>
      <c r="B61" s="159">
        <v>30</v>
      </c>
      <c r="C61" s="3">
        <v>30</v>
      </c>
      <c r="E61" s="3">
        <v>30</v>
      </c>
      <c r="F61" s="3">
        <v>28</v>
      </c>
      <c r="G61" s="546">
        <f t="shared" si="0"/>
        <v>93.33333333333333</v>
      </c>
    </row>
    <row r="62" spans="1:7" ht="12.75">
      <c r="A62" s="132" t="s">
        <v>193</v>
      </c>
      <c r="B62" s="159">
        <v>100</v>
      </c>
      <c r="C62" s="3">
        <v>50</v>
      </c>
      <c r="E62" s="3">
        <v>50</v>
      </c>
      <c r="F62" s="3"/>
      <c r="G62" s="546">
        <f t="shared" si="0"/>
        <v>0</v>
      </c>
    </row>
    <row r="63" spans="1:7" ht="12.75">
      <c r="A63" s="120" t="s">
        <v>209</v>
      </c>
      <c r="B63" s="159">
        <v>100</v>
      </c>
      <c r="C63" s="3">
        <v>100</v>
      </c>
      <c r="E63" s="3">
        <v>100</v>
      </c>
      <c r="F63" s="3">
        <v>153</v>
      </c>
      <c r="G63" s="546">
        <f t="shared" si="0"/>
        <v>153</v>
      </c>
    </row>
    <row r="64" spans="1:7" ht="12.75">
      <c r="A64" s="120" t="s">
        <v>29</v>
      </c>
      <c r="B64" s="159">
        <v>250</v>
      </c>
      <c r="C64" s="3">
        <v>315</v>
      </c>
      <c r="E64" s="3">
        <v>315</v>
      </c>
      <c r="F64" s="3">
        <v>242</v>
      </c>
      <c r="G64" s="546">
        <f t="shared" si="0"/>
        <v>76.82539682539684</v>
      </c>
    </row>
    <row r="65" spans="1:7" ht="12.75">
      <c r="A65" s="120" t="s">
        <v>210</v>
      </c>
      <c r="B65" s="159">
        <v>50</v>
      </c>
      <c r="C65" s="3">
        <v>50</v>
      </c>
      <c r="E65" s="3">
        <v>50</v>
      </c>
      <c r="F65" s="3"/>
      <c r="G65" s="546"/>
    </row>
    <row r="66" spans="1:7" ht="12.75">
      <c r="A66" s="120" t="s">
        <v>376</v>
      </c>
      <c r="B66" s="159"/>
      <c r="C66" s="3"/>
      <c r="E66" s="3"/>
      <c r="F66" s="3">
        <v>34</v>
      </c>
      <c r="G66" s="546"/>
    </row>
    <row r="67" spans="1:7" ht="12.75">
      <c r="A67" s="120" t="s">
        <v>211</v>
      </c>
      <c r="B67" s="159">
        <v>150</v>
      </c>
      <c r="C67" s="3">
        <v>150</v>
      </c>
      <c r="E67" s="3">
        <v>150</v>
      </c>
      <c r="F67" s="3">
        <v>127</v>
      </c>
      <c r="G67" s="546">
        <f t="shared" si="0"/>
        <v>84.66666666666667</v>
      </c>
    </row>
    <row r="68" spans="1:7" ht="13.5" thickBot="1">
      <c r="A68" s="121" t="s">
        <v>27</v>
      </c>
      <c r="B68" s="169">
        <f>SUM(B55:B67)</f>
        <v>1800</v>
      </c>
      <c r="C68" s="122">
        <f>SUM(C55:C67)</f>
        <v>1435</v>
      </c>
      <c r="E68" s="122">
        <f>SUM(E55:E67)</f>
        <v>1435</v>
      </c>
      <c r="F68" s="122">
        <f>SUM(F55:F67)</f>
        <v>1635</v>
      </c>
      <c r="G68" s="546">
        <f t="shared" si="0"/>
        <v>113.93728222996515</v>
      </c>
    </row>
    <row r="69" spans="1:7" ht="16.5" thickBot="1">
      <c r="A69" s="149" t="s">
        <v>212</v>
      </c>
      <c r="B69" s="171">
        <f>B51+B54+B68</f>
        <v>3480</v>
      </c>
      <c r="C69" s="150">
        <f>SUM(C51+C54+C68)</f>
        <v>3263</v>
      </c>
      <c r="D69">
        <f>SUM(D8:D68)</f>
        <v>370</v>
      </c>
      <c r="E69" s="150">
        <f>SUM(E51+E54+E68)</f>
        <v>3263</v>
      </c>
      <c r="F69" s="549">
        <f>SUM(F51+F54+F68)</f>
        <v>3655</v>
      </c>
      <c r="G69" s="546">
        <f>(F69/E69)*100</f>
        <v>112.01348452344469</v>
      </c>
    </row>
  </sheetData>
  <sheetProtection/>
  <printOptions/>
  <pageMargins left="0.79" right="0.15" top="0.16" bottom="0.2" header="0.16" footer="0.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60.125" style="0" customWidth="1"/>
    <col min="2" max="2" width="16.875" style="164" hidden="1" customWidth="1"/>
    <col min="3" max="3" width="15.875" style="0" customWidth="1"/>
    <col min="4" max="4" width="7.875" style="0" hidden="1" customWidth="1"/>
    <col min="5" max="5" width="5.00390625" style="0" hidden="1" customWidth="1"/>
    <col min="6" max="6" width="16.25390625" style="0" customWidth="1"/>
    <col min="7" max="7" width="16.00390625" style="0" customWidth="1"/>
    <col min="8" max="8" width="7.125" style="0" customWidth="1"/>
  </cols>
  <sheetData>
    <row r="1" spans="1:7" ht="12.75">
      <c r="A1" s="200"/>
      <c r="B1" s="194"/>
      <c r="C1" s="16"/>
      <c r="D1" s="16"/>
      <c r="E1" s="16"/>
      <c r="F1" s="16"/>
      <c r="G1" s="201" t="s">
        <v>521</v>
      </c>
    </row>
    <row r="2" spans="1:7" ht="12.75">
      <c r="A2" s="247"/>
      <c r="B2" s="194"/>
      <c r="C2" s="16"/>
      <c r="D2" s="16"/>
      <c r="E2" s="16"/>
      <c r="F2" s="16"/>
      <c r="G2" s="16"/>
    </row>
    <row r="3" spans="1:7" ht="13.5" thickBot="1">
      <c r="A3" s="16"/>
      <c r="B3" s="194"/>
      <c r="C3" s="16"/>
      <c r="D3" s="16"/>
      <c r="E3" s="16"/>
      <c r="F3" s="16"/>
      <c r="G3" s="201" t="s">
        <v>1</v>
      </c>
    </row>
    <row r="4" spans="1:8" ht="48.75" customHeight="1" thickBot="1">
      <c r="A4" s="147" t="s">
        <v>26</v>
      </c>
      <c r="B4" s="408" t="s">
        <v>163</v>
      </c>
      <c r="C4" s="389" t="s">
        <v>74</v>
      </c>
      <c r="D4" s="409"/>
      <c r="E4" s="409"/>
      <c r="F4" s="410" t="s">
        <v>366</v>
      </c>
      <c r="G4" s="391" t="s">
        <v>418</v>
      </c>
      <c r="H4" s="550" t="s">
        <v>494</v>
      </c>
    </row>
    <row r="5" spans="1:8" ht="12.75">
      <c r="A5" s="411" t="s">
        <v>213</v>
      </c>
      <c r="B5" s="412">
        <v>2900</v>
      </c>
      <c r="C5" s="413">
        <v>3500</v>
      </c>
      <c r="D5">
        <v>2893</v>
      </c>
      <c r="F5" s="413">
        <v>3500</v>
      </c>
      <c r="G5" s="522">
        <v>1924</v>
      </c>
      <c r="H5" s="546">
        <f>(G5/F5)*100</f>
        <v>54.97142857142857</v>
      </c>
    </row>
    <row r="6" spans="1:8" ht="12.75">
      <c r="A6" s="151" t="s">
        <v>371</v>
      </c>
      <c r="B6" s="161"/>
      <c r="C6" s="165"/>
      <c r="F6" s="165"/>
      <c r="G6" s="523">
        <v>27</v>
      </c>
      <c r="H6" s="546"/>
    </row>
    <row r="7" spans="1:8" ht="12.75">
      <c r="A7" s="151" t="s">
        <v>372</v>
      </c>
      <c r="B7" s="161"/>
      <c r="C7" s="165"/>
      <c r="F7" s="165"/>
      <c r="G7" s="523">
        <v>575</v>
      </c>
      <c r="H7" s="546"/>
    </row>
    <row r="8" spans="1:8" ht="12.75">
      <c r="A8" s="120" t="s">
        <v>214</v>
      </c>
      <c r="B8" s="161">
        <v>50</v>
      </c>
      <c r="C8" s="39">
        <v>50</v>
      </c>
      <c r="D8">
        <v>35</v>
      </c>
      <c r="F8" s="39">
        <v>50</v>
      </c>
      <c r="G8" s="215">
        <v>406</v>
      </c>
      <c r="H8" s="546">
        <f aca="true" t="shared" si="0" ref="H8:H68">(G8/F8)*100</f>
        <v>811.9999999999999</v>
      </c>
    </row>
    <row r="9" spans="1:8" ht="12.75">
      <c r="A9" s="120" t="s">
        <v>215</v>
      </c>
      <c r="B9" s="161">
        <v>200</v>
      </c>
      <c r="C9" s="39">
        <v>90</v>
      </c>
      <c r="D9">
        <v>120</v>
      </c>
      <c r="F9" s="39">
        <v>90</v>
      </c>
      <c r="G9" s="215">
        <v>75</v>
      </c>
      <c r="H9" s="546">
        <f t="shared" si="0"/>
        <v>83.33333333333334</v>
      </c>
    </row>
    <row r="10" spans="1:8" ht="12.75">
      <c r="A10" s="120" t="s">
        <v>346</v>
      </c>
      <c r="B10" s="161"/>
      <c r="C10" s="39">
        <v>400</v>
      </c>
      <c r="F10" s="39">
        <v>400</v>
      </c>
      <c r="G10" s="215">
        <v>372</v>
      </c>
      <c r="H10" s="546">
        <f t="shared" si="0"/>
        <v>93</v>
      </c>
    </row>
    <row r="11" spans="1:8" ht="12.75">
      <c r="A11" s="120" t="s">
        <v>373</v>
      </c>
      <c r="B11" s="161"/>
      <c r="C11" s="39"/>
      <c r="F11" s="39"/>
      <c r="G11" s="215">
        <v>602</v>
      </c>
      <c r="H11" s="546"/>
    </row>
    <row r="12" spans="1:8" ht="12.75">
      <c r="A12" s="128" t="s">
        <v>216</v>
      </c>
      <c r="B12" s="551">
        <v>500</v>
      </c>
      <c r="C12" s="552">
        <v>800</v>
      </c>
      <c r="D12">
        <v>435</v>
      </c>
      <c r="F12" s="552">
        <v>800</v>
      </c>
      <c r="G12" s="520">
        <v>442</v>
      </c>
      <c r="H12" s="546">
        <f t="shared" si="0"/>
        <v>55.25</v>
      </c>
    </row>
    <row r="13" spans="1:8" ht="12.75">
      <c r="A13" s="3" t="s">
        <v>341</v>
      </c>
      <c r="B13" s="553"/>
      <c r="C13" s="165">
        <v>800</v>
      </c>
      <c r="D13" s="3"/>
      <c r="E13" s="3"/>
      <c r="F13" s="165">
        <v>800</v>
      </c>
      <c r="G13" s="215">
        <v>100</v>
      </c>
      <c r="H13" s="546">
        <f t="shared" si="0"/>
        <v>12.5</v>
      </c>
    </row>
    <row r="14" spans="1:8" ht="13.5" thickBot="1">
      <c r="A14" s="364" t="s">
        <v>395</v>
      </c>
      <c r="B14" s="365"/>
      <c r="C14" s="366"/>
      <c r="F14" s="366"/>
      <c r="G14" s="369">
        <v>130</v>
      </c>
      <c r="H14" s="546"/>
    </row>
    <row r="15" spans="1:8" ht="15.75" thickBot="1">
      <c r="A15" s="127" t="s">
        <v>217</v>
      </c>
      <c r="B15" s="167">
        <f>SUM(B5:B12)</f>
        <v>3650</v>
      </c>
      <c r="C15" s="129">
        <f>SUM(C5:C13)</f>
        <v>5640</v>
      </c>
      <c r="D15" s="152">
        <f>SUM(D5:D12)</f>
        <v>3483</v>
      </c>
      <c r="E15">
        <v>8500</v>
      </c>
      <c r="F15" s="129">
        <f>SUM(F5:F13)</f>
        <v>5640</v>
      </c>
      <c r="G15" s="129">
        <f>SUM(G5:G14)</f>
        <v>4653</v>
      </c>
      <c r="H15" s="546">
        <f t="shared" si="0"/>
        <v>82.5</v>
      </c>
    </row>
    <row r="16" ht="12.75">
      <c r="H16" s="546"/>
    </row>
    <row r="17" spans="1:8" ht="13.5" thickBot="1">
      <c r="A17" s="9"/>
      <c r="H17" s="546"/>
    </row>
    <row r="18" spans="1:8" ht="48.75" customHeight="1" thickBot="1">
      <c r="A18" s="147" t="s">
        <v>374</v>
      </c>
      <c r="B18" s="408" t="s">
        <v>163</v>
      </c>
      <c r="C18" s="389" t="s">
        <v>74</v>
      </c>
      <c r="D18" s="409"/>
      <c r="E18" s="409"/>
      <c r="F18" s="410" t="s">
        <v>366</v>
      </c>
      <c r="G18" s="391" t="s">
        <v>418</v>
      </c>
      <c r="H18" s="546"/>
    </row>
    <row r="19" spans="1:8" ht="12.75">
      <c r="A19" s="153" t="s">
        <v>218</v>
      </c>
      <c r="B19" s="158">
        <v>2000</v>
      </c>
      <c r="C19" s="134">
        <v>1500</v>
      </c>
      <c r="D19">
        <v>1663</v>
      </c>
      <c r="F19" s="134">
        <v>1500</v>
      </c>
      <c r="G19" s="134">
        <v>2237</v>
      </c>
      <c r="H19" s="546">
        <f t="shared" si="0"/>
        <v>149.13333333333333</v>
      </c>
    </row>
    <row r="20" spans="1:8" ht="13.5" thickBot="1">
      <c r="A20" s="154" t="s">
        <v>286</v>
      </c>
      <c r="B20" s="159">
        <v>540</v>
      </c>
      <c r="C20" s="3">
        <v>405</v>
      </c>
      <c r="D20">
        <v>416</v>
      </c>
      <c r="F20" s="3">
        <v>405</v>
      </c>
      <c r="G20" s="242">
        <v>604</v>
      </c>
      <c r="H20" s="546">
        <f t="shared" si="0"/>
        <v>149.1358024691358</v>
      </c>
    </row>
    <row r="21" spans="1:8" ht="14.25" customHeight="1" thickBot="1">
      <c r="A21" s="155" t="s">
        <v>219</v>
      </c>
      <c r="B21" s="163">
        <f>SUM(B19:B20)</f>
        <v>2540</v>
      </c>
      <c r="C21" s="145">
        <f>SUM(C19:C20)</f>
        <v>1905</v>
      </c>
      <c r="D21" s="146">
        <f>SUM(D19:D20)</f>
        <v>2079</v>
      </c>
      <c r="F21" s="145">
        <f>SUM(F19:F20)</f>
        <v>1905</v>
      </c>
      <c r="G21" s="145">
        <f>SUM(G19:G20)</f>
        <v>2841</v>
      </c>
      <c r="H21" s="546">
        <f t="shared" si="0"/>
        <v>149.13385826771653</v>
      </c>
    </row>
    <row r="22" spans="1:8" ht="12.75">
      <c r="A22" s="9"/>
      <c r="H22" s="546"/>
    </row>
    <row r="23" ht="13.5" thickBot="1">
      <c r="H23" s="546"/>
    </row>
    <row r="24" spans="1:8" ht="51.75" customHeight="1" thickBot="1">
      <c r="A24" s="141" t="s">
        <v>224</v>
      </c>
      <c r="B24" s="408" t="s">
        <v>225</v>
      </c>
      <c r="C24" s="389" t="s">
        <v>74</v>
      </c>
      <c r="D24" s="409"/>
      <c r="E24" s="409"/>
      <c r="F24" s="410" t="s">
        <v>366</v>
      </c>
      <c r="G24" s="391" t="s">
        <v>418</v>
      </c>
      <c r="H24" s="546"/>
    </row>
    <row r="25" spans="1:8" ht="12.75">
      <c r="A25" s="119" t="s">
        <v>194</v>
      </c>
      <c r="B25" s="158">
        <v>20</v>
      </c>
      <c r="C25" s="134">
        <v>30</v>
      </c>
      <c r="E25">
        <v>30</v>
      </c>
      <c r="F25" s="134">
        <v>30</v>
      </c>
      <c r="G25" s="117">
        <v>11</v>
      </c>
      <c r="H25" s="546">
        <f t="shared" si="0"/>
        <v>36.666666666666664</v>
      </c>
    </row>
    <row r="26" spans="1:8" ht="12.75">
      <c r="A26" s="120" t="s">
        <v>226</v>
      </c>
      <c r="B26" s="159">
        <v>500</v>
      </c>
      <c r="C26" s="118">
        <v>50</v>
      </c>
      <c r="E26">
        <v>50</v>
      </c>
      <c r="F26" s="118">
        <v>50</v>
      </c>
      <c r="G26" s="3">
        <v>3</v>
      </c>
      <c r="H26" s="546">
        <f t="shared" si="0"/>
        <v>6</v>
      </c>
    </row>
    <row r="27" spans="1:8" ht="12.75">
      <c r="A27" s="120" t="s">
        <v>222</v>
      </c>
      <c r="B27" s="159">
        <v>200</v>
      </c>
      <c r="C27" s="118">
        <v>50</v>
      </c>
      <c r="E27">
        <v>50</v>
      </c>
      <c r="F27" s="118">
        <v>50</v>
      </c>
      <c r="G27" s="3">
        <v>6</v>
      </c>
      <c r="H27" s="546">
        <f t="shared" si="0"/>
        <v>12</v>
      </c>
    </row>
    <row r="28" spans="1:8" ht="12.75">
      <c r="A28" s="120" t="s">
        <v>227</v>
      </c>
      <c r="B28" s="159">
        <v>100</v>
      </c>
      <c r="C28" s="118">
        <v>100</v>
      </c>
      <c r="E28">
        <v>100</v>
      </c>
      <c r="F28" s="118">
        <v>100</v>
      </c>
      <c r="G28" s="3"/>
      <c r="H28" s="546">
        <f t="shared" si="0"/>
        <v>0</v>
      </c>
    </row>
    <row r="29" spans="1:8" ht="12.75">
      <c r="A29" s="120" t="s">
        <v>33</v>
      </c>
      <c r="B29" s="159">
        <v>30</v>
      </c>
      <c r="C29" s="118">
        <v>10</v>
      </c>
      <c r="F29" s="118">
        <v>10</v>
      </c>
      <c r="G29" s="3">
        <v>47</v>
      </c>
      <c r="H29" s="546">
        <f t="shared" si="0"/>
        <v>470</v>
      </c>
    </row>
    <row r="30" spans="1:8" ht="12.75">
      <c r="A30" s="120" t="s">
        <v>31</v>
      </c>
      <c r="B30" s="159">
        <v>100</v>
      </c>
      <c r="C30" s="118"/>
      <c r="F30" s="118"/>
      <c r="G30" s="3"/>
      <c r="H30" s="546"/>
    </row>
    <row r="31" spans="1:8" ht="12.75">
      <c r="A31" s="120" t="s">
        <v>287</v>
      </c>
      <c r="B31" s="159">
        <v>650</v>
      </c>
      <c r="C31" s="118"/>
      <c r="F31" s="118"/>
      <c r="G31" s="3">
        <v>7</v>
      </c>
      <c r="H31" s="546"/>
    </row>
    <row r="32" spans="1:8" ht="12" customHeight="1">
      <c r="A32" s="120" t="s">
        <v>228</v>
      </c>
      <c r="B32" s="159">
        <v>1000</v>
      </c>
      <c r="C32" s="118">
        <v>700</v>
      </c>
      <c r="D32">
        <v>1267</v>
      </c>
      <c r="F32" s="118">
        <v>700</v>
      </c>
      <c r="G32" s="3">
        <v>553</v>
      </c>
      <c r="H32" s="546">
        <f t="shared" si="0"/>
        <v>79</v>
      </c>
    </row>
    <row r="33" spans="1:8" ht="12" customHeight="1">
      <c r="A33" s="120" t="s">
        <v>229</v>
      </c>
      <c r="B33" s="159">
        <v>900</v>
      </c>
      <c r="C33" s="118">
        <v>500</v>
      </c>
      <c r="F33" s="118">
        <v>500</v>
      </c>
      <c r="G33" s="3">
        <v>22</v>
      </c>
      <c r="H33" s="546">
        <f t="shared" si="0"/>
        <v>4.3999999999999995</v>
      </c>
    </row>
    <row r="34" spans="1:8" ht="12.75">
      <c r="A34" s="120" t="s">
        <v>45</v>
      </c>
      <c r="B34" s="159">
        <v>200</v>
      </c>
      <c r="C34" s="118"/>
      <c r="F34" s="118"/>
      <c r="G34" s="3"/>
      <c r="H34" s="546"/>
    </row>
    <row r="35" spans="1:8" ht="12.75">
      <c r="A35" s="120" t="s">
        <v>178</v>
      </c>
      <c r="B35" s="159">
        <v>50</v>
      </c>
      <c r="C35" s="118"/>
      <c r="F35" s="118"/>
      <c r="G35" s="3"/>
      <c r="H35" s="546"/>
    </row>
    <row r="36" spans="1:8" ht="12.75">
      <c r="A36" s="120" t="s">
        <v>29</v>
      </c>
      <c r="B36" s="159">
        <v>250</v>
      </c>
      <c r="C36" s="118">
        <v>380</v>
      </c>
      <c r="F36" s="118">
        <v>380</v>
      </c>
      <c r="G36" s="3">
        <v>78</v>
      </c>
      <c r="H36" s="546">
        <f t="shared" si="0"/>
        <v>20.526315789473685</v>
      </c>
    </row>
    <row r="37" spans="1:8" ht="13.5" thickBot="1">
      <c r="A37" s="125" t="s">
        <v>27</v>
      </c>
      <c r="B37" s="172">
        <f>SUM(B25:B36)</f>
        <v>4000</v>
      </c>
      <c r="C37" s="18">
        <f>SUM(C25:C36)</f>
        <v>1820</v>
      </c>
      <c r="F37" s="18">
        <f>SUM(F25:F36)</f>
        <v>1820</v>
      </c>
      <c r="G37" s="18">
        <f>SUM(G25:G36)</f>
        <v>727</v>
      </c>
      <c r="H37" s="546">
        <f t="shared" si="0"/>
        <v>39.94505494505495</v>
      </c>
    </row>
    <row r="38" spans="1:8" ht="15.75" thickBot="1">
      <c r="A38" s="127" t="s">
        <v>230</v>
      </c>
      <c r="B38" s="167">
        <f>B37</f>
        <v>4000</v>
      </c>
      <c r="C38" s="129">
        <f>SUM(C37)</f>
        <v>1820</v>
      </c>
      <c r="F38" s="129">
        <f>SUM(F37)</f>
        <v>1820</v>
      </c>
      <c r="G38" s="145">
        <f>SUM(G37)</f>
        <v>727</v>
      </c>
      <c r="H38" s="546">
        <f t="shared" si="0"/>
        <v>39.94505494505495</v>
      </c>
    </row>
    <row r="39" ht="13.5" thickBot="1">
      <c r="H39" s="546"/>
    </row>
    <row r="40" spans="1:8" ht="48.75" customHeight="1" thickBot="1">
      <c r="A40" s="141" t="s">
        <v>220</v>
      </c>
      <c r="B40" s="389" t="s">
        <v>163</v>
      </c>
      <c r="C40" s="389" t="s">
        <v>74</v>
      </c>
      <c r="D40" s="409"/>
      <c r="E40" s="409"/>
      <c r="F40" s="410" t="s">
        <v>366</v>
      </c>
      <c r="G40" s="391" t="s">
        <v>418</v>
      </c>
      <c r="H40" s="546"/>
    </row>
    <row r="41" spans="1:8" ht="12.75">
      <c r="A41" s="119" t="s">
        <v>138</v>
      </c>
      <c r="B41" s="196">
        <v>300</v>
      </c>
      <c r="C41" s="117">
        <v>300</v>
      </c>
      <c r="F41" s="117">
        <v>300</v>
      </c>
      <c r="G41" s="117">
        <v>300</v>
      </c>
      <c r="H41" s="546">
        <f t="shared" si="0"/>
        <v>100</v>
      </c>
    </row>
    <row r="42" spans="1:8" ht="12.75">
      <c r="A42" s="133" t="s">
        <v>30</v>
      </c>
      <c r="B42" s="197">
        <f>SUM(B41)</f>
        <v>300</v>
      </c>
      <c r="C42" s="156">
        <f>SUM(C41)</f>
        <v>300</v>
      </c>
      <c r="F42" s="156">
        <f>SUM(F41)</f>
        <v>300</v>
      </c>
      <c r="G42" s="156">
        <f>SUM(G41)</f>
        <v>300</v>
      </c>
      <c r="H42" s="546">
        <f t="shared" si="0"/>
        <v>100</v>
      </c>
    </row>
    <row r="43" spans="1:8" ht="12.75">
      <c r="A43" s="120" t="s">
        <v>285</v>
      </c>
      <c r="B43" s="198">
        <v>75</v>
      </c>
      <c r="C43" s="3">
        <v>81</v>
      </c>
      <c r="F43" s="3">
        <v>81</v>
      </c>
      <c r="G43" s="3">
        <v>73</v>
      </c>
      <c r="H43" s="546">
        <f t="shared" si="0"/>
        <v>90.12345679012346</v>
      </c>
    </row>
    <row r="44" spans="1:8" ht="12.75">
      <c r="A44" s="133" t="s">
        <v>166</v>
      </c>
      <c r="B44" s="197">
        <f>SUM(B43)</f>
        <v>75</v>
      </c>
      <c r="C44" s="156">
        <f>SUM(C43)</f>
        <v>81</v>
      </c>
      <c r="F44" s="156">
        <f>SUM(F43)</f>
        <v>81</v>
      </c>
      <c r="G44" s="156">
        <f>SUM(G43)</f>
        <v>73</v>
      </c>
      <c r="H44" s="546">
        <f t="shared" si="0"/>
        <v>90.12345679012346</v>
      </c>
    </row>
    <row r="45" spans="1:8" ht="12.75">
      <c r="A45" s="255" t="s">
        <v>375</v>
      </c>
      <c r="B45" s="197"/>
      <c r="C45" s="156"/>
      <c r="F45" s="156"/>
      <c r="G45" s="243">
        <v>6</v>
      </c>
      <c r="H45" s="546"/>
    </row>
    <row r="46" spans="1:8" ht="12.75">
      <c r="A46" s="120" t="s">
        <v>221</v>
      </c>
      <c r="B46" s="198">
        <v>20</v>
      </c>
      <c r="C46" s="3">
        <v>10</v>
      </c>
      <c r="F46" s="3">
        <v>10</v>
      </c>
      <c r="G46" s="3"/>
      <c r="H46" s="546"/>
    </row>
    <row r="47" spans="1:8" ht="12.75">
      <c r="A47" s="120" t="s">
        <v>222</v>
      </c>
      <c r="B47" s="198">
        <v>10</v>
      </c>
      <c r="C47" s="3">
        <v>10</v>
      </c>
      <c r="F47" s="3">
        <v>10</v>
      </c>
      <c r="G47" s="3">
        <v>5</v>
      </c>
      <c r="H47" s="546">
        <f t="shared" si="0"/>
        <v>50</v>
      </c>
    </row>
    <row r="48" spans="1:8" ht="12.75">
      <c r="A48" s="120" t="s">
        <v>379</v>
      </c>
      <c r="B48" s="198"/>
      <c r="C48" s="3"/>
      <c r="F48" s="3"/>
      <c r="G48" s="3">
        <v>4</v>
      </c>
      <c r="H48" s="546"/>
    </row>
    <row r="49" spans="1:8" ht="12.75">
      <c r="A49" s="120" t="s">
        <v>193</v>
      </c>
      <c r="B49" s="198">
        <v>25</v>
      </c>
      <c r="C49" s="3">
        <v>30</v>
      </c>
      <c r="F49" s="3">
        <v>30</v>
      </c>
      <c r="G49" s="3">
        <v>35</v>
      </c>
      <c r="H49" s="546">
        <f t="shared" si="0"/>
        <v>116.66666666666667</v>
      </c>
    </row>
    <row r="50" spans="1:8" ht="12.75">
      <c r="A50" s="120" t="s">
        <v>183</v>
      </c>
      <c r="B50" s="198">
        <v>50</v>
      </c>
      <c r="C50" s="3">
        <v>50</v>
      </c>
      <c r="F50" s="3">
        <v>50</v>
      </c>
      <c r="G50" s="3"/>
      <c r="H50" s="546">
        <f t="shared" si="0"/>
        <v>0</v>
      </c>
    </row>
    <row r="51" spans="1:8" ht="12.75">
      <c r="A51" s="120" t="s">
        <v>29</v>
      </c>
      <c r="B51" s="198">
        <v>50</v>
      </c>
      <c r="C51" s="3">
        <v>27</v>
      </c>
      <c r="F51" s="3">
        <v>27</v>
      </c>
      <c r="G51" s="3">
        <v>13</v>
      </c>
      <c r="H51" s="546">
        <f t="shared" si="0"/>
        <v>48.148148148148145</v>
      </c>
    </row>
    <row r="52" spans="1:8" ht="13.5" thickBot="1">
      <c r="A52" s="121" t="s">
        <v>27</v>
      </c>
      <c r="B52" s="198"/>
      <c r="C52" s="83">
        <f>SUM(C46:C51)</f>
        <v>127</v>
      </c>
      <c r="F52" s="83">
        <f>SUM(F46:F51)</f>
        <v>127</v>
      </c>
      <c r="G52" s="83">
        <f>SUM(G45:G51)</f>
        <v>63</v>
      </c>
      <c r="H52" s="546">
        <f t="shared" si="0"/>
        <v>49.60629921259843</v>
      </c>
    </row>
    <row r="53" spans="1:8" ht="15.75" thickBot="1">
      <c r="A53" s="127" t="s">
        <v>223</v>
      </c>
      <c r="B53" s="199" t="e">
        <f>B42+B44+#REF!</f>
        <v>#REF!</v>
      </c>
      <c r="C53" s="129">
        <f>SUM(C52,C44,C42)</f>
        <v>508</v>
      </c>
      <c r="F53" s="129">
        <f>SUM(F52,F44,F42)</f>
        <v>508</v>
      </c>
      <c r="G53" s="145">
        <f>SUM(G52,G44,G42)</f>
        <v>436</v>
      </c>
      <c r="H53" s="546">
        <f t="shared" si="0"/>
        <v>85.8267716535433</v>
      </c>
    </row>
    <row r="54" spans="5:8" ht="13.5" thickBot="1">
      <c r="E54">
        <f>SUM(E25:E53)</f>
        <v>230</v>
      </c>
      <c r="H54" s="546"/>
    </row>
    <row r="55" spans="1:8" ht="48" thickBot="1">
      <c r="A55" s="141" t="s">
        <v>294</v>
      </c>
      <c r="B55" s="408" t="s">
        <v>163</v>
      </c>
      <c r="C55" s="389" t="s">
        <v>74</v>
      </c>
      <c r="D55" s="409"/>
      <c r="E55" s="409"/>
      <c r="F55" s="410" t="s">
        <v>366</v>
      </c>
      <c r="G55" s="391" t="s">
        <v>418</v>
      </c>
      <c r="H55" s="546"/>
    </row>
    <row r="56" spans="1:8" ht="12.75">
      <c r="A56" s="119" t="s">
        <v>289</v>
      </c>
      <c r="B56" s="158">
        <v>20</v>
      </c>
      <c r="C56" s="117">
        <v>350</v>
      </c>
      <c r="F56" s="117">
        <v>350</v>
      </c>
      <c r="G56" s="117">
        <v>204</v>
      </c>
      <c r="H56" s="546">
        <f t="shared" si="0"/>
        <v>58.285714285714285</v>
      </c>
    </row>
    <row r="57" spans="1:8" ht="12.75">
      <c r="A57" s="120" t="s">
        <v>157</v>
      </c>
      <c r="B57" s="158"/>
      <c r="C57" s="117"/>
      <c r="F57" s="117"/>
      <c r="G57" s="117">
        <v>216</v>
      </c>
      <c r="H57" s="546"/>
    </row>
    <row r="58" spans="1:8" ht="13.5" thickBot="1">
      <c r="A58" s="120" t="s">
        <v>29</v>
      </c>
      <c r="B58" s="159">
        <v>350</v>
      </c>
      <c r="C58" s="3">
        <v>95</v>
      </c>
      <c r="F58" s="3">
        <v>95</v>
      </c>
      <c r="G58" s="3">
        <v>113</v>
      </c>
      <c r="H58" s="546">
        <f t="shared" si="0"/>
        <v>118.94736842105263</v>
      </c>
    </row>
    <row r="59" spans="1:8" ht="15.75" thickBot="1">
      <c r="A59" s="127" t="s">
        <v>336</v>
      </c>
      <c r="B59" s="167">
        <f>SUM(B56:B58)</f>
        <v>370</v>
      </c>
      <c r="C59" s="129">
        <f>SUM(C56:C58)</f>
        <v>445</v>
      </c>
      <c r="F59" s="129">
        <f>SUM(F56:F58)</f>
        <v>445</v>
      </c>
      <c r="G59" s="145">
        <f>SUM(G56:G58)</f>
        <v>533</v>
      </c>
      <c r="H59" s="546">
        <f t="shared" si="0"/>
        <v>119.77528089887642</v>
      </c>
    </row>
    <row r="60" ht="13.5" thickBot="1">
      <c r="H60" s="546"/>
    </row>
    <row r="61" spans="1:8" ht="48" thickBot="1">
      <c r="A61" s="141" t="s">
        <v>335</v>
      </c>
      <c r="B61" s="408" t="s">
        <v>163</v>
      </c>
      <c r="C61" s="389" t="s">
        <v>74</v>
      </c>
      <c r="D61" s="409"/>
      <c r="E61" s="409"/>
      <c r="F61" s="410" t="s">
        <v>366</v>
      </c>
      <c r="G61" s="391" t="s">
        <v>418</v>
      </c>
      <c r="H61" s="546"/>
    </row>
    <row r="62" spans="1:8" ht="12.75">
      <c r="A62" s="414" t="s">
        <v>340</v>
      </c>
      <c r="B62" s="415">
        <v>20</v>
      </c>
      <c r="C62" s="416">
        <v>576</v>
      </c>
      <c r="F62" s="416">
        <v>576</v>
      </c>
      <c r="G62" s="117">
        <v>656</v>
      </c>
      <c r="H62" s="546">
        <f t="shared" si="0"/>
        <v>113.88888888888889</v>
      </c>
    </row>
    <row r="63" spans="1:8" ht="12.75">
      <c r="A63" s="205" t="s">
        <v>334</v>
      </c>
      <c r="B63" s="214">
        <v>350</v>
      </c>
      <c r="C63" s="215">
        <v>156</v>
      </c>
      <c r="F63" s="215">
        <v>156</v>
      </c>
      <c r="G63" s="3">
        <v>89</v>
      </c>
      <c r="H63" s="546">
        <f t="shared" si="0"/>
        <v>57.05128205128205</v>
      </c>
    </row>
    <row r="64" spans="1:8" ht="13.5" thickBot="1">
      <c r="A64" s="367" t="s">
        <v>397</v>
      </c>
      <c r="B64" s="368"/>
      <c r="C64" s="369"/>
      <c r="F64" s="369"/>
      <c r="G64" s="242">
        <v>6</v>
      </c>
      <c r="H64" s="546"/>
    </row>
    <row r="65" spans="1:8" ht="15.75" thickBot="1">
      <c r="A65" s="127" t="s">
        <v>337</v>
      </c>
      <c r="B65" s="167">
        <f>SUM(B62:B63)</f>
        <v>370</v>
      </c>
      <c r="C65" s="129">
        <f>SUM(C62:C63)</f>
        <v>732</v>
      </c>
      <c r="D65" s="420"/>
      <c r="E65" s="420"/>
      <c r="F65" s="129">
        <f>SUM(F62:F63)</f>
        <v>732</v>
      </c>
      <c r="G65" s="145">
        <f>SUM(G62:G64)</f>
        <v>751</v>
      </c>
      <c r="H65" s="546">
        <f t="shared" si="0"/>
        <v>102.59562841530054</v>
      </c>
    </row>
    <row r="66" spans="6:8" ht="21.75" customHeight="1" thickBot="1">
      <c r="F66" s="416"/>
      <c r="H66" s="546"/>
    </row>
    <row r="67" spans="6:8" ht="15.75" hidden="1" thickBot="1">
      <c r="F67" s="129">
        <f>SUM(F65:F66)</f>
        <v>732</v>
      </c>
      <c r="H67" s="546">
        <f t="shared" si="0"/>
        <v>0</v>
      </c>
    </row>
    <row r="68" ht="12.75" hidden="1">
      <c r="H68" s="546" t="e">
        <f t="shared" si="0"/>
        <v>#DIV/0!</v>
      </c>
    </row>
    <row r="69" spans="1:8" ht="39" thickBot="1">
      <c r="A69" s="419" t="s">
        <v>364</v>
      </c>
      <c r="B69" s="418"/>
      <c r="C69" s="410" t="s">
        <v>365</v>
      </c>
      <c r="D69" s="418"/>
      <c r="E69" s="418"/>
      <c r="F69" s="410" t="s">
        <v>366</v>
      </c>
      <c r="G69" s="391" t="s">
        <v>418</v>
      </c>
      <c r="H69" s="546"/>
    </row>
    <row r="70" spans="1:8" ht="12.75">
      <c r="A70" s="117" t="s">
        <v>367</v>
      </c>
      <c r="B70" s="417"/>
      <c r="C70" s="246"/>
      <c r="F70" s="117"/>
      <c r="G70" s="117">
        <v>48</v>
      </c>
      <c r="H70" s="546"/>
    </row>
    <row r="71" spans="1:8" ht="12.75">
      <c r="A71" s="117" t="s">
        <v>32</v>
      </c>
      <c r="B71" s="245"/>
      <c r="C71" s="246"/>
      <c r="F71" s="3"/>
      <c r="G71" s="3">
        <v>35</v>
      </c>
      <c r="H71" s="546"/>
    </row>
    <row r="72" spans="1:8" ht="12.75">
      <c r="A72" s="3" t="s">
        <v>28</v>
      </c>
      <c r="B72" s="245"/>
      <c r="C72" s="3"/>
      <c r="F72" s="3"/>
      <c r="G72" s="3">
        <v>808</v>
      </c>
      <c r="H72" s="546"/>
    </row>
    <row r="73" spans="1:8" ht="12.75">
      <c r="A73" s="3" t="s">
        <v>368</v>
      </c>
      <c r="B73" s="245"/>
      <c r="C73" s="3"/>
      <c r="F73" s="3"/>
      <c r="G73" s="3">
        <v>36</v>
      </c>
      <c r="H73" s="546"/>
    </row>
    <row r="74" spans="1:8" ht="12.75">
      <c r="A74" s="3" t="s">
        <v>29</v>
      </c>
      <c r="B74" s="245"/>
      <c r="C74" s="3"/>
      <c r="F74" s="3"/>
      <c r="G74" s="3">
        <v>237</v>
      </c>
      <c r="H74" s="546"/>
    </row>
    <row r="75" spans="1:8" ht="12.75" customHeight="1" thickBot="1">
      <c r="A75" s="251" t="s">
        <v>27</v>
      </c>
      <c r="B75" s="245"/>
      <c r="C75" s="242"/>
      <c r="F75" s="242"/>
      <c r="G75" s="251">
        <f>SUM(G70:G74)</f>
        <v>1164</v>
      </c>
      <c r="H75" s="546"/>
    </row>
    <row r="76" spans="1:10" ht="22.5" customHeight="1" thickBot="1">
      <c r="A76" s="253" t="s">
        <v>369</v>
      </c>
      <c r="B76" s="355"/>
      <c r="C76" s="252"/>
      <c r="F76" s="252"/>
      <c r="G76" s="521">
        <f>SUM(G75)</f>
        <v>1164</v>
      </c>
      <c r="H76" s="546"/>
      <c r="J76" s="8"/>
    </row>
    <row r="77" spans="1:7" ht="38.25" customHeight="1">
      <c r="A77" s="8"/>
      <c r="B77" s="354"/>
      <c r="C77" s="8"/>
      <c r="D77" s="8"/>
      <c r="E77" s="8"/>
      <c r="F77" s="8"/>
      <c r="G77" s="8"/>
    </row>
  </sheetData>
  <sheetProtection/>
  <printOptions/>
  <pageMargins left="1.08" right="0.15" top="0.21" bottom="0.13" header="0.18" footer="0.15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6">
      <selection activeCell="B1" sqref="B1"/>
    </sheetView>
  </sheetViews>
  <sheetFormatPr defaultColWidth="0" defaultRowHeight="12.75"/>
  <cols>
    <col min="1" max="1" width="60.375" style="0" customWidth="1"/>
    <col min="2" max="2" width="15.875" style="0" customWidth="1"/>
    <col min="3" max="3" width="5.00390625" style="164" hidden="1" customWidth="1"/>
    <col min="4" max="4" width="15.875" style="0" customWidth="1"/>
    <col min="5" max="5" width="15.125" style="0" customWidth="1"/>
    <col min="6" max="6" width="6.625" style="0" customWidth="1"/>
    <col min="7" max="225" width="9.125" style="0" customWidth="1"/>
    <col min="226" max="233" width="0" style="0" hidden="1" customWidth="1"/>
    <col min="234" max="16384" width="9.125" style="0" hidden="1" customWidth="1"/>
  </cols>
  <sheetData>
    <row r="1" spans="1:5" ht="15.75" customHeight="1">
      <c r="A1" s="32"/>
      <c r="B1" s="16"/>
      <c r="C1" s="194"/>
      <c r="D1" s="16"/>
      <c r="E1" s="22" t="s">
        <v>513</v>
      </c>
    </row>
    <row r="2" spans="1:5" ht="15.75">
      <c r="A2" s="33" t="s">
        <v>411</v>
      </c>
      <c r="B2" s="16"/>
      <c r="C2" s="194"/>
      <c r="D2" s="16"/>
      <c r="E2" s="19" t="s">
        <v>49</v>
      </c>
    </row>
    <row r="3" spans="1:5" ht="15.75">
      <c r="A3" s="34" t="s">
        <v>412</v>
      </c>
      <c r="B3" s="16"/>
      <c r="C3" s="194"/>
      <c r="D3" s="16"/>
      <c r="E3" s="19"/>
    </row>
    <row r="4" spans="1:5" ht="12.75">
      <c r="A4" s="32"/>
      <c r="B4" s="16"/>
      <c r="C4" s="194"/>
      <c r="D4" s="16"/>
      <c r="E4" s="19"/>
    </row>
    <row r="5" spans="1:5" ht="13.5" thickBot="1">
      <c r="A5" s="32"/>
      <c r="B5" s="16"/>
      <c r="C5" s="194"/>
      <c r="D5" s="16"/>
      <c r="E5" s="22" t="s">
        <v>1</v>
      </c>
    </row>
    <row r="6" spans="1:6" s="12" customFormat="1" ht="51.75" customHeight="1" thickBot="1">
      <c r="A6" s="147" t="s">
        <v>244</v>
      </c>
      <c r="B6" s="389" t="s">
        <v>74</v>
      </c>
      <c r="C6" s="402"/>
      <c r="D6" s="398" t="s">
        <v>366</v>
      </c>
      <c r="E6" s="391" t="s">
        <v>418</v>
      </c>
      <c r="F6" s="554" t="s">
        <v>494</v>
      </c>
    </row>
    <row r="7" spans="1:6" s="12" customFormat="1" ht="14.25" customHeight="1" thickBot="1">
      <c r="A7" s="403" t="s">
        <v>245</v>
      </c>
      <c r="B7" s="404">
        <f>SUM(B8+B22)</f>
        <v>16258</v>
      </c>
      <c r="C7" s="164"/>
      <c r="D7" s="404">
        <f>SUM(D8+D22)</f>
        <v>16258</v>
      </c>
      <c r="E7" s="404">
        <f>SUM(E8+E22)</f>
        <v>16260</v>
      </c>
      <c r="F7" s="546">
        <f>(E7/D7)*100</f>
        <v>100.01230163611761</v>
      </c>
    </row>
    <row r="8" spans="1:6" s="12" customFormat="1" ht="14.25" customHeight="1">
      <c r="A8" s="36" t="s">
        <v>80</v>
      </c>
      <c r="B8" s="42">
        <f>SUM(B9:B19)</f>
        <v>4784</v>
      </c>
      <c r="C8" s="164"/>
      <c r="D8" s="42">
        <f>SUM(D9:D19)</f>
        <v>4784</v>
      </c>
      <c r="E8" s="42">
        <f>SUM(E9:E21)</f>
        <v>4786</v>
      </c>
      <c r="F8" s="546">
        <f aca="true" t="shared" si="0" ref="F8:F40">(E8/D8)*100</f>
        <v>100.04180602006689</v>
      </c>
    </row>
    <row r="9" spans="1:6" s="12" customFormat="1" ht="14.25" customHeight="1">
      <c r="A9" s="35" t="s">
        <v>235</v>
      </c>
      <c r="B9" s="38">
        <v>2203</v>
      </c>
      <c r="C9" s="164">
        <v>-68</v>
      </c>
      <c r="D9" s="38">
        <v>2203</v>
      </c>
      <c r="E9" s="244">
        <v>2203</v>
      </c>
      <c r="F9" s="546">
        <f t="shared" si="0"/>
        <v>100</v>
      </c>
    </row>
    <row r="10" spans="1:6" s="12" customFormat="1" ht="14.25" customHeight="1">
      <c r="A10" s="35" t="s">
        <v>342</v>
      </c>
      <c r="B10" s="38">
        <v>246</v>
      </c>
      <c r="C10" s="164">
        <v>-643</v>
      </c>
      <c r="D10" s="38">
        <v>246</v>
      </c>
      <c r="E10" s="515">
        <v>246</v>
      </c>
      <c r="F10" s="546">
        <f t="shared" si="0"/>
        <v>100</v>
      </c>
    </row>
    <row r="11" spans="1:6" s="12" customFormat="1" ht="14.25" customHeight="1">
      <c r="A11" s="35" t="s">
        <v>343</v>
      </c>
      <c r="B11" s="38"/>
      <c r="C11" s="164"/>
      <c r="D11" s="38"/>
      <c r="E11" s="516"/>
      <c r="F11" s="546"/>
    </row>
    <row r="12" spans="1:6" s="12" customFormat="1" ht="14.25" customHeight="1">
      <c r="A12" s="35" t="s">
        <v>344</v>
      </c>
      <c r="B12" s="38">
        <v>79</v>
      </c>
      <c r="C12" s="164"/>
      <c r="D12" s="38">
        <v>79</v>
      </c>
      <c r="E12" s="515">
        <v>79</v>
      </c>
      <c r="F12" s="546">
        <f t="shared" si="0"/>
        <v>100</v>
      </c>
    </row>
    <row r="13" spans="1:6" s="12" customFormat="1" ht="14.25" customHeight="1">
      <c r="A13" s="35" t="s">
        <v>135</v>
      </c>
      <c r="B13" s="38">
        <v>359</v>
      </c>
      <c r="C13" s="164">
        <v>-202</v>
      </c>
      <c r="D13" s="38">
        <v>359</v>
      </c>
      <c r="E13" s="515">
        <v>359</v>
      </c>
      <c r="F13" s="546">
        <f t="shared" si="0"/>
        <v>100</v>
      </c>
    </row>
    <row r="14" spans="1:6" s="12" customFormat="1" ht="14.25" customHeight="1">
      <c r="A14" s="35" t="s">
        <v>158</v>
      </c>
      <c r="B14" s="38">
        <v>330</v>
      </c>
      <c r="C14" s="164">
        <v>12</v>
      </c>
      <c r="D14" s="38">
        <v>330</v>
      </c>
      <c r="E14" s="515">
        <v>330</v>
      </c>
      <c r="F14" s="546">
        <f t="shared" si="0"/>
        <v>100</v>
      </c>
    </row>
    <row r="15" spans="1:6" s="12" customFormat="1" ht="14.25" customHeight="1">
      <c r="A15" s="35" t="s">
        <v>83</v>
      </c>
      <c r="B15" s="38">
        <v>346</v>
      </c>
      <c r="C15" s="164">
        <v>-655</v>
      </c>
      <c r="D15" s="38">
        <v>346</v>
      </c>
      <c r="E15" s="517">
        <v>346</v>
      </c>
      <c r="F15" s="546">
        <f t="shared" si="0"/>
        <v>100</v>
      </c>
    </row>
    <row r="16" spans="1:6" s="12" customFormat="1" ht="14.25" customHeight="1">
      <c r="A16" s="35" t="s">
        <v>290</v>
      </c>
      <c r="B16" s="38">
        <v>120</v>
      </c>
      <c r="C16" s="164">
        <f>SUM(C8:C15)</f>
        <v>-1556</v>
      </c>
      <c r="D16" s="38">
        <v>120</v>
      </c>
      <c r="E16" s="517">
        <v>120</v>
      </c>
      <c r="F16" s="546">
        <f t="shared" si="0"/>
        <v>100</v>
      </c>
    </row>
    <row r="17" spans="1:6" s="12" customFormat="1" ht="14.25" customHeight="1">
      <c r="A17" s="27" t="s">
        <v>84</v>
      </c>
      <c r="B17" s="38">
        <v>639</v>
      </c>
      <c r="C17" s="164"/>
      <c r="D17" s="38">
        <v>639</v>
      </c>
      <c r="E17" s="517">
        <v>639</v>
      </c>
      <c r="F17" s="546">
        <f t="shared" si="0"/>
        <v>100</v>
      </c>
    </row>
    <row r="18" spans="1:6" s="12" customFormat="1" ht="14.25" customHeight="1">
      <c r="A18" s="35" t="s">
        <v>136</v>
      </c>
      <c r="B18" s="38">
        <v>277</v>
      </c>
      <c r="C18" s="164"/>
      <c r="D18" s="38">
        <v>277</v>
      </c>
      <c r="E18" s="517">
        <v>222</v>
      </c>
      <c r="F18" s="546">
        <f t="shared" si="0"/>
        <v>80.14440433212997</v>
      </c>
    </row>
    <row r="19" spans="1:6" s="12" customFormat="1" ht="14.25" customHeight="1">
      <c r="A19" s="35" t="s">
        <v>137</v>
      </c>
      <c r="B19" s="38">
        <v>185</v>
      </c>
      <c r="C19" s="164"/>
      <c r="D19" s="38">
        <v>185</v>
      </c>
      <c r="E19" s="517">
        <v>185</v>
      </c>
      <c r="F19" s="546">
        <f t="shared" si="0"/>
        <v>100</v>
      </c>
    </row>
    <row r="20" spans="1:6" s="12" customFormat="1" ht="14.25" customHeight="1">
      <c r="A20" s="191" t="s">
        <v>359</v>
      </c>
      <c r="B20" s="192"/>
      <c r="C20" s="164"/>
      <c r="D20" s="192"/>
      <c r="E20" s="517">
        <v>50</v>
      </c>
      <c r="F20" s="546"/>
    </row>
    <row r="21" spans="1:6" s="12" customFormat="1" ht="14.25" customHeight="1">
      <c r="A21" s="191" t="s">
        <v>360</v>
      </c>
      <c r="B21" s="192"/>
      <c r="C21" s="164"/>
      <c r="D21" s="192"/>
      <c r="E21" s="517">
        <v>7</v>
      </c>
      <c r="F21" s="546"/>
    </row>
    <row r="22" spans="1:6" s="12" customFormat="1" ht="14.25" customHeight="1" thickBot="1">
      <c r="A22" s="183" t="s">
        <v>159</v>
      </c>
      <c r="B22" s="184">
        <v>11474</v>
      </c>
      <c r="C22" s="164"/>
      <c r="D22" s="184">
        <v>11474</v>
      </c>
      <c r="E22" s="518">
        <v>11474</v>
      </c>
      <c r="F22" s="546">
        <f t="shared" si="0"/>
        <v>100</v>
      </c>
    </row>
    <row r="23" spans="1:6" s="12" customFormat="1" ht="14.25" customHeight="1" thickBot="1">
      <c r="A23" s="43" t="s">
        <v>246</v>
      </c>
      <c r="B23" s="556">
        <f>(B24+B28+B29)</f>
        <v>740</v>
      </c>
      <c r="C23" s="237"/>
      <c r="D23" s="556">
        <f>(D24+D28+D29)</f>
        <v>740</v>
      </c>
      <c r="E23" s="556">
        <f>(E24+E28+E29)</f>
        <v>994</v>
      </c>
      <c r="F23" s="546">
        <f t="shared" si="0"/>
        <v>134.32432432432432</v>
      </c>
    </row>
    <row r="24" spans="1:6" s="12" customFormat="1" ht="14.25" customHeight="1">
      <c r="A24" s="37" t="s">
        <v>81</v>
      </c>
      <c r="B24" s="18">
        <f>SUM(B25:B27)</f>
        <v>240</v>
      </c>
      <c r="C24" s="164"/>
      <c r="D24" s="18">
        <f>SUM(D25:D27)</f>
        <v>240</v>
      </c>
      <c r="E24" s="18">
        <f>SUM(E25:E27)</f>
        <v>250</v>
      </c>
      <c r="F24" s="546">
        <f t="shared" si="0"/>
        <v>104.16666666666667</v>
      </c>
    </row>
    <row r="25" spans="1:6" s="12" customFormat="1" ht="14.25" customHeight="1">
      <c r="A25" s="78" t="s">
        <v>110</v>
      </c>
      <c r="B25" s="38"/>
      <c r="C25" s="164"/>
      <c r="D25" s="38"/>
      <c r="E25" s="517">
        <v>10</v>
      </c>
      <c r="F25" s="546"/>
    </row>
    <row r="26" spans="1:6" s="12" customFormat="1" ht="14.25" customHeight="1">
      <c r="A26" s="35" t="s">
        <v>111</v>
      </c>
      <c r="B26" s="38">
        <v>100</v>
      </c>
      <c r="C26" s="164"/>
      <c r="D26" s="38">
        <v>100</v>
      </c>
      <c r="E26" s="517">
        <v>100</v>
      </c>
      <c r="F26" s="546">
        <f t="shared" si="0"/>
        <v>100</v>
      </c>
    </row>
    <row r="27" spans="1:7" s="12" customFormat="1" ht="14.25" customHeight="1">
      <c r="A27" s="35" t="s">
        <v>370</v>
      </c>
      <c r="B27" s="38">
        <v>140</v>
      </c>
      <c r="C27" s="164">
        <v>15</v>
      </c>
      <c r="D27" s="38">
        <v>140</v>
      </c>
      <c r="E27" s="517">
        <v>140</v>
      </c>
      <c r="F27" s="546">
        <f t="shared" si="0"/>
        <v>100</v>
      </c>
      <c r="G27" s="12" t="s">
        <v>49</v>
      </c>
    </row>
    <row r="28" spans="1:6" s="12" customFormat="1" ht="14.25" customHeight="1">
      <c r="A28" s="37" t="s">
        <v>82</v>
      </c>
      <c r="B28" s="18">
        <v>0</v>
      </c>
      <c r="C28" s="164"/>
      <c r="D28" s="18">
        <v>0</v>
      </c>
      <c r="E28" s="516"/>
      <c r="F28" s="546"/>
    </row>
    <row r="29" spans="1:6" s="12" customFormat="1" ht="14.25" customHeight="1">
      <c r="A29" s="37" t="s">
        <v>85</v>
      </c>
      <c r="B29" s="18">
        <v>500</v>
      </c>
      <c r="C29" s="164"/>
      <c r="D29" s="18">
        <v>500</v>
      </c>
      <c r="E29" s="519">
        <f>SUM(E30+E31+E32+E33+E34+E35+E36+E37+E38)</f>
        <v>744</v>
      </c>
      <c r="F29" s="546">
        <f t="shared" si="0"/>
        <v>148.8</v>
      </c>
    </row>
    <row r="30" spans="1:6" s="12" customFormat="1" ht="14.25" customHeight="1">
      <c r="A30" s="191" t="s">
        <v>276</v>
      </c>
      <c r="B30" s="192"/>
      <c r="C30" s="164"/>
      <c r="D30" s="192"/>
      <c r="E30" s="517">
        <v>354</v>
      </c>
      <c r="F30" s="546"/>
    </row>
    <row r="31" spans="1:6" s="12" customFormat="1" ht="14.25" customHeight="1">
      <c r="A31" s="191" t="s">
        <v>277</v>
      </c>
      <c r="B31" s="192"/>
      <c r="C31" s="164"/>
      <c r="D31" s="192"/>
      <c r="E31" s="517">
        <v>100</v>
      </c>
      <c r="F31" s="546"/>
    </row>
    <row r="32" spans="1:6" s="12" customFormat="1" ht="14.25" customHeight="1" hidden="1">
      <c r="A32" s="191" t="s">
        <v>278</v>
      </c>
      <c r="B32" s="192"/>
      <c r="C32" s="164"/>
      <c r="D32" s="192"/>
      <c r="E32" s="516"/>
      <c r="F32" s="546"/>
    </row>
    <row r="33" spans="1:6" s="12" customFormat="1" ht="14.25" customHeight="1">
      <c r="A33" s="191" t="s">
        <v>296</v>
      </c>
      <c r="B33" s="192"/>
      <c r="C33" s="164"/>
      <c r="D33" s="387"/>
      <c r="E33" s="517">
        <v>118</v>
      </c>
      <c r="F33" s="546"/>
    </row>
    <row r="34" spans="1:6" s="12" customFormat="1" ht="14.25" customHeight="1">
      <c r="A34" s="191" t="s">
        <v>295</v>
      </c>
      <c r="B34" s="192">
        <v>10</v>
      </c>
      <c r="C34" s="164"/>
      <c r="D34" s="387">
        <v>10</v>
      </c>
      <c r="E34" s="517">
        <v>15</v>
      </c>
      <c r="F34" s="546">
        <f t="shared" si="0"/>
        <v>150</v>
      </c>
    </row>
    <row r="35" spans="1:6" s="12" customFormat="1" ht="14.25" customHeight="1">
      <c r="A35" s="191" t="s">
        <v>279</v>
      </c>
      <c r="B35" s="192"/>
      <c r="C35" s="164"/>
      <c r="D35" s="387">
        <v>50</v>
      </c>
      <c r="E35" s="515">
        <v>50</v>
      </c>
      <c r="F35" s="546">
        <f t="shared" si="0"/>
        <v>100</v>
      </c>
    </row>
    <row r="36" spans="1:6" s="12" customFormat="1" ht="14.25" customHeight="1">
      <c r="A36" s="191" t="s">
        <v>377</v>
      </c>
      <c r="B36" s="192"/>
      <c r="C36" s="164"/>
      <c r="D36" s="387"/>
      <c r="E36" s="517">
        <v>30</v>
      </c>
      <c r="F36" s="546"/>
    </row>
    <row r="37" spans="1:6" s="12" customFormat="1" ht="14.25" customHeight="1">
      <c r="A37" s="191" t="s">
        <v>378</v>
      </c>
      <c r="B37" s="192"/>
      <c r="C37" s="164"/>
      <c r="D37" s="387"/>
      <c r="E37" s="517">
        <v>20</v>
      </c>
      <c r="F37" s="546"/>
    </row>
    <row r="38" spans="1:6" ht="12.75">
      <c r="A38" s="25" t="s">
        <v>280</v>
      </c>
      <c r="B38" s="185"/>
      <c r="D38" s="388"/>
      <c r="E38" s="215">
        <v>57</v>
      </c>
      <c r="F38" s="546"/>
    </row>
    <row r="39" spans="1:6" ht="13.5" thickBot="1">
      <c r="A39" s="25" t="s">
        <v>396</v>
      </c>
      <c r="B39" s="185"/>
      <c r="D39" s="388"/>
      <c r="E39" s="520">
        <v>30</v>
      </c>
      <c r="F39" s="546"/>
    </row>
    <row r="40" spans="1:6" ht="18" customHeight="1" thickBot="1">
      <c r="A40" s="421" t="s">
        <v>247</v>
      </c>
      <c r="B40" s="555">
        <f>SUM(B7+B23)</f>
        <v>16998</v>
      </c>
      <c r="C40" s="418"/>
      <c r="D40" s="555">
        <f>SUM(D7+D23)</f>
        <v>16998</v>
      </c>
      <c r="E40" s="422">
        <f>SUM(E7+E23)</f>
        <v>17254</v>
      </c>
      <c r="F40" s="546">
        <f t="shared" si="0"/>
        <v>101.50605953641605</v>
      </c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</sheetData>
  <sheetProtection/>
  <printOptions/>
  <pageMargins left="0.52" right="0.15748031496062992" top="0.35433070866141736" bottom="0.3937007874015748" header="0.31496062992125984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magyarsz</cp:lastModifiedBy>
  <cp:lastPrinted>2014-05-15T09:40:24Z</cp:lastPrinted>
  <dcterms:created xsi:type="dcterms:W3CDTF">2009-11-11T14:39:35Z</dcterms:created>
  <dcterms:modified xsi:type="dcterms:W3CDTF">2014-05-15T09:47:50Z</dcterms:modified>
  <cp:category/>
  <cp:version/>
  <cp:contentType/>
  <cp:contentStatus/>
</cp:coreProperties>
</file>