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799" activeTab="4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BEVÉTEL" sheetId="5" r:id="rId5"/>
    <sheet name="KIADÁS" sheetId="6" r:id="rId6"/>
    <sheet name="Műk.Tám." sheetId="7" state="hidden" r:id="rId7"/>
    <sheet name="Felhalm. bevétel" sheetId="8" r:id="rId8"/>
    <sheet name="Felhalm. kiad." sheetId="9" r:id="rId9"/>
    <sheet name="Tartalék" sheetId="10" r:id="rId10"/>
    <sheet name="Polg.Hiv." sheetId="11" r:id="rId11"/>
    <sheet name="Eszi+Eü" sheetId="12" r:id="rId12"/>
    <sheet name="Vg" sheetId="13" r:id="rId13"/>
    <sheet name="Ovi" sheetId="14" r:id="rId14"/>
    <sheet name="AJMK" sheetId="15" r:id="rId15"/>
    <sheet name="Létszám" sheetId="16" state="hidden" r:id="rId16"/>
  </sheets>
  <definedNames/>
  <calcPr fullCalcOnLoad="1"/>
</workbook>
</file>

<file path=xl/comments3.xml><?xml version="1.0" encoding="utf-8"?>
<comments xmlns="http://schemas.openxmlformats.org/spreadsheetml/2006/main">
  <authors>
    <author>?zsi?sn? Varga Andrea</author>
  </authors>
  <commentList>
    <comment ref="A48" authorId="0">
      <text>
        <r>
          <rPr>
            <b/>
            <sz val="9"/>
            <rFont val="Tahoma"/>
            <family val="0"/>
          </rPr>
          <t>Ézsiásné Varga Andrea: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<sst xmlns="http://schemas.openxmlformats.org/spreadsheetml/2006/main" count="787" uniqueCount="509">
  <si>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</si>
  <si>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</si>
  <si>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</si>
  <si>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</si>
  <si>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</si>
  <si>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</si>
  <si>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</si>
  <si>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</si>
  <si>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</si>
  <si>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</si>
  <si>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</si>
  <si>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</si>
  <si>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Közfoglalkoztatottak éves létszám előirányzata: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</si>
  <si>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</si>
  <si>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</si>
  <si>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</si>
  <si>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</si>
  <si>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</si>
  <si>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</si>
  <si>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</si>
  <si>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</si>
  <si>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</si>
  <si>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</si>
  <si>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</si>
  <si>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</si>
  <si>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</si>
  <si>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</si>
  <si>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</si>
  <si>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</si>
  <si>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</si>
  <si>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</si>
  <si>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</si>
  <si>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</si>
  <si>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Az engedélyezett átlaglétszám: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</si>
  <si>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</si>
  <si>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</si>
  <si>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</si>
  <si>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</si>
  <si>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</si>
  <si>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</si>
  <si>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</si>
  <si>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</si>
  <si>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</si>
  <si>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</si>
  <si>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</si>
  <si>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</si>
  <si>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</si>
  <si>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</si>
  <si>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</si>
  <si>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</si>
  <si>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</si>
  <si>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</si>
  <si>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</si>
  <si>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</si>
  <si>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</si>
  <si>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</si>
  <si>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</si>
  <si>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</si>
  <si>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</si>
  <si>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</si>
  <si>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</si>
  <si>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</si>
  <si>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</si>
  <si>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</si>
  <si>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</si>
  <si>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</si>
  <si>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</si>
  <si>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</si>
  <si>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</si>
  <si>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</si>
  <si>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</si>
  <si>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</si>
  <si>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</si>
  <si>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</si>
  <si>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</si>
  <si>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</si>
  <si>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</si>
  <si>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</si>
  <si>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</si>
  <si>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</si>
  <si>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</si>
  <si>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</si>
  <si>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</si>
  <si>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</si>
  <si>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</si>
  <si>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</si>
  <si>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</si>
  <si>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</si>
  <si>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</si>
  <si>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</si>
  <si>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</si>
  <si>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</si>
  <si>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</si>
  <si>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</si>
  <si>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</si>
  <si>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</si>
  <si>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</si>
  <si>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</si>
  <si>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</si>
  <si>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</si>
  <si>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</si>
  <si>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</si>
  <si>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</si>
  <si>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</si>
  <si>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</si>
  <si>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</si>
  <si>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</si>
  <si>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</si>
  <si>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</si>
  <si>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</si>
  <si>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</si>
  <si>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</si>
  <si>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Lakossági hozzájárulással megvalósított útépítés, járda</t>
  </si>
  <si>
    <t>Óbögi Gazdakör belső felújítása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</si>
  <si>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</si>
  <si>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</si>
  <si>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</si>
  <si>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</si>
  <si>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</si>
  <si>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</si>
  <si>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</si>
  <si>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</si>
  <si>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</si>
  <si>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</si>
  <si>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</si>
  <si>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</si>
  <si>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</si>
  <si>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</si>
  <si>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</si>
  <si>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</si>
  <si>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</si>
  <si>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</si>
  <si>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</si>
  <si>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Maradvány igénybevétel és értékpapír visszaváltás (B812+B813)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</si>
  <si>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</si>
  <si>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</si>
  <si>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</si>
  <si>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Tárgyi eszközök beszerzése</t>
  </si>
  <si>
    <t>Diákotthon konyha felújítás (légellátás, szennyvízelvezetés)</t>
  </si>
  <si>
    <t>TOP pályázatokkal kapcsolatosan várható kiadások</t>
  </si>
  <si>
    <t xml:space="preserve">           Magyar Máltai Szeretetszolgálat Egyesület - nappali hajlékt.ell.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</si>
  <si>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</si>
  <si>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</si>
  <si>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</si>
  <si>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</si>
  <si>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</si>
  <si>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</si>
  <si>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</si>
  <si>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 xml:space="preserve">           Könyv, folyóirat beszerzés</t>
  </si>
  <si>
    <t xml:space="preserve">        Iparterület fejlesztése</t>
  </si>
  <si>
    <t>Tűzoltóság tetőtér beépítése</t>
  </si>
  <si>
    <t>Tárgyi eszköz beszerzések</t>
  </si>
  <si>
    <t>Temetőben lévő járda felújítása</t>
  </si>
  <si>
    <t>Óbögi Iskola - életveszély elhárításának költsége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</si>
  <si>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</si>
  <si>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</si>
  <si>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 xml:space="preserve">Tiszakécske- Éltető Tisza mentén gyógyhely komplex turisztikai fejlesztése                     </t>
  </si>
  <si>
    <t>Adósságkonszolidációban nem részesült Önkormányzatok támogatása - Ravatalozó, Polgármesteri Hivatal épületbővítés)</t>
  </si>
  <si>
    <t>VSE pályázati önerő - Sportcsarnok pályázat saját erő</t>
  </si>
  <si>
    <t>K502. Elvonások és befizetések</t>
  </si>
  <si>
    <t xml:space="preserve">Erdőtelepítés Kerekdombon </t>
  </si>
  <si>
    <t xml:space="preserve"> - Házi segítségnyújtás, jelzőrendszeres hsg települési hj.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</si>
  <si>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</si>
  <si>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</si>
  <si>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</si>
  <si>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</si>
  <si>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</si>
  <si>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</si>
  <si>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</si>
  <si>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</si>
  <si>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</si>
  <si>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</si>
  <si>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            Tárgyi eszköz beszerzés</t>
  </si>
  <si>
    <t>- Városgondnokságnál kerülnek foglalkoztatásra.</t>
  </si>
  <si>
    <t>Vizes élőhelyek rehabilitációja és természetvédelmi kezelése a Közép-Tisza mentén  Holt-Tisza III-IV rekonstrukció (konzorciumban)</t>
  </si>
  <si>
    <t xml:space="preserve">Közép-és Kelet Magyarországi szennyvíz elvezetési és-kezelési fejlesztés 2., Tiszabög Kerekdomb csatorna (konzorciumban)   </t>
  </si>
  <si>
    <t>05. hrsz-ú ingatlan vásárlása (szabadstrand)</t>
  </si>
  <si>
    <t xml:space="preserve">        Móricz Zs.Okt.Int. Alsó tagozat épületének energetikai fejlesztése</t>
  </si>
  <si>
    <t xml:space="preserve">        Móricz Zs. Okt.Int. Gimnázium és Felső tagozat energetikai fejlesztése</t>
  </si>
  <si>
    <t>adatok főben</t>
  </si>
  <si>
    <t>Intézmény neve</t>
  </si>
  <si>
    <t>Engedélyezett létszám</t>
  </si>
  <si>
    <t>Pedagógus</t>
  </si>
  <si>
    <t>Nem pedagógus</t>
  </si>
  <si>
    <t>Egyesített Szociális Intézmény és Egészségügyi Központ</t>
  </si>
  <si>
    <t>Közfoglalkoztatott</t>
  </si>
  <si>
    <t xml:space="preserve">     - szociális feladatok</t>
  </si>
  <si>
    <t xml:space="preserve">     - egészségügyi feladatok</t>
  </si>
  <si>
    <t>Tiszakécske Város Önkormányzat Városgondnoksága</t>
  </si>
  <si>
    <t>Tiszakécskei Polgármesteri Hivatal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</si>
  <si>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</si>
  <si>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</si>
  <si>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</si>
  <si>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7. melléklet a …./….(….) önkormányzati rendelethez</t>
  </si>
  <si>
    <t>B355. Egyéb áruhasználati és szolgáltatási adók (tart.ut.id.forg.adó, jöved.a)</t>
  </si>
  <si>
    <t>K48. Egyéb nem intézményi ellátások</t>
  </si>
  <si>
    <t>Feladat megnevezése</t>
  </si>
  <si>
    <t>Intézményi karbantartási feladatok</t>
  </si>
  <si>
    <t xml:space="preserve">Általános tartalék </t>
  </si>
  <si>
    <t>K914. ÁH-n belüli megelőlegezések visszafizetése</t>
  </si>
  <si>
    <t xml:space="preserve">               Rendszeres gyermekvédelmi kedv.kieg.</t>
  </si>
  <si>
    <t>Közvilágítás korszerűsítése</t>
  </si>
  <si>
    <t>K84. Egyéb felhalmozási célú támogatások áh.belülre</t>
  </si>
  <si>
    <t>Közvilágítás kiépítése (Mátyás K. u., Kerekdombi kerékpárút)</t>
  </si>
  <si>
    <t>Magyar Közút vendégházak megvásárlása</t>
  </si>
  <si>
    <t xml:space="preserve">                                     - Sportliget IV. ütem saját erő</t>
  </si>
  <si>
    <t xml:space="preserve">      B8131. Előző évi maradvány</t>
  </si>
  <si>
    <t>B12. Elvonások és befizetések bevételei</t>
  </si>
  <si>
    <t xml:space="preserve">      B411. Egyéb működési bevételek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</si>
  <si>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</si>
  <si>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</si>
  <si>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</si>
  <si>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</si>
  <si>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Arany J. úti Óvoda energetikai felújítása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</si>
  <si>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</si>
  <si>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</si>
  <si>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</si>
  <si>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>EFOP - Humán kapacitások fejlesztése térségi szemléletben</t>
  </si>
  <si>
    <t>EFOP - Humán szolgáltatások fejlesztése térségi szemléletben</t>
  </si>
  <si>
    <t xml:space="preserve">        Bölcsődei fejlesztések Bács-Kiskun Megyében</t>
  </si>
  <si>
    <t xml:space="preserve">        Tiszakécskei HKFS megvalósítása (AJMK)</t>
  </si>
  <si>
    <t>1/a.    melléklet a …./….(….) önkormányzati rendelethez</t>
  </si>
  <si>
    <t>Jogcím</t>
  </si>
  <si>
    <t>A helyi önkormányzatok működésének általános támogatása</t>
  </si>
  <si>
    <t>Önkormányzati hivatal működésének támogatása</t>
  </si>
  <si>
    <t xml:space="preserve">Település- üzemeltetéshez kapcsolódó feladatellátás támogatása </t>
  </si>
  <si>
    <t>Egyéb önkormányzati feladatok támogatása</t>
  </si>
  <si>
    <t>Lakott külterülettel kapcsolatos feladatok támogatása</t>
  </si>
  <si>
    <t>Üdülőhelyi feladatok támogatása</t>
  </si>
  <si>
    <t>Nem közművel összegyűjtött háztartási szennyvíz ártalmatlanítása</t>
  </si>
  <si>
    <t>A 2016. évről áthúzódó bérkompenzáció támogatása</t>
  </si>
  <si>
    <t>A települési önkormányzatok egyes köznevelési feladatainak támogatása</t>
  </si>
  <si>
    <t>Óvodapedagógusok,  és az óvodapedagógusok nevelő munkáját közvetlenül segítők bértámogatása</t>
  </si>
  <si>
    <t>Óvodaműködtetési támogatás</t>
  </si>
  <si>
    <t>Köznevelési intézmények működtetéséhez kapcsolódó támogatás</t>
  </si>
  <si>
    <t>Kiegészítő támogatás az óvodapedagógusok minősítéséből adódó többletkiadásokhoz</t>
  </si>
  <si>
    <t>A települési önkormányzatok szociális, gyermekjóléti és gyermekétkeztetési feladatainak támogatása</t>
  </si>
  <si>
    <t>Egyes szociális és gyermekjóléti feladatok támogatása</t>
  </si>
  <si>
    <t xml:space="preserve"> - Család- és gyermekjóléti szolgálat</t>
  </si>
  <si>
    <t xml:space="preserve"> - Család- és gyermekjóléti központ</t>
  </si>
  <si>
    <t xml:space="preserve"> - Szociális étkeztetés</t>
  </si>
  <si>
    <t xml:space="preserve"> - Házi segítségnyújtás (szociális segítés és személyi gondozás)</t>
  </si>
  <si>
    <t>Időskorúak nappali intézményi ellátása</t>
  </si>
  <si>
    <t>Gyermekek napközbeni ellátása</t>
  </si>
  <si>
    <t>A települési önkormányzatok által biztosított egyes szociális szakosított ellátások, valamint a gyermekek átmeneti gondozásával kapcsolatos feladatok támogatása</t>
  </si>
  <si>
    <t xml:space="preserve"> - A finanszírozás szempontjából elismert szakmai dolgozók bértámogatása</t>
  </si>
  <si>
    <t xml:space="preserve"> - Intézmény-üzemeltetési támogatás</t>
  </si>
  <si>
    <t xml:space="preserve"> - A finanszírozás szempontjából elismert dolgozók bértámogatása</t>
  </si>
  <si>
    <t xml:space="preserve"> - Gyermekétkeztetés üzemeltetési támogatása</t>
  </si>
  <si>
    <t xml:space="preserve"> - A rászoruló gyermekek intézményen kívüli szünidei étkeztetésének támogatása</t>
  </si>
  <si>
    <t xml:space="preserve"> - Kiegészítő támogatás a bölcsődében foglalkoztatott, felsőfokú végzettségű kisgyermeknevelők béréhez</t>
  </si>
  <si>
    <t>A helyi önkormányzatok általános működésének és ágazati feladatainak támogatása</t>
  </si>
  <si>
    <t>AZ ÖNKORMÁNYZAT 2018. ÉVI BEVÉTELI ELŐIRÁNYZATAI</t>
  </si>
  <si>
    <t>2018. évi   összeg</t>
  </si>
  <si>
    <t>Fogyatékos és demens személyek nappali intézményi ellátása</t>
  </si>
  <si>
    <t>2018. ÉVI TARTALÉKOK</t>
  </si>
  <si>
    <t>2018. ÉVI FELÚJÍTÁSOK ÉS FELHALMOZÁSOK FELADATONKÉNT</t>
  </si>
  <si>
    <t>Külső közművek (víz, gáz, villany, szennyv., csap.csat., út)  kialakítása a Kosárlabda csarnoknál</t>
  </si>
  <si>
    <t>Játszószerek vásárlása (Kerekdomb, Tiszabög)</t>
  </si>
  <si>
    <t>Tiszabögi nyári gát helyreállítása (munkadíj+egyéb költségek), ürítő csatorna kotrása</t>
  </si>
  <si>
    <t>Piaci épületek felújítása</t>
  </si>
  <si>
    <t>2018. ÉVI KÖLTSÉGVETÉSE</t>
  </si>
  <si>
    <t xml:space="preserve">           Színházterem szőnyegpadló és pvc cseréje</t>
  </si>
  <si>
    <t xml:space="preserve">     K7. Felújítások</t>
  </si>
  <si>
    <t xml:space="preserve">           Színházterem elektromos felújításának befejezése</t>
  </si>
  <si>
    <t xml:space="preserve">           Színpadfestés felújítása, javítása a színházteremben</t>
  </si>
  <si>
    <t>VÁROSI ÓVODÁK ÉS BÖLCSŐDE 2018. ÉVI KÖLTSÉGVETÉSE</t>
  </si>
  <si>
    <t xml:space="preserve">            Diákotthon konyha és tálalókonyha beszerzései</t>
  </si>
  <si>
    <t xml:space="preserve">POLGÁRMESTERI HIVATAL  2018. ÉVI KÖLTSÉGVETÉSE                                                         </t>
  </si>
  <si>
    <t xml:space="preserve"> 2018. ÉVI KÖLTSÉGVETÉSE</t>
  </si>
  <si>
    <t>VÁROSGONDNOKSÁG 2018. ÉVI KÖLTSÉGVETÉSE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</si>
  <si>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</si>
  <si>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</si>
  <si>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 xml:space="preserve">             (pl. tornaszerek, szobakerékpár, laptop)</t>
  </si>
  <si>
    <t xml:space="preserve">           Egyéb tárgyi eszközök beszerzése (porszívó,                  </t>
  </si>
  <si>
    <t>Volt TSZ kp. régi épületében lakás kialakítása</t>
  </si>
  <si>
    <t>Európai uniós forrásból finanszírozott programok, projektek támogatási intenzitás megjelölésével</t>
  </si>
  <si>
    <t>Céltartalék</t>
  </si>
  <si>
    <t>GINOP-7.1.3-15-2016-00022</t>
  </si>
  <si>
    <t xml:space="preserve">Tiszakécske- Éltető Tisza mentén gyógyhely komplex turisztikai fejlesztése </t>
  </si>
  <si>
    <t>VP6-7.2.1-7.4.1.2-16</t>
  </si>
  <si>
    <t>KEHOP 2.2.1</t>
  </si>
  <si>
    <t>GINOP 7.1.2-15-2016-00002</t>
  </si>
  <si>
    <t xml:space="preserve">Aktív turisztikai hálózatok infrastruktúrájának fejlesztése -Vizitúra megállóhely </t>
  </si>
  <si>
    <t>B21.</t>
  </si>
  <si>
    <t>B25.</t>
  </si>
  <si>
    <t xml:space="preserve">Közép-és Kelet Magyarországi szennyvíz elvezetési és-kezelési fejlesztés 2., Tiszabög Kerekdomb csatorna (konzorciumban) </t>
  </si>
  <si>
    <t>Iparterület fejlesztése</t>
  </si>
  <si>
    <t>Móricz Zs.Okt.Int. Gimnázium és Felső tagozat épületének energetikai fejl.</t>
  </si>
  <si>
    <t xml:space="preserve">Arany J. úti Óvoda energetikai felújítása </t>
  </si>
  <si>
    <t xml:space="preserve">Templom téri óvoda energetikai felújítása </t>
  </si>
  <si>
    <t xml:space="preserve">Bölcsőde energetikai felújítása </t>
  </si>
  <si>
    <t xml:space="preserve">Szociális és gyámügyi hivatal épületének energetikai korszerűsítése </t>
  </si>
  <si>
    <t>Móricz Zs. Okt.Int. épületének energetikai korszerűsítése</t>
  </si>
  <si>
    <t xml:space="preserve">Zeneiskola épületének energetikai korszerűsítése </t>
  </si>
  <si>
    <t>Bölcsődei fejlesztések Bács-Kiskun Megyében</t>
  </si>
  <si>
    <t>Helyi foglalkoztatási együttműködés megvalósítása a Tkécskei és a Kméti Járásban</t>
  </si>
  <si>
    <t>Tiszakécskei HKFS megvalósítása (AJMK)</t>
  </si>
  <si>
    <t>Humán kapacitások fejlesztése térségi szemléletben</t>
  </si>
  <si>
    <t>Humán szolgáltatások fejlesztése térségi szemléletben</t>
  </si>
  <si>
    <t>B52.</t>
  </si>
  <si>
    <t>B53.</t>
  </si>
  <si>
    <t>Egyéb tárgyi eszközök értékesítése</t>
  </si>
  <si>
    <t>Egyéb felhalmozási célú átvett pénzeszközök (támogatási kölcsönök visszatérülése)</t>
  </si>
  <si>
    <t>B74.</t>
  </si>
  <si>
    <t>B75.</t>
  </si>
  <si>
    <t>Ingatlanok értékesítése (lakások, lakótelkek)</t>
  </si>
  <si>
    <t>TOP-1.1.1-16-BK1-2017-00007</t>
  </si>
  <si>
    <t>TOP-3.2.1-15-BK1-2016-00009</t>
  </si>
  <si>
    <t>TOP-3.2.1-BK1--2017-00011</t>
  </si>
  <si>
    <t>TOP-3.2.1-BK1--2017-00009</t>
  </si>
  <si>
    <t>TOP-3.2.1-BK1--2017-00010</t>
  </si>
  <si>
    <t>TOP-1.2.1-16-BK1-2017-00003</t>
  </si>
  <si>
    <t>TOP-3.2.1-BK1--2017-00008</t>
  </si>
  <si>
    <t>TOP-3.2.1-BK1--2017-00005</t>
  </si>
  <si>
    <t>TOP-3.2.1-BK1--2017-00007</t>
  </si>
  <si>
    <t>TOP-3.1.1-BK1-2017-00001</t>
  </si>
  <si>
    <t>TOP-1.4.1-16-BK1-2017-00002</t>
  </si>
  <si>
    <t>TOP-5.1.2-16-BK1-2017-00003</t>
  </si>
  <si>
    <t>TOP-7.1.1-16-2016-00055</t>
  </si>
  <si>
    <t>EFOP-3.9.2-16-2017-00009</t>
  </si>
  <si>
    <t>EFOP-1.5.3-16-2017-00071</t>
  </si>
  <si>
    <t>TOP-3.2.1-BK1--2017-00004</t>
  </si>
  <si>
    <t xml:space="preserve">A természeti értékekben rejlő őkoturisztikai potenciál hasznosítása Tiszakécske Városában </t>
  </si>
  <si>
    <t>Felhalmozási célú visszatérítendő támogatások, kölcsönök visszatérülése áh-on kívülről (Fundamenta és LTP hátralékból származó befizetések)</t>
  </si>
  <si>
    <t>Támogatás intenzitása</t>
  </si>
  <si>
    <r>
      <t xml:space="preserve">KEHOP -4.1.0-15-2016-00069 - Vizes élőhelyek rehabilitációja és természetvédelmi kezelése a Közép-Tisza mentén, Holt-Tisza III-IV rekonstrukció  (konzorciumban) </t>
    </r>
    <r>
      <rPr>
        <i/>
        <sz val="10"/>
        <rFont val="Arial CE"/>
        <family val="0"/>
      </rPr>
      <t>100%</t>
    </r>
  </si>
  <si>
    <r>
      <t xml:space="preserve">Adósságkonszolidációban nem részesült Önkormányzatok támogatása </t>
    </r>
    <r>
      <rPr>
        <i/>
        <sz val="10"/>
        <rFont val="Arial CE"/>
        <family val="0"/>
      </rPr>
      <t>86,01%</t>
    </r>
  </si>
  <si>
    <r>
      <t xml:space="preserve">TOP-3.2.1-15-BK1-2016-00040 - Móricz Zs.Okt.Int. Alsó tagozat épületének energetikai fejlesztése </t>
    </r>
    <r>
      <rPr>
        <i/>
        <sz val="10"/>
        <rFont val="Arial CE"/>
        <family val="0"/>
      </rPr>
      <t>100%</t>
    </r>
  </si>
  <si>
    <t>VÁRHATÓ ÁLTALÁNOS MŰKÖDÉSI ÉS ÁGAZATI FELADATOK TÁMOGATÁSA 2018. ÉVRE</t>
  </si>
  <si>
    <t>AZ ÖNKORMÁNYZAT 2018. ÉVI KIADÁSI ELŐIRÁNYZATAI</t>
  </si>
  <si>
    <t>2018. ÉVI FELHALMOZÁSI BEVÉTELEK RÉSZLETEZÉSE</t>
  </si>
  <si>
    <t>Könyvtári, közművelődési és múzeumi feladatok támogatása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</si>
  <si>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</si>
  <si>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</si>
  <si>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</si>
  <si>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</si>
  <si>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</si>
  <si>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t>Aktív turisztikai hálózatok infrastruktúrájának fejlesztése -Vízitúra megállóhely</t>
  </si>
  <si>
    <r>
      <t xml:space="preserve">Tiszakécske Város Önkormányzatának ASP központhoz való csatlakozása </t>
    </r>
    <r>
      <rPr>
        <i/>
        <sz val="10"/>
        <rFont val="Arial CE"/>
        <family val="0"/>
      </rPr>
      <t>100%</t>
    </r>
  </si>
  <si>
    <r>
      <t xml:space="preserve">GINOP 7.1.2-15-2016-00002 - Aktív turisztikai hálózatok infrastruktúrájának fejlesztése -Vízitúra megállóhely </t>
    </r>
    <r>
      <rPr>
        <i/>
        <sz val="10"/>
        <rFont val="Arial CE"/>
        <family val="0"/>
      </rPr>
      <t>70%</t>
    </r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</si>
  <si>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</si>
  <si>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</si>
  <si>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 xml:space="preserve">            Óvodák beszerzései (bútorok, mosógép)</t>
  </si>
  <si>
    <t xml:space="preserve">                (főzőüst, hűtőszekrény)</t>
  </si>
  <si>
    <t>Városi Óvodák és Bölcsőde</t>
  </si>
  <si>
    <t>Kiadás</t>
  </si>
  <si>
    <t>Közhatalmi bevételek</t>
  </si>
  <si>
    <t>Felhalmozási célú átvett pénzeszközök</t>
  </si>
  <si>
    <t>Beruházások</t>
  </si>
  <si>
    <t>Felújítások</t>
  </si>
  <si>
    <t>Egyéb felhalmozási célú kiadások</t>
  </si>
  <si>
    <t xml:space="preserve">INTÉZMÉNYEK 2018. ÉVI ENGEDÉLYEZETT ÁTLAGLÉTSZÁMA </t>
  </si>
  <si>
    <t xml:space="preserve">           Fizioterápiára - négyrekeszes galvánkád</t>
  </si>
  <si>
    <t xml:space="preserve">              vasaló, készenléti táska feltöltése, székek, ágy)</t>
  </si>
  <si>
    <t xml:space="preserve">            Bajcsy konyhára 3db hűtő vásárlása</t>
  </si>
  <si>
    <t>Arany János Művelődési Központ és Városi Könyvtár *</t>
  </si>
  <si>
    <t>* GINOP-2.2.1-14-2015-0001 Ifjúsági Garancia munkaerőpiaci program  megvalósítási idejére plusz 0.75 fő (2017.03.01-2018.05.31.)</t>
  </si>
  <si>
    <t>B25. Egyéb felhalmozási célú tám.bev.áh. belülről</t>
  </si>
  <si>
    <t>Szent Imre tér 1. alatti bérlakásépítés</t>
  </si>
  <si>
    <t xml:space="preserve">     CSSP-NEPTANC-MO-2017-0352 - Csoóri Sándor program</t>
  </si>
  <si>
    <t xml:space="preserve">     EFOP-3.7.3-16-2017-00225 - Egész életen át tartó tanuláshoz </t>
  </si>
  <si>
    <t xml:space="preserve">     EFOP-3.3.2-16-2016-00287 - AJMK és Városi Könyvtár </t>
  </si>
  <si>
    <t xml:space="preserve">        szolgáltatásainak fejlesztése a közoktatás céljainak szolgálatában</t>
  </si>
  <si>
    <t xml:space="preserve">        hozzáférés biztosítása az AJMK-ban</t>
  </si>
  <si>
    <t xml:space="preserve">                    zongoraszék, kültéri padok, kottatartók)</t>
  </si>
  <si>
    <t xml:space="preserve">           EFOP-3.7.3-16-2017-00225 pályázattal kapcsolatos beruházások</t>
  </si>
  <si>
    <t xml:space="preserve">           EFOP-3.3.2-16-2016-00287 pályázattal kapcsolatos beruházások</t>
  </si>
  <si>
    <t xml:space="preserve">           Parkosítás + nyitott terasz féltetővel való ellátása</t>
  </si>
  <si>
    <t>Szabolcska út járdaépítés - Erkel fasor-Szabolcska u. kereszteződésétől benzinkútig</t>
  </si>
  <si>
    <t>Közmunka program keretein belül - Tiszabög kerékpárút felújítása 1km hosszban</t>
  </si>
  <si>
    <t>Tartalék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</si>
  <si>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</si>
  <si>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</si>
  <si>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   Informatikai eszközbeszerzések</t>
  </si>
  <si>
    <t xml:space="preserve">                                     - BTL-4000 lézerterápiás készülék</t>
  </si>
  <si>
    <t>40 fő</t>
  </si>
  <si>
    <t xml:space="preserve">        Turisztikai fejlesztés - Holt-Tisza mellé kilátó, sétány, közvilágítás kiépítése, </t>
  </si>
  <si>
    <t xml:space="preserve">                  kisvasút felújítása, mozdonyszín építés, pályahosszabbítás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</si>
  <si>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</si>
  <si>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</si>
  <si>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>Eltérő tantervű tagozat épületének energetikai korszerűsítése</t>
  </si>
  <si>
    <t>Kossuth u. 70. (régi Szociális Otthon) épületfelújítása</t>
  </si>
  <si>
    <t xml:space="preserve">     Chicago Pneumatic RX3 típusú bontókalapács</t>
  </si>
  <si>
    <t xml:space="preserve">Módosított előirányzat </t>
  </si>
  <si>
    <t>Módosított előirányzat</t>
  </si>
  <si>
    <t>BEVÉTELI ELŐIRÁNYZATOK MÓDOSÍTÁSA</t>
  </si>
  <si>
    <t>Intézmények működési bevétele</t>
  </si>
  <si>
    <t>Önkormányzatok működési támogatásai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</si>
  <si>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</si>
  <si>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</si>
  <si>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</si>
  <si>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</si>
  <si>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</si>
  <si>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Felhalmozási bevételek</t>
  </si>
  <si>
    <t>Költségvetési bevételek összesen</t>
  </si>
  <si>
    <t>Belföldi értékpapírok bevételei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</si>
  <si>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</si>
  <si>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</si>
  <si>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</si>
  <si>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</si>
  <si>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</si>
  <si>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</si>
  <si>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</si>
  <si>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</si>
  <si>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</si>
  <si>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</si>
  <si>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</si>
  <si>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Belföldi értékpapírok kiadásai</t>
  </si>
  <si>
    <t>ÁH-n belüli megelőlegezés visszafizetés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</si>
  <si>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</si>
  <si>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</si>
  <si>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</si>
  <si>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</si>
  <si>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</si>
  <si>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</si>
  <si>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</si>
  <si>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</si>
  <si>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</si>
  <si>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</si>
  <si>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</si>
  <si>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</si>
  <si>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</si>
  <si>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</si>
  <si>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2018. ÉVI KIADÁSI ELŐIRÁNYZATOK INTÉZMÉNYENKÉNT</t>
  </si>
  <si>
    <t>2017. évi maradvány</t>
  </si>
  <si>
    <t>Tiszabögi nyári gát megerősítéséhez ingatlan vásárlása</t>
  </si>
  <si>
    <t xml:space="preserve">            2017. évi maradványból</t>
  </si>
  <si>
    <t xml:space="preserve">           2016. évi maradványból</t>
  </si>
  <si>
    <t>Termálvíz átalakítás Sportcentrumnál</t>
  </si>
  <si>
    <t>Vízibázis épületébe berendezések, parkosítás, kerítés</t>
  </si>
  <si>
    <t>Karácsonyi szarvas vásárlása (díszkivilágítás)</t>
  </si>
  <si>
    <t>Gyalogátkelőhelyek kialakítása világítással - Szakiskola, Diákotthon</t>
  </si>
  <si>
    <t>Bölcsőde tervezési munkáinak költsége</t>
  </si>
  <si>
    <t xml:space="preserve">          Gépjármű beszerzés (Támogató Szolgálat)</t>
  </si>
  <si>
    <t xml:space="preserve">           Ipari mosógép beszerzése - 2db</t>
  </si>
  <si>
    <t xml:space="preserve">     Bobcat S510 típusú kompakt rakodó+raklapvilla</t>
  </si>
  <si>
    <t xml:space="preserve">     Gépjármű vásárlása</t>
  </si>
  <si>
    <t xml:space="preserve">     ENAR lehúzógerenda beszerzése</t>
  </si>
  <si>
    <t xml:space="preserve">           Közművelődési érdekeltségnövelő támogatás</t>
  </si>
  <si>
    <t xml:space="preserve">Módosított előirányzat        </t>
  </si>
  <si>
    <t>Kulturális illetménypótlék</t>
  </si>
  <si>
    <t xml:space="preserve"> </t>
  </si>
  <si>
    <t xml:space="preserve">           Mátyfalva támogatása</t>
  </si>
  <si>
    <t xml:space="preserve">                                     - Sportfejlesztési program, kosár, önrész</t>
  </si>
  <si>
    <t xml:space="preserve">           Fogászati egyenesdarab beszerzése</t>
  </si>
  <si>
    <t>3641/5 hrsz-ú ingatlan megvásárlása</t>
  </si>
  <si>
    <t>12 fő</t>
  </si>
  <si>
    <t xml:space="preserve">           Könyvtári érdekeltségnövelő támogatás</t>
  </si>
  <si>
    <t xml:space="preserve">           EFI Iroda </t>
  </si>
  <si>
    <t xml:space="preserve">     EFOP-3.7.3-16-2017-00225 - Egész életen át tartó tanuláshoz hf.bizt.</t>
  </si>
  <si>
    <t xml:space="preserve">     EFOP-3.3.2-16-2016-00287 - AJMK és Városi Könyvtár szolg.fejl.</t>
  </si>
  <si>
    <t xml:space="preserve">     NKA pályázat 205118/00137</t>
  </si>
  <si>
    <t xml:space="preserve">     BKM-i Kormányhivatal </t>
  </si>
  <si>
    <t xml:space="preserve">     Informatika beszerzések</t>
  </si>
  <si>
    <t xml:space="preserve">     Buszmegálló építése</t>
  </si>
  <si>
    <t xml:space="preserve">           VSE - Sportcentrum üzemeltetés</t>
  </si>
  <si>
    <t>5402 hrsz-ú ingatlan vásárlása</t>
  </si>
  <si>
    <t>0622/68 hrsz-ú ingatlan vásárlása</t>
  </si>
  <si>
    <t xml:space="preserve">                                     - Sportfejleszétési program, kézilabda, önrész</t>
  </si>
  <si>
    <t xml:space="preserve">           Irodabútor beszerzés (Támogató Szolgálat)</t>
  </si>
  <si>
    <t>VP6-19.2.1.-44-03-17 Külterületi buszmegállók és közösségi terek megvilágítása</t>
  </si>
  <si>
    <t>VP6-19.2.1.-44-04-17 Kültéri fitnesz parkok létesítése</t>
  </si>
  <si>
    <t>VP6-19.2.1.-44-06-17 Gyógynövénykert kialakítása</t>
  </si>
  <si>
    <t>B408. Kamat és kamatjellegű bevételek</t>
  </si>
  <si>
    <t>2019. március 28-i ülésre</t>
  </si>
  <si>
    <t>16/2018. (XII.20.) sz.rendelet</t>
  </si>
  <si>
    <t>Módosított előirányzat       16/2018. (XII.20.) sz.rendelet</t>
  </si>
  <si>
    <t>Módosított előirányzat      16/2018. (XII.20.) sz.rendelet</t>
  </si>
  <si>
    <t>Módosított előirányzat                   16/2018. (XII.20.) sz.rendelet</t>
  </si>
  <si>
    <t>Módosított előirányzat        16/2018. (XII.20.) sz.rendelet</t>
  </si>
  <si>
    <t>Szociális ágazati összevont pótlék</t>
  </si>
  <si>
    <t>Októberi állami tám.lemondás</t>
  </si>
  <si>
    <t>Téli rezsicsökkentés</t>
  </si>
  <si>
    <t>Gyermekétk.miatti lemondás</t>
  </si>
  <si>
    <t>Óvodai és iskolai szoc.segítő tevékenység támogatása</t>
  </si>
  <si>
    <t>Bérkompenzáció</t>
  </si>
  <si>
    <t>143.sz.hat. Kosárpalánk besz.</t>
  </si>
  <si>
    <t>144.sz.hat. VSE könyvvizsg.fedezete</t>
  </si>
  <si>
    <t>157.sz.hat. 5402 hrsz.ingatlan vételára (Fürdő u.)</t>
  </si>
  <si>
    <t>229.sz.PVB Betonkeverő felúj.</t>
  </si>
  <si>
    <t>Kompenzáció</t>
  </si>
  <si>
    <t>Betonkeverő felújítása</t>
  </si>
  <si>
    <t xml:space="preserve">                                     - VSE könyvvizsgálat díja</t>
  </si>
  <si>
    <t>VG saját hatákörá ei.mód.</t>
  </si>
  <si>
    <t>PH korrekció</t>
  </si>
  <si>
    <t>ESZI korrekció</t>
  </si>
  <si>
    <t>ÖNK ei.átcsoportosítás</t>
  </si>
  <si>
    <t>Korrekció</t>
  </si>
  <si>
    <t>ÖNK korrekció</t>
  </si>
  <si>
    <t>ÖNK ei.átcsoportosítás/korrekció</t>
  </si>
  <si>
    <t xml:space="preserve">     Hidraulikus hótoló</t>
  </si>
  <si>
    <t>B814. Államháztartáson belüli megelőlegezések</t>
  </si>
  <si>
    <t>Államháztartáson belüli megelőlegezések</t>
  </si>
  <si>
    <t xml:space="preserve">                                     - Kosárpalánk beszerzése</t>
  </si>
  <si>
    <t>Int.finansz.</t>
  </si>
  <si>
    <t>2019. április 25-i ülésre</t>
  </si>
  <si>
    <t xml:space="preserve">           Különféle eszközbeszerzések (pl. vetítővászon, mikrofonok, objektív</t>
  </si>
  <si>
    <t>Saját hatáskörű ei.mód.</t>
  </si>
  <si>
    <t>1.   melléklet a 10/2019. (IV.25.) önkormányzati rendelethez</t>
  </si>
  <si>
    <t>1.    melléklet a 10/2019. (IV.25.) önkormányzati rendelethez</t>
  </si>
  <si>
    <t>1/b.    melléklet a 10/2019. (IV.25.) önkormányzati rendelethez</t>
  </si>
  <si>
    <t>1/c.    melléklet a 10/2019. (IV.25.) önkormányzati rendelethez</t>
  </si>
  <si>
    <t>1/d. melléklet a 10/2019. (IV.25.) önkormányzati rendelethez</t>
  </si>
  <si>
    <t>2.  melléklet a 10/2019. (IV.25.) önkormányzati rendelethez</t>
  </si>
  <si>
    <t>3.  melléklet a 10/2019. (IV.25.) önkormányzati rendelethez</t>
  </si>
  <si>
    <t>4. melléklet a 10/2019. (IV.25.) önkormányzati rendelethez</t>
  </si>
  <si>
    <t>5. melléklet a 10/2019. (IV.25.) önkormányzati rendelethez</t>
  </si>
  <si>
    <t>6. melléklet a 10/2019. (IV.25.)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</si>
</sst>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[$¥€-2]\ #\ ##,000_);[Red]\([$€-2]\ #\ ##,000\)"/>
    <numFmt numFmtId="173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i/>
      <sz val="10"/>
      <name val="Arial"/>
      <family val="2"/>
    </font>
    <font>
      <i/>
      <sz val="10"/>
      <name val="Arial CE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Gray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3" fontId="26" fillId="0" borderId="22" xfId="0" applyNumberFormat="1" applyFont="1" applyBorder="1" applyAlignment="1">
      <alignment vertical="center"/>
    </xf>
    <xf numFmtId="3" fontId="22" fillId="0" borderId="39" xfId="0" applyNumberFormat="1" applyFont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6" fillId="0" borderId="19" xfId="0" applyFont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28" fillId="0" borderId="19" xfId="0" applyFont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53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0" fillId="0" borderId="0" xfId="56">
      <alignment/>
      <protection/>
    </xf>
    <xf numFmtId="0" fontId="0" fillId="0" borderId="49" xfId="0" applyBorder="1" applyAlignment="1">
      <alignment/>
    </xf>
    <xf numFmtId="0" fontId="0" fillId="0" borderId="48" xfId="0" applyFont="1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51" fillId="0" borderId="0" xfId="0" applyFont="1" applyAlignment="1">
      <alignment/>
    </xf>
    <xf numFmtId="49" fontId="29" fillId="0" borderId="20" xfId="0" applyNumberFormat="1" applyFont="1" applyBorder="1" applyAlignment="1">
      <alignment vertical="center" wrapText="1"/>
    </xf>
    <xf numFmtId="49" fontId="29" fillId="0" borderId="55" xfId="0" applyNumberFormat="1" applyFont="1" applyBorder="1" applyAlignment="1">
      <alignment vertical="center" wrapText="1" shrinkToFit="1"/>
    </xf>
    <xf numFmtId="49" fontId="29" fillId="0" borderId="36" xfId="0" applyNumberFormat="1" applyFont="1" applyBorder="1" applyAlignment="1">
      <alignment vertical="center" wrapText="1" shrinkToFit="1"/>
    </xf>
    <xf numFmtId="3" fontId="29" fillId="0" borderId="21" xfId="0" applyNumberFormat="1" applyFont="1" applyBorder="1" applyAlignment="1">
      <alignment/>
    </xf>
    <xf numFmtId="0" fontId="0" fillId="0" borderId="42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9" fillId="0" borderId="21" xfId="0" applyFont="1" applyBorder="1" applyAlignment="1">
      <alignment/>
    </xf>
    <xf numFmtId="49" fontId="29" fillId="0" borderId="36" xfId="0" applyNumberFormat="1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0" fillId="0" borderId="58" xfId="0" applyNumberFormat="1" applyFont="1" applyBorder="1" applyAlignment="1">
      <alignment/>
    </xf>
    <xf numFmtId="0" fontId="29" fillId="0" borderId="53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3" fontId="28" fillId="24" borderId="52" xfId="0" applyNumberFormat="1" applyFont="1" applyFill="1" applyBorder="1" applyAlignment="1">
      <alignment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9" fillId="0" borderId="26" xfId="0" applyNumberFormat="1" applyFont="1" applyBorder="1" applyAlignment="1">
      <alignment horizontal="right" vertical="center"/>
    </xf>
    <xf numFmtId="49" fontId="29" fillId="0" borderId="20" xfId="0" applyNumberFormat="1" applyFont="1" applyBorder="1" applyAlignment="1">
      <alignment horizontal="left"/>
    </xf>
    <xf numFmtId="3" fontId="29" fillId="0" borderId="26" xfId="0" applyNumberFormat="1" applyFont="1" applyBorder="1" applyAlignment="1">
      <alignment vertical="center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5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2" xfId="0" applyNumberFormat="1" applyFont="1" applyBorder="1" applyAlignment="1">
      <alignment horizont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59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60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49" fontId="29" fillId="0" borderId="21" xfId="0" applyNumberFormat="1" applyFont="1" applyBorder="1" applyAlignment="1">
      <alignment vertical="center"/>
    </xf>
    <xf numFmtId="0" fontId="0" fillId="0" borderId="0" xfId="56" applyAlignment="1">
      <alignment horizontal="right"/>
      <protection/>
    </xf>
    <xf numFmtId="0" fontId="29" fillId="0" borderId="21" xfId="56" applyFont="1" applyBorder="1" applyAlignment="1">
      <alignment vertical="center"/>
      <protection/>
    </xf>
    <xf numFmtId="0" fontId="36" fillId="0" borderId="0" xfId="56" applyFont="1" applyAlignment="1">
      <alignment horizontal="center" vertical="center"/>
      <protection/>
    </xf>
    <xf numFmtId="0" fontId="32" fillId="0" borderId="61" xfId="56" applyFont="1" applyBorder="1" applyAlignment="1">
      <alignment horizontal="center" vertical="center"/>
      <protection/>
    </xf>
    <xf numFmtId="0" fontId="29" fillId="0" borderId="21" xfId="56" applyFont="1" applyBorder="1" applyAlignment="1">
      <alignment vertical="center" wrapText="1"/>
      <protection/>
    </xf>
    <xf numFmtId="49" fontId="29" fillId="0" borderId="21" xfId="56" applyNumberFormat="1" applyFont="1" applyBorder="1" applyAlignment="1">
      <alignment vertical="center"/>
      <protection/>
    </xf>
    <xf numFmtId="0" fontId="29" fillId="0" borderId="21" xfId="56" applyFont="1" applyBorder="1" applyAlignment="1">
      <alignment horizontal="right" vertical="center"/>
      <protection/>
    </xf>
    <xf numFmtId="0" fontId="31" fillId="0" borderId="21" xfId="56" applyFont="1" applyBorder="1" applyAlignment="1">
      <alignment vertical="center"/>
      <protection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/>
    </xf>
    <xf numFmtId="3" fontId="24" fillId="0" borderId="22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3" fontId="23" fillId="0" borderId="22" xfId="0" applyNumberFormat="1" applyFont="1" applyBorder="1" applyAlignment="1">
      <alignment vertical="center"/>
    </xf>
    <xf numFmtId="0" fontId="23" fillId="0" borderId="42" xfId="0" applyFont="1" applyBorder="1" applyAlignment="1">
      <alignment horizontal="left" vertical="center"/>
    </xf>
    <xf numFmtId="3" fontId="23" fillId="0" borderId="39" xfId="0" applyNumberFormat="1" applyFont="1" applyBorder="1" applyAlignment="1">
      <alignment horizontal="right" vertical="center"/>
    </xf>
    <xf numFmtId="0" fontId="29" fillId="0" borderId="0" xfId="56" applyFont="1">
      <alignment/>
      <protection/>
    </xf>
    <xf numFmtId="0" fontId="29" fillId="0" borderId="5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0" fontId="28" fillId="0" borderId="16" xfId="56" applyFont="1" applyBorder="1">
      <alignment/>
      <protection/>
    </xf>
    <xf numFmtId="3" fontId="28" fillId="0" borderId="18" xfId="56" applyNumberFormat="1" applyFont="1" applyBorder="1">
      <alignment/>
      <protection/>
    </xf>
    <xf numFmtId="3" fontId="0" fillId="0" borderId="0" xfId="56" applyNumberFormat="1">
      <alignment/>
      <protection/>
    </xf>
    <xf numFmtId="0" fontId="29" fillId="0" borderId="19" xfId="56" applyFont="1" applyBorder="1">
      <alignment/>
      <protection/>
    </xf>
    <xf numFmtId="0" fontId="29" fillId="0" borderId="21" xfId="56" applyFont="1" applyBorder="1" applyAlignment="1">
      <alignment horizontal="left"/>
      <protection/>
    </xf>
    <xf numFmtId="3" fontId="29" fillId="0" borderId="22" xfId="56" applyNumberFormat="1" applyFont="1" applyBorder="1">
      <alignment/>
      <protection/>
    </xf>
    <xf numFmtId="0" fontId="29" fillId="0" borderId="20" xfId="56" applyFont="1" applyBorder="1">
      <alignment/>
      <protection/>
    </xf>
    <xf numFmtId="0" fontId="29" fillId="0" borderId="60" xfId="56" applyFont="1" applyBorder="1">
      <alignment/>
      <protection/>
    </xf>
    <xf numFmtId="0" fontId="29" fillId="0" borderId="53" xfId="56" applyFont="1" applyBorder="1">
      <alignment/>
      <protection/>
    </xf>
    <xf numFmtId="0" fontId="28" fillId="0" borderId="19" xfId="56" applyFont="1" applyBorder="1">
      <alignment/>
      <protection/>
    </xf>
    <xf numFmtId="3" fontId="28" fillId="0" borderId="22" xfId="56" applyNumberFormat="1" applyFont="1" applyBorder="1">
      <alignment/>
      <protection/>
    </xf>
    <xf numFmtId="3" fontId="29" fillId="0" borderId="26" xfId="56" applyNumberFormat="1" applyFont="1" applyBorder="1">
      <alignment/>
      <protection/>
    </xf>
    <xf numFmtId="3" fontId="32" fillId="0" borderId="22" xfId="56" applyNumberFormat="1" applyFont="1" applyBorder="1">
      <alignment/>
      <protection/>
    </xf>
    <xf numFmtId="0" fontId="51" fillId="0" borderId="0" xfId="56" applyFont="1">
      <alignment/>
      <protection/>
    </xf>
    <xf numFmtId="3" fontId="52" fillId="0" borderId="21" xfId="0" applyNumberFormat="1" applyFont="1" applyBorder="1" applyAlignment="1">
      <alignment/>
    </xf>
    <xf numFmtId="3" fontId="53" fillId="0" borderId="21" xfId="0" applyNumberFormat="1" applyFont="1" applyBorder="1" applyAlignment="1">
      <alignment/>
    </xf>
    <xf numFmtId="3" fontId="54" fillId="0" borderId="21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3" fontId="37" fillId="0" borderId="21" xfId="0" applyNumberFormat="1" applyFont="1" applyBorder="1" applyAlignment="1">
      <alignment/>
    </xf>
    <xf numFmtId="0" fontId="0" fillId="0" borderId="42" xfId="0" applyBorder="1" applyAlignment="1">
      <alignment horizontal="left"/>
    </xf>
    <xf numFmtId="0" fontId="29" fillId="0" borderId="48" xfId="0" applyFont="1" applyBorder="1" applyAlignment="1">
      <alignment/>
    </xf>
    <xf numFmtId="0" fontId="29" fillId="0" borderId="62" xfId="0" applyFont="1" applyBorder="1" applyAlignment="1">
      <alignment horizontal="left"/>
    </xf>
    <xf numFmtId="0" fontId="29" fillId="0" borderId="60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8" fillId="0" borderId="60" xfId="0" applyFont="1" applyBorder="1" applyAlignment="1">
      <alignment horizontal="left"/>
    </xf>
    <xf numFmtId="3" fontId="31" fillId="0" borderId="63" xfId="0" applyNumberFormat="1" applyFont="1" applyBorder="1" applyAlignment="1">
      <alignment horizontal="center" vertical="center" wrapText="1"/>
    </xf>
    <xf numFmtId="0" fontId="25" fillId="0" borderId="64" xfId="0" applyFont="1" applyBorder="1" applyAlignment="1">
      <alignment horizontal="left" vertical="center"/>
    </xf>
    <xf numFmtId="0" fontId="29" fillId="0" borderId="53" xfId="0" applyFont="1" applyBorder="1" applyAlignment="1">
      <alignment/>
    </xf>
    <xf numFmtId="0" fontId="29" fillId="0" borderId="60" xfId="0" applyFont="1" applyBorder="1" applyAlignment="1">
      <alignment/>
    </xf>
    <xf numFmtId="49" fontId="28" fillId="0" borderId="16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/>
    </xf>
    <xf numFmtId="0" fontId="25" fillId="0" borderId="66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0" fillId="0" borderId="60" xfId="0" applyNumberFormat="1" applyFont="1" applyBorder="1" applyAlignment="1">
      <alignment horizontal="center" vertical="center" wrapText="1"/>
    </xf>
    <xf numFmtId="10" fontId="20" fillId="0" borderId="20" xfId="0" applyNumberFormat="1" applyFont="1" applyBorder="1" applyAlignment="1">
      <alignment vertical="center" wrapText="1"/>
    </xf>
    <xf numFmtId="10" fontId="20" fillId="0" borderId="24" xfId="0" applyNumberFormat="1" applyFont="1" applyBorder="1" applyAlignment="1">
      <alignment vertical="center" wrapText="1"/>
    </xf>
    <xf numFmtId="0" fontId="28" fillId="0" borderId="63" xfId="0" applyFont="1" applyBorder="1" applyAlignment="1">
      <alignment horizontal="center" vertical="center" wrapText="1"/>
    </xf>
    <xf numFmtId="3" fontId="30" fillId="0" borderId="61" xfId="0" applyNumberFormat="1" applyFont="1" applyBorder="1" applyAlignment="1">
      <alignment horizontal="center" vertical="center" wrapText="1"/>
    </xf>
    <xf numFmtId="0" fontId="28" fillId="0" borderId="67" xfId="56" applyFont="1" applyBorder="1">
      <alignment/>
      <protection/>
    </xf>
    <xf numFmtId="3" fontId="28" fillId="0" borderId="57" xfId="56" applyNumberFormat="1" applyFont="1" applyBorder="1">
      <alignment/>
      <protection/>
    </xf>
    <xf numFmtId="3" fontId="29" fillId="0" borderId="36" xfId="0" applyNumberFormat="1" applyFont="1" applyBorder="1" applyAlignment="1">
      <alignment horizontal="right" vertical="center"/>
    </xf>
    <xf numFmtId="3" fontId="51" fillId="0" borderId="24" xfId="0" applyNumberFormat="1" applyFont="1" applyBorder="1" applyAlignment="1">
      <alignment/>
    </xf>
    <xf numFmtId="0" fontId="29" fillId="0" borderId="16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0" fontId="24" fillId="0" borderId="23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3" fontId="29" fillId="0" borderId="24" xfId="0" applyNumberFormat="1" applyFont="1" applyBorder="1" applyAlignment="1">
      <alignment horizontal="center"/>
    </xf>
    <xf numFmtId="3" fontId="29" fillId="0" borderId="21" xfId="0" applyNumberFormat="1" applyFont="1" applyBorder="1" applyAlignment="1">
      <alignment horizontal="right"/>
    </xf>
    <xf numFmtId="3" fontId="28" fillId="0" borderId="0" xfId="0" applyNumberFormat="1" applyFont="1" applyAlignment="1">
      <alignment/>
    </xf>
    <xf numFmtId="3" fontId="28" fillId="24" borderId="39" xfId="0" applyNumberFormat="1" applyFont="1" applyFill="1" applyBorder="1" applyAlignment="1">
      <alignment/>
    </xf>
    <xf numFmtId="0" fontId="0" fillId="0" borderId="48" xfId="0" applyBorder="1" applyAlignment="1">
      <alignment/>
    </xf>
    <xf numFmtId="3" fontId="28" fillId="24" borderId="10" xfId="56" applyNumberFormat="1" applyFont="1" applyFill="1" applyBorder="1" applyAlignment="1">
      <alignment vertical="center"/>
      <protection/>
    </xf>
    <xf numFmtId="0" fontId="21" fillId="0" borderId="0" xfId="56" applyFont="1">
      <alignment/>
      <protection/>
    </xf>
    <xf numFmtId="0" fontId="39" fillId="0" borderId="0" xfId="56" applyFont="1">
      <alignment/>
      <protection/>
    </xf>
    <xf numFmtId="0" fontId="40" fillId="0" borderId="0" xfId="56" applyFont="1">
      <alignment/>
      <protection/>
    </xf>
    <xf numFmtId="0" fontId="41" fillId="0" borderId="0" xfId="56" applyFont="1">
      <alignment/>
      <protection/>
    </xf>
    <xf numFmtId="49" fontId="29" fillId="0" borderId="25" xfId="0" applyNumberFormat="1" applyFont="1" applyBorder="1" applyAlignment="1">
      <alignment vertical="center" wrapText="1"/>
    </xf>
    <xf numFmtId="3" fontId="29" fillId="0" borderId="21" xfId="0" applyNumberFormat="1" applyFont="1" applyBorder="1" applyAlignment="1">
      <alignment horizontal="center"/>
    </xf>
    <xf numFmtId="0" fontId="29" fillId="25" borderId="68" xfId="0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 vertical="center" wrapText="1"/>
    </xf>
    <xf numFmtId="0" fontId="28" fillId="0" borderId="30" xfId="0" applyFont="1" applyBorder="1" applyAlignment="1">
      <alignment vertical="center" wrapText="1"/>
    </xf>
    <xf numFmtId="0" fontId="28" fillId="0" borderId="6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33" fillId="0" borderId="0" xfId="56" applyFont="1" applyAlignment="1">
      <alignment horizontal="center" vertical="center"/>
      <protection/>
    </xf>
    <xf numFmtId="0" fontId="31" fillId="0" borderId="0" xfId="56" applyFont="1" applyAlignment="1">
      <alignment horizontal="center"/>
      <protection/>
    </xf>
    <xf numFmtId="0" fontId="36" fillId="0" borderId="0" xfId="56" applyFont="1">
      <alignment/>
      <protection/>
    </xf>
    <xf numFmtId="0" fontId="30" fillId="0" borderId="63" xfId="56" applyFont="1" applyBorder="1" applyAlignment="1">
      <alignment vertical="center"/>
      <protection/>
    </xf>
    <xf numFmtId="0" fontId="30" fillId="0" borderId="70" xfId="56" applyFont="1" applyBorder="1" applyAlignment="1">
      <alignment vertical="center"/>
      <protection/>
    </xf>
    <xf numFmtId="0" fontId="43" fillId="0" borderId="61" xfId="56" applyFont="1" applyBorder="1" applyAlignment="1">
      <alignment horizontal="center" vertical="center" wrapText="1"/>
      <protection/>
    </xf>
    <xf numFmtId="49" fontId="28" fillId="0" borderId="36" xfId="56" applyNumberFormat="1" applyFont="1" applyBorder="1" applyAlignment="1">
      <alignment vertical="center" shrinkToFit="1"/>
      <protection/>
    </xf>
    <xf numFmtId="3" fontId="31" fillId="0" borderId="36" xfId="56" applyNumberFormat="1" applyFont="1" applyBorder="1" applyAlignment="1">
      <alignment horizontal="right" vertical="center" wrapText="1"/>
      <protection/>
    </xf>
    <xf numFmtId="3" fontId="31" fillId="0" borderId="36" xfId="56" applyNumberFormat="1" applyFont="1" applyBorder="1" applyAlignment="1">
      <alignment horizontal="right" vertical="center"/>
      <protection/>
    </xf>
    <xf numFmtId="3" fontId="28" fillId="0" borderId="36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Border="1" applyAlignment="1">
      <alignment vertical="center" wrapText="1" shrinkToFit="1"/>
      <protection/>
    </xf>
    <xf numFmtId="3" fontId="30" fillId="0" borderId="36" xfId="56" applyNumberFormat="1" applyFont="1" applyBorder="1" applyAlignment="1">
      <alignment horizontal="right" vertical="center" wrapText="1"/>
      <protection/>
    </xf>
    <xf numFmtId="3" fontId="30" fillId="0" borderId="36" xfId="56" applyNumberFormat="1" applyFont="1" applyBorder="1" applyAlignment="1">
      <alignment horizontal="right" vertical="center"/>
      <protection/>
    </xf>
    <xf numFmtId="3" fontId="29" fillId="0" borderId="36" xfId="56" applyNumberFormat="1" applyFont="1" applyBorder="1" applyAlignment="1">
      <alignment horizontal="right" vertical="center"/>
      <protection/>
    </xf>
    <xf numFmtId="0" fontId="0" fillId="0" borderId="36" xfId="56" applyBorder="1">
      <alignment/>
      <protection/>
    </xf>
    <xf numFmtId="3" fontId="29" fillId="0" borderId="21" xfId="56" applyNumberFormat="1" applyFont="1" applyBorder="1" applyAlignment="1">
      <alignment horizontal="right" vertical="center"/>
      <protection/>
    </xf>
    <xf numFmtId="0" fontId="0" fillId="0" borderId="21" xfId="56" applyBorder="1">
      <alignment/>
      <protection/>
    </xf>
    <xf numFmtId="0" fontId="28" fillId="0" borderId="21" xfId="56" applyFont="1" applyBorder="1" applyAlignment="1">
      <alignment vertical="center"/>
      <protection/>
    </xf>
    <xf numFmtId="3" fontId="28" fillId="0" borderId="21" xfId="56" applyNumberFormat="1" applyFont="1" applyBorder="1" applyAlignment="1">
      <alignment vertical="center"/>
      <protection/>
    </xf>
    <xf numFmtId="0" fontId="30" fillId="0" borderId="61" xfId="56" applyFont="1" applyBorder="1" applyAlignment="1">
      <alignment vertical="center"/>
      <protection/>
    </xf>
    <xf numFmtId="0" fontId="31" fillId="0" borderId="61" xfId="56" applyFont="1" applyBorder="1" applyAlignment="1">
      <alignment horizontal="center" vertical="center" wrapText="1"/>
      <protection/>
    </xf>
    <xf numFmtId="0" fontId="31" fillId="0" borderId="61" xfId="56" applyFont="1" applyBorder="1" applyAlignment="1" applyProtection="1">
      <alignment horizontal="center" vertical="center" wrapText="1" shrinkToFit="1"/>
      <protection locked="0"/>
    </xf>
    <xf numFmtId="0" fontId="31" fillId="0" borderId="61" xfId="56" applyFont="1" applyBorder="1" applyAlignment="1" applyProtection="1">
      <alignment horizontal="center" vertical="center"/>
      <protection locked="0"/>
    </xf>
    <xf numFmtId="0" fontId="31" fillId="0" borderId="61" xfId="56" applyFont="1" applyBorder="1" applyAlignment="1" applyProtection="1">
      <alignment horizontal="center" vertical="center" wrapText="1"/>
      <protection locked="0"/>
    </xf>
    <xf numFmtId="0" fontId="31" fillId="0" borderId="71" xfId="56" applyFont="1" applyBorder="1" applyAlignment="1" applyProtection="1">
      <alignment horizontal="center" vertical="center" wrapText="1"/>
      <protection locked="0"/>
    </xf>
    <xf numFmtId="0" fontId="31" fillId="0" borderId="72" xfId="56" applyFont="1" applyBorder="1" applyAlignment="1" applyProtection="1">
      <alignment horizontal="center" vertical="center" wrapText="1"/>
      <protection locked="0"/>
    </xf>
    <xf numFmtId="3" fontId="25" fillId="0" borderId="36" xfId="56" applyNumberFormat="1" applyFont="1" applyBorder="1" applyAlignment="1">
      <alignment horizontal="right" vertical="center"/>
      <protection/>
    </xf>
    <xf numFmtId="3" fontId="25" fillId="0" borderId="21" xfId="56" applyNumberFormat="1" applyFont="1" applyBorder="1" applyAlignment="1">
      <alignment vertical="center"/>
      <protection/>
    </xf>
    <xf numFmtId="3" fontId="25" fillId="0" borderId="36" xfId="56" applyNumberFormat="1" applyFont="1" applyBorder="1" applyAlignment="1">
      <alignment vertical="center"/>
      <protection/>
    </xf>
    <xf numFmtId="3" fontId="25" fillId="0" borderId="17" xfId="56" applyNumberFormat="1" applyFont="1" applyBorder="1" applyAlignment="1">
      <alignment horizontal="right" vertical="center"/>
      <protection/>
    </xf>
    <xf numFmtId="3" fontId="29" fillId="0" borderId="17" xfId="56" applyNumberFormat="1" applyFont="1" applyBorder="1" applyAlignment="1">
      <alignment horizontal="right" vertical="center"/>
      <protection/>
    </xf>
    <xf numFmtId="3" fontId="28" fillId="0" borderId="17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Border="1" applyAlignment="1">
      <alignment vertical="center" wrapText="1"/>
      <protection/>
    </xf>
    <xf numFmtId="49" fontId="28" fillId="0" borderId="21" xfId="56" applyNumberFormat="1" applyFont="1" applyBorder="1" applyAlignment="1">
      <alignment vertical="center" shrinkToFit="1"/>
      <protection/>
    </xf>
    <xf numFmtId="3" fontId="28" fillId="0" borderId="0" xfId="56" applyNumberFormat="1" applyFont="1" applyAlignment="1">
      <alignment vertical="center"/>
      <protection/>
    </xf>
    <xf numFmtId="0" fontId="30" fillId="0" borderId="0" xfId="56" applyFont="1">
      <alignment/>
      <protection/>
    </xf>
    <xf numFmtId="0" fontId="31" fillId="0" borderId="61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0" fontId="31" fillId="0" borderId="21" xfId="56" applyFont="1" applyBorder="1">
      <alignment/>
      <protection/>
    </xf>
    <xf numFmtId="0" fontId="30" fillId="0" borderId="21" xfId="56" applyFont="1" applyBorder="1">
      <alignment/>
      <protection/>
    </xf>
    <xf numFmtId="3" fontId="31" fillId="0" borderId="21" xfId="56" applyNumberFormat="1" applyFont="1" applyBorder="1">
      <alignment/>
      <protection/>
    </xf>
    <xf numFmtId="49" fontId="29" fillId="0" borderId="36" xfId="56" applyNumberFormat="1" applyFont="1" applyBorder="1" applyAlignment="1">
      <alignment vertical="center" shrinkToFit="1"/>
      <protection/>
    </xf>
    <xf numFmtId="3" fontId="30" fillId="0" borderId="21" xfId="56" applyNumberFormat="1" applyFont="1" applyBorder="1">
      <alignment/>
      <protection/>
    </xf>
    <xf numFmtId="3" fontId="30" fillId="0" borderId="21" xfId="56" applyNumberFormat="1" applyFont="1" applyBorder="1">
      <alignment/>
      <protection/>
    </xf>
    <xf numFmtId="3" fontId="31" fillId="0" borderId="21" xfId="56" applyNumberFormat="1" applyFont="1" applyBorder="1">
      <alignment/>
      <protection/>
    </xf>
    <xf numFmtId="0" fontId="29" fillId="0" borderId="21" xfId="56" applyFont="1" applyBorder="1">
      <alignment/>
      <protection/>
    </xf>
    <xf numFmtId="0" fontId="31" fillId="0" borderId="21" xfId="56" applyFont="1" applyBorder="1">
      <alignment/>
      <protection/>
    </xf>
    <xf numFmtId="0" fontId="44" fillId="0" borderId="25" xfId="56" applyFont="1" applyBorder="1">
      <alignment/>
      <protection/>
    </xf>
    <xf numFmtId="49" fontId="31" fillId="0" borderId="21" xfId="56" applyNumberFormat="1" applyFont="1" applyBorder="1">
      <alignment/>
      <protection/>
    </xf>
    <xf numFmtId="3" fontId="31" fillId="0" borderId="21" xfId="56" applyNumberFormat="1" applyFont="1" applyBorder="1" applyAlignment="1">
      <alignment horizontal="right"/>
      <protection/>
    </xf>
    <xf numFmtId="49" fontId="30" fillId="0" borderId="21" xfId="56" applyNumberFormat="1" applyFont="1" applyBorder="1">
      <alignment/>
      <protection/>
    </xf>
    <xf numFmtId="0" fontId="23" fillId="0" borderId="61" xfId="56" applyFont="1" applyBorder="1" applyAlignment="1">
      <alignment horizontal="center" vertical="center" wrapText="1"/>
      <protection/>
    </xf>
    <xf numFmtId="2" fontId="23" fillId="0" borderId="61" xfId="56" applyNumberFormat="1" applyFont="1" applyBorder="1" applyAlignment="1">
      <alignment horizontal="center" vertical="center" wrapText="1"/>
      <protection/>
    </xf>
    <xf numFmtId="0" fontId="23" fillId="0" borderId="61" xfId="56" applyFont="1" applyBorder="1" applyAlignment="1">
      <alignment horizontal="center"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vertical="center"/>
      <protection/>
    </xf>
    <xf numFmtId="49" fontId="28" fillId="0" borderId="36" xfId="56" applyNumberFormat="1" applyFont="1" applyBorder="1" applyAlignment="1">
      <alignment vertical="center" wrapText="1" shrinkToFit="1"/>
      <protection/>
    </xf>
    <xf numFmtId="49" fontId="29" fillId="0" borderId="0" xfId="56" applyNumberFormat="1" applyFont="1" applyAlignment="1">
      <alignment vertical="center" shrinkToFit="1"/>
      <protection/>
    </xf>
    <xf numFmtId="0" fontId="29" fillId="0" borderId="41" xfId="0" applyFont="1" applyBorder="1" applyAlignment="1">
      <alignment/>
    </xf>
    <xf numFmtId="3" fontId="29" fillId="0" borderId="59" xfId="0" applyNumberFormat="1" applyFont="1" applyBorder="1" applyAlignment="1">
      <alignment vertical="center"/>
    </xf>
    <xf numFmtId="3" fontId="29" fillId="0" borderId="59" xfId="0" applyNumberFormat="1" applyFont="1" applyBorder="1" applyAlignment="1">
      <alignment horizontal="right" vertical="center"/>
    </xf>
    <xf numFmtId="3" fontId="29" fillId="0" borderId="45" xfId="0" applyNumberFormat="1" applyFont="1" applyBorder="1" applyAlignment="1">
      <alignment/>
    </xf>
    <xf numFmtId="0" fontId="29" fillId="0" borderId="48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3" fontId="29" fillId="0" borderId="18" xfId="0" applyNumberFormat="1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3" fontId="29" fillId="0" borderId="20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25" xfId="0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43" fillId="0" borderId="10" xfId="56" applyFont="1" applyBorder="1" applyAlignment="1">
      <alignment horizontal="center" vertical="center" wrapText="1"/>
      <protection/>
    </xf>
    <xf numFmtId="0" fontId="43" fillId="0" borderId="61" xfId="56" applyFont="1" applyBorder="1" applyAlignment="1">
      <alignment vertical="center"/>
      <protection/>
    </xf>
    <xf numFmtId="0" fontId="43" fillId="0" borderId="63" xfId="56" applyFont="1" applyBorder="1" applyAlignment="1">
      <alignment horizontal="center" vertical="center" wrapText="1"/>
      <protection/>
    </xf>
    <xf numFmtId="0" fontId="0" fillId="0" borderId="70" xfId="56" applyBorder="1" applyAlignment="1">
      <alignment vertical="center"/>
      <protection/>
    </xf>
    <xf numFmtId="0" fontId="20" fillId="0" borderId="70" xfId="56" applyFont="1" applyBorder="1" applyAlignment="1">
      <alignment vertical="center" wrapText="1"/>
      <protection/>
    </xf>
    <xf numFmtId="0" fontId="20" fillId="0" borderId="61" xfId="56" applyFont="1" applyBorder="1" applyAlignment="1">
      <alignment vertical="center"/>
      <protection/>
    </xf>
    <xf numFmtId="2" fontId="36" fillId="0" borderId="0" xfId="56" applyNumberFormat="1" applyFont="1" applyAlignment="1">
      <alignment horizontal="center" vertical="center"/>
      <protection/>
    </xf>
    <xf numFmtId="0" fontId="33" fillId="0" borderId="0" xfId="56" applyFont="1" applyAlignment="1">
      <alignment horizontal="center" vertical="center"/>
      <protection/>
    </xf>
    <xf numFmtId="0" fontId="0" fillId="0" borderId="33" xfId="56" applyBorder="1" applyAlignment="1">
      <alignment horizontal="center"/>
      <protection/>
    </xf>
    <xf numFmtId="0" fontId="0" fillId="0" borderId="0" xfId="56" applyAlignment="1">
      <alignment horizontal="right"/>
      <protection/>
    </xf>
    <xf numFmtId="0" fontId="36" fillId="0" borderId="0" xfId="56" applyFont="1" applyAlignment="1">
      <alignment horizontal="center" vertical="center" wrapText="1"/>
      <protection/>
    </xf>
    <xf numFmtId="0" fontId="41" fillId="0" borderId="0" xfId="56" applyFont="1" applyAlignment="1">
      <alignment horizontal="center" vertical="center" wrapText="1"/>
      <protection/>
    </xf>
    <xf numFmtId="0" fontId="30" fillId="0" borderId="0" xfId="56" applyFont="1" applyAlignment="1">
      <alignment horizontal="right"/>
      <protection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66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64" xfId="0" applyNumberFormat="1" applyFont="1" applyBorder="1" applyAlignment="1">
      <alignment horizontal="center" vertical="center" wrapText="1"/>
    </xf>
    <xf numFmtId="3" fontId="23" fillId="0" borderId="73" xfId="0" applyNumberFormat="1" applyFont="1" applyBorder="1" applyAlignment="1">
      <alignment horizontal="center" vertical="center" wrapText="1"/>
    </xf>
    <xf numFmtId="3" fontId="24" fillId="0" borderId="6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9" fillId="0" borderId="2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9" fillId="0" borderId="21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28" fillId="0" borderId="23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60" xfId="0" applyFont="1" applyBorder="1" applyAlignment="1">
      <alignment horizontal="left"/>
    </xf>
    <xf numFmtId="0" fontId="28" fillId="0" borderId="53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29" fillId="0" borderId="2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8" fillId="24" borderId="49" xfId="0" applyFont="1" applyFill="1" applyBorder="1" applyAlignment="1">
      <alignment horizontal="left"/>
    </xf>
    <xf numFmtId="0" fontId="28" fillId="24" borderId="76" xfId="0" applyFont="1" applyFill="1" applyBorder="1" applyAlignment="1">
      <alignment horizontal="left"/>
    </xf>
    <xf numFmtId="0" fontId="28" fillId="24" borderId="54" xfId="0" applyFont="1" applyFill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8" fillId="24" borderId="11" xfId="56" applyFont="1" applyFill="1" applyBorder="1" applyAlignment="1">
      <alignment horizontal="left" vertical="center"/>
      <protection/>
    </xf>
    <xf numFmtId="0" fontId="28" fillId="24" borderId="34" xfId="56" applyFont="1" applyFill="1" applyBorder="1" applyAlignment="1">
      <alignment horizontal="left" vertical="center"/>
      <protection/>
    </xf>
    <xf numFmtId="0" fontId="28" fillId="24" borderId="35" xfId="56" applyFont="1" applyFill="1" applyBorder="1" applyAlignment="1">
      <alignment horizontal="left" vertical="center"/>
      <protection/>
    </xf>
    <xf numFmtId="0" fontId="28" fillId="0" borderId="36" xfId="56" applyFont="1" applyBorder="1" applyAlignment="1">
      <alignment horizontal="left"/>
      <protection/>
    </xf>
    <xf numFmtId="0" fontId="29" fillId="0" borderId="21" xfId="56" applyFont="1" applyBorder="1" applyAlignment="1">
      <alignment horizontal="left"/>
      <protection/>
    </xf>
    <xf numFmtId="0" fontId="21" fillId="0" borderId="0" xfId="56" applyFont="1" applyAlignment="1">
      <alignment horizontal="center"/>
      <protection/>
    </xf>
    <xf numFmtId="0" fontId="29" fillId="0" borderId="0" xfId="56" applyFont="1" applyAlignment="1">
      <alignment horizontal="right"/>
      <protection/>
    </xf>
    <xf numFmtId="0" fontId="29" fillId="0" borderId="63" xfId="56" applyFont="1" applyBorder="1" applyAlignment="1">
      <alignment horizontal="center" vertical="center" wrapText="1"/>
      <protection/>
    </xf>
    <xf numFmtId="0" fontId="29" fillId="0" borderId="77" xfId="56" applyFont="1" applyBorder="1" applyAlignment="1">
      <alignment horizontal="center" vertical="center" wrapText="1"/>
      <protection/>
    </xf>
    <xf numFmtId="0" fontId="28" fillId="0" borderId="30" xfId="56" applyFont="1" applyBorder="1" applyAlignment="1">
      <alignment horizontal="left" vertical="center"/>
      <protection/>
    </xf>
    <xf numFmtId="0" fontId="28" fillId="0" borderId="31" xfId="56" applyFont="1" applyBorder="1" applyAlignment="1">
      <alignment horizontal="left" vertical="center"/>
      <protection/>
    </xf>
    <xf numFmtId="0" fontId="28" fillId="0" borderId="64" xfId="56" applyFont="1" applyBorder="1" applyAlignment="1">
      <alignment horizontal="left" vertical="center"/>
      <protection/>
    </xf>
    <xf numFmtId="0" fontId="28" fillId="0" borderId="32" xfId="56" applyFont="1" applyBorder="1" applyAlignment="1">
      <alignment horizontal="left" vertical="center"/>
      <protection/>
    </xf>
    <xf numFmtId="0" fontId="28" fillId="0" borderId="33" xfId="56" applyFont="1" applyBorder="1" applyAlignment="1">
      <alignment horizontal="left" vertical="center"/>
      <protection/>
    </xf>
    <xf numFmtId="0" fontId="28" fillId="0" borderId="66" xfId="56" applyFont="1" applyBorder="1" applyAlignment="1">
      <alignment horizontal="left" vertical="center"/>
      <protection/>
    </xf>
    <xf numFmtId="0" fontId="29" fillId="0" borderId="10" xfId="56" applyFont="1" applyBorder="1" applyAlignment="1">
      <alignment horizontal="center" vertical="center" wrapText="1"/>
      <protection/>
    </xf>
    <xf numFmtId="0" fontId="29" fillId="0" borderId="20" xfId="56" applyFont="1" applyBorder="1" applyAlignment="1">
      <alignment horizontal="left"/>
      <protection/>
    </xf>
    <xf numFmtId="0" fontId="29" fillId="0" borderId="60" xfId="56" applyFont="1" applyBorder="1" applyAlignment="1">
      <alignment horizontal="left"/>
      <protection/>
    </xf>
    <xf numFmtId="0" fontId="29" fillId="0" borderId="53" xfId="56" applyFont="1" applyBorder="1" applyAlignment="1">
      <alignment horizontal="left"/>
      <protection/>
    </xf>
    <xf numFmtId="0" fontId="28" fillId="0" borderId="21" xfId="56" applyFont="1" applyBorder="1" applyAlignment="1">
      <alignment horizontal="left"/>
      <protection/>
    </xf>
    <xf numFmtId="0" fontId="28" fillId="0" borderId="43" xfId="56" applyFont="1" applyBorder="1" applyAlignment="1">
      <alignment horizontal="left"/>
      <protection/>
    </xf>
    <xf numFmtId="0" fontId="28" fillId="0" borderId="76" xfId="56" applyFont="1" applyBorder="1" applyAlignment="1">
      <alignment horizontal="left"/>
      <protection/>
    </xf>
    <xf numFmtId="0" fontId="28" fillId="0" borderId="54" xfId="56" applyFont="1" applyBorder="1" applyAlignment="1">
      <alignment horizontal="left"/>
      <protection/>
    </xf>
    <xf numFmtId="0" fontId="29" fillId="0" borderId="20" xfId="56" applyFont="1" applyBorder="1" applyAlignment="1">
      <alignment horizontal="left" vertical="center" wrapText="1"/>
      <protection/>
    </xf>
    <xf numFmtId="0" fontId="29" fillId="0" borderId="60" xfId="56" applyFont="1" applyBorder="1" applyAlignment="1">
      <alignment horizontal="left" vertical="center" wrapText="1"/>
      <protection/>
    </xf>
    <xf numFmtId="0" fontId="29" fillId="0" borderId="53" xfId="56" applyFont="1" applyBorder="1" applyAlignment="1">
      <alignment horizontal="left" vertical="center" wrapText="1"/>
      <protection/>
    </xf>
    <xf numFmtId="0" fontId="29" fillId="0" borderId="20" xfId="0" applyFont="1" applyBorder="1" applyAlignment="1">
      <alignment horizontal="left" vertical="center" wrapText="1"/>
    </xf>
    <xf numFmtId="0" fontId="29" fillId="0" borderId="60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/>
    </xf>
    <xf numFmtId="49" fontId="28" fillId="0" borderId="60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 wrapText="1"/>
    </xf>
    <xf numFmtId="0" fontId="28" fillId="0" borderId="76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0" borderId="48" xfId="0" applyFont="1" applyBorder="1" applyAlignment="1">
      <alignment horizontal="left"/>
    </xf>
    <xf numFmtId="49" fontId="29" fillId="0" borderId="2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25" borderId="62" xfId="0" applyFont="1" applyFill="1" applyBorder="1" applyAlignment="1">
      <alignment horizontal="center" vertical="center"/>
    </xf>
    <xf numFmtId="0" fontId="29" fillId="25" borderId="78" xfId="0" applyFont="1" applyFill="1" applyBorder="1" applyAlignment="1">
      <alignment horizontal="center" vertical="center"/>
    </xf>
    <xf numFmtId="0" fontId="29" fillId="25" borderId="79" xfId="0" applyFont="1" applyFill="1" applyBorder="1" applyAlignment="1">
      <alignment horizontal="center" vertical="center"/>
    </xf>
    <xf numFmtId="0" fontId="34" fillId="0" borderId="48" xfId="0" applyFont="1" applyBorder="1" applyAlignment="1">
      <alignment vertical="center"/>
    </xf>
    <xf numFmtId="0" fontId="34" fillId="0" borderId="53" xfId="0" applyFont="1" applyBorder="1" applyAlignment="1">
      <alignment vertical="center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49" fontId="29" fillId="0" borderId="25" xfId="0" applyNumberFormat="1" applyFont="1" applyBorder="1" applyAlignment="1">
      <alignment horizontal="left" vertical="center" wrapText="1" shrinkToFit="1"/>
    </xf>
    <xf numFmtId="49" fontId="29" fillId="0" borderId="36" xfId="0" applyNumberFormat="1" applyFont="1" applyBorder="1" applyAlignment="1">
      <alignment horizontal="left" vertical="center" wrapText="1" shrinkToFit="1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65" xfId="0" applyNumberFormat="1" applyFont="1" applyBorder="1" applyAlignment="1">
      <alignment horizontal="left" vertical="center" wrapText="1"/>
    </xf>
    <xf numFmtId="0" fontId="26" fillId="0" borderId="48" xfId="0" applyFont="1" applyBorder="1" applyAlignment="1">
      <alignment vertical="center"/>
    </xf>
    <xf numFmtId="0" fontId="26" fillId="0" borderId="53" xfId="0" applyFont="1" applyBorder="1" applyAlignment="1">
      <alignment vertical="center"/>
    </xf>
    <xf numFmtId="0" fontId="25" fillId="0" borderId="6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wrapText="1"/>
    </xf>
    <xf numFmtId="0" fontId="0" fillId="0" borderId="70" xfId="0" applyBorder="1" applyAlignment="1">
      <alignment wrapText="1"/>
    </xf>
    <xf numFmtId="3" fontId="24" fillId="0" borderId="26" xfId="0" applyNumberFormat="1" applyFont="1" applyBorder="1" applyAlignment="1">
      <alignment horizontal="right" vertical="center"/>
    </xf>
    <xf numFmtId="3" fontId="24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3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61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3" fontId="29" fillId="0" borderId="25" xfId="0" applyNumberFormat="1" applyFont="1" applyBorder="1" applyAlignment="1">
      <alignment horizontal="center"/>
    </xf>
    <xf numFmtId="3" fontId="29" fillId="0" borderId="36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5" xfId="0" applyNumberFormat="1" applyFont="1" applyBorder="1" applyAlignment="1">
      <alignment horizontal="center" vertical="center"/>
    </xf>
    <xf numFmtId="3" fontId="29" fillId="0" borderId="3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36" fillId="0" borderId="0" xfId="56" applyFont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61" xfId="56" applyFont="1" applyBorder="1" applyAlignment="1">
      <alignment horizontal="center" vertical="center"/>
      <protection/>
    </xf>
    <xf numFmtId="0" fontId="0" fillId="0" borderId="0" xfId="56" applyAlignment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="85" zoomScaleNormal="85" zoomScalePageLayoutView="0" workbookViewId="0" topLeftCell="A1">
      <selection activeCell="F9" sqref="F9"/>
    </sheetView>
  </sheetViews>
  <sheetFormatPr defaultColWidth="9.140625" defaultRowHeight="12.75"/>
  <cols>
    <col min="1" max="1" width="24.57421875" style="132" customWidth="1"/>
    <col min="2" max="2" width="11.00390625" style="132" customWidth="1"/>
    <col min="3" max="3" width="12.421875" style="132" customWidth="1"/>
    <col min="4" max="4" width="14.140625" style="132" customWidth="1"/>
    <col min="5" max="6" width="11.8515625" style="132" customWidth="1"/>
    <col min="7" max="8" width="11.28125" style="132" customWidth="1"/>
    <col min="9" max="9" width="12.00390625" style="132" customWidth="1"/>
    <col min="10" max="10" width="10.140625" style="132" customWidth="1"/>
    <col min="11" max="11" width="11.28125" style="132" customWidth="1"/>
    <col min="12" max="12" width="13.28125" style="132" customWidth="1"/>
    <col min="13" max="13" width="12.00390625" style="132" customWidth="1"/>
    <col min="14" max="14" width="9.7109375" style="132" customWidth="1"/>
    <col min="15" max="15" width="11.421875" style="132" customWidth="1"/>
    <col min="16" max="16" width="10.140625" style="132" customWidth="1"/>
    <col min="17" max="16384" width="9.140625" style="132" customWidth="1"/>
  </cols>
  <sheetData>
    <row r="1" spans="1:15" ht="15.75">
      <c r="A1" s="365" t="s">
        <v>386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5">
      <c r="A2" s="366" t="s">
        <v>496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5.25" customHeight="1">
      <c r="A3" s="287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</row>
    <row r="4" spans="1:15" ht="12.75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8" t="s">
        <v>0</v>
      </c>
      <c r="L4" s="368"/>
      <c r="M4" s="368"/>
      <c r="N4" s="368"/>
      <c r="O4" s="368"/>
    </row>
    <row r="5" spans="1:16" ht="24.75" customHeight="1">
      <c r="A5" s="289"/>
      <c r="B5" s="359" t="s">
        <v>387</v>
      </c>
      <c r="C5" s="359"/>
      <c r="D5" s="359" t="s">
        <v>388</v>
      </c>
      <c r="E5" s="359" t="s">
        <v>389</v>
      </c>
      <c r="F5" s="359" t="s">
        <v>390</v>
      </c>
      <c r="G5" s="359" t="s">
        <v>391</v>
      </c>
      <c r="H5" s="359" t="s">
        <v>392</v>
      </c>
      <c r="I5" s="359" t="s">
        <v>393</v>
      </c>
      <c r="J5" s="361" t="s">
        <v>347</v>
      </c>
      <c r="K5" s="361" t="s">
        <v>394</v>
      </c>
      <c r="L5" s="359" t="s">
        <v>348</v>
      </c>
      <c r="M5" s="359" t="s">
        <v>395</v>
      </c>
      <c r="N5" s="359" t="s">
        <v>425</v>
      </c>
      <c r="O5" s="359" t="s">
        <v>396</v>
      </c>
      <c r="P5" s="359" t="s">
        <v>493</v>
      </c>
    </row>
    <row r="6" spans="1:16" ht="39" customHeight="1" thickBot="1">
      <c r="A6" s="290"/>
      <c r="B6" s="291" t="s">
        <v>397</v>
      </c>
      <c r="C6" s="291" t="s">
        <v>398</v>
      </c>
      <c r="D6" s="360"/>
      <c r="E6" s="360"/>
      <c r="F6" s="360"/>
      <c r="G6" s="360"/>
      <c r="H6" s="360"/>
      <c r="I6" s="360"/>
      <c r="J6" s="362"/>
      <c r="K6" s="363"/>
      <c r="L6" s="364"/>
      <c r="M6" s="360"/>
      <c r="N6" s="360"/>
      <c r="O6" s="360"/>
      <c r="P6" s="360"/>
    </row>
    <row r="7" spans="1:17" ht="17.25" customHeight="1" thickTop="1">
      <c r="A7" s="292" t="s">
        <v>466</v>
      </c>
      <c r="B7" s="293">
        <v>78433</v>
      </c>
      <c r="C7" s="293">
        <v>1477646</v>
      </c>
      <c r="D7" s="294">
        <v>532215</v>
      </c>
      <c r="E7" s="294">
        <v>9255</v>
      </c>
      <c r="F7" s="294">
        <v>0</v>
      </c>
      <c r="G7" s="294">
        <v>328479</v>
      </c>
      <c r="H7" s="294">
        <v>257</v>
      </c>
      <c r="I7" s="294">
        <v>3034382</v>
      </c>
      <c r="J7" s="294">
        <v>1083400</v>
      </c>
      <c r="K7" s="295">
        <v>3000</v>
      </c>
      <c r="L7" s="295">
        <v>22544</v>
      </c>
      <c r="M7" s="294">
        <v>6569611</v>
      </c>
      <c r="N7" s="294">
        <v>2162892</v>
      </c>
      <c r="O7" s="294">
        <v>1367969</v>
      </c>
      <c r="P7" s="294">
        <v>0</v>
      </c>
      <c r="Q7" s="220"/>
    </row>
    <row r="8" spans="1:16" ht="22.5" customHeight="1">
      <c r="A8" s="296" t="s">
        <v>471</v>
      </c>
      <c r="B8" s="297"/>
      <c r="C8" s="297"/>
      <c r="D8" s="297">
        <v>1557</v>
      </c>
      <c r="E8" s="297"/>
      <c r="F8" s="297"/>
      <c r="G8" s="298"/>
      <c r="H8" s="298"/>
      <c r="I8" s="298"/>
      <c r="J8" s="298"/>
      <c r="K8" s="301"/>
      <c r="L8" s="299"/>
      <c r="M8" s="294">
        <f aca="true" t="shared" si="0" ref="M8:M20">SUM(B8:L8)</f>
        <v>1557</v>
      </c>
      <c r="N8" s="298"/>
      <c r="O8" s="298"/>
      <c r="P8" s="298"/>
    </row>
    <row r="9" spans="1:16" ht="15" customHeight="1">
      <c r="A9" s="296" t="s">
        <v>441</v>
      </c>
      <c r="B9" s="300"/>
      <c r="C9" s="297"/>
      <c r="D9" s="297">
        <v>246</v>
      </c>
      <c r="E9" s="297"/>
      <c r="F9" s="297"/>
      <c r="G9" s="298"/>
      <c r="H9" s="298"/>
      <c r="I9" s="299"/>
      <c r="J9" s="298"/>
      <c r="K9" s="299"/>
      <c r="L9" s="299"/>
      <c r="M9" s="294">
        <f t="shared" si="0"/>
        <v>246</v>
      </c>
      <c r="N9" s="298"/>
      <c r="O9" s="298"/>
      <c r="P9" s="298"/>
    </row>
    <row r="10" spans="1:16" ht="27" customHeight="1">
      <c r="A10" s="296" t="s">
        <v>472</v>
      </c>
      <c r="B10" s="300"/>
      <c r="C10" s="297"/>
      <c r="D10" s="297">
        <v>-3455</v>
      </c>
      <c r="E10" s="297"/>
      <c r="F10" s="297"/>
      <c r="G10" s="298"/>
      <c r="H10" s="298"/>
      <c r="I10" s="299"/>
      <c r="J10" s="298"/>
      <c r="K10" s="299"/>
      <c r="L10" s="299"/>
      <c r="M10" s="294">
        <f t="shared" si="0"/>
        <v>-3455</v>
      </c>
      <c r="N10" s="298"/>
      <c r="O10" s="298"/>
      <c r="P10" s="298"/>
    </row>
    <row r="11" spans="1:16" ht="15" customHeight="1">
      <c r="A11" s="296" t="s">
        <v>473</v>
      </c>
      <c r="B11" s="300"/>
      <c r="C11" s="297"/>
      <c r="D11" s="297">
        <v>5916</v>
      </c>
      <c r="E11" s="297"/>
      <c r="F11" s="297"/>
      <c r="G11" s="298"/>
      <c r="H11" s="298"/>
      <c r="I11" s="299"/>
      <c r="J11" s="298"/>
      <c r="K11" s="302"/>
      <c r="L11" s="299"/>
      <c r="M11" s="294">
        <f t="shared" si="0"/>
        <v>5916</v>
      </c>
      <c r="N11" s="298"/>
      <c r="O11" s="298"/>
      <c r="P11" s="298"/>
    </row>
    <row r="12" spans="1:16" ht="15.75" customHeight="1">
      <c r="A12" s="296" t="s">
        <v>474</v>
      </c>
      <c r="B12" s="300"/>
      <c r="C12" s="297"/>
      <c r="D12" s="297">
        <v>3179</v>
      </c>
      <c r="E12" s="297"/>
      <c r="F12" s="297"/>
      <c r="G12" s="298"/>
      <c r="H12" s="298"/>
      <c r="I12" s="299"/>
      <c r="J12" s="298"/>
      <c r="K12" s="302"/>
      <c r="L12" s="299"/>
      <c r="M12" s="294">
        <f t="shared" si="0"/>
        <v>3179</v>
      </c>
      <c r="N12" s="298"/>
      <c r="O12" s="298"/>
      <c r="P12" s="298"/>
    </row>
    <row r="13" spans="1:16" ht="27" customHeight="1">
      <c r="A13" s="296" t="s">
        <v>475</v>
      </c>
      <c r="B13" s="300"/>
      <c r="C13" s="297"/>
      <c r="D13" s="297">
        <v>2790</v>
      </c>
      <c r="E13" s="297"/>
      <c r="F13" s="297"/>
      <c r="G13" s="298"/>
      <c r="H13" s="298"/>
      <c r="I13" s="299"/>
      <c r="J13" s="298"/>
      <c r="K13" s="300"/>
      <c r="L13" s="299"/>
      <c r="M13" s="294">
        <f t="shared" si="0"/>
        <v>2790</v>
      </c>
      <c r="N13" s="298"/>
      <c r="O13" s="298"/>
      <c r="P13" s="298"/>
    </row>
    <row r="14" spans="1:16" ht="15.75" customHeight="1">
      <c r="A14" s="296" t="s">
        <v>476</v>
      </c>
      <c r="B14" s="300"/>
      <c r="C14" s="297"/>
      <c r="D14" s="297">
        <v>54</v>
      </c>
      <c r="E14" s="297"/>
      <c r="F14" s="297"/>
      <c r="G14" s="298"/>
      <c r="H14" s="298"/>
      <c r="I14" s="299"/>
      <c r="J14" s="298"/>
      <c r="K14" s="300"/>
      <c r="L14" s="299"/>
      <c r="M14" s="294">
        <f t="shared" si="0"/>
        <v>54</v>
      </c>
      <c r="N14" s="298"/>
      <c r="O14" s="298"/>
      <c r="P14" s="298"/>
    </row>
    <row r="15" spans="1:16" ht="15.75" customHeight="1">
      <c r="A15" s="296" t="s">
        <v>484</v>
      </c>
      <c r="B15" s="300"/>
      <c r="C15" s="297">
        <v>1000</v>
      </c>
      <c r="D15" s="297"/>
      <c r="E15" s="297"/>
      <c r="F15" s="297"/>
      <c r="G15" s="298"/>
      <c r="H15" s="298"/>
      <c r="I15" s="299"/>
      <c r="J15" s="298"/>
      <c r="K15" s="300"/>
      <c r="L15" s="299"/>
      <c r="M15" s="294">
        <f t="shared" si="0"/>
        <v>1000</v>
      </c>
      <c r="N15" s="298"/>
      <c r="O15" s="298"/>
      <c r="P15" s="298"/>
    </row>
    <row r="16" spans="1:16" ht="15.75" customHeight="1">
      <c r="A16" s="296" t="s">
        <v>485</v>
      </c>
      <c r="B16" s="300"/>
      <c r="C16" s="297">
        <v>-1</v>
      </c>
      <c r="D16" s="297"/>
      <c r="E16" s="297"/>
      <c r="F16" s="297"/>
      <c r="G16" s="298"/>
      <c r="H16" s="298"/>
      <c r="I16" s="299"/>
      <c r="J16" s="298"/>
      <c r="K16" s="300"/>
      <c r="L16" s="299"/>
      <c r="M16" s="294">
        <f t="shared" si="0"/>
        <v>-1</v>
      </c>
      <c r="N16" s="298"/>
      <c r="O16" s="298"/>
      <c r="P16" s="298"/>
    </row>
    <row r="17" spans="1:16" ht="15.75" customHeight="1">
      <c r="A17" s="296" t="s">
        <v>486</v>
      </c>
      <c r="B17" s="300"/>
      <c r="C17" s="297">
        <v>1</v>
      </c>
      <c r="D17" s="297"/>
      <c r="E17" s="297"/>
      <c r="F17" s="297"/>
      <c r="G17" s="298"/>
      <c r="H17" s="298"/>
      <c r="I17" s="299"/>
      <c r="J17" s="298"/>
      <c r="K17" s="300"/>
      <c r="L17" s="299"/>
      <c r="M17" s="294">
        <f t="shared" si="0"/>
        <v>1</v>
      </c>
      <c r="N17" s="298"/>
      <c r="O17" s="298"/>
      <c r="P17" s="298"/>
    </row>
    <row r="18" spans="1:16" ht="15.75" customHeight="1">
      <c r="A18" s="296" t="s">
        <v>489</v>
      </c>
      <c r="B18" s="300"/>
      <c r="C18" s="297"/>
      <c r="D18" s="297">
        <v>1</v>
      </c>
      <c r="E18" s="297"/>
      <c r="F18" s="297"/>
      <c r="G18" s="298"/>
      <c r="H18" s="298"/>
      <c r="I18" s="299"/>
      <c r="J18" s="298"/>
      <c r="K18" s="300"/>
      <c r="L18" s="299"/>
      <c r="M18" s="294">
        <f t="shared" si="0"/>
        <v>1</v>
      </c>
      <c r="N18" s="298"/>
      <c r="O18" s="298"/>
      <c r="P18" s="298">
        <v>5558</v>
      </c>
    </row>
    <row r="19" spans="1:16" ht="15.75" customHeight="1">
      <c r="A19" s="296" t="s">
        <v>495</v>
      </c>
      <c r="B19" s="300"/>
      <c r="C19" s="297">
        <v>54</v>
      </c>
      <c r="D19" s="297"/>
      <c r="E19" s="297"/>
      <c r="F19" s="297"/>
      <c r="G19" s="298"/>
      <c r="H19" s="298"/>
      <c r="I19" s="299"/>
      <c r="J19" s="298"/>
      <c r="K19" s="300"/>
      <c r="L19" s="299"/>
      <c r="M19" s="294">
        <f t="shared" si="0"/>
        <v>54</v>
      </c>
      <c r="N19" s="298"/>
      <c r="O19" s="298"/>
      <c r="P19" s="298"/>
    </row>
    <row r="20" spans="1:16" ht="14.25" customHeight="1">
      <c r="A20" s="296"/>
      <c r="B20" s="297"/>
      <c r="C20" s="297"/>
      <c r="D20" s="298"/>
      <c r="E20" s="298"/>
      <c r="F20" s="298"/>
      <c r="G20" s="298"/>
      <c r="H20" s="298"/>
      <c r="I20" s="298"/>
      <c r="J20" s="298"/>
      <c r="K20" s="299"/>
      <c r="L20" s="299"/>
      <c r="M20" s="294">
        <f t="shared" si="0"/>
        <v>0</v>
      </c>
      <c r="N20" s="298"/>
      <c r="O20" s="298"/>
      <c r="P20" s="298"/>
    </row>
    <row r="21" spans="1:16" ht="12.75">
      <c r="A21" s="303" t="s">
        <v>43</v>
      </c>
      <c r="B21" s="304">
        <f aca="true" t="shared" si="1" ref="B21:O21">SUM(B7:B20)</f>
        <v>78433</v>
      </c>
      <c r="C21" s="304">
        <f t="shared" si="1"/>
        <v>1478700</v>
      </c>
      <c r="D21" s="304">
        <f t="shared" si="1"/>
        <v>542503</v>
      </c>
      <c r="E21" s="304">
        <f t="shared" si="1"/>
        <v>9255</v>
      </c>
      <c r="F21" s="304">
        <f t="shared" si="1"/>
        <v>0</v>
      </c>
      <c r="G21" s="304">
        <f t="shared" si="1"/>
        <v>328479</v>
      </c>
      <c r="H21" s="304">
        <f t="shared" si="1"/>
        <v>257</v>
      </c>
      <c r="I21" s="304">
        <f t="shared" si="1"/>
        <v>3034382</v>
      </c>
      <c r="J21" s="304">
        <f t="shared" si="1"/>
        <v>1083400</v>
      </c>
      <c r="K21" s="304">
        <f t="shared" si="1"/>
        <v>3000</v>
      </c>
      <c r="L21" s="304">
        <f t="shared" si="1"/>
        <v>22544</v>
      </c>
      <c r="M21" s="304">
        <f t="shared" si="1"/>
        <v>6580953</v>
      </c>
      <c r="N21" s="304">
        <f t="shared" si="1"/>
        <v>2162892</v>
      </c>
      <c r="O21" s="304">
        <f t="shared" si="1"/>
        <v>1367969</v>
      </c>
      <c r="P21" s="304">
        <f>SUM(P7:P20)</f>
        <v>5558</v>
      </c>
    </row>
    <row r="22" ht="12.75">
      <c r="M22" s="220">
        <f>SUM(M21:P21)</f>
        <v>10117372</v>
      </c>
    </row>
    <row r="23" spans="4:13" ht="12.75">
      <c r="D23" s="220"/>
      <c r="M23" s="220"/>
    </row>
    <row r="24" spans="3:13" ht="12.75">
      <c r="C24" s="231"/>
      <c r="M24" s="220"/>
    </row>
    <row r="25" spans="9:13" ht="12.75">
      <c r="I25" s="220"/>
      <c r="M25" s="220"/>
    </row>
    <row r="26" spans="4:13" ht="12.75">
      <c r="D26" s="220"/>
      <c r="M26" s="220"/>
    </row>
  </sheetData>
  <sheetProtection/>
  <mergeCells count="18">
    <mergeCell ref="P5:P6"/>
    <mergeCell ref="A1:O1"/>
    <mergeCell ref="A2:O2"/>
    <mergeCell ref="A4:J4"/>
    <mergeCell ref="K4:O4"/>
    <mergeCell ref="B5:C5"/>
    <mergeCell ref="D5:D6"/>
    <mergeCell ref="E5:E6"/>
    <mergeCell ref="F5:F6"/>
    <mergeCell ref="G5:G6"/>
    <mergeCell ref="H5:H6"/>
    <mergeCell ref="O5:O6"/>
    <mergeCell ref="I5:I6"/>
    <mergeCell ref="J5:J6"/>
    <mergeCell ref="K5:K6"/>
    <mergeCell ref="L5:L6"/>
    <mergeCell ref="M5:M6"/>
    <mergeCell ref="N5:N6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3.7109375" style="0" customWidth="1"/>
    <col min="2" max="2" width="15.140625" style="0" customWidth="1"/>
    <col min="3" max="3" width="12.28125" style="0" customWidth="1"/>
  </cols>
  <sheetData>
    <row r="1" spans="1:3" ht="16.5">
      <c r="A1" s="449" t="s">
        <v>255</v>
      </c>
      <c r="B1" s="449"/>
      <c r="C1" s="449"/>
    </row>
    <row r="2" ht="16.5">
      <c r="A2" s="87"/>
    </row>
    <row r="3" ht="16.5">
      <c r="A3" s="204"/>
    </row>
    <row r="4" spans="1:3" ht="12.75">
      <c r="A4" s="32"/>
      <c r="C4" s="1" t="s">
        <v>503</v>
      </c>
    </row>
    <row r="5" spans="1:3" ht="12.75">
      <c r="A5" s="32"/>
      <c r="C5" s="1" t="s">
        <v>0</v>
      </c>
    </row>
    <row r="6" ht="12.75">
      <c r="A6" s="32"/>
    </row>
    <row r="7" spans="1:3" ht="24" customHeight="1">
      <c r="A7" s="483" t="s">
        <v>196</v>
      </c>
      <c r="B7" s="485" t="s">
        <v>468</v>
      </c>
      <c r="C7" s="485" t="s">
        <v>385</v>
      </c>
    </row>
    <row r="8" spans="1:3" ht="27" customHeight="1" thickBot="1">
      <c r="A8" s="484"/>
      <c r="B8" s="486"/>
      <c r="C8" s="486"/>
    </row>
    <row r="9" spans="1:3" ht="16.5" customHeight="1" thickTop="1">
      <c r="A9" s="203" t="s">
        <v>277</v>
      </c>
      <c r="B9" s="205">
        <f>SUM(B10:B17)</f>
        <v>1523037</v>
      </c>
      <c r="C9" s="205">
        <f>SUM(C10:C17)</f>
        <v>1521037</v>
      </c>
    </row>
    <row r="10" spans="1:3" ht="15" customHeight="1">
      <c r="A10" s="267" t="s">
        <v>372</v>
      </c>
      <c r="B10" s="487">
        <v>10000</v>
      </c>
      <c r="C10" s="487">
        <v>8000</v>
      </c>
    </row>
    <row r="11" spans="1:3" ht="15" customHeight="1">
      <c r="A11" s="268" t="s">
        <v>373</v>
      </c>
      <c r="B11" s="488"/>
      <c r="C11" s="488"/>
    </row>
    <row r="12" spans="1:3" ht="16.5" customHeight="1">
      <c r="A12" s="207" t="s">
        <v>197</v>
      </c>
      <c r="B12" s="208">
        <v>10000</v>
      </c>
      <c r="C12" s="208">
        <v>10000</v>
      </c>
    </row>
    <row r="13" spans="1:3" ht="16.5" customHeight="1">
      <c r="A13" s="207" t="s">
        <v>327</v>
      </c>
      <c r="B13" s="208">
        <v>161348</v>
      </c>
      <c r="C13" s="208">
        <v>161348</v>
      </c>
    </row>
    <row r="14" spans="1:3" ht="16.5" customHeight="1">
      <c r="A14" s="207" t="s">
        <v>339</v>
      </c>
      <c r="B14" s="208">
        <v>4257</v>
      </c>
      <c r="C14" s="208">
        <v>4257</v>
      </c>
    </row>
    <row r="15" spans="1:5" ht="33" customHeight="1">
      <c r="A15" s="206" t="s">
        <v>326</v>
      </c>
      <c r="B15" s="208">
        <v>1159219</v>
      </c>
      <c r="C15" s="208">
        <v>1159219</v>
      </c>
      <c r="E15" s="102"/>
    </row>
    <row r="16" spans="1:3" ht="33" customHeight="1">
      <c r="A16" s="206" t="s">
        <v>328</v>
      </c>
      <c r="B16" s="208">
        <v>176911</v>
      </c>
      <c r="C16" s="208">
        <v>176911</v>
      </c>
    </row>
    <row r="17" spans="1:3" ht="31.5" customHeight="1">
      <c r="A17" s="206" t="s">
        <v>340</v>
      </c>
      <c r="B17" s="208">
        <v>1302</v>
      </c>
      <c r="C17" s="208">
        <v>1302</v>
      </c>
    </row>
    <row r="18" spans="1:3" ht="16.5" customHeight="1">
      <c r="A18" s="209" t="s">
        <v>198</v>
      </c>
      <c r="B18" s="210">
        <v>76067</v>
      </c>
      <c r="C18" s="210">
        <v>83335</v>
      </c>
    </row>
    <row r="19" spans="1:3" ht="16.5" customHeight="1">
      <c r="A19" s="211" t="s">
        <v>43</v>
      </c>
      <c r="B19" s="212">
        <f>SUM(B9,B18)</f>
        <v>1599104</v>
      </c>
      <c r="C19" s="212">
        <f>SUM(C9,C18)</f>
        <v>1604372</v>
      </c>
    </row>
    <row r="22" spans="3:6" ht="12.75">
      <c r="C22" s="102"/>
      <c r="D22" s="102"/>
      <c r="E22" s="102"/>
      <c r="F22" s="102"/>
    </row>
  </sheetData>
  <sheetProtection/>
  <mergeCells count="6">
    <mergeCell ref="A7:A8"/>
    <mergeCell ref="B7:B8"/>
    <mergeCell ref="B10:B11"/>
    <mergeCell ref="C7:C8"/>
    <mergeCell ref="C10:C11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1.57421875" style="0" customWidth="1"/>
    <col min="2" max="2" width="9.7109375" style="0" customWidth="1"/>
    <col min="3" max="3" width="8.421875" style="0" customWidth="1"/>
    <col min="4" max="4" width="8.8515625" style="0" customWidth="1"/>
  </cols>
  <sheetData>
    <row r="1" spans="1:9" ht="15" customHeight="1">
      <c r="A1" s="386" t="s">
        <v>268</v>
      </c>
      <c r="B1" s="386"/>
      <c r="C1" s="386"/>
      <c r="D1" s="386"/>
      <c r="E1" s="386"/>
      <c r="F1" s="386"/>
      <c r="G1" s="386"/>
      <c r="H1" s="386"/>
      <c r="I1" s="386"/>
    </row>
    <row r="3" spans="1:9" ht="12.75">
      <c r="A3" s="489" t="s">
        <v>504</v>
      </c>
      <c r="B3" s="489"/>
      <c r="C3" s="489"/>
      <c r="D3" s="489"/>
      <c r="E3" s="489"/>
      <c r="F3" s="489"/>
      <c r="G3" s="489"/>
      <c r="H3" s="489"/>
      <c r="I3" s="489"/>
    </row>
    <row r="4" spans="1:9" ht="12.75">
      <c r="A4" s="86"/>
      <c r="H4" s="490" t="s">
        <v>0</v>
      </c>
      <c r="I4" s="490"/>
    </row>
    <row r="5" ht="6.75" customHeight="1"/>
    <row r="6" spans="1:9" ht="18.75" customHeight="1">
      <c r="A6" s="491" t="s">
        <v>1</v>
      </c>
      <c r="B6" s="377" t="s">
        <v>469</v>
      </c>
      <c r="C6" s="378"/>
      <c r="D6" s="378"/>
      <c r="E6" s="379"/>
      <c r="F6" s="377" t="s">
        <v>385</v>
      </c>
      <c r="G6" s="378"/>
      <c r="H6" s="378"/>
      <c r="I6" s="379"/>
    </row>
    <row r="7" spans="1:9" ht="15" customHeight="1">
      <c r="A7" s="492"/>
      <c r="B7" s="372"/>
      <c r="C7" s="373"/>
      <c r="D7" s="373"/>
      <c r="E7" s="374"/>
      <c r="F7" s="372"/>
      <c r="G7" s="373"/>
      <c r="H7" s="373"/>
      <c r="I7" s="374"/>
    </row>
    <row r="8" spans="1:9" ht="29.25" customHeight="1">
      <c r="A8" s="493"/>
      <c r="B8" s="2" t="s">
        <v>2</v>
      </c>
      <c r="C8" s="2" t="s">
        <v>3</v>
      </c>
      <c r="D8" s="2" t="s">
        <v>38</v>
      </c>
      <c r="E8" s="379" t="s">
        <v>4</v>
      </c>
      <c r="F8" s="2" t="s">
        <v>2</v>
      </c>
      <c r="G8" s="2" t="s">
        <v>3</v>
      </c>
      <c r="H8" s="2" t="s">
        <v>38</v>
      </c>
      <c r="I8" s="379" t="s">
        <v>4</v>
      </c>
    </row>
    <row r="9" spans="1:9" ht="19.5" customHeight="1" thickBot="1">
      <c r="A9" s="494"/>
      <c r="B9" s="381" t="s">
        <v>5</v>
      </c>
      <c r="C9" s="381"/>
      <c r="D9" s="381"/>
      <c r="E9" s="380"/>
      <c r="F9" s="381" t="s">
        <v>5</v>
      </c>
      <c r="G9" s="381"/>
      <c r="H9" s="381"/>
      <c r="I9" s="380"/>
    </row>
    <row r="10" spans="1:9" ht="13.5" thickTop="1">
      <c r="A10" s="4" t="s">
        <v>6</v>
      </c>
      <c r="B10" s="9"/>
      <c r="C10" s="9"/>
      <c r="D10" s="9"/>
      <c r="E10" s="79"/>
      <c r="F10" s="9"/>
      <c r="G10" s="9"/>
      <c r="H10" s="9"/>
      <c r="I10" s="79"/>
    </row>
    <row r="11" spans="1:9" ht="17.25" customHeight="1">
      <c r="A11" s="47" t="s">
        <v>14</v>
      </c>
      <c r="B11" s="266">
        <f>SUM(B12:B13)</f>
        <v>2767</v>
      </c>
      <c r="C11" s="266">
        <f>SUM(C13)</f>
        <v>3310</v>
      </c>
      <c r="D11" s="266">
        <f>SUM(D13)</f>
        <v>0</v>
      </c>
      <c r="E11" s="265">
        <f>SUM(B11:D11)</f>
        <v>6077</v>
      </c>
      <c r="F11" s="266">
        <f>SUM(F12:F13)</f>
        <v>2767</v>
      </c>
      <c r="G11" s="266">
        <f>SUM(G13)</f>
        <v>3310</v>
      </c>
      <c r="H11" s="266">
        <f>SUM(H13)</f>
        <v>0</v>
      </c>
      <c r="I11" s="265">
        <f>SUM(F11:H11)</f>
        <v>6077</v>
      </c>
    </row>
    <row r="12" spans="1:9" ht="17.25" customHeight="1">
      <c r="A12" s="47" t="s">
        <v>216</v>
      </c>
      <c r="B12" s="266">
        <v>2767</v>
      </c>
      <c r="C12" s="266"/>
      <c r="D12" s="266"/>
      <c r="E12" s="265">
        <f>SUM(B12:D12)</f>
        <v>2767</v>
      </c>
      <c r="F12" s="266">
        <v>2767</v>
      </c>
      <c r="G12" s="266"/>
      <c r="H12" s="266"/>
      <c r="I12" s="265">
        <f>SUM(F12:H12)</f>
        <v>2767</v>
      </c>
    </row>
    <row r="13" spans="1:9" ht="12.75">
      <c r="A13" s="8" t="s">
        <v>15</v>
      </c>
      <c r="B13" s="78">
        <f aca="true" t="shared" si="0" ref="B13:I13">SUM(B14:B17)</f>
        <v>0</v>
      </c>
      <c r="C13" s="78">
        <f t="shared" si="0"/>
        <v>3310</v>
      </c>
      <c r="D13" s="78">
        <f t="shared" si="0"/>
        <v>0</v>
      </c>
      <c r="E13" s="29">
        <f t="shared" si="0"/>
        <v>3310</v>
      </c>
      <c r="F13" s="78">
        <f t="shared" si="0"/>
        <v>0</v>
      </c>
      <c r="G13" s="78">
        <f t="shared" si="0"/>
        <v>3310</v>
      </c>
      <c r="H13" s="78">
        <f t="shared" si="0"/>
        <v>0</v>
      </c>
      <c r="I13" s="29">
        <f t="shared" si="0"/>
        <v>3310</v>
      </c>
    </row>
    <row r="14" spans="1:9" ht="12.75">
      <c r="A14" s="166" t="s">
        <v>16</v>
      </c>
      <c r="B14" s="167"/>
      <c r="C14" s="140">
        <v>2720</v>
      </c>
      <c r="D14" s="140"/>
      <c r="E14" s="161">
        <f>SUM(B14:D14)</f>
        <v>2720</v>
      </c>
      <c r="F14" s="167"/>
      <c r="G14" s="140">
        <v>2720</v>
      </c>
      <c r="H14" s="140"/>
      <c r="I14" s="161">
        <f>SUM(F14:H14)</f>
        <v>2720</v>
      </c>
    </row>
    <row r="15" spans="1:9" ht="12.75">
      <c r="A15" s="166" t="s">
        <v>17</v>
      </c>
      <c r="B15" s="167"/>
      <c r="C15" s="140">
        <v>75</v>
      </c>
      <c r="D15" s="140"/>
      <c r="E15" s="161">
        <f>SUM(B15:D15)</f>
        <v>75</v>
      </c>
      <c r="F15" s="167"/>
      <c r="G15" s="140">
        <v>75</v>
      </c>
      <c r="H15" s="140"/>
      <c r="I15" s="161">
        <f>SUM(F15:H15)</f>
        <v>75</v>
      </c>
    </row>
    <row r="16" spans="1:9" ht="12.75">
      <c r="A16" s="168" t="s">
        <v>19</v>
      </c>
      <c r="B16" s="167"/>
      <c r="C16" s="140">
        <v>515</v>
      </c>
      <c r="D16" s="140"/>
      <c r="E16" s="161">
        <f>SUM(B16:D16)</f>
        <v>515</v>
      </c>
      <c r="F16" s="167"/>
      <c r="G16" s="140">
        <v>515</v>
      </c>
      <c r="H16" s="140"/>
      <c r="I16" s="161">
        <f>SUM(F16:H16)</f>
        <v>515</v>
      </c>
    </row>
    <row r="17" spans="1:9" ht="12.75">
      <c r="A17" s="168" t="s">
        <v>208</v>
      </c>
      <c r="B17" s="167"/>
      <c r="C17" s="140">
        <v>0</v>
      </c>
      <c r="D17" s="140"/>
      <c r="E17" s="161">
        <f>SUM(B17:D17)</f>
        <v>0</v>
      </c>
      <c r="F17" s="167"/>
      <c r="G17" s="140">
        <v>0</v>
      </c>
      <c r="H17" s="140"/>
      <c r="I17" s="161">
        <f>SUM(F17:H17)</f>
        <v>0</v>
      </c>
    </row>
    <row r="18" spans="1:9" ht="12.75">
      <c r="A18" s="43" t="s">
        <v>20</v>
      </c>
      <c r="B18" s="12"/>
      <c r="C18" s="13"/>
      <c r="D18" s="13"/>
      <c r="E18" s="14"/>
      <c r="F18" s="12"/>
      <c r="G18" s="13"/>
      <c r="H18" s="13"/>
      <c r="I18" s="14"/>
    </row>
    <row r="19" spans="1:9" ht="12.75">
      <c r="A19" s="173" t="s">
        <v>21</v>
      </c>
      <c r="B19" s="140"/>
      <c r="C19" s="140"/>
      <c r="D19" s="140"/>
      <c r="E19" s="161">
        <f>E38-SUM(E12,E13,C20)</f>
        <v>212562</v>
      </c>
      <c r="F19" s="140"/>
      <c r="G19" s="140"/>
      <c r="H19" s="140"/>
      <c r="I19" s="161">
        <f>I38-SUM(I12,I13,G20)</f>
        <v>212559</v>
      </c>
    </row>
    <row r="20" spans="1:9" ht="12.75">
      <c r="A20" s="173" t="s">
        <v>206</v>
      </c>
      <c r="B20" s="170"/>
      <c r="C20" s="170">
        <v>2964</v>
      </c>
      <c r="D20" s="170"/>
      <c r="E20" s="172">
        <f>SUM(B20:D20)</f>
        <v>2964</v>
      </c>
      <c r="F20" s="170"/>
      <c r="G20" s="170">
        <v>2964</v>
      </c>
      <c r="H20" s="170"/>
      <c r="I20" s="172">
        <f>SUM(F20:H20)</f>
        <v>2964</v>
      </c>
    </row>
    <row r="21" spans="1:9" ht="12.75">
      <c r="A21" s="15"/>
      <c r="B21" s="17"/>
      <c r="C21" s="17"/>
      <c r="D21" s="17"/>
      <c r="E21" s="18"/>
      <c r="F21" s="17"/>
      <c r="G21" s="17"/>
      <c r="H21" s="17"/>
      <c r="I21" s="18"/>
    </row>
    <row r="22" spans="1:9" ht="12.75">
      <c r="A22" s="19" t="s">
        <v>7</v>
      </c>
      <c r="B22" s="118">
        <f>SUM(B13,B19)</f>
        <v>0</v>
      </c>
      <c r="C22" s="118">
        <f>SUM(C13,C19)</f>
        <v>3310</v>
      </c>
      <c r="D22" s="118">
        <f>SUM(D13,D19)</f>
        <v>0</v>
      </c>
      <c r="E22" s="21">
        <f>SUM(E13,E19,E20)</f>
        <v>218836</v>
      </c>
      <c r="F22" s="118">
        <f>SUM(F13,F19)</f>
        <v>0</v>
      </c>
      <c r="G22" s="118">
        <f>SUM(G13,G19)</f>
        <v>3310</v>
      </c>
      <c r="H22" s="118">
        <f>SUM(H13,H19)</f>
        <v>0</v>
      </c>
      <c r="I22" s="21">
        <f>SUM(I11,I19,I20)</f>
        <v>221600</v>
      </c>
    </row>
    <row r="23" spans="1:9" ht="12.75">
      <c r="A23" s="80"/>
      <c r="B23" s="81"/>
      <c r="C23" s="82"/>
      <c r="D23" s="82"/>
      <c r="E23" s="83"/>
      <c r="F23" s="81"/>
      <c r="G23" s="82"/>
      <c r="H23" s="82"/>
      <c r="I23" s="83"/>
    </row>
    <row r="24" spans="1:9" ht="12.75">
      <c r="A24" s="25" t="s">
        <v>8</v>
      </c>
      <c r="B24" s="20"/>
      <c r="C24" s="20"/>
      <c r="D24" s="20"/>
      <c r="E24" s="21"/>
      <c r="F24" s="20"/>
      <c r="G24" s="20"/>
      <c r="H24" s="20"/>
      <c r="I24" s="21"/>
    </row>
    <row r="25" spans="1:9" ht="12.75">
      <c r="A25" s="8" t="s">
        <v>22</v>
      </c>
      <c r="B25" s="9">
        <f>SUM(B26:B34)</f>
        <v>208547</v>
      </c>
      <c r="C25" s="9">
        <f>SUM(C26:C29,C32,C34)</f>
        <v>9056</v>
      </c>
      <c r="D25" s="9">
        <f>SUM(D26:D29,D34)</f>
        <v>4000</v>
      </c>
      <c r="E25" s="67">
        <f>SUM(E26:E34)</f>
        <v>221603</v>
      </c>
      <c r="F25" s="9">
        <f>SUM(F26:F34)</f>
        <v>208544</v>
      </c>
      <c r="G25" s="9">
        <f>SUM(G26:G29,G32,G34)</f>
        <v>9056</v>
      </c>
      <c r="H25" s="9">
        <f>SUM(H26:H29,H34)</f>
        <v>4000</v>
      </c>
      <c r="I25" s="67">
        <f>SUM(I26:I34)</f>
        <v>221600</v>
      </c>
    </row>
    <row r="26" spans="1:9" ht="12.75">
      <c r="A26" s="168" t="s">
        <v>23</v>
      </c>
      <c r="B26" s="167">
        <v>143080</v>
      </c>
      <c r="C26" s="140"/>
      <c r="D26" s="140"/>
      <c r="E26" s="161">
        <f>SUM(B26:D26)</f>
        <v>143080</v>
      </c>
      <c r="F26" s="167">
        <v>143077</v>
      </c>
      <c r="G26" s="140"/>
      <c r="H26" s="140"/>
      <c r="I26" s="161">
        <f>SUM(F26:H26)</f>
        <v>143077</v>
      </c>
    </row>
    <row r="27" spans="1:9" ht="12.75">
      <c r="A27" s="168" t="s">
        <v>24</v>
      </c>
      <c r="B27" s="190">
        <v>30320</v>
      </c>
      <c r="C27" s="140"/>
      <c r="D27" s="140"/>
      <c r="E27" s="161">
        <f>SUM(B27:D27)</f>
        <v>30320</v>
      </c>
      <c r="F27" s="190">
        <v>30319</v>
      </c>
      <c r="G27" s="140"/>
      <c r="H27" s="140"/>
      <c r="I27" s="161">
        <f>SUM(F27:H27)</f>
        <v>30319</v>
      </c>
    </row>
    <row r="28" spans="1:9" ht="12.75">
      <c r="A28" s="168" t="s">
        <v>25</v>
      </c>
      <c r="B28" s="190">
        <v>35147</v>
      </c>
      <c r="C28" s="140"/>
      <c r="D28" s="140">
        <v>0</v>
      </c>
      <c r="E28" s="161">
        <f>SUM(B28:D28)</f>
        <v>35147</v>
      </c>
      <c r="F28" s="190">
        <v>35148</v>
      </c>
      <c r="G28" s="140"/>
      <c r="H28" s="140">
        <v>0</v>
      </c>
      <c r="I28" s="161">
        <f>SUM(F28:H28)</f>
        <v>35148</v>
      </c>
    </row>
    <row r="29" spans="1:9" ht="12.75">
      <c r="A29" s="173" t="s">
        <v>26</v>
      </c>
      <c r="B29" s="190"/>
      <c r="C29" s="140"/>
      <c r="D29" s="140">
        <f>SUM(D30:D31)</f>
        <v>4000</v>
      </c>
      <c r="E29" s="161">
        <f>SUM(B29:D29)</f>
        <v>4000</v>
      </c>
      <c r="F29" s="190"/>
      <c r="G29" s="140"/>
      <c r="H29" s="140">
        <f>SUM(H30:H31)</f>
        <v>4000</v>
      </c>
      <c r="I29" s="161">
        <f>SUM(F29:H29)</f>
        <v>4000</v>
      </c>
    </row>
    <row r="30" spans="1:9" ht="12.75">
      <c r="A30" s="159" t="s">
        <v>141</v>
      </c>
      <c r="B30" s="156"/>
      <c r="C30" s="140"/>
      <c r="D30" s="140">
        <v>0</v>
      </c>
      <c r="E30" s="161"/>
      <c r="F30" s="156"/>
      <c r="G30" s="140"/>
      <c r="H30" s="140">
        <v>0</v>
      </c>
      <c r="I30" s="161"/>
    </row>
    <row r="31" spans="1:9" ht="12.75">
      <c r="A31" s="159" t="s">
        <v>200</v>
      </c>
      <c r="B31" s="156"/>
      <c r="C31" s="140"/>
      <c r="D31" s="140">
        <v>4000</v>
      </c>
      <c r="E31" s="161"/>
      <c r="F31" s="156"/>
      <c r="G31" s="140"/>
      <c r="H31" s="140">
        <v>4000</v>
      </c>
      <c r="I31" s="161"/>
    </row>
    <row r="32" spans="1:9" ht="12.75">
      <c r="A32" s="216" t="s">
        <v>209</v>
      </c>
      <c r="B32" s="217"/>
      <c r="C32" s="140">
        <v>2964</v>
      </c>
      <c r="D32" s="140"/>
      <c r="E32" s="161">
        <f>SUM(B32:D32)</f>
        <v>2964</v>
      </c>
      <c r="F32" s="217"/>
      <c r="G32" s="140">
        <v>2964</v>
      </c>
      <c r="H32" s="140"/>
      <c r="I32" s="161">
        <f>SUM(F32:H32)</f>
        <v>2964</v>
      </c>
    </row>
    <row r="33" spans="1:9" ht="12.75">
      <c r="A33" s="173"/>
      <c r="B33" s="140"/>
      <c r="C33" s="140"/>
      <c r="D33" s="140"/>
      <c r="E33" s="161"/>
      <c r="F33" s="140"/>
      <c r="G33" s="140"/>
      <c r="H33" s="140"/>
      <c r="I33" s="161"/>
    </row>
    <row r="34" spans="1:9" ht="12.75">
      <c r="A34" s="173" t="s">
        <v>27</v>
      </c>
      <c r="B34" s="105"/>
      <c r="C34" s="140">
        <f>SUM(C35:C36)</f>
        <v>6092</v>
      </c>
      <c r="D34" s="105"/>
      <c r="E34" s="161">
        <f>SUM(B34:D34)</f>
        <v>6092</v>
      </c>
      <c r="F34" s="105"/>
      <c r="G34" s="140">
        <f>SUM(G35:G36)</f>
        <v>6092</v>
      </c>
      <c r="H34" s="105"/>
      <c r="I34" s="161">
        <f>SUM(F34:H34)</f>
        <v>6092</v>
      </c>
    </row>
    <row r="35" spans="1:9" ht="12.75">
      <c r="A35" s="173" t="s">
        <v>171</v>
      </c>
      <c r="B35" s="140"/>
      <c r="C35" s="140">
        <v>3292</v>
      </c>
      <c r="D35" s="140"/>
      <c r="E35" s="161"/>
      <c r="F35" s="140"/>
      <c r="G35" s="140">
        <v>3292</v>
      </c>
      <c r="H35" s="140"/>
      <c r="I35" s="161"/>
    </row>
    <row r="36" spans="1:9" ht="12.75">
      <c r="A36" s="173" t="s">
        <v>172</v>
      </c>
      <c r="B36" s="140"/>
      <c r="C36" s="140">
        <v>2800</v>
      </c>
      <c r="D36" s="140"/>
      <c r="E36" s="161"/>
      <c r="F36" s="140"/>
      <c r="G36" s="140">
        <v>2800</v>
      </c>
      <c r="H36" s="140"/>
      <c r="I36" s="161"/>
    </row>
    <row r="37" spans="1:9" ht="12.75">
      <c r="A37" s="43"/>
      <c r="B37" s="17"/>
      <c r="C37" s="17"/>
      <c r="D37" s="17"/>
      <c r="E37" s="18"/>
      <c r="F37" s="17"/>
      <c r="G37" s="17"/>
      <c r="H37" s="17"/>
      <c r="I37" s="18"/>
    </row>
    <row r="38" spans="1:9" ht="12.75">
      <c r="A38" s="19" t="s">
        <v>9</v>
      </c>
      <c r="B38" s="118">
        <f>SUM(B26:B29,B34)</f>
        <v>208547</v>
      </c>
      <c r="C38" s="118">
        <f>SUM(C26:C29,C34)</f>
        <v>6092</v>
      </c>
      <c r="D38" s="118">
        <f>SUM(D26:D29,D34)</f>
        <v>4000</v>
      </c>
      <c r="E38" s="21">
        <f>SUM(E26:E32,E34)</f>
        <v>221603</v>
      </c>
      <c r="F38" s="118">
        <f>SUM(F26:F29,F34)</f>
        <v>208544</v>
      </c>
      <c r="G38" s="118">
        <f>SUM(G26:G29,G34)</f>
        <v>6092</v>
      </c>
      <c r="H38" s="118">
        <f>SUM(H26:H29,H34)</f>
        <v>4000</v>
      </c>
      <c r="I38" s="21">
        <f>SUM(I26:I32,I34)</f>
        <v>221600</v>
      </c>
    </row>
    <row r="39" spans="1:9" ht="12.75">
      <c r="A39" s="32"/>
      <c r="B39" s="85"/>
      <c r="C39" s="69"/>
      <c r="D39" s="69"/>
      <c r="E39" s="69"/>
      <c r="F39" s="85"/>
      <c r="G39" s="69"/>
      <c r="H39" s="69"/>
      <c r="I39" s="69"/>
    </row>
    <row r="40" spans="1:9" ht="12.75">
      <c r="A40" s="33" t="s">
        <v>35</v>
      </c>
      <c r="B40" s="34"/>
      <c r="C40" s="34"/>
      <c r="D40" s="35"/>
      <c r="E40" s="36">
        <f>E19</f>
        <v>212562</v>
      </c>
      <c r="F40" s="34"/>
      <c r="G40" s="34"/>
      <c r="H40" s="35"/>
      <c r="I40" s="36">
        <f>I19</f>
        <v>212559</v>
      </c>
    </row>
    <row r="41" ht="12.75">
      <c r="A41" s="32"/>
    </row>
    <row r="42" spans="1:3" ht="24.75" customHeight="1">
      <c r="A42" s="284" t="s">
        <v>39</v>
      </c>
      <c r="B42" s="282" t="s">
        <v>385</v>
      </c>
      <c r="C42" s="282" t="s">
        <v>385</v>
      </c>
    </row>
    <row r="43" spans="1:3" ht="12.75">
      <c r="A43" s="141" t="s">
        <v>11</v>
      </c>
      <c r="B43" s="155">
        <v>3632</v>
      </c>
      <c r="C43" s="155">
        <v>3632</v>
      </c>
    </row>
    <row r="46" ht="12.75">
      <c r="A46" s="37"/>
    </row>
    <row r="47" ht="12.75">
      <c r="A47" s="37"/>
    </row>
  </sheetData>
  <sheetProtection/>
  <mergeCells count="10">
    <mergeCell ref="F6:I7"/>
    <mergeCell ref="I8:I9"/>
    <mergeCell ref="F9:H9"/>
    <mergeCell ref="A3:I3"/>
    <mergeCell ref="A1:I1"/>
    <mergeCell ref="H4:I4"/>
    <mergeCell ref="E8:E9"/>
    <mergeCell ref="B9:D9"/>
    <mergeCell ref="A6:A9"/>
    <mergeCell ref="B6:E7"/>
  </mergeCells>
  <printOptions/>
  <pageMargins left="0.4330708661417323" right="0.31496062992125984" top="0.8267716535433072" bottom="0.984251968503937" header="0.5118110236220472" footer="0.5118110236220472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77"/>
  <sheetViews>
    <sheetView zoomScaleSheetLayoutView="98" zoomScalePageLayoutView="0"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2" max="2" width="9.7109375" style="0" customWidth="1"/>
  </cols>
  <sheetData>
    <row r="1" spans="1:7" ht="20.25" customHeight="1">
      <c r="A1" s="495" t="s">
        <v>103</v>
      </c>
      <c r="B1" s="495"/>
      <c r="C1" s="495"/>
      <c r="D1" s="495"/>
      <c r="E1" s="495"/>
      <c r="F1" s="495"/>
      <c r="G1" s="495"/>
    </row>
    <row r="2" spans="1:7" ht="21" customHeight="1">
      <c r="A2" s="495" t="s">
        <v>269</v>
      </c>
      <c r="B2" s="495"/>
      <c r="C2" s="495"/>
      <c r="D2" s="495"/>
      <c r="E2" s="495"/>
      <c r="F2" s="495"/>
      <c r="G2" s="495"/>
    </row>
    <row r="4" spans="1:7" ht="12.75">
      <c r="A4" s="490" t="s">
        <v>505</v>
      </c>
      <c r="B4" s="490"/>
      <c r="C4" s="490"/>
      <c r="D4" s="490"/>
      <c r="E4" s="490"/>
      <c r="F4" s="490"/>
      <c r="G4" s="490"/>
    </row>
    <row r="5" spans="1:7" ht="12.75">
      <c r="A5" s="86"/>
      <c r="F5" s="490" t="s">
        <v>0</v>
      </c>
      <c r="G5" s="490"/>
    </row>
    <row r="6" ht="6.75" customHeight="1"/>
    <row r="7" spans="1:7" ht="14.25" customHeight="1">
      <c r="A7" s="51" t="s">
        <v>1</v>
      </c>
      <c r="B7" s="377" t="s">
        <v>470</v>
      </c>
      <c r="C7" s="378"/>
      <c r="D7" s="379"/>
      <c r="E7" s="377" t="s">
        <v>385</v>
      </c>
      <c r="F7" s="378"/>
      <c r="G7" s="379"/>
    </row>
    <row r="8" spans="1:7" ht="14.25" customHeight="1">
      <c r="A8" s="52"/>
      <c r="B8" s="372"/>
      <c r="C8" s="373"/>
      <c r="D8" s="374"/>
      <c r="E8" s="372"/>
      <c r="F8" s="373"/>
      <c r="G8" s="374"/>
    </row>
    <row r="9" spans="1:7" ht="25.5" customHeight="1">
      <c r="A9" s="52"/>
      <c r="B9" s="2" t="s">
        <v>2</v>
      </c>
      <c r="C9" s="3" t="s">
        <v>3</v>
      </c>
      <c r="D9" s="496" t="s">
        <v>4</v>
      </c>
      <c r="E9" s="2" t="s">
        <v>2</v>
      </c>
      <c r="F9" s="3" t="s">
        <v>3</v>
      </c>
      <c r="G9" s="496" t="s">
        <v>4</v>
      </c>
    </row>
    <row r="10" spans="1:7" ht="14.25" customHeight="1" thickBot="1">
      <c r="A10" s="52"/>
      <c r="B10" s="381" t="s">
        <v>5</v>
      </c>
      <c r="C10" s="381"/>
      <c r="D10" s="497"/>
      <c r="E10" s="381" t="s">
        <v>5</v>
      </c>
      <c r="F10" s="381"/>
      <c r="G10" s="497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7" ht="15.75" customHeight="1">
      <c r="A12" s="47" t="s">
        <v>14</v>
      </c>
      <c r="B12" s="9">
        <f>SUM(B14,B23)</f>
        <v>50749</v>
      </c>
      <c r="C12" s="9">
        <f>SUM(C14,C23)</f>
        <v>11110</v>
      </c>
      <c r="D12" s="29">
        <f>SUM(D14,D23)</f>
        <v>61859</v>
      </c>
      <c r="E12" s="9">
        <f>SUM(E14,E23)</f>
        <v>50749</v>
      </c>
      <c r="F12" s="9">
        <f>SUM(F14,F23,F22)</f>
        <v>95538</v>
      </c>
      <c r="G12" s="29">
        <f>SUM(E12:F12)</f>
        <v>146287</v>
      </c>
    </row>
    <row r="13" spans="1:7" ht="12.75">
      <c r="A13" s="55" t="s">
        <v>29</v>
      </c>
      <c r="B13" s="9"/>
      <c r="C13" s="9"/>
      <c r="D13" s="10"/>
      <c r="E13" s="9"/>
      <c r="F13" s="9"/>
      <c r="G13" s="10"/>
    </row>
    <row r="14" spans="1:7" ht="12.75">
      <c r="A14" s="8" t="s">
        <v>15</v>
      </c>
      <c r="B14" s="56">
        <f aca="true" t="shared" si="0" ref="B14:G14">SUM(B15:B17)</f>
        <v>0</v>
      </c>
      <c r="C14" s="56">
        <f t="shared" si="0"/>
        <v>6115</v>
      </c>
      <c r="D14" s="59">
        <f t="shared" si="0"/>
        <v>6115</v>
      </c>
      <c r="E14" s="56">
        <f t="shared" si="0"/>
        <v>0</v>
      </c>
      <c r="F14" s="56">
        <f t="shared" si="0"/>
        <v>6115</v>
      </c>
      <c r="G14" s="59">
        <f t="shared" si="0"/>
        <v>6115</v>
      </c>
    </row>
    <row r="15" spans="1:7" ht="12.75">
      <c r="A15" s="166" t="s">
        <v>16</v>
      </c>
      <c r="B15" s="167"/>
      <c r="C15" s="140">
        <v>4750</v>
      </c>
      <c r="D15" s="161">
        <f>SUM(B15:C15)</f>
        <v>4750</v>
      </c>
      <c r="E15" s="167"/>
      <c r="F15" s="140">
        <v>4750</v>
      </c>
      <c r="G15" s="161">
        <f>SUM(E15:F15)</f>
        <v>4750</v>
      </c>
    </row>
    <row r="16" spans="1:7" ht="12.75">
      <c r="A16" s="166" t="s">
        <v>17</v>
      </c>
      <c r="B16" s="167"/>
      <c r="C16" s="140">
        <v>65</v>
      </c>
      <c r="D16" s="161">
        <f>SUM(B16:C16)</f>
        <v>65</v>
      </c>
      <c r="E16" s="167"/>
      <c r="F16" s="140">
        <v>65</v>
      </c>
      <c r="G16" s="161">
        <f>SUM(E16:F16)</f>
        <v>65</v>
      </c>
    </row>
    <row r="17" spans="1:7" ht="12.75">
      <c r="A17" s="168" t="s">
        <v>19</v>
      </c>
      <c r="B17" s="169"/>
      <c r="C17" s="167">
        <v>1300</v>
      </c>
      <c r="D17" s="161">
        <f>SUM(B17:C17)</f>
        <v>1300</v>
      </c>
      <c r="E17" s="169"/>
      <c r="F17" s="167">
        <v>1300</v>
      </c>
      <c r="G17" s="161">
        <f>SUM(E17:F17)</f>
        <v>1300</v>
      </c>
    </row>
    <row r="18" spans="1:7" ht="12.75">
      <c r="A18" s="43" t="s">
        <v>20</v>
      </c>
      <c r="B18" s="12"/>
      <c r="C18" s="57"/>
      <c r="D18" s="58"/>
      <c r="E18" s="12"/>
      <c r="F18" s="57"/>
      <c r="G18" s="58"/>
    </row>
    <row r="19" spans="1:7" ht="12.75">
      <c r="A19" s="168" t="s">
        <v>21</v>
      </c>
      <c r="B19" s="167"/>
      <c r="C19" s="170"/>
      <c r="D19" s="161">
        <f>D34-D14</f>
        <v>143361</v>
      </c>
      <c r="E19" s="167"/>
      <c r="F19" s="170"/>
      <c r="G19" s="161">
        <f>G34-G14</f>
        <v>143394</v>
      </c>
    </row>
    <row r="20" spans="1:7" ht="12.75">
      <c r="A20" s="11"/>
      <c r="B20" s="16"/>
      <c r="C20" s="60"/>
      <c r="D20" s="58"/>
      <c r="E20" s="16"/>
      <c r="F20" s="60"/>
      <c r="G20" s="58"/>
    </row>
    <row r="21" spans="1:7" ht="12.75">
      <c r="A21" s="110" t="s">
        <v>30</v>
      </c>
      <c r="B21" s="16"/>
      <c r="C21" s="60"/>
      <c r="D21" s="58"/>
      <c r="E21" s="16"/>
      <c r="F21" s="60"/>
      <c r="G21" s="58"/>
    </row>
    <row r="22" spans="1:7" ht="12.75">
      <c r="A22" s="47" t="s">
        <v>216</v>
      </c>
      <c r="B22" s="16"/>
      <c r="C22" s="28">
        <v>84428</v>
      </c>
      <c r="D22" s="29">
        <f>SUM(B22:C22)</f>
        <v>84428</v>
      </c>
      <c r="E22" s="16"/>
      <c r="F22" s="28">
        <v>84428</v>
      </c>
      <c r="G22" s="29">
        <f>SUM(E22:F22)</f>
        <v>84428</v>
      </c>
    </row>
    <row r="23" spans="1:7" ht="12.75">
      <c r="A23" s="8" t="s">
        <v>15</v>
      </c>
      <c r="B23" s="28">
        <f aca="true" t="shared" si="1" ref="B23:G23">SUM(B24:B26)</f>
        <v>50749</v>
      </c>
      <c r="C23" s="28">
        <f t="shared" si="1"/>
        <v>4995</v>
      </c>
      <c r="D23" s="29">
        <f t="shared" si="1"/>
        <v>55744</v>
      </c>
      <c r="E23" s="28">
        <f t="shared" si="1"/>
        <v>50749</v>
      </c>
      <c r="F23" s="28">
        <f t="shared" si="1"/>
        <v>4995</v>
      </c>
      <c r="G23" s="29">
        <f t="shared" si="1"/>
        <v>55744</v>
      </c>
    </row>
    <row r="24" spans="1:7" ht="12.75">
      <c r="A24" s="166" t="s">
        <v>16</v>
      </c>
      <c r="B24" s="171">
        <v>1471</v>
      </c>
      <c r="C24" s="171"/>
      <c r="D24" s="172">
        <f>SUM(B24:C24)</f>
        <v>1471</v>
      </c>
      <c r="E24" s="171">
        <v>1471</v>
      </c>
      <c r="F24" s="171"/>
      <c r="G24" s="172">
        <f>SUM(E24:F24)</f>
        <v>1471</v>
      </c>
    </row>
    <row r="25" spans="1:7" ht="12.75">
      <c r="A25" s="168" t="s">
        <v>18</v>
      </c>
      <c r="B25" s="171">
        <v>47407</v>
      </c>
      <c r="C25" s="171">
        <v>4995</v>
      </c>
      <c r="D25" s="172">
        <f>SUM(B25:C25)</f>
        <v>52402</v>
      </c>
      <c r="E25" s="171">
        <v>47407</v>
      </c>
      <c r="F25" s="171">
        <v>4995</v>
      </c>
      <c r="G25" s="172">
        <f>SUM(E25:F25)</f>
        <v>52402</v>
      </c>
    </row>
    <row r="26" spans="1:7" ht="12.75">
      <c r="A26" s="168" t="s">
        <v>19</v>
      </c>
      <c r="B26" s="171">
        <v>1871</v>
      </c>
      <c r="C26" s="171"/>
      <c r="D26" s="172">
        <f>SUM(B26:C26)</f>
        <v>1871</v>
      </c>
      <c r="E26" s="171">
        <v>1871</v>
      </c>
      <c r="F26" s="171"/>
      <c r="G26" s="172">
        <f>SUM(E26:F26)</f>
        <v>1871</v>
      </c>
    </row>
    <row r="27" spans="1:7" ht="12.75">
      <c r="A27" s="43" t="s">
        <v>20</v>
      </c>
      <c r="B27" s="16"/>
      <c r="C27" s="60"/>
      <c r="D27" s="63"/>
      <c r="E27" s="16"/>
      <c r="F27" s="60"/>
      <c r="G27" s="63"/>
    </row>
    <row r="28" spans="1:7" ht="12.75">
      <c r="A28" s="173" t="s">
        <v>21</v>
      </c>
      <c r="B28" s="171"/>
      <c r="C28" s="171"/>
      <c r="D28" s="172">
        <f>D48-SUM(D22,D23,D29)</f>
        <v>188223</v>
      </c>
      <c r="E28" s="171"/>
      <c r="F28" s="171"/>
      <c r="G28" s="172">
        <f>G48-SUM(G22,G23,G29)</f>
        <v>188241</v>
      </c>
    </row>
    <row r="29" spans="1:7" ht="12.75">
      <c r="A29" s="173" t="s">
        <v>206</v>
      </c>
      <c r="B29" s="171"/>
      <c r="C29" s="171">
        <v>939</v>
      </c>
      <c r="D29" s="172">
        <f>SUM(B29:C29)</f>
        <v>939</v>
      </c>
      <c r="E29" s="171"/>
      <c r="F29" s="171">
        <v>939</v>
      </c>
      <c r="G29" s="172">
        <f>SUM(E29:F29)</f>
        <v>939</v>
      </c>
    </row>
    <row r="30" spans="1:7" ht="12.75">
      <c r="A30" s="61"/>
      <c r="B30" s="62"/>
      <c r="C30" s="62"/>
      <c r="D30" s="63"/>
      <c r="E30" s="62"/>
      <c r="F30" s="62"/>
      <c r="G30" s="63"/>
    </row>
    <row r="31" spans="1:7" ht="12.75">
      <c r="A31" s="44" t="s">
        <v>7</v>
      </c>
      <c r="B31" s="45">
        <f>SUM(B14,B19,B23,B28)</f>
        <v>50749</v>
      </c>
      <c r="C31" s="45">
        <f>SUM(C14,C19,C23,C28)</f>
        <v>11110</v>
      </c>
      <c r="D31" s="21">
        <f>SUM(D14,D19,D23,D28,D29)</f>
        <v>394382</v>
      </c>
      <c r="E31" s="45">
        <f>SUM(E14,E19,E23,E28)</f>
        <v>50749</v>
      </c>
      <c r="F31" s="45">
        <f>SUM(F14,F19,F23,F28)</f>
        <v>11110</v>
      </c>
      <c r="G31" s="21">
        <f>SUM(G12,G19,G28,G29)</f>
        <v>478861</v>
      </c>
    </row>
    <row r="32" spans="1:7" ht="21.75" customHeight="1">
      <c r="A32" s="25" t="s">
        <v>8</v>
      </c>
      <c r="B32" s="46"/>
      <c r="C32" s="64"/>
      <c r="D32" s="65"/>
      <c r="E32" s="46"/>
      <c r="F32" s="64"/>
      <c r="G32" s="65"/>
    </row>
    <row r="33" spans="1:7" ht="12.75">
      <c r="A33" s="55" t="s">
        <v>29</v>
      </c>
      <c r="B33" s="66"/>
      <c r="C33" s="66"/>
      <c r="D33" s="67"/>
      <c r="E33" s="66"/>
      <c r="F33" s="66"/>
      <c r="G33" s="67"/>
    </row>
    <row r="34" spans="1:7" ht="12.75">
      <c r="A34" s="8" t="s">
        <v>22</v>
      </c>
      <c r="B34" s="9">
        <f aca="true" t="shared" si="2" ref="B34:G34">SUM(B35:B39)</f>
        <v>69602</v>
      </c>
      <c r="C34" s="9">
        <f t="shared" si="2"/>
        <v>79874</v>
      </c>
      <c r="D34" s="10">
        <f t="shared" si="2"/>
        <v>149476</v>
      </c>
      <c r="E34" s="9">
        <f t="shared" si="2"/>
        <v>69635</v>
      </c>
      <c r="F34" s="9">
        <f t="shared" si="2"/>
        <v>79874</v>
      </c>
      <c r="G34" s="10">
        <f t="shared" si="2"/>
        <v>149509</v>
      </c>
    </row>
    <row r="35" spans="1:7" ht="12.75">
      <c r="A35" s="168" t="s">
        <v>23</v>
      </c>
      <c r="B35" s="174">
        <v>46517</v>
      </c>
      <c r="C35" s="140"/>
      <c r="D35" s="161">
        <f>SUM(B35:C35)</f>
        <v>46517</v>
      </c>
      <c r="E35" s="174">
        <v>46545</v>
      </c>
      <c r="F35" s="140"/>
      <c r="G35" s="161">
        <f>SUM(E35:F35)</f>
        <v>46545</v>
      </c>
    </row>
    <row r="36" spans="1:7" ht="12.75">
      <c r="A36" s="168" t="s">
        <v>24</v>
      </c>
      <c r="B36" s="174">
        <v>10590</v>
      </c>
      <c r="C36" s="140"/>
      <c r="D36" s="161">
        <f>SUM(B36:C36)</f>
        <v>10590</v>
      </c>
      <c r="E36" s="174">
        <v>10595</v>
      </c>
      <c r="F36" s="140"/>
      <c r="G36" s="161">
        <f>SUM(E36:F36)</f>
        <v>10595</v>
      </c>
    </row>
    <row r="37" spans="1:7" ht="12.75">
      <c r="A37" s="168" t="s">
        <v>25</v>
      </c>
      <c r="B37" s="174">
        <v>12495</v>
      </c>
      <c r="C37" s="174">
        <v>74918</v>
      </c>
      <c r="D37" s="161">
        <f>SUM(B37:C37)</f>
        <v>87413</v>
      </c>
      <c r="E37" s="174">
        <v>12495</v>
      </c>
      <c r="F37" s="174">
        <v>74918</v>
      </c>
      <c r="G37" s="161">
        <f>SUM(E37:F37)</f>
        <v>87413</v>
      </c>
    </row>
    <row r="38" spans="1:7" ht="12.75">
      <c r="A38" s="173"/>
      <c r="B38" s="167"/>
      <c r="C38" s="140"/>
      <c r="D38" s="161"/>
      <c r="E38" s="167"/>
      <c r="F38" s="140"/>
      <c r="G38" s="161"/>
    </row>
    <row r="39" spans="1:7" ht="12.75">
      <c r="A39" s="173" t="s">
        <v>27</v>
      </c>
      <c r="B39" s="140">
        <f>SUM(B40:B41)</f>
        <v>0</v>
      </c>
      <c r="C39" s="140">
        <f>SUM(C40:C45)</f>
        <v>4956</v>
      </c>
      <c r="D39" s="161">
        <f>SUM(B39:C39)</f>
        <v>4956</v>
      </c>
      <c r="E39" s="140">
        <f>SUM(E40:E41)</f>
        <v>0</v>
      </c>
      <c r="F39" s="140">
        <f>SUM(F40:F45)</f>
        <v>4956</v>
      </c>
      <c r="G39" s="161">
        <f>SUM(E39:F39)</f>
        <v>4956</v>
      </c>
    </row>
    <row r="40" spans="1:7" ht="12.75">
      <c r="A40" s="175" t="s">
        <v>274</v>
      </c>
      <c r="B40" s="176"/>
      <c r="C40" s="498">
        <v>300</v>
      </c>
      <c r="D40" s="177"/>
      <c r="E40" s="176"/>
      <c r="F40" s="498">
        <v>300</v>
      </c>
      <c r="G40" s="177"/>
    </row>
    <row r="41" spans="1:7" ht="14.25" customHeight="1">
      <c r="A41" s="178" t="s">
        <v>354</v>
      </c>
      <c r="B41" s="179"/>
      <c r="C41" s="499"/>
      <c r="D41" s="180"/>
      <c r="E41" s="179"/>
      <c r="F41" s="499"/>
      <c r="G41" s="180"/>
    </row>
    <row r="42" spans="1:7" ht="14.25" customHeight="1">
      <c r="A42" s="178" t="s">
        <v>374</v>
      </c>
      <c r="B42" s="280"/>
      <c r="C42" s="261">
        <v>318</v>
      </c>
      <c r="D42" s="180"/>
      <c r="E42" s="280"/>
      <c r="F42" s="261">
        <v>318</v>
      </c>
      <c r="G42" s="180"/>
    </row>
    <row r="43" spans="1:7" ht="14.25" customHeight="1">
      <c r="A43" s="178" t="s">
        <v>445</v>
      </c>
      <c r="B43" s="280"/>
      <c r="C43" s="261">
        <v>259</v>
      </c>
      <c r="D43" s="180"/>
      <c r="E43" s="280"/>
      <c r="F43" s="261">
        <v>259</v>
      </c>
      <c r="G43" s="180"/>
    </row>
    <row r="44" spans="1:7" ht="14.25" customHeight="1">
      <c r="A44" s="178" t="s">
        <v>353</v>
      </c>
      <c r="B44" s="280"/>
      <c r="C44" s="261">
        <v>2612</v>
      </c>
      <c r="D44" s="180"/>
      <c r="E44" s="280"/>
      <c r="F44" s="261">
        <v>2612</v>
      </c>
      <c r="G44" s="180"/>
    </row>
    <row r="45" spans="1:7" ht="12.75">
      <c r="A45" s="168" t="s">
        <v>375</v>
      </c>
      <c r="B45" s="269"/>
      <c r="C45" s="270">
        <v>1467</v>
      </c>
      <c r="D45" s="181"/>
      <c r="E45" s="269"/>
      <c r="F45" s="270">
        <v>1467</v>
      </c>
      <c r="G45" s="181"/>
    </row>
    <row r="46" spans="1:7" ht="12.75">
      <c r="A46" s="11"/>
      <c r="B46" s="16"/>
      <c r="C46" s="57"/>
      <c r="D46" s="58"/>
      <c r="E46" s="16"/>
      <c r="F46" s="57"/>
      <c r="G46" s="58"/>
    </row>
    <row r="47" spans="1:7" ht="12.75">
      <c r="A47" s="110" t="s">
        <v>30</v>
      </c>
      <c r="B47" s="16"/>
      <c r="C47" s="57"/>
      <c r="D47" s="68"/>
      <c r="E47" s="16"/>
      <c r="F47" s="57"/>
      <c r="G47" s="68"/>
    </row>
    <row r="48" spans="1:7" ht="12.75">
      <c r="A48" s="84" t="s">
        <v>22</v>
      </c>
      <c r="B48" s="28">
        <f aca="true" t="shared" si="3" ref="B48:G48">SUM(B49:B54)</f>
        <v>232589</v>
      </c>
      <c r="C48" s="28">
        <f t="shared" si="3"/>
        <v>96745</v>
      </c>
      <c r="D48" s="10">
        <f t="shared" si="3"/>
        <v>329334</v>
      </c>
      <c r="E48" s="28">
        <f t="shared" si="3"/>
        <v>232589</v>
      </c>
      <c r="F48" s="28">
        <f t="shared" si="3"/>
        <v>96763</v>
      </c>
      <c r="G48" s="10">
        <f t="shared" si="3"/>
        <v>329352</v>
      </c>
    </row>
    <row r="49" spans="1:7" ht="12.75">
      <c r="A49" s="168" t="s">
        <v>23</v>
      </c>
      <c r="B49" s="171">
        <v>151785</v>
      </c>
      <c r="C49" s="171">
        <v>58692</v>
      </c>
      <c r="D49" s="161">
        <f>SUM(B49:C49)</f>
        <v>210477</v>
      </c>
      <c r="E49" s="171">
        <v>151785</v>
      </c>
      <c r="F49" s="171">
        <v>58707</v>
      </c>
      <c r="G49" s="161">
        <f>SUM(E49:F49)</f>
        <v>210492</v>
      </c>
    </row>
    <row r="50" spans="1:7" ht="12.75">
      <c r="A50" s="168" t="s">
        <v>24</v>
      </c>
      <c r="B50" s="171">
        <v>32832</v>
      </c>
      <c r="C50" s="140">
        <v>8775</v>
      </c>
      <c r="D50" s="161">
        <f>SUM(B50:C50)</f>
        <v>41607</v>
      </c>
      <c r="E50" s="171">
        <v>32832</v>
      </c>
      <c r="F50" s="140">
        <v>8778</v>
      </c>
      <c r="G50" s="161">
        <f>SUM(E50:F50)</f>
        <v>41610</v>
      </c>
    </row>
    <row r="51" spans="1:7" ht="12.75">
      <c r="A51" s="238" t="s">
        <v>25</v>
      </c>
      <c r="B51" s="140">
        <v>47972</v>
      </c>
      <c r="C51" s="140">
        <v>8299</v>
      </c>
      <c r="D51" s="161">
        <f>SUM(B51:C51)</f>
        <v>56271</v>
      </c>
      <c r="E51" s="140">
        <v>47972</v>
      </c>
      <c r="F51" s="140">
        <v>8299</v>
      </c>
      <c r="G51" s="161">
        <f>SUM(E51:F51)</f>
        <v>56271</v>
      </c>
    </row>
    <row r="52" spans="1:7" ht="12.75">
      <c r="A52" s="239" t="s">
        <v>209</v>
      </c>
      <c r="B52" s="140"/>
      <c r="C52" s="174">
        <v>939</v>
      </c>
      <c r="D52" s="161">
        <f>SUM(B52:C52)</f>
        <v>939</v>
      </c>
      <c r="E52" s="140"/>
      <c r="F52" s="174">
        <v>939</v>
      </c>
      <c r="G52" s="161">
        <f>SUM(E52:F52)</f>
        <v>939</v>
      </c>
    </row>
    <row r="53" spans="1:7" ht="12.75">
      <c r="A53" s="173"/>
      <c r="B53" s="171"/>
      <c r="C53" s="140"/>
      <c r="D53" s="161"/>
      <c r="E53" s="171"/>
      <c r="F53" s="140"/>
      <c r="G53" s="161"/>
    </row>
    <row r="54" spans="1:7" ht="12.75">
      <c r="A54" s="168" t="s">
        <v>27</v>
      </c>
      <c r="B54" s="182">
        <v>0</v>
      </c>
      <c r="C54" s="140">
        <f>SUM(C55:C59,C61:C63)</f>
        <v>20040</v>
      </c>
      <c r="D54" s="161">
        <f>SUM(B54:C54)</f>
        <v>20040</v>
      </c>
      <c r="E54" s="182">
        <v>0</v>
      </c>
      <c r="F54" s="140">
        <f>SUM(F55:F59,F61:F63)</f>
        <v>20040</v>
      </c>
      <c r="G54" s="161">
        <f>SUM(E54:F54)</f>
        <v>20040</v>
      </c>
    </row>
    <row r="55" spans="1:7" ht="12.75">
      <c r="A55" s="173" t="s">
        <v>368</v>
      </c>
      <c r="B55" s="183"/>
      <c r="C55" s="171">
        <v>1661</v>
      </c>
      <c r="D55" s="172"/>
      <c r="E55" s="183"/>
      <c r="F55" s="171">
        <v>1661</v>
      </c>
      <c r="G55" s="172"/>
    </row>
    <row r="56" spans="1:7" ht="12.75">
      <c r="A56" s="173" t="s">
        <v>435</v>
      </c>
      <c r="B56" s="183"/>
      <c r="C56" s="171">
        <v>1660</v>
      </c>
      <c r="D56" s="172"/>
      <c r="E56" s="183"/>
      <c r="F56" s="171">
        <v>1660</v>
      </c>
      <c r="G56" s="172"/>
    </row>
    <row r="57" spans="1:7" ht="12.75">
      <c r="A57" s="173" t="s">
        <v>142</v>
      </c>
      <c r="B57" s="183"/>
      <c r="C57" s="171">
        <v>1840</v>
      </c>
      <c r="D57" s="172"/>
      <c r="E57" s="183"/>
      <c r="F57" s="171">
        <v>1840</v>
      </c>
      <c r="G57" s="172"/>
    </row>
    <row r="58" spans="1:7" ht="12.75">
      <c r="A58" s="173" t="s">
        <v>374</v>
      </c>
      <c r="B58" s="183"/>
      <c r="C58" s="171">
        <v>1447</v>
      </c>
      <c r="D58" s="172"/>
      <c r="E58" s="183"/>
      <c r="F58" s="171">
        <v>1447</v>
      </c>
      <c r="G58" s="172"/>
    </row>
    <row r="59" spans="1:7" ht="12.75">
      <c r="A59" s="173" t="s">
        <v>143</v>
      </c>
      <c r="B59" s="183"/>
      <c r="C59" s="498">
        <v>420</v>
      </c>
      <c r="D59" s="172"/>
      <c r="E59" s="183"/>
      <c r="F59" s="498">
        <v>420</v>
      </c>
      <c r="G59" s="172"/>
    </row>
    <row r="60" spans="1:7" ht="12.75">
      <c r="A60" s="166" t="s">
        <v>273</v>
      </c>
      <c r="B60" s="184"/>
      <c r="C60" s="499"/>
      <c r="D60" s="185"/>
      <c r="E60" s="184"/>
      <c r="F60" s="499"/>
      <c r="G60" s="185"/>
    </row>
    <row r="61" spans="1:7" ht="12.75">
      <c r="A61" s="168" t="s">
        <v>449</v>
      </c>
      <c r="B61" s="182"/>
      <c r="C61" s="353">
        <v>8662</v>
      </c>
      <c r="D61" s="161"/>
      <c r="E61" s="182"/>
      <c r="F61" s="353">
        <v>8662</v>
      </c>
      <c r="G61" s="161"/>
    </row>
    <row r="62" spans="1:7" ht="12.75">
      <c r="A62" s="168" t="s">
        <v>460</v>
      </c>
      <c r="B62" s="182"/>
      <c r="C62" s="353">
        <v>150</v>
      </c>
      <c r="D62" s="161"/>
      <c r="E62" s="182"/>
      <c r="F62" s="353">
        <v>150</v>
      </c>
      <c r="G62" s="161"/>
    </row>
    <row r="63" spans="1:7" ht="12.75">
      <c r="A63" s="345" t="s">
        <v>434</v>
      </c>
      <c r="B63" s="346"/>
      <c r="C63" s="347">
        <v>4200</v>
      </c>
      <c r="D63" s="348"/>
      <c r="E63" s="346"/>
      <c r="F63" s="347">
        <v>4200</v>
      </c>
      <c r="G63" s="348"/>
    </row>
    <row r="64" spans="1:7" ht="12.75">
      <c r="A64" s="61"/>
      <c r="B64" s="74"/>
      <c r="C64" s="116"/>
      <c r="D64" s="117"/>
      <c r="E64" s="74"/>
      <c r="F64" s="116"/>
      <c r="G64" s="117"/>
    </row>
    <row r="65" spans="1:7" ht="12.75">
      <c r="A65" s="19" t="s">
        <v>9</v>
      </c>
      <c r="B65" s="20">
        <f aca="true" t="shared" si="4" ref="B65:G65">SUM(B34,B48)</f>
        <v>302191</v>
      </c>
      <c r="C65" s="20">
        <f t="shared" si="4"/>
        <v>176619</v>
      </c>
      <c r="D65" s="21">
        <f t="shared" si="4"/>
        <v>478810</v>
      </c>
      <c r="E65" s="20">
        <f t="shared" si="4"/>
        <v>302224</v>
      </c>
      <c r="F65" s="20">
        <f t="shared" si="4"/>
        <v>176637</v>
      </c>
      <c r="G65" s="21">
        <f t="shared" si="4"/>
        <v>478861</v>
      </c>
    </row>
    <row r="66" spans="1:7" ht="12.75">
      <c r="A66" s="69"/>
      <c r="B66" s="496"/>
      <c r="C66" s="496"/>
      <c r="D66" s="496"/>
      <c r="E66" s="496"/>
      <c r="F66" s="496"/>
      <c r="G66" s="496"/>
    </row>
    <row r="67" spans="1:7" ht="12.75">
      <c r="A67" s="43" t="s">
        <v>34</v>
      </c>
      <c r="B67" s="2"/>
      <c r="C67" s="3"/>
      <c r="D67" s="127">
        <f>SUM(D28,D19)</f>
        <v>331584</v>
      </c>
      <c r="E67" s="2"/>
      <c r="F67" s="3"/>
      <c r="G67" s="127">
        <f>SUM(G28,G19)</f>
        <v>331635</v>
      </c>
    </row>
    <row r="68" ht="12.75">
      <c r="A68" s="24"/>
    </row>
    <row r="69" spans="1:3" ht="24" customHeight="1">
      <c r="A69" s="283" t="s">
        <v>10</v>
      </c>
      <c r="B69" s="282" t="s">
        <v>385</v>
      </c>
      <c r="C69" s="282" t="s">
        <v>385</v>
      </c>
    </row>
    <row r="70" spans="1:3" ht="12.75">
      <c r="A70" s="135" t="s">
        <v>13</v>
      </c>
      <c r="B70" s="58">
        <v>23241</v>
      </c>
      <c r="C70" s="58">
        <v>23241</v>
      </c>
    </row>
    <row r="71" spans="1:3" ht="12.75">
      <c r="A71" s="70" t="s">
        <v>31</v>
      </c>
      <c r="B71" s="63">
        <v>6589</v>
      </c>
      <c r="C71" s="63">
        <v>6589</v>
      </c>
    </row>
    <row r="72" spans="1:3" ht="12.75">
      <c r="A72" s="71" t="s">
        <v>32</v>
      </c>
      <c r="B72" s="49">
        <v>6223</v>
      </c>
      <c r="C72" s="49">
        <v>6223</v>
      </c>
    </row>
    <row r="73" ht="12.75">
      <c r="A73" s="32"/>
    </row>
    <row r="74" ht="12.75">
      <c r="A74" s="37"/>
    </row>
    <row r="75" ht="12.75">
      <c r="A75" s="32"/>
    </row>
    <row r="76" ht="12.75">
      <c r="A76" s="32"/>
    </row>
    <row r="77" ht="12.75">
      <c r="A77" s="37"/>
    </row>
  </sheetData>
  <sheetProtection/>
  <mergeCells count="16">
    <mergeCell ref="F40:F41"/>
    <mergeCell ref="F59:F60"/>
    <mergeCell ref="E66:G66"/>
    <mergeCell ref="C40:C41"/>
    <mergeCell ref="C59:C60"/>
    <mergeCell ref="B66:D66"/>
    <mergeCell ref="A4:G4"/>
    <mergeCell ref="A1:G1"/>
    <mergeCell ref="A2:G2"/>
    <mergeCell ref="E7:G8"/>
    <mergeCell ref="G9:G10"/>
    <mergeCell ref="E10:F10"/>
    <mergeCell ref="F5:G5"/>
    <mergeCell ref="D9:D10"/>
    <mergeCell ref="B10:C10"/>
    <mergeCell ref="B7:D8"/>
  </mergeCells>
  <printOptions/>
  <pageMargins left="0.7480314960629921" right="0.7480314960629921" top="0.35433070866141736" bottom="0.1968503937007874" header="1.062992125984252" footer="0.275590551181102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6.28125" style="0" customWidth="1"/>
    <col min="2" max="2" width="9.8515625" style="0" customWidth="1"/>
    <col min="3" max="3" width="9.00390625" style="0" customWidth="1"/>
  </cols>
  <sheetData>
    <row r="1" spans="1:7" ht="26.25" customHeight="1">
      <c r="A1" s="408" t="s">
        <v>270</v>
      </c>
      <c r="B1" s="408"/>
      <c r="C1" s="408"/>
      <c r="D1" s="408"/>
      <c r="E1" s="408"/>
      <c r="F1" s="408"/>
      <c r="G1" s="408"/>
    </row>
    <row r="2" ht="12.75" customHeight="1">
      <c r="A2" s="103"/>
    </row>
    <row r="3" spans="1:7" ht="12.75">
      <c r="A3" s="490" t="s">
        <v>506</v>
      </c>
      <c r="B3" s="490"/>
      <c r="C3" s="490"/>
      <c r="D3" s="490"/>
      <c r="E3" s="490"/>
      <c r="F3" s="490"/>
      <c r="G3" s="490"/>
    </row>
    <row r="4" spans="6:7" ht="12.75">
      <c r="F4" s="490" t="s">
        <v>0</v>
      </c>
      <c r="G4" s="490"/>
    </row>
    <row r="5" ht="8.25" customHeight="1"/>
    <row r="6" spans="1:7" ht="19.5" customHeight="1">
      <c r="A6" s="491" t="s">
        <v>1</v>
      </c>
      <c r="B6" s="377" t="s">
        <v>467</v>
      </c>
      <c r="C6" s="378"/>
      <c r="D6" s="379"/>
      <c r="E6" s="377" t="s">
        <v>385</v>
      </c>
      <c r="F6" s="378"/>
      <c r="G6" s="379"/>
    </row>
    <row r="7" spans="1:7" ht="13.5" customHeight="1">
      <c r="A7" s="492"/>
      <c r="B7" s="372"/>
      <c r="C7" s="373"/>
      <c r="D7" s="374"/>
      <c r="E7" s="372"/>
      <c r="F7" s="373"/>
      <c r="G7" s="374"/>
    </row>
    <row r="8" spans="1:7" ht="24.75" customHeight="1">
      <c r="A8" s="493"/>
      <c r="B8" s="2" t="s">
        <v>2</v>
      </c>
      <c r="C8" s="3" t="s">
        <v>3</v>
      </c>
      <c r="D8" s="496" t="s">
        <v>4</v>
      </c>
      <c r="E8" s="2" t="s">
        <v>2</v>
      </c>
      <c r="F8" s="3" t="s">
        <v>3</v>
      </c>
      <c r="G8" s="496" t="s">
        <v>4</v>
      </c>
    </row>
    <row r="9" spans="1:7" ht="14.25" customHeight="1" thickBot="1">
      <c r="A9" s="494"/>
      <c r="B9" s="381" t="s">
        <v>5</v>
      </c>
      <c r="C9" s="381"/>
      <c r="D9" s="497"/>
      <c r="E9" s="381" t="s">
        <v>5</v>
      </c>
      <c r="F9" s="381"/>
      <c r="G9" s="497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14</v>
      </c>
      <c r="B11" s="9"/>
      <c r="C11" s="9"/>
      <c r="D11" s="10"/>
      <c r="E11" s="9"/>
      <c r="F11" s="9"/>
      <c r="G11" s="10"/>
    </row>
    <row r="12" spans="1:7" ht="12.75">
      <c r="A12" s="8" t="s">
        <v>15</v>
      </c>
      <c r="B12" s="78">
        <f aca="true" t="shared" si="0" ref="B12:G12">SUM(B13:B17)</f>
        <v>0</v>
      </c>
      <c r="C12" s="78">
        <f t="shared" si="0"/>
        <v>43400</v>
      </c>
      <c r="D12" s="29">
        <f t="shared" si="0"/>
        <v>43400</v>
      </c>
      <c r="E12" s="78">
        <f t="shared" si="0"/>
        <v>0</v>
      </c>
      <c r="F12" s="78">
        <f t="shared" si="0"/>
        <v>44400</v>
      </c>
      <c r="G12" s="29">
        <f t="shared" si="0"/>
        <v>44400</v>
      </c>
    </row>
    <row r="13" spans="1:7" ht="12.75">
      <c r="A13" s="166" t="s">
        <v>16</v>
      </c>
      <c r="B13" s="167"/>
      <c r="C13" s="140">
        <v>15450</v>
      </c>
      <c r="D13" s="161">
        <f>SUM(B13:C13)</f>
        <v>15450</v>
      </c>
      <c r="E13" s="167"/>
      <c r="F13" s="140">
        <v>15450</v>
      </c>
      <c r="G13" s="161">
        <f>SUM(E13:F13)</f>
        <v>15450</v>
      </c>
    </row>
    <row r="14" spans="1:7" ht="12.75">
      <c r="A14" s="166" t="s">
        <v>17</v>
      </c>
      <c r="B14" s="171"/>
      <c r="C14" s="170">
        <v>18684</v>
      </c>
      <c r="D14" s="161">
        <f>SUM(B14:C14)</f>
        <v>18684</v>
      </c>
      <c r="E14" s="171"/>
      <c r="F14" s="170">
        <v>19684</v>
      </c>
      <c r="G14" s="161">
        <f>SUM(E14:F14)</f>
        <v>19684</v>
      </c>
    </row>
    <row r="15" spans="1:7" ht="12.75">
      <c r="A15" s="168" t="s">
        <v>19</v>
      </c>
      <c r="B15" s="171"/>
      <c r="C15" s="170">
        <v>9216</v>
      </c>
      <c r="D15" s="161">
        <f>SUM(B15:C15)</f>
        <v>9216</v>
      </c>
      <c r="E15" s="171"/>
      <c r="F15" s="170">
        <v>9216</v>
      </c>
      <c r="G15" s="161">
        <f>SUM(E15:F15)</f>
        <v>9216</v>
      </c>
    </row>
    <row r="16" spans="1:7" ht="12.75">
      <c r="A16" s="168" t="s">
        <v>111</v>
      </c>
      <c r="B16" s="171"/>
      <c r="C16" s="170">
        <v>0</v>
      </c>
      <c r="D16" s="161">
        <f>SUM(B16:C16)</f>
        <v>0</v>
      </c>
      <c r="E16" s="171"/>
      <c r="F16" s="170">
        <v>0</v>
      </c>
      <c r="G16" s="161">
        <f>SUM(E16:F16)</f>
        <v>0</v>
      </c>
    </row>
    <row r="17" spans="1:7" ht="12.75">
      <c r="A17" s="168" t="s">
        <v>208</v>
      </c>
      <c r="B17" s="171"/>
      <c r="C17" s="170">
        <v>50</v>
      </c>
      <c r="D17" s="161">
        <f>SUM(B17:C17)</f>
        <v>50</v>
      </c>
      <c r="E17" s="171"/>
      <c r="F17" s="170">
        <v>50</v>
      </c>
      <c r="G17" s="161">
        <f>SUM(E17:F17)</f>
        <v>50</v>
      </c>
    </row>
    <row r="18" spans="1:7" ht="13.5" customHeight="1">
      <c r="A18" s="43" t="s">
        <v>20</v>
      </c>
      <c r="B18" s="16"/>
      <c r="C18" s="17"/>
      <c r="D18" s="14"/>
      <c r="E18" s="16"/>
      <c r="F18" s="17"/>
      <c r="G18" s="14"/>
    </row>
    <row r="19" spans="1:7" ht="12.75">
      <c r="A19" s="173" t="s">
        <v>21</v>
      </c>
      <c r="B19" s="171"/>
      <c r="C19" s="170"/>
      <c r="D19" s="161">
        <f>D43-SUM(D12,D20)</f>
        <v>282206</v>
      </c>
      <c r="E19" s="171"/>
      <c r="F19" s="170"/>
      <c r="G19" s="161">
        <f>G43-SUM(G12,G20)</f>
        <v>282218</v>
      </c>
    </row>
    <row r="20" spans="1:7" ht="12.75">
      <c r="A20" s="173" t="s">
        <v>206</v>
      </c>
      <c r="B20" s="16"/>
      <c r="C20" s="17">
        <v>5352</v>
      </c>
      <c r="D20" s="14">
        <f>SUM(B20:C20)</f>
        <v>5352</v>
      </c>
      <c r="E20" s="16"/>
      <c r="F20" s="17">
        <v>5351</v>
      </c>
      <c r="G20" s="14">
        <f>SUM(E20:F20)</f>
        <v>5351</v>
      </c>
    </row>
    <row r="21" spans="1:7" ht="12.75">
      <c r="A21" s="15"/>
      <c r="B21" s="16"/>
      <c r="C21" s="17"/>
      <c r="D21" s="14"/>
      <c r="E21" s="16"/>
      <c r="F21" s="17"/>
      <c r="G21" s="14"/>
    </row>
    <row r="22" spans="1:7" ht="12.75">
      <c r="A22" s="19" t="s">
        <v>7</v>
      </c>
      <c r="B22" s="20">
        <f>SUM(B12,B19)</f>
        <v>0</v>
      </c>
      <c r="C22" s="20">
        <f>SUM(C12,C19)</f>
        <v>43400</v>
      </c>
      <c r="D22" s="21">
        <f>SUM(D12,D19,D20)</f>
        <v>330958</v>
      </c>
      <c r="E22" s="20">
        <f>SUM(E12,E19)</f>
        <v>0</v>
      </c>
      <c r="F22" s="20">
        <f>SUM(F12,F19)</f>
        <v>44400</v>
      </c>
      <c r="G22" s="21">
        <f>SUM(G12,G19,G20)</f>
        <v>331969</v>
      </c>
    </row>
    <row r="23" spans="1:7" ht="8.25" customHeight="1">
      <c r="A23" s="22"/>
      <c r="B23" s="23"/>
      <c r="C23" s="24"/>
      <c r="D23" s="23"/>
      <c r="E23" s="23"/>
      <c r="F23" s="24"/>
      <c r="G23" s="23"/>
    </row>
    <row r="24" spans="1:7" ht="12.75">
      <c r="A24" s="25" t="s">
        <v>8</v>
      </c>
      <c r="B24" s="26"/>
      <c r="C24" s="27"/>
      <c r="D24" s="26"/>
      <c r="E24" s="26"/>
      <c r="F24" s="27"/>
      <c r="G24" s="26"/>
    </row>
    <row r="25" spans="1:7" ht="12.75">
      <c r="A25" s="8" t="s">
        <v>22</v>
      </c>
      <c r="B25" s="9">
        <f aca="true" t="shared" si="1" ref="B25:G25">SUM(B26:B31)</f>
        <v>118257</v>
      </c>
      <c r="C25" s="9">
        <f t="shared" si="1"/>
        <v>212701</v>
      </c>
      <c r="D25" s="67">
        <f t="shared" si="1"/>
        <v>330958</v>
      </c>
      <c r="E25" s="9">
        <f t="shared" si="1"/>
        <v>118257</v>
      </c>
      <c r="F25" s="9">
        <f t="shared" si="1"/>
        <v>213712</v>
      </c>
      <c r="G25" s="67">
        <f t="shared" si="1"/>
        <v>331969</v>
      </c>
    </row>
    <row r="26" spans="1:7" ht="12.75">
      <c r="A26" s="168" t="s">
        <v>23</v>
      </c>
      <c r="B26" s="174">
        <v>47394</v>
      </c>
      <c r="C26" s="140">
        <v>100277</v>
      </c>
      <c r="D26" s="185">
        <f>SUM(B26:C26)</f>
        <v>147671</v>
      </c>
      <c r="E26" s="174">
        <v>47394</v>
      </c>
      <c r="F26" s="140">
        <v>100287</v>
      </c>
      <c r="G26" s="185">
        <f>SUM(E26:F26)</f>
        <v>147681</v>
      </c>
    </row>
    <row r="27" spans="1:7" ht="12.75">
      <c r="A27" s="168" t="s">
        <v>24</v>
      </c>
      <c r="B27" s="174">
        <v>11711</v>
      </c>
      <c r="C27" s="140">
        <v>20179</v>
      </c>
      <c r="D27" s="185">
        <f>SUM(B27:C27)</f>
        <v>31890</v>
      </c>
      <c r="E27" s="174">
        <v>11711</v>
      </c>
      <c r="F27" s="140">
        <v>21181</v>
      </c>
      <c r="G27" s="185">
        <f>SUM(E27:F27)</f>
        <v>32892</v>
      </c>
    </row>
    <row r="28" spans="1:7" ht="12.75">
      <c r="A28" s="168" t="s">
        <v>25</v>
      </c>
      <c r="B28" s="174">
        <v>59152</v>
      </c>
      <c r="C28" s="140">
        <v>66553</v>
      </c>
      <c r="D28" s="185">
        <f>SUM(B28:C28)</f>
        <v>125705</v>
      </c>
      <c r="E28" s="174">
        <v>59152</v>
      </c>
      <c r="F28" s="140">
        <v>65334</v>
      </c>
      <c r="G28" s="185">
        <f>SUM(E28:F28)</f>
        <v>124486</v>
      </c>
    </row>
    <row r="29" spans="1:7" ht="12.75">
      <c r="A29" s="216" t="s">
        <v>209</v>
      </c>
      <c r="B29" s="174"/>
      <c r="C29" s="140">
        <v>5352</v>
      </c>
      <c r="D29" s="185">
        <f>SUM(B29:C29)</f>
        <v>5352</v>
      </c>
      <c r="E29" s="174"/>
      <c r="F29" s="140">
        <v>5352</v>
      </c>
      <c r="G29" s="185">
        <f>SUM(E29:F29)</f>
        <v>5352</v>
      </c>
    </row>
    <row r="30" spans="1:7" ht="12.75">
      <c r="A30" s="173"/>
      <c r="B30" s="174"/>
      <c r="C30" s="140"/>
      <c r="D30" s="185"/>
      <c r="E30" s="174"/>
      <c r="F30" s="140"/>
      <c r="G30" s="185"/>
    </row>
    <row r="31" spans="1:7" ht="12.75">
      <c r="A31" s="173" t="s">
        <v>27</v>
      </c>
      <c r="B31" s="186">
        <f aca="true" t="shared" si="2" ref="B31:G31">SUM(B33)</f>
        <v>0</v>
      </c>
      <c r="C31" s="186">
        <f t="shared" si="2"/>
        <v>20340</v>
      </c>
      <c r="D31" s="161">
        <f t="shared" si="2"/>
        <v>20340</v>
      </c>
      <c r="E31" s="186">
        <f t="shared" si="2"/>
        <v>0</v>
      </c>
      <c r="F31" s="186">
        <f t="shared" si="2"/>
        <v>21558</v>
      </c>
      <c r="G31" s="161">
        <f t="shared" si="2"/>
        <v>21558</v>
      </c>
    </row>
    <row r="32" spans="1:7" ht="12.75">
      <c r="A32" s="173"/>
      <c r="B32" s="171"/>
      <c r="C32" s="151"/>
      <c r="D32" s="172"/>
      <c r="E32" s="171"/>
      <c r="F32" s="151"/>
      <c r="G32" s="172"/>
    </row>
    <row r="33" spans="1:7" ht="12.75">
      <c r="A33" s="145" t="s">
        <v>147</v>
      </c>
      <c r="B33" s="187">
        <f aca="true" t="shared" si="3" ref="B33:G33">SUM(B34:B42)</f>
        <v>0</v>
      </c>
      <c r="C33" s="187">
        <f t="shared" si="3"/>
        <v>20340</v>
      </c>
      <c r="D33" s="148">
        <f t="shared" si="3"/>
        <v>20340</v>
      </c>
      <c r="E33" s="187">
        <f t="shared" si="3"/>
        <v>0</v>
      </c>
      <c r="F33" s="187">
        <f t="shared" si="3"/>
        <v>21558</v>
      </c>
      <c r="G33" s="148">
        <f t="shared" si="3"/>
        <v>21558</v>
      </c>
    </row>
    <row r="34" spans="1:7" ht="12.75">
      <c r="A34" s="173" t="s">
        <v>137</v>
      </c>
      <c r="B34" s="171"/>
      <c r="C34" s="171">
        <v>1762</v>
      </c>
      <c r="D34" s="172">
        <f aca="true" t="shared" si="4" ref="D34:D41">SUM(B34:C34)</f>
        <v>1762</v>
      </c>
      <c r="E34" s="171"/>
      <c r="F34" s="171">
        <v>2561</v>
      </c>
      <c r="G34" s="172">
        <f aca="true" t="shared" si="5" ref="G34:G41">SUM(E34:F34)</f>
        <v>2561</v>
      </c>
    </row>
    <row r="35" spans="1:7" ht="12.75">
      <c r="A35" s="173" t="s">
        <v>455</v>
      </c>
      <c r="B35" s="171"/>
      <c r="C35" s="171">
        <v>604</v>
      </c>
      <c r="D35" s="172">
        <f t="shared" si="4"/>
        <v>604</v>
      </c>
      <c r="E35" s="171"/>
      <c r="F35" s="171">
        <v>604</v>
      </c>
      <c r="G35" s="172">
        <f t="shared" si="5"/>
        <v>604</v>
      </c>
    </row>
    <row r="36" spans="1:7" ht="12.75">
      <c r="A36" s="173" t="s">
        <v>454</v>
      </c>
      <c r="B36" s="171"/>
      <c r="C36" s="171">
        <v>266</v>
      </c>
      <c r="D36" s="172">
        <f t="shared" si="4"/>
        <v>266</v>
      </c>
      <c r="E36" s="171"/>
      <c r="F36" s="171">
        <v>266</v>
      </c>
      <c r="G36" s="172">
        <f t="shared" si="5"/>
        <v>266</v>
      </c>
    </row>
    <row r="37" spans="1:7" ht="12.75">
      <c r="A37" s="173" t="s">
        <v>383</v>
      </c>
      <c r="B37" s="171"/>
      <c r="C37" s="171">
        <v>1651</v>
      </c>
      <c r="D37" s="172">
        <f t="shared" si="4"/>
        <v>1651</v>
      </c>
      <c r="E37" s="171"/>
      <c r="F37" s="171">
        <v>1651</v>
      </c>
      <c r="G37" s="172">
        <f t="shared" si="5"/>
        <v>1651</v>
      </c>
    </row>
    <row r="38" spans="1:9" ht="12.75">
      <c r="A38" s="173" t="s">
        <v>436</v>
      </c>
      <c r="B38" s="171"/>
      <c r="C38" s="171">
        <v>11095</v>
      </c>
      <c r="D38" s="172">
        <f t="shared" si="4"/>
        <v>11095</v>
      </c>
      <c r="E38" s="171"/>
      <c r="F38" s="171">
        <v>11095</v>
      </c>
      <c r="G38" s="172">
        <f t="shared" si="5"/>
        <v>11095</v>
      </c>
      <c r="I38" s="102"/>
    </row>
    <row r="39" spans="1:7" ht="12.75">
      <c r="A39" s="173" t="s">
        <v>437</v>
      </c>
      <c r="B39" s="171"/>
      <c r="C39" s="171">
        <v>4500</v>
      </c>
      <c r="D39" s="172">
        <f t="shared" si="4"/>
        <v>4500</v>
      </c>
      <c r="E39" s="171"/>
      <c r="F39" s="171">
        <v>4500</v>
      </c>
      <c r="G39" s="172">
        <f t="shared" si="5"/>
        <v>4500</v>
      </c>
    </row>
    <row r="40" spans="1:7" ht="12.75">
      <c r="A40" s="173" t="s">
        <v>491</v>
      </c>
      <c r="B40" s="171"/>
      <c r="C40" s="171">
        <v>0</v>
      </c>
      <c r="D40" s="172">
        <f t="shared" si="4"/>
        <v>0</v>
      </c>
      <c r="E40" s="171"/>
      <c r="F40" s="171">
        <v>419</v>
      </c>
      <c r="G40" s="172">
        <f t="shared" si="5"/>
        <v>419</v>
      </c>
    </row>
    <row r="41" spans="1:7" ht="12.75">
      <c r="A41" s="173" t="s">
        <v>438</v>
      </c>
      <c r="B41" s="171"/>
      <c r="C41" s="171">
        <v>462</v>
      </c>
      <c r="D41" s="172">
        <f t="shared" si="4"/>
        <v>462</v>
      </c>
      <c r="E41" s="171"/>
      <c r="F41" s="171">
        <v>462</v>
      </c>
      <c r="G41" s="172">
        <f t="shared" si="5"/>
        <v>462</v>
      </c>
    </row>
    <row r="42" spans="1:7" ht="14.25" customHeight="1">
      <c r="A42" s="73"/>
      <c r="B42" s="74"/>
      <c r="C42" s="74"/>
      <c r="D42" s="119"/>
      <c r="E42" s="74"/>
      <c r="F42" s="74"/>
      <c r="G42" s="119"/>
    </row>
    <row r="43" spans="1:7" ht="12.75">
      <c r="A43" s="44" t="s">
        <v>9</v>
      </c>
      <c r="B43" s="45">
        <f>SUM(B26:B28,B31)</f>
        <v>118257</v>
      </c>
      <c r="C43" s="45">
        <f>SUM(C26:C28,C31)</f>
        <v>207349</v>
      </c>
      <c r="D43" s="21">
        <f>SUM(D26:D29,D31)</f>
        <v>330958</v>
      </c>
      <c r="E43" s="45">
        <f>SUM(E26:E28,E31)</f>
        <v>118257</v>
      </c>
      <c r="F43" s="45">
        <f>SUM(F26:F28,F31)</f>
        <v>208360</v>
      </c>
      <c r="G43" s="21">
        <f>SUM(G26:G29,G31)</f>
        <v>331969</v>
      </c>
    </row>
    <row r="44" spans="1:7" ht="12.75">
      <c r="A44" s="32"/>
      <c r="B44" s="32"/>
      <c r="C44" s="24"/>
      <c r="D44" s="32"/>
      <c r="E44" s="32"/>
      <c r="F44" s="24"/>
      <c r="G44" s="32"/>
    </row>
    <row r="45" spans="1:7" ht="12.75">
      <c r="A45" s="33" t="s">
        <v>35</v>
      </c>
      <c r="B45" s="34"/>
      <c r="C45" s="75"/>
      <c r="D45" s="36">
        <f>D19</f>
        <v>282206</v>
      </c>
      <c r="E45" s="34"/>
      <c r="F45" s="75"/>
      <c r="G45" s="36">
        <f>G19</f>
        <v>282218</v>
      </c>
    </row>
    <row r="47" spans="1:3" ht="26.25" customHeight="1">
      <c r="A47" s="284" t="s">
        <v>10</v>
      </c>
      <c r="B47" s="282" t="s">
        <v>385</v>
      </c>
      <c r="C47" s="282" t="s">
        <v>385</v>
      </c>
    </row>
    <row r="48" spans="1:3" ht="12.75">
      <c r="A48" s="77" t="s">
        <v>36</v>
      </c>
      <c r="B48" s="58">
        <v>1930</v>
      </c>
      <c r="C48" s="58">
        <v>1930</v>
      </c>
    </row>
    <row r="49" spans="1:3" ht="12" customHeight="1">
      <c r="A49" s="76" t="s">
        <v>37</v>
      </c>
      <c r="B49" s="117">
        <v>34290</v>
      </c>
      <c r="C49" s="117">
        <v>34290</v>
      </c>
    </row>
    <row r="51" ht="12.75">
      <c r="A51" s="37"/>
    </row>
    <row r="52" ht="12.75">
      <c r="A52" s="37"/>
    </row>
  </sheetData>
  <sheetProtection/>
  <mergeCells count="10">
    <mergeCell ref="E6:G7"/>
    <mergeCell ref="G8:G9"/>
    <mergeCell ref="E9:F9"/>
    <mergeCell ref="A3:G3"/>
    <mergeCell ref="A1:G1"/>
    <mergeCell ref="A6:A9"/>
    <mergeCell ref="F4:G4"/>
    <mergeCell ref="D8:D9"/>
    <mergeCell ref="B9:C9"/>
    <mergeCell ref="B6:D7"/>
  </mergeCells>
  <printOptions/>
  <pageMargins left="0.31496062992125984" right="0.3937007874015748" top="0.6299212598425197" bottom="0.2755905511811024" header="0.31496062992125984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PageLayoutView="0" workbookViewId="0" topLeftCell="A1">
      <selection activeCell="F4" sqref="F4:G4"/>
    </sheetView>
  </sheetViews>
  <sheetFormatPr defaultColWidth="9.140625" defaultRowHeight="12.75"/>
  <cols>
    <col min="1" max="1" width="48.8515625" style="0" customWidth="1"/>
    <col min="2" max="2" width="9.57421875" style="0" customWidth="1"/>
    <col min="4" max="4" width="11.28125" style="0" customWidth="1"/>
  </cols>
  <sheetData>
    <row r="1" spans="1:7" ht="22.5" customHeight="1">
      <c r="A1" s="386" t="s">
        <v>266</v>
      </c>
      <c r="B1" s="386"/>
      <c r="C1" s="386"/>
      <c r="D1" s="386"/>
      <c r="E1" s="386"/>
      <c r="F1" s="386"/>
      <c r="G1" s="386"/>
    </row>
    <row r="3" ht="12.75">
      <c r="G3" s="1" t="s">
        <v>507</v>
      </c>
    </row>
    <row r="4" spans="6:7" ht="12.75">
      <c r="F4" s="490" t="s">
        <v>0</v>
      </c>
      <c r="G4" s="490"/>
    </row>
    <row r="6" spans="1:7" ht="17.25" customHeight="1">
      <c r="A6" s="491" t="s">
        <v>1</v>
      </c>
      <c r="B6" s="377" t="s">
        <v>467</v>
      </c>
      <c r="C6" s="378"/>
      <c r="D6" s="379"/>
      <c r="E6" s="377" t="s">
        <v>385</v>
      </c>
      <c r="F6" s="378"/>
      <c r="G6" s="379"/>
    </row>
    <row r="7" spans="1:7" ht="16.5" customHeight="1">
      <c r="A7" s="492"/>
      <c r="B7" s="372"/>
      <c r="C7" s="373"/>
      <c r="D7" s="374"/>
      <c r="E7" s="372"/>
      <c r="F7" s="373"/>
      <c r="G7" s="374"/>
    </row>
    <row r="8" spans="1:7" ht="24.75" customHeight="1">
      <c r="A8" s="493"/>
      <c r="B8" s="2" t="s">
        <v>2</v>
      </c>
      <c r="C8" s="3" t="s">
        <v>3</v>
      </c>
      <c r="D8" s="496" t="s">
        <v>4</v>
      </c>
      <c r="E8" s="2" t="s">
        <v>2</v>
      </c>
      <c r="F8" s="3" t="s">
        <v>3</v>
      </c>
      <c r="G8" s="496" t="s">
        <v>4</v>
      </c>
    </row>
    <row r="9" spans="1:7" ht="15" customHeight="1" thickBot="1">
      <c r="A9" s="494"/>
      <c r="B9" s="381" t="s">
        <v>5</v>
      </c>
      <c r="C9" s="381"/>
      <c r="D9" s="497"/>
      <c r="E9" s="381" t="s">
        <v>5</v>
      </c>
      <c r="F9" s="381"/>
      <c r="G9" s="497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14</v>
      </c>
      <c r="B11" s="9">
        <f>SUM(B12:B13)</f>
        <v>23663</v>
      </c>
      <c r="C11" s="9">
        <f>SUM(C12:C13)</f>
        <v>17970</v>
      </c>
      <c r="D11" s="10">
        <f>SUM(B11:C11)</f>
        <v>41633</v>
      </c>
      <c r="E11" s="9">
        <f>SUM(E12:E13)</f>
        <v>23663</v>
      </c>
      <c r="F11" s="9">
        <f>SUM(F12:F13)</f>
        <v>17970</v>
      </c>
      <c r="G11" s="10">
        <f>SUM(E11:F11)</f>
        <v>41633</v>
      </c>
    </row>
    <row r="12" spans="1:7" ht="15.75" customHeight="1">
      <c r="A12" s="47" t="s">
        <v>216</v>
      </c>
      <c r="B12" s="9"/>
      <c r="C12" s="48"/>
      <c r="D12" s="10">
        <f>SUM(B12:C12)</f>
        <v>0</v>
      </c>
      <c r="E12" s="9"/>
      <c r="F12" s="48"/>
      <c r="G12" s="10">
        <f>SUM(E12:F12)</f>
        <v>0</v>
      </c>
    </row>
    <row r="13" spans="1:7" ht="12.75">
      <c r="A13" s="8" t="s">
        <v>15</v>
      </c>
      <c r="B13" s="9">
        <f aca="true" t="shared" si="0" ref="B13:G13">SUM(B14:B18)</f>
        <v>23663</v>
      </c>
      <c r="C13" s="9">
        <f t="shared" si="0"/>
        <v>17970</v>
      </c>
      <c r="D13" s="10">
        <f t="shared" si="0"/>
        <v>41633</v>
      </c>
      <c r="E13" s="9">
        <f t="shared" si="0"/>
        <v>23663</v>
      </c>
      <c r="F13" s="9">
        <f t="shared" si="0"/>
        <v>17970</v>
      </c>
      <c r="G13" s="10">
        <f t="shared" si="0"/>
        <v>41633</v>
      </c>
    </row>
    <row r="14" spans="1:7" ht="12.75">
      <c r="A14" s="166" t="s">
        <v>16</v>
      </c>
      <c r="B14" s="174">
        <v>0</v>
      </c>
      <c r="C14" s="174">
        <v>12950</v>
      </c>
      <c r="D14" s="161">
        <f>SUM(B14:C14)</f>
        <v>12950</v>
      </c>
      <c r="E14" s="174">
        <v>0</v>
      </c>
      <c r="F14" s="174">
        <v>12950</v>
      </c>
      <c r="G14" s="161">
        <f>SUM(E14:F14)</f>
        <v>12950</v>
      </c>
    </row>
    <row r="15" spans="1:7" ht="12.75">
      <c r="A15" s="166" t="s">
        <v>17</v>
      </c>
      <c r="B15" s="174">
        <v>0</v>
      </c>
      <c r="C15" s="174">
        <v>20</v>
      </c>
      <c r="D15" s="161">
        <f>SUM(B15:C15)</f>
        <v>20</v>
      </c>
      <c r="E15" s="174">
        <v>0</v>
      </c>
      <c r="F15" s="174">
        <v>20</v>
      </c>
      <c r="G15" s="161">
        <f>SUM(E15:F15)</f>
        <v>20</v>
      </c>
    </row>
    <row r="16" spans="1:7" ht="12.75">
      <c r="A16" s="168" t="s">
        <v>18</v>
      </c>
      <c r="B16" s="167">
        <v>18632</v>
      </c>
      <c r="C16" s="140">
        <v>0</v>
      </c>
      <c r="D16" s="161">
        <f>SUM(B16:C16)</f>
        <v>18632</v>
      </c>
      <c r="E16" s="167">
        <v>18632</v>
      </c>
      <c r="F16" s="140">
        <v>0</v>
      </c>
      <c r="G16" s="161">
        <f>SUM(E16:F16)</f>
        <v>18632</v>
      </c>
    </row>
    <row r="17" spans="1:7" ht="12.75">
      <c r="A17" s="168" t="s">
        <v>19</v>
      </c>
      <c r="B17" s="167">
        <v>5031</v>
      </c>
      <c r="C17" s="140">
        <v>5000</v>
      </c>
      <c r="D17" s="161">
        <f>SUM(B17:C17)</f>
        <v>10031</v>
      </c>
      <c r="E17" s="167">
        <v>5031</v>
      </c>
      <c r="F17" s="140">
        <v>5000</v>
      </c>
      <c r="G17" s="161">
        <f>SUM(E17:F17)</f>
        <v>10031</v>
      </c>
    </row>
    <row r="18" spans="1:7" ht="12.75">
      <c r="A18" s="173" t="s">
        <v>111</v>
      </c>
      <c r="B18" s="171">
        <v>0</v>
      </c>
      <c r="C18" s="140">
        <v>0</v>
      </c>
      <c r="D18" s="161">
        <f>SUM(B18:C18)</f>
        <v>0</v>
      </c>
      <c r="E18" s="171">
        <v>0</v>
      </c>
      <c r="F18" s="140">
        <v>0</v>
      </c>
      <c r="G18" s="161">
        <f>SUM(E18:F18)</f>
        <v>0</v>
      </c>
    </row>
    <row r="19" spans="1:7" ht="12.75">
      <c r="A19" s="43" t="s">
        <v>20</v>
      </c>
      <c r="B19" s="16">
        <v>0</v>
      </c>
      <c r="C19" s="41"/>
      <c r="D19" s="42"/>
      <c r="E19" s="16">
        <v>0</v>
      </c>
      <c r="F19" s="41"/>
      <c r="G19" s="42"/>
    </row>
    <row r="20" spans="1:7" ht="12.75">
      <c r="A20" s="168" t="s">
        <v>21</v>
      </c>
      <c r="B20" s="188"/>
      <c r="C20" s="151"/>
      <c r="D20" s="161">
        <f>D39-SUM(D12,D14:D18,D21)</f>
        <v>403634</v>
      </c>
      <c r="E20" s="188"/>
      <c r="F20" s="151"/>
      <c r="G20" s="161">
        <f>G39-SUM(G12,G14:G18,G21)</f>
        <v>403622</v>
      </c>
    </row>
    <row r="21" spans="1:7" ht="12.75">
      <c r="A21" s="173" t="s">
        <v>206</v>
      </c>
      <c r="B21" s="129"/>
      <c r="C21" s="13">
        <v>11523</v>
      </c>
      <c r="D21" s="14">
        <f>SUM(B21:C21)</f>
        <v>11523</v>
      </c>
      <c r="E21" s="129"/>
      <c r="F21" s="13">
        <v>11523</v>
      </c>
      <c r="G21" s="14">
        <f>SUM(E21:F21)</f>
        <v>11523</v>
      </c>
    </row>
    <row r="22" spans="1:7" ht="12.75">
      <c r="A22" s="61"/>
      <c r="B22" s="130"/>
      <c r="C22" s="128"/>
      <c r="D22" s="49"/>
      <c r="E22" s="130"/>
      <c r="F22" s="128"/>
      <c r="G22" s="49"/>
    </row>
    <row r="23" spans="1:7" ht="12.75">
      <c r="A23" s="19" t="s">
        <v>7</v>
      </c>
      <c r="B23" s="20">
        <f>SUM(B13)</f>
        <v>23663</v>
      </c>
      <c r="C23" s="20">
        <f>SUM(C13)</f>
        <v>17970</v>
      </c>
      <c r="D23" s="21">
        <f>SUM(D12,D13,D20,D21)</f>
        <v>456790</v>
      </c>
      <c r="E23" s="20">
        <f>SUM(E13)</f>
        <v>23663</v>
      </c>
      <c r="F23" s="20">
        <f>SUM(F13)</f>
        <v>17970</v>
      </c>
      <c r="G23" s="21">
        <f>SUM(G12,G13,G20,G21)</f>
        <v>456778</v>
      </c>
    </row>
    <row r="24" spans="1:7" ht="12.75">
      <c r="A24" s="22"/>
      <c r="B24" s="23"/>
      <c r="C24" s="24"/>
      <c r="D24" s="24"/>
      <c r="E24" s="23"/>
      <c r="F24" s="24"/>
      <c r="G24" s="24"/>
    </row>
    <row r="25" spans="1:7" ht="12.75">
      <c r="A25" s="25" t="s">
        <v>8</v>
      </c>
      <c r="B25" s="26"/>
      <c r="C25" s="27"/>
      <c r="D25" s="27"/>
      <c r="E25" s="26"/>
      <c r="F25" s="27"/>
      <c r="G25" s="27"/>
    </row>
    <row r="26" spans="1:7" ht="12.75">
      <c r="A26" s="8" t="s">
        <v>22</v>
      </c>
      <c r="B26" s="9">
        <f aca="true" t="shared" si="1" ref="B26:G26">SUM(B27:B32)</f>
        <v>444689</v>
      </c>
      <c r="C26" s="9">
        <f t="shared" si="1"/>
        <v>12101</v>
      </c>
      <c r="D26" s="67">
        <f t="shared" si="1"/>
        <v>456790</v>
      </c>
      <c r="E26" s="9">
        <f t="shared" si="1"/>
        <v>444677</v>
      </c>
      <c r="F26" s="9">
        <f t="shared" si="1"/>
        <v>12101</v>
      </c>
      <c r="G26" s="67">
        <f t="shared" si="1"/>
        <v>456778</v>
      </c>
    </row>
    <row r="27" spans="1:7" ht="12.75">
      <c r="A27" s="168" t="s">
        <v>23</v>
      </c>
      <c r="B27" s="174">
        <v>264538</v>
      </c>
      <c r="C27" s="140"/>
      <c r="D27" s="161">
        <f>SUM(B27:C27)</f>
        <v>264538</v>
      </c>
      <c r="E27" s="174">
        <v>264529</v>
      </c>
      <c r="F27" s="140"/>
      <c r="G27" s="161">
        <f>SUM(E27:F27)</f>
        <v>264529</v>
      </c>
    </row>
    <row r="28" spans="1:7" ht="12.75">
      <c r="A28" s="168" t="s">
        <v>24</v>
      </c>
      <c r="B28" s="174">
        <v>59138</v>
      </c>
      <c r="C28" s="140"/>
      <c r="D28" s="161">
        <f>SUM(B28:C28)</f>
        <v>59138</v>
      </c>
      <c r="E28" s="174">
        <v>59135</v>
      </c>
      <c r="F28" s="140"/>
      <c r="G28" s="161">
        <f>SUM(E28:F28)</f>
        <v>59135</v>
      </c>
    </row>
    <row r="29" spans="1:7" ht="12.75">
      <c r="A29" s="168" t="s">
        <v>25</v>
      </c>
      <c r="B29" s="174">
        <v>108674</v>
      </c>
      <c r="C29" s="140">
        <v>12101</v>
      </c>
      <c r="D29" s="161">
        <f>SUM(B29:C29)</f>
        <v>120775</v>
      </c>
      <c r="E29" s="174">
        <v>108674</v>
      </c>
      <c r="F29" s="140">
        <v>12101</v>
      </c>
      <c r="G29" s="161">
        <f>SUM(E29:F29)</f>
        <v>120775</v>
      </c>
    </row>
    <row r="30" spans="1:7" ht="12.75">
      <c r="A30" s="173" t="s">
        <v>26</v>
      </c>
      <c r="B30" s="151">
        <v>0</v>
      </c>
      <c r="C30" s="151"/>
      <c r="D30" s="161">
        <f>SUM(B30:C30)</f>
        <v>0</v>
      </c>
      <c r="E30" s="151">
        <v>0</v>
      </c>
      <c r="F30" s="151"/>
      <c r="G30" s="161">
        <f>SUM(E30:F30)</f>
        <v>0</v>
      </c>
    </row>
    <row r="31" spans="1:7" ht="12.75">
      <c r="A31" s="173"/>
      <c r="B31" s="171"/>
      <c r="C31" s="151"/>
      <c r="D31" s="189"/>
      <c r="E31" s="171"/>
      <c r="F31" s="151"/>
      <c r="G31" s="189"/>
    </row>
    <row r="32" spans="1:7" ht="12.75">
      <c r="A32" s="173" t="s">
        <v>27</v>
      </c>
      <c r="B32" s="140">
        <f>SUM(B33:B37)</f>
        <v>12339</v>
      </c>
      <c r="C32" s="140">
        <f>SUM(C33:C36)</f>
        <v>0</v>
      </c>
      <c r="D32" s="172">
        <f>SUM(B32:C32)</f>
        <v>12339</v>
      </c>
      <c r="E32" s="140">
        <f>SUM(E33:E37)</f>
        <v>12339</v>
      </c>
      <c r="F32" s="140">
        <f>SUM(F33:F36)</f>
        <v>0</v>
      </c>
      <c r="G32" s="172">
        <f>SUM(E32:F32)</f>
        <v>12339</v>
      </c>
    </row>
    <row r="33" spans="1:7" ht="12.75">
      <c r="A33" s="173" t="s">
        <v>343</v>
      </c>
      <c r="B33" s="140">
        <v>550</v>
      </c>
      <c r="C33" s="140"/>
      <c r="D33" s="172"/>
      <c r="E33" s="140">
        <v>550</v>
      </c>
      <c r="F33" s="140"/>
      <c r="G33" s="172"/>
    </row>
    <row r="34" spans="1:7" ht="12.75">
      <c r="A34" s="173" t="s">
        <v>267</v>
      </c>
      <c r="B34" s="140">
        <v>2416</v>
      </c>
      <c r="C34" s="140"/>
      <c r="D34" s="172"/>
      <c r="E34" s="140">
        <v>2416</v>
      </c>
      <c r="F34" s="140"/>
      <c r="G34" s="172"/>
    </row>
    <row r="35" spans="1:7" ht="12.75">
      <c r="A35" s="173" t="s">
        <v>344</v>
      </c>
      <c r="B35" s="140"/>
      <c r="C35" s="140"/>
      <c r="D35" s="172"/>
      <c r="E35" s="140"/>
      <c r="F35" s="140"/>
      <c r="G35" s="172"/>
    </row>
    <row r="36" spans="1:7" ht="12.75">
      <c r="A36" s="173" t="s">
        <v>355</v>
      </c>
      <c r="B36" s="140">
        <v>541</v>
      </c>
      <c r="C36" s="140"/>
      <c r="D36" s="172"/>
      <c r="E36" s="140">
        <v>541</v>
      </c>
      <c r="F36" s="140"/>
      <c r="G36" s="172"/>
    </row>
    <row r="37" spans="1:7" ht="12.75">
      <c r="A37" s="173" t="s">
        <v>427</v>
      </c>
      <c r="B37" s="140">
        <v>8832</v>
      </c>
      <c r="C37" s="140"/>
      <c r="D37" s="172"/>
      <c r="E37" s="140">
        <v>8832</v>
      </c>
      <c r="F37" s="140"/>
      <c r="G37" s="172"/>
    </row>
    <row r="38" spans="1:7" ht="12.75">
      <c r="A38" s="30"/>
      <c r="B38" s="31"/>
      <c r="C38" s="41"/>
      <c r="D38" s="14"/>
      <c r="E38" s="31"/>
      <c r="F38" s="41"/>
      <c r="G38" s="14"/>
    </row>
    <row r="39" spans="1:7" ht="12.75">
      <c r="A39" s="131" t="s">
        <v>9</v>
      </c>
      <c r="B39" s="20">
        <f aca="true" t="shared" si="2" ref="B39:G39">SUM(B26)</f>
        <v>444689</v>
      </c>
      <c r="C39" s="20">
        <f t="shared" si="2"/>
        <v>12101</v>
      </c>
      <c r="D39" s="21">
        <f t="shared" si="2"/>
        <v>456790</v>
      </c>
      <c r="E39" s="20">
        <f t="shared" si="2"/>
        <v>444677</v>
      </c>
      <c r="F39" s="20">
        <f t="shared" si="2"/>
        <v>12101</v>
      </c>
      <c r="G39" s="21">
        <f t="shared" si="2"/>
        <v>456778</v>
      </c>
    </row>
    <row r="40" spans="1:7" ht="12.75">
      <c r="A40" s="32"/>
      <c r="B40" s="46"/>
      <c r="C40" s="24"/>
      <c r="D40" s="24"/>
      <c r="E40" s="46"/>
      <c r="F40" s="24"/>
      <c r="G40" s="24"/>
    </row>
    <row r="41" spans="1:7" ht="12.75">
      <c r="A41" s="32"/>
      <c r="B41" s="46"/>
      <c r="C41" s="27"/>
      <c r="D41" s="27"/>
      <c r="E41" s="46"/>
      <c r="F41" s="27"/>
      <c r="G41" s="27"/>
    </row>
    <row r="42" spans="1:7" ht="12.75">
      <c r="A42" s="33" t="s">
        <v>28</v>
      </c>
      <c r="B42" s="34"/>
      <c r="C42" s="35"/>
      <c r="D42" s="36">
        <f>SUM(D20)</f>
        <v>403634</v>
      </c>
      <c r="E42" s="34"/>
      <c r="F42" s="35"/>
      <c r="G42" s="36">
        <f>SUM(G20)</f>
        <v>403622</v>
      </c>
    </row>
    <row r="44" spans="1:3" ht="24.75" customHeight="1">
      <c r="A44" s="285" t="s">
        <v>10</v>
      </c>
      <c r="B44" s="282" t="s">
        <v>385</v>
      </c>
      <c r="C44" s="282" t="s">
        <v>385</v>
      </c>
    </row>
    <row r="45" spans="1:3" ht="12.75">
      <c r="A45" s="134" t="s">
        <v>13</v>
      </c>
      <c r="B45" s="58">
        <v>81007</v>
      </c>
      <c r="C45" s="58">
        <v>81007</v>
      </c>
    </row>
    <row r="46" spans="1:3" ht="12.75">
      <c r="A46" s="133" t="s">
        <v>11</v>
      </c>
      <c r="B46" s="117">
        <v>12446</v>
      </c>
      <c r="C46" s="117">
        <v>12446</v>
      </c>
    </row>
    <row r="48" ht="12.75">
      <c r="A48" s="37"/>
    </row>
    <row r="49" ht="12.75">
      <c r="A49" s="32"/>
    </row>
    <row r="50" ht="12.75">
      <c r="A50" s="32"/>
    </row>
    <row r="51" ht="12.75">
      <c r="A51" s="37"/>
    </row>
  </sheetData>
  <sheetProtection/>
  <mergeCells count="9">
    <mergeCell ref="E6:G7"/>
    <mergeCell ref="G8:G9"/>
    <mergeCell ref="E9:F9"/>
    <mergeCell ref="A1:G1"/>
    <mergeCell ref="D8:D9"/>
    <mergeCell ref="B9:C9"/>
    <mergeCell ref="A6:A9"/>
    <mergeCell ref="F4:G4"/>
    <mergeCell ref="B6:D7"/>
  </mergeCells>
  <printOptions/>
  <pageMargins left="0.31496062992125984" right="0.7480314960629921" top="0.7086614173228347" bottom="0.2755905511811024" header="0.4330708661417323" footer="0.196850393700787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63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140625" defaultRowHeight="12.75"/>
  <cols>
    <col min="1" max="1" width="59.00390625" style="0" customWidth="1"/>
    <col min="2" max="2" width="8.7109375" style="0" customWidth="1"/>
    <col min="4" max="4" width="10.140625" style="0" customWidth="1"/>
  </cols>
  <sheetData>
    <row r="1" spans="1:7" ht="21" customHeight="1">
      <c r="A1" s="508" t="s">
        <v>104</v>
      </c>
      <c r="B1" s="508"/>
      <c r="C1" s="508"/>
      <c r="D1" s="508"/>
      <c r="E1" s="508"/>
      <c r="F1" s="508"/>
      <c r="G1" s="508"/>
    </row>
    <row r="2" spans="1:7" ht="21" customHeight="1">
      <c r="A2" s="508" t="s">
        <v>261</v>
      </c>
      <c r="B2" s="508"/>
      <c r="C2" s="508"/>
      <c r="D2" s="508"/>
      <c r="E2" s="508"/>
      <c r="F2" s="508"/>
      <c r="G2" s="508"/>
    </row>
    <row r="3" ht="21" customHeight="1">
      <c r="A3" s="50"/>
    </row>
    <row r="4" spans="1:7" ht="12.75">
      <c r="A4" s="489" t="s">
        <v>508</v>
      </c>
      <c r="B4" s="489"/>
      <c r="C4" s="489"/>
      <c r="D4" s="489"/>
      <c r="E4" s="489"/>
      <c r="F4" s="489"/>
      <c r="G4" s="489"/>
    </row>
    <row r="5" spans="6:7" ht="12.75">
      <c r="F5" s="490" t="s">
        <v>0</v>
      </c>
      <c r="G5" s="490"/>
    </row>
    <row r="6" ht="9" customHeight="1"/>
    <row r="7" spans="1:7" ht="18.75" customHeight="1">
      <c r="A7" s="491" t="s">
        <v>1</v>
      </c>
      <c r="B7" s="377" t="s">
        <v>468</v>
      </c>
      <c r="C7" s="378"/>
      <c r="D7" s="379"/>
      <c r="E7" s="377" t="s">
        <v>385</v>
      </c>
      <c r="F7" s="378"/>
      <c r="G7" s="379"/>
    </row>
    <row r="8" spans="1:7" ht="17.25" customHeight="1">
      <c r="A8" s="492"/>
      <c r="B8" s="372"/>
      <c r="C8" s="373"/>
      <c r="D8" s="374"/>
      <c r="E8" s="372"/>
      <c r="F8" s="373"/>
      <c r="G8" s="374"/>
    </row>
    <row r="9" spans="1:7" ht="27" customHeight="1">
      <c r="A9" s="493"/>
      <c r="B9" s="2" t="s">
        <v>2</v>
      </c>
      <c r="C9" s="3" t="s">
        <v>3</v>
      </c>
      <c r="D9" s="496" t="s">
        <v>4</v>
      </c>
      <c r="E9" s="2" t="s">
        <v>2</v>
      </c>
      <c r="F9" s="3" t="s">
        <v>3</v>
      </c>
      <c r="G9" s="496" t="s">
        <v>4</v>
      </c>
    </row>
    <row r="10" spans="1:7" ht="13.5" customHeight="1" thickBot="1">
      <c r="A10" s="494"/>
      <c r="B10" s="381" t="s">
        <v>5</v>
      </c>
      <c r="C10" s="381"/>
      <c r="D10" s="497"/>
      <c r="E10" s="381" t="s">
        <v>5</v>
      </c>
      <c r="F10" s="381"/>
      <c r="G10" s="497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7.25" customHeight="1">
      <c r="A12" s="47" t="s">
        <v>14</v>
      </c>
      <c r="B12" s="264">
        <f>SUM(B18,B24)</f>
        <v>0</v>
      </c>
      <c r="C12" s="264">
        <f>SUM(C13:C17,C18,C24)</f>
        <v>90709</v>
      </c>
      <c r="D12" s="265">
        <f aca="true" t="shared" si="0" ref="D12:D19">SUM(B12:C12)</f>
        <v>90709</v>
      </c>
      <c r="E12" s="264">
        <f>SUM(E18,E24)</f>
        <v>0</v>
      </c>
      <c r="F12" s="264">
        <f>SUM(F13:F17,F18,F24)</f>
        <v>90709</v>
      </c>
      <c r="G12" s="265">
        <f aca="true" t="shared" si="1" ref="G12:G19">SUM(E12:F12)</f>
        <v>90709</v>
      </c>
    </row>
    <row r="13" spans="1:8" ht="15" customHeight="1">
      <c r="A13" s="350" t="s">
        <v>360</v>
      </c>
      <c r="B13" s="184"/>
      <c r="C13" s="184">
        <v>1200</v>
      </c>
      <c r="D13" s="351">
        <f t="shared" si="0"/>
        <v>1200</v>
      </c>
      <c r="E13" s="184"/>
      <c r="F13" s="184">
        <v>1200</v>
      </c>
      <c r="G13" s="351">
        <f t="shared" si="1"/>
        <v>1200</v>
      </c>
      <c r="H13" s="102"/>
    </row>
    <row r="14" spans="1:7" ht="15" customHeight="1">
      <c r="A14" s="350" t="s">
        <v>450</v>
      </c>
      <c r="B14" s="184"/>
      <c r="C14" s="184">
        <v>54185</v>
      </c>
      <c r="D14" s="351">
        <f t="shared" si="0"/>
        <v>54185</v>
      </c>
      <c r="E14" s="184"/>
      <c r="F14" s="184">
        <v>54185</v>
      </c>
      <c r="G14" s="351">
        <f t="shared" si="1"/>
        <v>54185</v>
      </c>
    </row>
    <row r="15" spans="1:7" ht="15" customHeight="1">
      <c r="A15" s="350" t="s">
        <v>451</v>
      </c>
      <c r="B15" s="184"/>
      <c r="C15" s="184">
        <v>22689</v>
      </c>
      <c r="D15" s="351">
        <f t="shared" si="0"/>
        <v>22689</v>
      </c>
      <c r="E15" s="184"/>
      <c r="F15" s="184">
        <v>22689</v>
      </c>
      <c r="G15" s="351">
        <f t="shared" si="1"/>
        <v>22689</v>
      </c>
    </row>
    <row r="16" spans="1:7" ht="15" customHeight="1">
      <c r="A16" s="350" t="s">
        <v>452</v>
      </c>
      <c r="B16" s="184"/>
      <c r="C16" s="184">
        <v>800</v>
      </c>
      <c r="D16" s="351">
        <f t="shared" si="0"/>
        <v>800</v>
      </c>
      <c r="E16" s="184"/>
      <c r="F16" s="184">
        <v>800</v>
      </c>
      <c r="G16" s="351">
        <f t="shared" si="1"/>
        <v>800</v>
      </c>
    </row>
    <row r="17" spans="1:7" ht="15" customHeight="1">
      <c r="A17" s="350" t="s">
        <v>453</v>
      </c>
      <c r="B17" s="184"/>
      <c r="C17" s="184">
        <v>47</v>
      </c>
      <c r="D17" s="351">
        <f t="shared" si="0"/>
        <v>47</v>
      </c>
      <c r="E17" s="184"/>
      <c r="F17" s="184">
        <v>47</v>
      </c>
      <c r="G17" s="351">
        <f t="shared" si="1"/>
        <v>47</v>
      </c>
    </row>
    <row r="18" spans="1:7" ht="14.25" customHeight="1">
      <c r="A18" s="47" t="s">
        <v>358</v>
      </c>
      <c r="B18" s="9">
        <f>SUM(B19:B23)</f>
        <v>0</v>
      </c>
      <c r="C18" s="9">
        <f>SUM(C19:C23)</f>
        <v>8058</v>
      </c>
      <c r="D18" s="10">
        <f t="shared" si="0"/>
        <v>8058</v>
      </c>
      <c r="E18" s="9">
        <f>SUM(E19:E23)</f>
        <v>0</v>
      </c>
      <c r="F18" s="9">
        <f>SUM(F19:F23)</f>
        <v>8058</v>
      </c>
      <c r="G18" s="10">
        <f t="shared" si="1"/>
        <v>8058</v>
      </c>
    </row>
    <row r="19" spans="1:7" ht="14.25" customHeight="1">
      <c r="A19" s="350" t="s">
        <v>360</v>
      </c>
      <c r="B19" s="174"/>
      <c r="C19" s="174">
        <v>0</v>
      </c>
      <c r="D19" s="185">
        <f t="shared" si="0"/>
        <v>0</v>
      </c>
      <c r="E19" s="174"/>
      <c r="F19" s="174">
        <v>0</v>
      </c>
      <c r="G19" s="185">
        <f t="shared" si="1"/>
        <v>0</v>
      </c>
    </row>
    <row r="20" spans="1:7" ht="14.25" customHeight="1">
      <c r="A20" s="352" t="s">
        <v>361</v>
      </c>
      <c r="B20" s="504"/>
      <c r="C20" s="498">
        <v>5815</v>
      </c>
      <c r="D20" s="506">
        <f>SUM(B20:C21)</f>
        <v>5815</v>
      </c>
      <c r="E20" s="504"/>
      <c r="F20" s="498">
        <v>5815</v>
      </c>
      <c r="G20" s="506">
        <f>SUM(E20:F21)</f>
        <v>5815</v>
      </c>
    </row>
    <row r="21" spans="1:7" ht="14.25" customHeight="1">
      <c r="A21" s="350" t="s">
        <v>364</v>
      </c>
      <c r="B21" s="505"/>
      <c r="C21" s="499"/>
      <c r="D21" s="507"/>
      <c r="E21" s="505"/>
      <c r="F21" s="499"/>
      <c r="G21" s="507"/>
    </row>
    <row r="22" spans="1:7" ht="14.25" customHeight="1">
      <c r="A22" s="352" t="s">
        <v>362</v>
      </c>
      <c r="B22" s="504"/>
      <c r="C22" s="498">
        <v>2243</v>
      </c>
      <c r="D22" s="506">
        <f>SUM(B22:C23)</f>
        <v>2243</v>
      </c>
      <c r="E22" s="504"/>
      <c r="F22" s="498">
        <v>2243</v>
      </c>
      <c r="G22" s="506">
        <f>SUM(E22:F23)</f>
        <v>2243</v>
      </c>
    </row>
    <row r="23" spans="1:7" ht="14.25" customHeight="1">
      <c r="A23" s="350" t="s">
        <v>363</v>
      </c>
      <c r="B23" s="505"/>
      <c r="C23" s="499"/>
      <c r="D23" s="507"/>
      <c r="E23" s="505"/>
      <c r="F23" s="499"/>
      <c r="G23" s="507"/>
    </row>
    <row r="24" spans="1:7" ht="12.75">
      <c r="A24" s="8" t="s">
        <v>15</v>
      </c>
      <c r="B24" s="9">
        <f aca="true" t="shared" si="2" ref="B24:G24">SUM(B25:B26)</f>
        <v>0</v>
      </c>
      <c r="C24" s="9">
        <f t="shared" si="2"/>
        <v>3730</v>
      </c>
      <c r="D24" s="29">
        <f t="shared" si="2"/>
        <v>3730</v>
      </c>
      <c r="E24" s="9">
        <f t="shared" si="2"/>
        <v>0</v>
      </c>
      <c r="F24" s="9">
        <f t="shared" si="2"/>
        <v>3730</v>
      </c>
      <c r="G24" s="29">
        <f t="shared" si="2"/>
        <v>3730</v>
      </c>
    </row>
    <row r="25" spans="1:7" ht="12.75">
      <c r="A25" s="166" t="s">
        <v>16</v>
      </c>
      <c r="B25" s="167"/>
      <c r="C25" s="140">
        <v>3250</v>
      </c>
      <c r="D25" s="161">
        <f>SUM(B25:C25)</f>
        <v>3250</v>
      </c>
      <c r="E25" s="167"/>
      <c r="F25" s="140">
        <v>3250</v>
      </c>
      <c r="G25" s="161">
        <f>SUM(E25:F25)</f>
        <v>3250</v>
      </c>
    </row>
    <row r="26" spans="1:7" ht="12.75">
      <c r="A26" s="168" t="s">
        <v>19</v>
      </c>
      <c r="B26" s="171"/>
      <c r="C26" s="170">
        <v>480</v>
      </c>
      <c r="D26" s="161">
        <f>SUM(B26:C26)</f>
        <v>480</v>
      </c>
      <c r="E26" s="171"/>
      <c r="F26" s="170">
        <v>480</v>
      </c>
      <c r="G26" s="161">
        <f>SUM(E26:F26)</f>
        <v>480</v>
      </c>
    </row>
    <row r="27" spans="1:7" ht="12.75">
      <c r="A27" s="43" t="s">
        <v>165</v>
      </c>
      <c r="B27" s="171"/>
      <c r="C27" s="171">
        <v>257</v>
      </c>
      <c r="D27" s="111">
        <f>SUM(B27:C27)</f>
        <v>257</v>
      </c>
      <c r="E27" s="171"/>
      <c r="F27" s="171">
        <v>257</v>
      </c>
      <c r="G27" s="111">
        <f>SUM(E27:F27)</f>
        <v>257</v>
      </c>
    </row>
    <row r="28" spans="1:7" ht="12.75">
      <c r="A28" s="43" t="s">
        <v>20</v>
      </c>
      <c r="B28" s="16"/>
      <c r="C28" s="16"/>
      <c r="D28" s="29">
        <f>SUM(D29:D30)</f>
        <v>97219</v>
      </c>
      <c r="E28" s="16"/>
      <c r="F28" s="16"/>
      <c r="G28" s="29">
        <f>SUM(G29:G30)</f>
        <v>97226</v>
      </c>
    </row>
    <row r="29" spans="1:7" ht="12.75">
      <c r="A29" s="173" t="s">
        <v>21</v>
      </c>
      <c r="B29" s="171"/>
      <c r="C29" s="170"/>
      <c r="D29" s="172">
        <f>D54-SUM(D13:D17,D18,D25:D27,D30)</f>
        <v>93728</v>
      </c>
      <c r="E29" s="171"/>
      <c r="F29" s="170"/>
      <c r="G29" s="172">
        <f>G54-SUM(G13:G17,G18,G25:G27,G30)</f>
        <v>93734</v>
      </c>
    </row>
    <row r="30" spans="1:7" ht="12.75">
      <c r="A30" s="173" t="s">
        <v>206</v>
      </c>
      <c r="B30" s="16"/>
      <c r="C30" s="17">
        <v>3491</v>
      </c>
      <c r="D30" s="18">
        <f>SUM(B30:C30)</f>
        <v>3491</v>
      </c>
      <c r="E30" s="16"/>
      <c r="F30" s="17">
        <v>3492</v>
      </c>
      <c r="G30" s="18">
        <f>SUM(E30:F30)</f>
        <v>3492</v>
      </c>
    </row>
    <row r="31" spans="1:7" ht="12.75">
      <c r="A31" s="15"/>
      <c r="B31" s="262"/>
      <c r="C31" s="17"/>
      <c r="D31" s="18"/>
      <c r="E31" s="262"/>
      <c r="F31" s="17"/>
      <c r="G31" s="18"/>
    </row>
    <row r="32" spans="1:7" ht="12.75">
      <c r="A32" s="19" t="s">
        <v>7</v>
      </c>
      <c r="B32" s="20">
        <f>SUM(B24,B29)</f>
        <v>0</v>
      </c>
      <c r="C32" s="20">
        <f>SUM(C18,C24,C30)</f>
        <v>15279</v>
      </c>
      <c r="D32" s="21">
        <f>SUM(D24,D28,D18,D27)</f>
        <v>109264</v>
      </c>
      <c r="E32" s="20">
        <f>SUM(E24,E29)</f>
        <v>0</v>
      </c>
      <c r="F32" s="20">
        <f>SUM(F12,F30)</f>
        <v>94201</v>
      </c>
      <c r="G32" s="21">
        <f>SUM(G12,G27,G29:G30)</f>
        <v>188192</v>
      </c>
    </row>
    <row r="33" spans="1:7" ht="12.75">
      <c r="A33" s="22"/>
      <c r="B33" s="23"/>
      <c r="C33" s="23"/>
      <c r="D33" s="24"/>
      <c r="E33" s="23"/>
      <c r="F33" s="23"/>
      <c r="G33" s="24"/>
    </row>
    <row r="34" spans="1:7" ht="12.75">
      <c r="A34" s="25" t="s">
        <v>8</v>
      </c>
      <c r="B34" s="26"/>
      <c r="C34" s="26"/>
      <c r="D34" s="27"/>
      <c r="E34" s="26"/>
      <c r="F34" s="26"/>
      <c r="G34" s="27"/>
    </row>
    <row r="35" spans="1:7" ht="12.75">
      <c r="A35" s="8" t="s">
        <v>22</v>
      </c>
      <c r="B35" s="9">
        <f>SUM(B36:B40)</f>
        <v>89286</v>
      </c>
      <c r="C35" s="9">
        <f>SUM(C36:C38,C40,C50)</f>
        <v>98899</v>
      </c>
      <c r="D35" s="67">
        <f>SUM(D36:D40,D50)</f>
        <v>188185</v>
      </c>
      <c r="E35" s="9">
        <f>SUM(E36:E40)</f>
        <v>89341</v>
      </c>
      <c r="F35" s="9">
        <f>SUM(F36:F38,F40,F50)</f>
        <v>98851</v>
      </c>
      <c r="G35" s="67">
        <f>SUM(G36:G40,G50)</f>
        <v>188192</v>
      </c>
    </row>
    <row r="36" spans="1:7" ht="12.75">
      <c r="A36" s="168" t="s">
        <v>23</v>
      </c>
      <c r="B36" s="174">
        <v>38112</v>
      </c>
      <c r="C36" s="140">
        <v>21195</v>
      </c>
      <c r="D36" s="161">
        <f>SUM(B36:C36)</f>
        <v>59307</v>
      </c>
      <c r="E36" s="174">
        <v>38117</v>
      </c>
      <c r="F36" s="140">
        <v>21195</v>
      </c>
      <c r="G36" s="161">
        <f>SUM(E36:F36)</f>
        <v>59312</v>
      </c>
    </row>
    <row r="37" spans="1:7" ht="12.75">
      <c r="A37" s="168" t="s">
        <v>24</v>
      </c>
      <c r="B37" s="174">
        <v>7632</v>
      </c>
      <c r="C37" s="140">
        <v>4634</v>
      </c>
      <c r="D37" s="161">
        <f>SUM(B37:C37)</f>
        <v>12266</v>
      </c>
      <c r="E37" s="174">
        <v>7633</v>
      </c>
      <c r="F37" s="140">
        <v>4634</v>
      </c>
      <c r="G37" s="161">
        <f>SUM(E37:F37)</f>
        <v>12267</v>
      </c>
    </row>
    <row r="38" spans="1:7" ht="12.75">
      <c r="A38" s="168" t="s">
        <v>25</v>
      </c>
      <c r="B38" s="174">
        <v>40041</v>
      </c>
      <c r="C38" s="140">
        <v>53902</v>
      </c>
      <c r="D38" s="161">
        <f>SUM(B38:C38)</f>
        <v>93943</v>
      </c>
      <c r="E38" s="174">
        <v>40041</v>
      </c>
      <c r="F38" s="140">
        <v>53902</v>
      </c>
      <c r="G38" s="161">
        <f>SUM(E38:F38)</f>
        <v>93943</v>
      </c>
    </row>
    <row r="39" spans="1:7" ht="12.75">
      <c r="A39" s="173"/>
      <c r="B39" s="187"/>
      <c r="C39" s="187"/>
      <c r="D39" s="111"/>
      <c r="E39" s="187"/>
      <c r="F39" s="187"/>
      <c r="G39" s="111"/>
    </row>
    <row r="40" spans="1:7" ht="12.75">
      <c r="A40" s="173" t="s">
        <v>27</v>
      </c>
      <c r="B40" s="171">
        <f>SUM(B41:B53)</f>
        <v>3501</v>
      </c>
      <c r="C40" s="171">
        <f>SUM(C41:C49)</f>
        <v>16668</v>
      </c>
      <c r="D40" s="161">
        <f>SUM(B40:C40)</f>
        <v>20169</v>
      </c>
      <c r="E40" s="171">
        <f>SUM(E41:E53)</f>
        <v>3550</v>
      </c>
      <c r="F40" s="171">
        <f>SUM(F41:F49)</f>
        <v>16620</v>
      </c>
      <c r="G40" s="161">
        <f>SUM(E40:F40)</f>
        <v>20170</v>
      </c>
    </row>
    <row r="41" spans="1:8" ht="14.25" customHeight="1">
      <c r="A41" s="201" t="s">
        <v>148</v>
      </c>
      <c r="B41" s="170">
        <v>2457</v>
      </c>
      <c r="C41" s="171"/>
      <c r="D41" s="172"/>
      <c r="E41" s="170">
        <v>2506</v>
      </c>
      <c r="F41" s="171"/>
      <c r="G41" s="172"/>
      <c r="H41" s="102"/>
    </row>
    <row r="42" spans="1:8" ht="14.25" customHeight="1">
      <c r="A42" s="201" t="s">
        <v>448</v>
      </c>
      <c r="B42" s="170">
        <v>1044</v>
      </c>
      <c r="C42" s="171"/>
      <c r="D42" s="172"/>
      <c r="E42" s="170">
        <v>1044</v>
      </c>
      <c r="F42" s="171"/>
      <c r="G42" s="172"/>
      <c r="H42" s="102"/>
    </row>
    <row r="43" spans="1:7" ht="15.75" customHeight="1">
      <c r="A43" s="201" t="s">
        <v>497</v>
      </c>
      <c r="B43" s="500"/>
      <c r="C43" s="498">
        <v>1700</v>
      </c>
      <c r="D43" s="502"/>
      <c r="E43" s="500"/>
      <c r="F43" s="498">
        <v>1652</v>
      </c>
      <c r="G43" s="502"/>
    </row>
    <row r="44" spans="1:7" ht="12" customHeight="1">
      <c r="A44" s="263" t="s">
        <v>365</v>
      </c>
      <c r="B44" s="501"/>
      <c r="C44" s="499"/>
      <c r="D44" s="503"/>
      <c r="E44" s="501"/>
      <c r="F44" s="499"/>
      <c r="G44" s="503"/>
    </row>
    <row r="45" spans="1:7" ht="14.25" customHeight="1">
      <c r="A45" s="201" t="s">
        <v>262</v>
      </c>
      <c r="B45" s="170"/>
      <c r="C45" s="171">
        <v>500</v>
      </c>
      <c r="D45" s="172"/>
      <c r="E45" s="170"/>
      <c r="F45" s="171">
        <v>500</v>
      </c>
      <c r="G45" s="172"/>
    </row>
    <row r="46" spans="1:7" ht="14.25" customHeight="1">
      <c r="A46" s="201" t="s">
        <v>366</v>
      </c>
      <c r="B46" s="170"/>
      <c r="C46" s="171">
        <v>5815</v>
      </c>
      <c r="D46" s="172"/>
      <c r="E46" s="170"/>
      <c r="F46" s="171">
        <v>5815</v>
      </c>
      <c r="G46" s="172"/>
    </row>
    <row r="47" spans="1:7" ht="14.25" customHeight="1">
      <c r="A47" s="201" t="s">
        <v>367</v>
      </c>
      <c r="B47" s="170"/>
      <c r="C47" s="171">
        <v>2243</v>
      </c>
      <c r="D47" s="172"/>
      <c r="E47" s="170"/>
      <c r="F47" s="171">
        <v>2243</v>
      </c>
      <c r="G47" s="172"/>
    </row>
    <row r="48" spans="1:7" ht="14.25" customHeight="1">
      <c r="A48" s="201" t="s">
        <v>428</v>
      </c>
      <c r="B48" s="170"/>
      <c r="C48" s="171">
        <v>3491</v>
      </c>
      <c r="D48" s="172"/>
      <c r="E48" s="170"/>
      <c r="F48" s="171">
        <v>3491</v>
      </c>
      <c r="G48" s="172"/>
    </row>
    <row r="49" spans="1:7" ht="14.25" customHeight="1">
      <c r="A49" s="201" t="s">
        <v>439</v>
      </c>
      <c r="B49" s="170"/>
      <c r="C49" s="171">
        <v>2919</v>
      </c>
      <c r="D49" s="172"/>
      <c r="E49" s="170"/>
      <c r="F49" s="171">
        <v>2919</v>
      </c>
      <c r="G49" s="172"/>
    </row>
    <row r="50" spans="1:7" ht="18" customHeight="1">
      <c r="A50" s="173" t="s">
        <v>263</v>
      </c>
      <c r="B50" s="170"/>
      <c r="C50" s="171">
        <f>SUM(C51:C52)</f>
        <v>2500</v>
      </c>
      <c r="D50" s="172">
        <f>SUM(B50:C50)</f>
        <v>2500</v>
      </c>
      <c r="E50" s="170"/>
      <c r="F50" s="171">
        <f>SUM(F51:F52)</f>
        <v>2500</v>
      </c>
      <c r="G50" s="172">
        <f>SUM(E50:F50)</f>
        <v>2500</v>
      </c>
    </row>
    <row r="51" spans="1:7" ht="14.25" customHeight="1">
      <c r="A51" s="201" t="s">
        <v>264</v>
      </c>
      <c r="B51" s="170"/>
      <c r="C51" s="171">
        <v>1200</v>
      </c>
      <c r="D51" s="172"/>
      <c r="E51" s="170"/>
      <c r="F51" s="171">
        <v>1200</v>
      </c>
      <c r="G51" s="172"/>
    </row>
    <row r="52" spans="1:7" ht="14.25" customHeight="1">
      <c r="A52" s="201" t="s">
        <v>265</v>
      </c>
      <c r="B52" s="170"/>
      <c r="C52" s="171">
        <v>1300</v>
      </c>
      <c r="D52" s="172"/>
      <c r="E52" s="170"/>
      <c r="F52" s="171">
        <v>1300</v>
      </c>
      <c r="G52" s="172"/>
    </row>
    <row r="53" spans="1:7" ht="12.75">
      <c r="A53" s="73"/>
      <c r="B53" s="120"/>
      <c r="C53" s="17"/>
      <c r="D53" s="18">
        <f>SUM(C53)</f>
        <v>0</v>
      </c>
      <c r="E53" s="120"/>
      <c r="F53" s="17"/>
      <c r="G53" s="18">
        <f>SUM(F53)</f>
        <v>0</v>
      </c>
    </row>
    <row r="54" spans="1:7" ht="12.75">
      <c r="A54" s="19" t="s">
        <v>9</v>
      </c>
      <c r="B54" s="21">
        <f>SUM(B36:B40)</f>
        <v>89286</v>
      </c>
      <c r="C54" s="21">
        <f>SUM(C36:C40,C50)</f>
        <v>98899</v>
      </c>
      <c r="D54" s="21">
        <f>SUM(D36:D40,D50)</f>
        <v>188185</v>
      </c>
      <c r="E54" s="21">
        <f>SUM(E36:E40)</f>
        <v>89341</v>
      </c>
      <c r="F54" s="21">
        <f>SUM(F36:F40,F50)</f>
        <v>98851</v>
      </c>
      <c r="G54" s="21">
        <f>SUM(G36:G40,G50)</f>
        <v>188192</v>
      </c>
    </row>
    <row r="55" spans="1:7" ht="12.75">
      <c r="A55" s="32"/>
      <c r="B55" s="23"/>
      <c r="C55" s="23"/>
      <c r="D55" s="24"/>
      <c r="E55" s="23"/>
      <c r="F55" s="23"/>
      <c r="G55" s="24"/>
    </row>
    <row r="56" spans="1:7" ht="12.75">
      <c r="A56" s="33" t="s">
        <v>28</v>
      </c>
      <c r="B56" s="34"/>
      <c r="C56" s="35"/>
      <c r="D56" s="36">
        <f>SUM(D29)</f>
        <v>93728</v>
      </c>
      <c r="E56" s="34"/>
      <c r="F56" s="35"/>
      <c r="G56" s="36">
        <f>SUM(G29)</f>
        <v>93734</v>
      </c>
    </row>
    <row r="58" spans="1:3" ht="23.25" customHeight="1">
      <c r="A58" s="284" t="s">
        <v>10</v>
      </c>
      <c r="B58" s="282" t="s">
        <v>385</v>
      </c>
      <c r="C58" s="282" t="s">
        <v>385</v>
      </c>
    </row>
    <row r="59" spans="1:3" ht="15.75" customHeight="1">
      <c r="A59" s="237" t="s">
        <v>11</v>
      </c>
      <c r="B59" s="155">
        <v>7000</v>
      </c>
      <c r="C59" s="155">
        <v>7000</v>
      </c>
    </row>
    <row r="61" ht="12.75">
      <c r="A61" s="37"/>
    </row>
    <row r="62" ht="12.75">
      <c r="A62" s="37"/>
    </row>
    <row r="63" ht="12.75">
      <c r="A63" s="38"/>
    </row>
  </sheetData>
  <sheetProtection/>
  <mergeCells count="29">
    <mergeCell ref="A4:G4"/>
    <mergeCell ref="A1:G1"/>
    <mergeCell ref="A2:G2"/>
    <mergeCell ref="A7:A10"/>
    <mergeCell ref="F20:F21"/>
    <mergeCell ref="G20:G21"/>
    <mergeCell ref="B7:D8"/>
    <mergeCell ref="D9:D10"/>
    <mergeCell ref="B10:C10"/>
    <mergeCell ref="F5:G5"/>
    <mergeCell ref="B43:B44"/>
    <mergeCell ref="C43:C44"/>
    <mergeCell ref="D43:D44"/>
    <mergeCell ref="B20:B21"/>
    <mergeCell ref="B22:B23"/>
    <mergeCell ref="C20:C21"/>
    <mergeCell ref="C22:C23"/>
    <mergeCell ref="D22:D23"/>
    <mergeCell ref="D20:D21"/>
    <mergeCell ref="E43:E44"/>
    <mergeCell ref="F43:F44"/>
    <mergeCell ref="G43:G44"/>
    <mergeCell ref="E7:G8"/>
    <mergeCell ref="G9:G10"/>
    <mergeCell ref="E10:F10"/>
    <mergeCell ref="E22:E23"/>
    <mergeCell ref="F22:F23"/>
    <mergeCell ref="G22:G23"/>
    <mergeCell ref="E20:E21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5.7109375" style="132" customWidth="1"/>
    <col min="2" max="2" width="13.7109375" style="132" customWidth="1"/>
    <col min="3" max="4" width="14.57421875" style="132" customWidth="1"/>
    <col min="5" max="5" width="15.7109375" style="132" customWidth="1"/>
    <col min="6" max="16384" width="9.140625" style="132" customWidth="1"/>
  </cols>
  <sheetData>
    <row r="1" spans="1:5" ht="32.25" customHeight="1">
      <c r="A1" s="509" t="s">
        <v>352</v>
      </c>
      <c r="B1" s="509"/>
      <c r="C1" s="509"/>
      <c r="D1" s="509"/>
      <c r="E1" s="509"/>
    </row>
    <row r="2" spans="1:5" ht="15.75">
      <c r="A2" s="195"/>
      <c r="B2" s="195"/>
      <c r="C2" s="195"/>
      <c r="D2" s="195"/>
      <c r="E2" s="195"/>
    </row>
    <row r="3" spans="1:5" ht="15.75">
      <c r="A3" s="195"/>
      <c r="B3" s="195"/>
      <c r="C3" s="195"/>
      <c r="D3" s="195"/>
      <c r="E3" s="193" t="s">
        <v>193</v>
      </c>
    </row>
    <row r="4" ht="12.75">
      <c r="E4" s="193" t="s">
        <v>179</v>
      </c>
    </row>
    <row r="5" ht="12.75">
      <c r="E5" s="193"/>
    </row>
    <row r="6" spans="1:5" ht="15.75" customHeight="1">
      <c r="A6" s="510" t="s">
        <v>180</v>
      </c>
      <c r="B6" s="510" t="s">
        <v>181</v>
      </c>
      <c r="C6" s="510"/>
      <c r="D6" s="510"/>
      <c r="E6" s="510"/>
    </row>
    <row r="7" spans="1:5" ht="18.75" customHeight="1" thickBot="1">
      <c r="A7" s="511"/>
      <c r="B7" s="196" t="s">
        <v>182</v>
      </c>
      <c r="C7" s="196" t="s">
        <v>183</v>
      </c>
      <c r="D7" s="196" t="s">
        <v>185</v>
      </c>
      <c r="E7" s="196" t="s">
        <v>4</v>
      </c>
    </row>
    <row r="8" spans="1:5" ht="16.5" customHeight="1" thickTop="1">
      <c r="A8" s="194" t="s">
        <v>345</v>
      </c>
      <c r="B8" s="194">
        <v>31</v>
      </c>
      <c r="C8" s="194">
        <v>58</v>
      </c>
      <c r="D8" s="194">
        <v>0</v>
      </c>
      <c r="E8" s="194">
        <f aca="true" t="shared" si="0" ref="E8:E13">SUM(B8:C8)</f>
        <v>89</v>
      </c>
    </row>
    <row r="9" spans="1:5" ht="16.5" customHeight="1">
      <c r="A9" s="194" t="s">
        <v>356</v>
      </c>
      <c r="B9" s="199">
        <v>0</v>
      </c>
      <c r="C9" s="194">
        <v>13.25</v>
      </c>
      <c r="D9" s="194">
        <v>0</v>
      </c>
      <c r="E9" s="194">
        <f t="shared" si="0"/>
        <v>13.25</v>
      </c>
    </row>
    <row r="10" spans="1:5" ht="16.5" customHeight="1">
      <c r="A10" s="194" t="s">
        <v>188</v>
      </c>
      <c r="B10" s="199">
        <v>0</v>
      </c>
      <c r="C10" s="194">
        <v>58</v>
      </c>
      <c r="D10" s="194">
        <v>40</v>
      </c>
      <c r="E10" s="194">
        <f>SUM(B10:D10)</f>
        <v>98</v>
      </c>
    </row>
    <row r="11" spans="1:5" ht="16.5" customHeight="1">
      <c r="A11" s="197" t="s">
        <v>184</v>
      </c>
      <c r="B11" s="199">
        <v>0</v>
      </c>
      <c r="C11" s="194">
        <f>SUM(C12:C13)</f>
        <v>66</v>
      </c>
      <c r="D11" s="194">
        <v>0</v>
      </c>
      <c r="E11" s="194">
        <f>SUM(E12:E13)</f>
        <v>66</v>
      </c>
    </row>
    <row r="12" spans="1:5" ht="16.5" customHeight="1">
      <c r="A12" s="198" t="s">
        <v>186</v>
      </c>
      <c r="B12" s="199">
        <v>0</v>
      </c>
      <c r="C12" s="199">
        <v>50</v>
      </c>
      <c r="D12" s="199">
        <v>0</v>
      </c>
      <c r="E12" s="194">
        <f t="shared" si="0"/>
        <v>50</v>
      </c>
    </row>
    <row r="13" spans="1:5" ht="16.5" customHeight="1">
      <c r="A13" s="198" t="s">
        <v>187</v>
      </c>
      <c r="B13" s="199">
        <v>0</v>
      </c>
      <c r="C13" s="194">
        <v>16</v>
      </c>
      <c r="D13" s="194">
        <v>0</v>
      </c>
      <c r="E13" s="194">
        <f t="shared" si="0"/>
        <v>16</v>
      </c>
    </row>
    <row r="14" spans="1:5" ht="16.5" customHeight="1">
      <c r="A14" s="194" t="s">
        <v>189</v>
      </c>
      <c r="B14" s="199">
        <v>0</v>
      </c>
      <c r="C14" s="194">
        <v>35</v>
      </c>
      <c r="D14" s="194">
        <v>0</v>
      </c>
      <c r="E14" s="194">
        <f>SUM(B14:C14)</f>
        <v>35</v>
      </c>
    </row>
    <row r="15" spans="1:5" ht="16.5" customHeight="1">
      <c r="A15" s="200" t="s">
        <v>4</v>
      </c>
      <c r="B15" s="200">
        <f>SUM(B8:B14)</f>
        <v>31</v>
      </c>
      <c r="C15" s="200">
        <f>SUM(C8:C14)</f>
        <v>296.25</v>
      </c>
      <c r="D15" s="200">
        <f>SUM(D8:D14)</f>
        <v>40</v>
      </c>
      <c r="E15" s="200">
        <f>SUM(E8:E11,E14)</f>
        <v>301.25</v>
      </c>
    </row>
    <row r="17" ht="12.75">
      <c r="A17" s="213" t="s">
        <v>357</v>
      </c>
    </row>
    <row r="27" spans="1:5" ht="12.75">
      <c r="A27" s="512"/>
      <c r="B27" s="512"/>
      <c r="C27" s="512"/>
      <c r="D27" s="512"/>
      <c r="E27" s="512"/>
    </row>
    <row r="28" spans="1:5" ht="12.75">
      <c r="A28" s="512"/>
      <c r="B28" s="512"/>
      <c r="C28" s="512"/>
      <c r="D28" s="512"/>
      <c r="E28" s="512"/>
    </row>
  </sheetData>
  <sheetProtection/>
  <mergeCells count="5">
    <mergeCell ref="A1:E1"/>
    <mergeCell ref="A6:A7"/>
    <mergeCell ref="B6:E6"/>
    <mergeCell ref="A27:E27"/>
    <mergeCell ref="A28:E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75" zoomScaleNormal="75" zoomScalePageLayoutView="0" workbookViewId="0" topLeftCell="A1">
      <pane ySplit="6" topLeftCell="A7" activePane="bottomLeft" state="frozen"/>
      <selection pane="topLeft" activeCell="D29" sqref="D29"/>
      <selection pane="bottomLeft" activeCell="K35" sqref="K35"/>
    </sheetView>
  </sheetViews>
  <sheetFormatPr defaultColWidth="9.140625" defaultRowHeight="12.75"/>
  <cols>
    <col min="1" max="1" width="27.421875" style="132" customWidth="1"/>
    <col min="2" max="2" width="13.57421875" style="132" customWidth="1"/>
    <col min="3" max="3" width="11.8515625" style="132" customWidth="1"/>
    <col min="4" max="4" width="9.28125" style="132" customWidth="1"/>
    <col min="5" max="5" width="11.28125" style="132" customWidth="1"/>
    <col min="6" max="6" width="12.140625" style="132" customWidth="1"/>
    <col min="7" max="7" width="11.140625" style="132" customWidth="1"/>
    <col min="8" max="8" width="13.00390625" style="132" customWidth="1"/>
    <col min="9" max="9" width="16.140625" style="132" customWidth="1"/>
    <col min="10" max="10" width="10.28125" style="132" customWidth="1"/>
    <col min="11" max="11" width="13.421875" style="132" customWidth="1"/>
    <col min="12" max="12" width="10.57421875" style="132" customWidth="1"/>
    <col min="13" max="13" width="11.28125" style="132" customWidth="1"/>
    <col min="14" max="14" width="11.00390625" style="132" customWidth="1"/>
    <col min="15" max="15" width="12.140625" style="132" customWidth="1"/>
    <col min="16" max="16" width="13.28125" style="132" customWidth="1"/>
    <col min="17" max="17" width="11.8515625" style="132" customWidth="1"/>
    <col min="18" max="18" width="9.140625" style="132" customWidth="1"/>
    <col min="19" max="19" width="10.8515625" style="132" bestFit="1" customWidth="1"/>
    <col min="20" max="16384" width="9.140625" style="132" customWidth="1"/>
  </cols>
  <sheetData>
    <row r="1" spans="1:17" ht="12.75">
      <c r="A1" s="369" t="s">
        <v>399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</row>
    <row r="2" spans="1:17" ht="12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</row>
    <row r="3" spans="1:17" ht="15">
      <c r="A3" s="366" t="s">
        <v>496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</row>
    <row r="4" spans="1:17" ht="15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Q4" s="193" t="s">
        <v>0</v>
      </c>
    </row>
    <row r="5" spans="1:17" ht="65.25" customHeight="1" thickBot="1">
      <c r="A5" s="305"/>
      <c r="B5" s="306" t="s">
        <v>400</v>
      </c>
      <c r="C5" s="306" t="s">
        <v>401</v>
      </c>
      <c r="D5" s="306" t="s">
        <v>402</v>
      </c>
      <c r="E5" s="306" t="s">
        <v>389</v>
      </c>
      <c r="F5" s="306" t="s">
        <v>403</v>
      </c>
      <c r="G5" s="306" t="s">
        <v>404</v>
      </c>
      <c r="H5" s="307" t="s">
        <v>349</v>
      </c>
      <c r="I5" s="307" t="s">
        <v>405</v>
      </c>
      <c r="J5" s="307" t="s">
        <v>350</v>
      </c>
      <c r="K5" s="307" t="s">
        <v>351</v>
      </c>
      <c r="L5" s="307" t="s">
        <v>406</v>
      </c>
      <c r="M5" s="307" t="s">
        <v>407</v>
      </c>
      <c r="N5" s="308" t="s">
        <v>371</v>
      </c>
      <c r="O5" s="309" t="s">
        <v>408</v>
      </c>
      <c r="P5" s="310" t="s">
        <v>409</v>
      </c>
      <c r="Q5" s="311" t="s">
        <v>410</v>
      </c>
    </row>
    <row r="6" spans="1:19" ht="19.5" customHeight="1" thickTop="1">
      <c r="A6" s="292" t="s">
        <v>466</v>
      </c>
      <c r="B6" s="312">
        <v>2171195</v>
      </c>
      <c r="C6" s="313">
        <v>1576656</v>
      </c>
      <c r="D6" s="314">
        <v>25000</v>
      </c>
      <c r="E6" s="314">
        <v>1607</v>
      </c>
      <c r="F6" s="312">
        <v>35533</v>
      </c>
      <c r="G6" s="312">
        <v>44312</v>
      </c>
      <c r="H6" s="312">
        <v>2927523</v>
      </c>
      <c r="I6" s="312">
        <v>147191</v>
      </c>
      <c r="J6" s="312">
        <v>113981</v>
      </c>
      <c r="K6" s="312">
        <v>309336</v>
      </c>
      <c r="L6" s="315">
        <v>9255</v>
      </c>
      <c r="M6" s="315">
        <v>7361589</v>
      </c>
      <c r="N6" s="312">
        <v>1599104</v>
      </c>
      <c r="O6" s="312">
        <v>1124811</v>
      </c>
      <c r="P6" s="312">
        <v>14968</v>
      </c>
      <c r="Q6" s="312">
        <v>889534</v>
      </c>
      <c r="S6" s="220"/>
    </row>
    <row r="7" spans="1:17" ht="26.25" customHeight="1">
      <c r="A7" s="296" t="s">
        <v>477</v>
      </c>
      <c r="B7" s="299"/>
      <c r="C7" s="299"/>
      <c r="D7" s="299"/>
      <c r="E7" s="299"/>
      <c r="F7" s="299"/>
      <c r="G7" s="299"/>
      <c r="H7" s="299"/>
      <c r="I7" s="299"/>
      <c r="J7" s="299"/>
      <c r="K7" s="299">
        <v>3131</v>
      </c>
      <c r="L7" s="316"/>
      <c r="M7" s="317">
        <f aca="true" t="shared" si="0" ref="M7:M24">SUM(B7:L7)</f>
        <v>3131</v>
      </c>
      <c r="N7" s="299">
        <v>-3131</v>
      </c>
      <c r="O7" s="299"/>
      <c r="P7" s="299"/>
      <c r="Q7" s="299"/>
    </row>
    <row r="8" spans="1:17" ht="26.25" customHeight="1">
      <c r="A8" s="296" t="s">
        <v>478</v>
      </c>
      <c r="B8" s="299"/>
      <c r="C8" s="299"/>
      <c r="D8" s="299"/>
      <c r="E8" s="299"/>
      <c r="F8" s="299"/>
      <c r="G8" s="299"/>
      <c r="H8" s="299"/>
      <c r="I8" s="299"/>
      <c r="J8" s="299"/>
      <c r="K8" s="299">
        <v>1120</v>
      </c>
      <c r="L8" s="316"/>
      <c r="M8" s="317">
        <f t="shared" si="0"/>
        <v>1120</v>
      </c>
      <c r="N8" s="299">
        <v>-1120</v>
      </c>
      <c r="O8" s="299"/>
      <c r="P8" s="299"/>
      <c r="Q8" s="299"/>
    </row>
    <row r="9" spans="1:17" ht="26.25" customHeight="1">
      <c r="A9" s="296" t="s">
        <v>479</v>
      </c>
      <c r="B9" s="299"/>
      <c r="C9" s="299"/>
      <c r="D9" s="299"/>
      <c r="E9" s="299"/>
      <c r="F9" s="299"/>
      <c r="G9" s="299"/>
      <c r="H9" s="299">
        <v>-1780</v>
      </c>
      <c r="I9" s="299"/>
      <c r="J9" s="299"/>
      <c r="K9" s="299"/>
      <c r="L9" s="316"/>
      <c r="M9" s="317">
        <f t="shared" si="0"/>
        <v>-1780</v>
      </c>
      <c r="N9" s="299">
        <v>1780</v>
      </c>
      <c r="O9" s="299"/>
      <c r="P9" s="299"/>
      <c r="Q9" s="299"/>
    </row>
    <row r="10" spans="1:17" ht="21" customHeight="1">
      <c r="A10" s="296" t="s">
        <v>480</v>
      </c>
      <c r="B10" s="299">
        <v>495</v>
      </c>
      <c r="C10" s="299"/>
      <c r="D10" s="299"/>
      <c r="E10" s="299"/>
      <c r="F10" s="299"/>
      <c r="G10" s="299"/>
      <c r="H10" s="299"/>
      <c r="I10" s="299"/>
      <c r="J10" s="299"/>
      <c r="K10" s="299"/>
      <c r="L10" s="316"/>
      <c r="M10" s="317">
        <f t="shared" si="0"/>
        <v>495</v>
      </c>
      <c r="N10" s="299">
        <v>-495</v>
      </c>
      <c r="O10" s="299"/>
      <c r="P10" s="299"/>
      <c r="Q10" s="299"/>
    </row>
    <row r="11" spans="1:17" ht="24" customHeight="1">
      <c r="A11" s="296" t="s">
        <v>471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316"/>
      <c r="M11" s="317">
        <f t="shared" si="0"/>
        <v>0</v>
      </c>
      <c r="N11" s="297">
        <v>1557</v>
      </c>
      <c r="O11" s="299"/>
      <c r="P11" s="299"/>
      <c r="Q11" s="299"/>
    </row>
    <row r="12" spans="1:17" ht="20.25" customHeight="1">
      <c r="A12" s="296" t="s">
        <v>441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316"/>
      <c r="M12" s="317">
        <f t="shared" si="0"/>
        <v>0</v>
      </c>
      <c r="N12" s="297">
        <v>246</v>
      </c>
      <c r="O12" s="299"/>
      <c r="P12" s="299"/>
      <c r="Q12" s="299"/>
    </row>
    <row r="13" spans="1:17" ht="20.25" customHeight="1">
      <c r="A13" s="296" t="s">
        <v>472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316"/>
      <c r="M13" s="317">
        <f t="shared" si="0"/>
        <v>0</v>
      </c>
      <c r="N13" s="297">
        <v>-3455</v>
      </c>
      <c r="O13" s="299"/>
      <c r="P13" s="299"/>
      <c r="Q13" s="299"/>
    </row>
    <row r="14" spans="1:17" ht="21" customHeight="1">
      <c r="A14" s="296" t="s">
        <v>473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316"/>
      <c r="M14" s="317">
        <f t="shared" si="0"/>
        <v>0</v>
      </c>
      <c r="N14" s="297">
        <v>5916</v>
      </c>
      <c r="O14" s="299"/>
      <c r="P14" s="299"/>
      <c r="Q14" s="299"/>
    </row>
    <row r="15" spans="1:17" ht="20.25" customHeight="1">
      <c r="A15" s="296" t="s">
        <v>474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316"/>
      <c r="M15" s="317">
        <f t="shared" si="0"/>
        <v>0</v>
      </c>
      <c r="N15" s="297">
        <v>3179</v>
      </c>
      <c r="O15" s="299"/>
      <c r="P15" s="299"/>
      <c r="Q15" s="299"/>
    </row>
    <row r="16" spans="1:17" ht="27" customHeight="1">
      <c r="A16" s="296" t="s">
        <v>475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316"/>
      <c r="M16" s="317">
        <f t="shared" si="0"/>
        <v>0</v>
      </c>
      <c r="N16" s="297">
        <v>2790</v>
      </c>
      <c r="O16" s="299"/>
      <c r="P16" s="299"/>
      <c r="Q16" s="299"/>
    </row>
    <row r="17" spans="1:17" ht="18" customHeight="1">
      <c r="A17" s="296" t="s">
        <v>476</v>
      </c>
      <c r="B17" s="299"/>
      <c r="C17" s="299">
        <v>54</v>
      </c>
      <c r="D17" s="299"/>
      <c r="E17" s="299"/>
      <c r="F17" s="299"/>
      <c r="G17" s="299"/>
      <c r="H17" s="299"/>
      <c r="I17" s="299"/>
      <c r="J17" s="299"/>
      <c r="K17" s="299"/>
      <c r="L17" s="316"/>
      <c r="M17" s="317">
        <f t="shared" si="0"/>
        <v>54</v>
      </c>
      <c r="N17" s="297"/>
      <c r="O17" s="299"/>
      <c r="P17" s="299"/>
      <c r="Q17" s="299"/>
    </row>
    <row r="18" spans="1:17" ht="18" customHeight="1">
      <c r="A18" s="296" t="s">
        <v>484</v>
      </c>
      <c r="B18" s="299"/>
      <c r="C18" s="299">
        <v>-218</v>
      </c>
      <c r="D18" s="299"/>
      <c r="E18" s="299"/>
      <c r="F18" s="299"/>
      <c r="G18" s="299"/>
      <c r="H18" s="299">
        <v>1218</v>
      </c>
      <c r="I18" s="299"/>
      <c r="J18" s="299"/>
      <c r="K18" s="299"/>
      <c r="L18" s="316"/>
      <c r="M18" s="317">
        <f t="shared" si="0"/>
        <v>1000</v>
      </c>
      <c r="N18" s="299"/>
      <c r="O18" s="299"/>
      <c r="P18" s="299"/>
      <c r="Q18" s="299">
        <v>1000</v>
      </c>
    </row>
    <row r="19" spans="1:17" ht="18" customHeight="1">
      <c r="A19" s="296" t="s">
        <v>485</v>
      </c>
      <c r="B19" s="299"/>
      <c r="C19" s="299">
        <v>-1</v>
      </c>
      <c r="D19" s="299"/>
      <c r="E19" s="299"/>
      <c r="F19" s="299"/>
      <c r="G19" s="299"/>
      <c r="H19" s="299"/>
      <c r="I19" s="299"/>
      <c r="J19" s="299"/>
      <c r="K19" s="299"/>
      <c r="L19" s="316"/>
      <c r="M19" s="317">
        <f t="shared" si="0"/>
        <v>-1</v>
      </c>
      <c r="N19" s="299"/>
      <c r="O19" s="299"/>
      <c r="P19" s="299"/>
      <c r="Q19" s="299"/>
    </row>
    <row r="20" spans="1:17" ht="18" customHeight="1">
      <c r="A20" s="296" t="s">
        <v>486</v>
      </c>
      <c r="B20" s="299"/>
      <c r="C20" s="299">
        <v>1</v>
      </c>
      <c r="D20" s="299"/>
      <c r="E20" s="299"/>
      <c r="F20" s="299"/>
      <c r="G20" s="299"/>
      <c r="H20" s="299"/>
      <c r="I20" s="299"/>
      <c r="J20" s="299"/>
      <c r="K20" s="299"/>
      <c r="L20" s="316"/>
      <c r="M20" s="317">
        <f t="shared" si="0"/>
        <v>1</v>
      </c>
      <c r="N20" s="299"/>
      <c r="O20" s="299"/>
      <c r="P20" s="299"/>
      <c r="Q20" s="299"/>
    </row>
    <row r="21" spans="1:17" ht="18" customHeight="1">
      <c r="A21" s="296" t="s">
        <v>487</v>
      </c>
      <c r="B21" s="299">
        <v>-2609</v>
      </c>
      <c r="C21" s="299"/>
      <c r="D21" s="299"/>
      <c r="E21" s="299">
        <v>2609</v>
      </c>
      <c r="F21" s="299"/>
      <c r="G21" s="299"/>
      <c r="H21" s="299">
        <v>30000</v>
      </c>
      <c r="I21" s="299"/>
      <c r="J21" s="299">
        <v>-30000</v>
      </c>
      <c r="K21" s="299">
        <v>2000</v>
      </c>
      <c r="L21" s="316"/>
      <c r="M21" s="317">
        <f t="shared" si="0"/>
        <v>2000</v>
      </c>
      <c r="N21" s="299">
        <v>-2000</v>
      </c>
      <c r="O21" s="299"/>
      <c r="P21" s="299"/>
      <c r="Q21" s="299"/>
    </row>
    <row r="22" spans="1:17" ht="18" customHeight="1">
      <c r="A22" s="296" t="s">
        <v>489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316"/>
      <c r="M22" s="317">
        <f t="shared" si="0"/>
        <v>0</v>
      </c>
      <c r="N22" s="299">
        <v>1</v>
      </c>
      <c r="O22" s="299"/>
      <c r="P22" s="299">
        <v>5558</v>
      </c>
      <c r="Q22" s="299"/>
    </row>
    <row r="23" spans="1:17" ht="18" customHeight="1">
      <c r="A23" s="296" t="s">
        <v>495</v>
      </c>
      <c r="B23" s="299">
        <v>54</v>
      </c>
      <c r="C23" s="299"/>
      <c r="D23" s="299"/>
      <c r="E23" s="299"/>
      <c r="F23" s="299"/>
      <c r="G23" s="299"/>
      <c r="H23" s="299"/>
      <c r="I23" s="299"/>
      <c r="J23" s="299"/>
      <c r="K23" s="299"/>
      <c r="L23" s="316"/>
      <c r="M23" s="317">
        <f t="shared" si="0"/>
        <v>54</v>
      </c>
      <c r="N23" s="299"/>
      <c r="O23" s="299"/>
      <c r="P23" s="299"/>
      <c r="Q23" s="299">
        <v>54</v>
      </c>
    </row>
    <row r="24" spans="1:17" ht="15.75" customHeight="1">
      <c r="A24" s="296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316"/>
      <c r="M24" s="317">
        <f t="shared" si="0"/>
        <v>0</v>
      </c>
      <c r="N24" s="299"/>
      <c r="O24" s="299"/>
      <c r="P24" s="299"/>
      <c r="Q24" s="299"/>
    </row>
    <row r="25" spans="1:17" ht="12.75">
      <c r="A25" s="319" t="s">
        <v>43</v>
      </c>
      <c r="B25" s="304">
        <f aca="true" t="shared" si="1" ref="B25:Q25">SUM(B6:B24)</f>
        <v>2169135</v>
      </c>
      <c r="C25" s="304">
        <f t="shared" si="1"/>
        <v>1576492</v>
      </c>
      <c r="D25" s="304">
        <f t="shared" si="1"/>
        <v>25000</v>
      </c>
      <c r="E25" s="304">
        <f t="shared" si="1"/>
        <v>4216</v>
      </c>
      <c r="F25" s="304">
        <f t="shared" si="1"/>
        <v>35533</v>
      </c>
      <c r="G25" s="304">
        <f t="shared" si="1"/>
        <v>44312</v>
      </c>
      <c r="H25" s="304">
        <f t="shared" si="1"/>
        <v>2956961</v>
      </c>
      <c r="I25" s="304">
        <f t="shared" si="1"/>
        <v>147191</v>
      </c>
      <c r="J25" s="304">
        <f t="shared" si="1"/>
        <v>83981</v>
      </c>
      <c r="K25" s="304">
        <f t="shared" si="1"/>
        <v>315587</v>
      </c>
      <c r="L25" s="304">
        <f t="shared" si="1"/>
        <v>9255</v>
      </c>
      <c r="M25" s="304">
        <f t="shared" si="1"/>
        <v>7367663</v>
      </c>
      <c r="N25" s="304">
        <f t="shared" si="1"/>
        <v>1604372</v>
      </c>
      <c r="O25" s="304">
        <f t="shared" si="1"/>
        <v>1124811</v>
      </c>
      <c r="P25" s="304">
        <f t="shared" si="1"/>
        <v>20526</v>
      </c>
      <c r="Q25" s="304">
        <f t="shared" si="1"/>
        <v>890588</v>
      </c>
    </row>
    <row r="26" spans="1:17" ht="12.75">
      <c r="A26" s="213"/>
      <c r="B26" s="213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</row>
    <row r="27" ht="12" customHeight="1">
      <c r="M27" s="220">
        <f>SUM(M25:P25)</f>
        <v>10117372</v>
      </c>
    </row>
    <row r="28" spans="2:8" ht="12.75">
      <c r="B28" s="231"/>
      <c r="H28" s="220"/>
    </row>
    <row r="29" spans="9:13" ht="12.75">
      <c r="I29" s="220"/>
      <c r="J29" s="220"/>
      <c r="M29" s="220"/>
    </row>
    <row r="30" spans="4:13" ht="12.75">
      <c r="D30" s="220"/>
      <c r="E30" s="220"/>
      <c r="M30" s="220"/>
    </row>
    <row r="31" ht="12.75">
      <c r="I31" s="220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="90" zoomScaleNormal="90" zoomScalePageLayoutView="0" workbookViewId="0" topLeftCell="A1">
      <selection activeCell="H6" sqref="H6"/>
    </sheetView>
  </sheetViews>
  <sheetFormatPr defaultColWidth="9.140625" defaultRowHeight="12.75"/>
  <cols>
    <col min="1" max="1" width="28.140625" style="132" customWidth="1"/>
    <col min="2" max="2" width="11.7109375" style="132" customWidth="1"/>
    <col min="3" max="3" width="11.140625" style="132" customWidth="1"/>
    <col min="4" max="5" width="10.28125" style="132" customWidth="1"/>
    <col min="6" max="6" width="9.140625" style="132" customWidth="1"/>
    <col min="7" max="7" width="9.8515625" style="132" customWidth="1"/>
    <col min="8" max="16384" width="9.140625" style="132" customWidth="1"/>
  </cols>
  <sheetData>
    <row r="1" spans="1:7" ht="14.25">
      <c r="A1" s="366" t="s">
        <v>424</v>
      </c>
      <c r="B1" s="366"/>
      <c r="C1" s="366"/>
      <c r="D1" s="366"/>
      <c r="E1" s="366"/>
      <c r="F1" s="366"/>
      <c r="G1" s="366"/>
    </row>
    <row r="2" spans="1:7" ht="8.25" customHeight="1">
      <c r="A2" s="286"/>
      <c r="B2" s="286"/>
      <c r="C2" s="286"/>
      <c r="D2" s="286"/>
      <c r="E2" s="286"/>
      <c r="F2" s="286"/>
      <c r="G2" s="286"/>
    </row>
    <row r="3" spans="1:7" ht="12.75">
      <c r="A3" s="321"/>
      <c r="B3" s="321"/>
      <c r="C3" s="321"/>
      <c r="D3" s="321"/>
      <c r="E3" s="321"/>
      <c r="F3" s="371" t="s">
        <v>0</v>
      </c>
      <c r="G3" s="371"/>
    </row>
    <row r="4" spans="1:7" ht="36.75" thickBot="1">
      <c r="A4" s="322" t="s">
        <v>411</v>
      </c>
      <c r="B4" s="322" t="s">
        <v>346</v>
      </c>
      <c r="C4" s="322" t="s">
        <v>412</v>
      </c>
      <c r="D4" s="322" t="s">
        <v>413</v>
      </c>
      <c r="E4" s="322" t="s">
        <v>414</v>
      </c>
      <c r="F4" s="322" t="s">
        <v>415</v>
      </c>
      <c r="G4" s="322" t="s">
        <v>416</v>
      </c>
    </row>
    <row r="5" spans="1:7" ht="13.5" thickTop="1">
      <c r="A5" s="323"/>
      <c r="B5" s="323"/>
      <c r="C5" s="323"/>
      <c r="D5" s="323"/>
      <c r="E5" s="323"/>
      <c r="F5" s="323"/>
      <c r="G5" s="323"/>
    </row>
    <row r="6" spans="1:7" ht="12.75">
      <c r="A6" s="324" t="s">
        <v>29</v>
      </c>
      <c r="B6" s="325"/>
      <c r="C6" s="325"/>
      <c r="D6" s="325"/>
      <c r="E6" s="325"/>
      <c r="F6" s="325"/>
      <c r="G6" s="325"/>
    </row>
    <row r="7" spans="1:7" ht="17.25" customHeight="1">
      <c r="A7" s="292" t="s">
        <v>466</v>
      </c>
      <c r="B7" s="326">
        <v>144520</v>
      </c>
      <c r="C7" s="326">
        <v>46517</v>
      </c>
      <c r="D7" s="326">
        <v>10590</v>
      </c>
      <c r="E7" s="326">
        <v>87413</v>
      </c>
      <c r="F7" s="326">
        <v>0</v>
      </c>
      <c r="G7" s="326">
        <v>143361</v>
      </c>
    </row>
    <row r="8" spans="1:7" ht="12.75" customHeight="1">
      <c r="A8" s="327" t="s">
        <v>481</v>
      </c>
      <c r="B8" s="328">
        <f>SUM(C8:F8)</f>
        <v>33</v>
      </c>
      <c r="C8" s="328">
        <v>28</v>
      </c>
      <c r="D8" s="328">
        <v>5</v>
      </c>
      <c r="E8" s="328"/>
      <c r="F8" s="328"/>
      <c r="G8" s="328">
        <v>33</v>
      </c>
    </row>
    <row r="9" spans="1:7" ht="12.75" customHeight="1">
      <c r="A9" s="327"/>
      <c r="B9" s="328">
        <f>SUM(C9:F9)</f>
        <v>0</v>
      </c>
      <c r="C9" s="328"/>
      <c r="D9" s="328"/>
      <c r="E9" s="328"/>
      <c r="F9" s="328"/>
      <c r="G9" s="328"/>
    </row>
    <row r="10" spans="1:7" ht="12.75">
      <c r="A10" s="324" t="s">
        <v>4</v>
      </c>
      <c r="B10" s="326">
        <f>SUM(C10:F10)</f>
        <v>144553</v>
      </c>
      <c r="C10" s="326">
        <f>SUM(C7:C9)</f>
        <v>46545</v>
      </c>
      <c r="D10" s="326">
        <f>SUM(D7:D9)</f>
        <v>10595</v>
      </c>
      <c r="E10" s="326">
        <f>SUM(E7:E9)</f>
        <v>87413</v>
      </c>
      <c r="F10" s="326">
        <f>SUM(F7:F9)</f>
        <v>0</v>
      </c>
      <c r="G10" s="326">
        <f>SUM(G7:G9)</f>
        <v>143394</v>
      </c>
    </row>
    <row r="11" spans="1:7" ht="6.75" customHeight="1">
      <c r="A11" s="325"/>
      <c r="B11" s="326"/>
      <c r="C11" s="329"/>
      <c r="D11" s="329"/>
      <c r="E11" s="329"/>
      <c r="F11" s="329"/>
      <c r="G11" s="329"/>
    </row>
    <row r="12" spans="1:7" ht="12.75">
      <c r="A12" s="324" t="s">
        <v>30</v>
      </c>
      <c r="B12" s="326"/>
      <c r="C12" s="329"/>
      <c r="D12" s="329"/>
      <c r="E12" s="329"/>
      <c r="F12" s="329"/>
      <c r="G12" s="329"/>
    </row>
    <row r="13" spans="1:7" ht="12.75">
      <c r="A13" s="292" t="s">
        <v>466</v>
      </c>
      <c r="B13" s="326">
        <v>308355</v>
      </c>
      <c r="C13" s="326">
        <v>210477</v>
      </c>
      <c r="D13" s="326">
        <v>41607</v>
      </c>
      <c r="E13" s="326">
        <v>56271</v>
      </c>
      <c r="F13" s="326">
        <v>0</v>
      </c>
      <c r="G13" s="326">
        <v>188223</v>
      </c>
    </row>
    <row r="14" spans="1:10" ht="12.75">
      <c r="A14" s="327" t="s">
        <v>481</v>
      </c>
      <c r="B14" s="328">
        <f>SUM(C14:F14)</f>
        <v>17</v>
      </c>
      <c r="C14" s="328">
        <v>14</v>
      </c>
      <c r="D14" s="328">
        <v>3</v>
      </c>
      <c r="E14" s="328"/>
      <c r="F14" s="328"/>
      <c r="G14" s="328">
        <v>17</v>
      </c>
      <c r="J14" s="220"/>
    </row>
    <row r="15" spans="1:10" ht="12.75">
      <c r="A15" s="327" t="s">
        <v>488</v>
      </c>
      <c r="B15" s="328">
        <f>SUM(C15:F15)</f>
        <v>1</v>
      </c>
      <c r="C15" s="328">
        <v>1</v>
      </c>
      <c r="D15" s="328"/>
      <c r="E15" s="328"/>
      <c r="F15" s="328"/>
      <c r="G15" s="328">
        <v>1</v>
      </c>
      <c r="J15" s="220"/>
    </row>
    <row r="16" spans="1:10" ht="14.25" customHeight="1">
      <c r="A16" s="296"/>
      <c r="B16" s="328">
        <f>SUM(C16:F16)</f>
        <v>0</v>
      </c>
      <c r="C16" s="328"/>
      <c r="D16" s="328"/>
      <c r="E16" s="328"/>
      <c r="F16" s="328"/>
      <c r="G16" s="328"/>
      <c r="J16" s="220"/>
    </row>
    <row r="17" spans="1:10" ht="12.75">
      <c r="A17" s="324" t="s">
        <v>4</v>
      </c>
      <c r="B17" s="326">
        <f>SUM(C17:F17)</f>
        <v>308373</v>
      </c>
      <c r="C17" s="330">
        <f>SUM(C13:C16)</f>
        <v>210492</v>
      </c>
      <c r="D17" s="330">
        <f>SUM(D13:D16)</f>
        <v>41610</v>
      </c>
      <c r="E17" s="330">
        <f>SUM(E13:E16)</f>
        <v>56271</v>
      </c>
      <c r="F17" s="330">
        <f>SUM(F13:F16)</f>
        <v>0</v>
      </c>
      <c r="G17" s="330">
        <f>SUM(G13:G16)</f>
        <v>188241</v>
      </c>
      <c r="J17" s="220"/>
    </row>
    <row r="18" spans="1:7" ht="9" customHeight="1">
      <c r="A18" s="324"/>
      <c r="B18" s="326"/>
      <c r="C18" s="329"/>
      <c r="D18" s="329"/>
      <c r="E18" s="329"/>
      <c r="F18" s="329"/>
      <c r="G18" s="329"/>
    </row>
    <row r="19" spans="1:7" ht="12.75">
      <c r="A19" s="324" t="s">
        <v>417</v>
      </c>
      <c r="B19" s="326"/>
      <c r="C19" s="331"/>
      <c r="D19" s="331"/>
      <c r="E19" s="331"/>
      <c r="F19" s="331"/>
      <c r="G19" s="331"/>
    </row>
    <row r="20" spans="1:7" ht="12.75">
      <c r="A20" s="292" t="s">
        <v>466</v>
      </c>
      <c r="B20" s="326">
        <v>305266</v>
      </c>
      <c r="C20" s="326">
        <v>147671</v>
      </c>
      <c r="D20" s="326">
        <v>31890</v>
      </c>
      <c r="E20" s="326">
        <v>125705</v>
      </c>
      <c r="F20" s="326">
        <v>0</v>
      </c>
      <c r="G20" s="326">
        <v>282206</v>
      </c>
    </row>
    <row r="21" spans="1:7" ht="12.75">
      <c r="A21" s="327" t="s">
        <v>481</v>
      </c>
      <c r="B21" s="328">
        <f>SUM(C21:F21)</f>
        <v>12</v>
      </c>
      <c r="C21" s="328">
        <v>10</v>
      </c>
      <c r="D21" s="328">
        <v>2</v>
      </c>
      <c r="E21" s="328"/>
      <c r="F21" s="326"/>
      <c r="G21" s="328">
        <v>12</v>
      </c>
    </row>
    <row r="22" spans="1:7" ht="12.75">
      <c r="A22" s="327" t="s">
        <v>488</v>
      </c>
      <c r="B22" s="328">
        <f>SUM(C22:F22)</f>
        <v>-218</v>
      </c>
      <c r="C22" s="328"/>
      <c r="D22" s="328">
        <v>1000</v>
      </c>
      <c r="E22" s="328">
        <v>-1218</v>
      </c>
      <c r="F22" s="326"/>
      <c r="G22" s="328"/>
    </row>
    <row r="23" spans="1:7" ht="12.75">
      <c r="A23" s="324" t="s">
        <v>4</v>
      </c>
      <c r="B23" s="326">
        <f>SUM(C23:F23)</f>
        <v>305060</v>
      </c>
      <c r="C23" s="330">
        <f>SUM(C20:C22)</f>
        <v>147681</v>
      </c>
      <c r="D23" s="330">
        <f>SUM(D20:D22)</f>
        <v>32892</v>
      </c>
      <c r="E23" s="330">
        <f>SUM(E20:E22)</f>
        <v>124487</v>
      </c>
      <c r="F23" s="330">
        <f>SUM(F20:F22)</f>
        <v>0</v>
      </c>
      <c r="G23" s="330">
        <f>SUM(G20:G22)</f>
        <v>282218</v>
      </c>
    </row>
    <row r="24" spans="1:7" ht="6.75" customHeight="1">
      <c r="A24" s="324"/>
      <c r="B24" s="326"/>
      <c r="C24" s="330"/>
      <c r="D24" s="330"/>
      <c r="E24" s="330"/>
      <c r="F24" s="330"/>
      <c r="G24" s="330"/>
    </row>
    <row r="25" spans="1:13" ht="12.75">
      <c r="A25" s="324" t="s">
        <v>418</v>
      </c>
      <c r="B25" s="326"/>
      <c r="C25" s="331"/>
      <c r="D25" s="331"/>
      <c r="E25" s="331"/>
      <c r="F25" s="331"/>
      <c r="G25" s="331"/>
      <c r="L25" s="220"/>
      <c r="M25" s="220"/>
    </row>
    <row r="26" spans="1:7" ht="12.75">
      <c r="A26" s="292" t="s">
        <v>466</v>
      </c>
      <c r="B26" s="326">
        <v>165516</v>
      </c>
      <c r="C26" s="326">
        <v>59307</v>
      </c>
      <c r="D26" s="326">
        <v>12266</v>
      </c>
      <c r="E26" s="326">
        <v>93943</v>
      </c>
      <c r="F26" s="326">
        <v>0</v>
      </c>
      <c r="G26" s="326">
        <v>93728</v>
      </c>
    </row>
    <row r="27" spans="1:7" ht="12.75">
      <c r="A27" s="327" t="s">
        <v>481</v>
      </c>
      <c r="B27" s="328">
        <f>SUM(C27:F27)</f>
        <v>5</v>
      </c>
      <c r="C27" s="328">
        <v>4</v>
      </c>
      <c r="D27" s="328">
        <v>1</v>
      </c>
      <c r="E27" s="328"/>
      <c r="F27" s="328"/>
      <c r="G27" s="328">
        <v>5</v>
      </c>
    </row>
    <row r="28" spans="1:7" ht="12.75">
      <c r="A28" s="327" t="s">
        <v>488</v>
      </c>
      <c r="B28" s="328">
        <f>SUM(C28:F28)</f>
        <v>0</v>
      </c>
      <c r="C28" s="328"/>
      <c r="D28" s="328"/>
      <c r="E28" s="328"/>
      <c r="F28" s="328"/>
      <c r="G28" s="328">
        <v>1</v>
      </c>
    </row>
    <row r="29" spans="1:7" ht="12.75">
      <c r="A29" s="332" t="s">
        <v>4</v>
      </c>
      <c r="B29" s="326">
        <f>SUM(C29:F29)</f>
        <v>165521</v>
      </c>
      <c r="C29" s="330">
        <f>SUM(C26:C28)</f>
        <v>59311</v>
      </c>
      <c r="D29" s="330">
        <f>SUM(D26:D28)</f>
        <v>12267</v>
      </c>
      <c r="E29" s="330">
        <f>SUM(E26:E28)</f>
        <v>93943</v>
      </c>
      <c r="F29" s="330">
        <f>SUM(F26:F28)</f>
        <v>0</v>
      </c>
      <c r="G29" s="330">
        <f>SUM(G26:G28)</f>
        <v>93734</v>
      </c>
    </row>
    <row r="30" spans="1:11" ht="8.25" customHeight="1">
      <c r="A30" s="332"/>
      <c r="B30" s="326"/>
      <c r="C30" s="330"/>
      <c r="D30" s="330"/>
      <c r="E30" s="330"/>
      <c r="F30" s="330"/>
      <c r="G30" s="330"/>
      <c r="K30" s="220"/>
    </row>
    <row r="31" spans="1:7" ht="12.75">
      <c r="A31" s="324" t="s">
        <v>345</v>
      </c>
      <c r="B31" s="326"/>
      <c r="C31" s="331"/>
      <c r="D31" s="331"/>
      <c r="E31" s="331"/>
      <c r="F31" s="331"/>
      <c r="G31" s="331"/>
    </row>
    <row r="32" spans="1:7" ht="12.75">
      <c r="A32" s="292" t="s">
        <v>466</v>
      </c>
      <c r="B32" s="326">
        <v>444451</v>
      </c>
      <c r="C32" s="326">
        <v>264538</v>
      </c>
      <c r="D32" s="326">
        <v>59138</v>
      </c>
      <c r="E32" s="326">
        <v>120775</v>
      </c>
      <c r="F32" s="326">
        <v>0</v>
      </c>
      <c r="G32" s="326">
        <v>403634</v>
      </c>
    </row>
    <row r="33" spans="1:10" ht="12.75">
      <c r="A33" s="327" t="s">
        <v>481</v>
      </c>
      <c r="B33" s="328">
        <f>SUM(C33:F33)</f>
        <v>-11</v>
      </c>
      <c r="C33" s="328">
        <v>-9</v>
      </c>
      <c r="D33" s="328">
        <v>-2</v>
      </c>
      <c r="E33" s="328"/>
      <c r="F33" s="328"/>
      <c r="G33" s="328">
        <v>-11</v>
      </c>
      <c r="J33" s="220"/>
    </row>
    <row r="34" spans="1:7" ht="12.75">
      <c r="A34" s="318" t="s">
        <v>488</v>
      </c>
      <c r="B34" s="328">
        <f>SUM(C34:F34)</f>
        <v>-1</v>
      </c>
      <c r="C34" s="328"/>
      <c r="D34" s="328">
        <v>-1</v>
      </c>
      <c r="E34" s="328"/>
      <c r="F34" s="326"/>
      <c r="G34" s="328">
        <v>-1</v>
      </c>
    </row>
    <row r="35" spans="1:9" ht="12.75">
      <c r="A35" s="324" t="s">
        <v>4</v>
      </c>
      <c r="B35" s="326">
        <f>SUM(C35:F35)</f>
        <v>444439</v>
      </c>
      <c r="C35" s="330">
        <f>SUM(C32:C34)</f>
        <v>264529</v>
      </c>
      <c r="D35" s="330">
        <f>SUM(D32:D34)</f>
        <v>59135</v>
      </c>
      <c r="E35" s="330">
        <f>SUM(E32:E34)</f>
        <v>120775</v>
      </c>
      <c r="F35" s="330">
        <f>SUM(F32:F34)</f>
        <v>0</v>
      </c>
      <c r="G35" s="330">
        <f>SUM(G32:G34)</f>
        <v>403622</v>
      </c>
      <c r="I35" s="220"/>
    </row>
    <row r="36" spans="1:7" ht="10.5" customHeight="1">
      <c r="A36" s="324"/>
      <c r="B36" s="326"/>
      <c r="C36" s="330"/>
      <c r="D36" s="330"/>
      <c r="E36" s="330"/>
      <c r="F36" s="330"/>
      <c r="G36" s="330"/>
    </row>
    <row r="37" spans="1:12" ht="12.75">
      <c r="A37" s="324" t="s">
        <v>419</v>
      </c>
      <c r="B37" s="326"/>
      <c r="C37" s="331"/>
      <c r="D37" s="331"/>
      <c r="E37" s="331"/>
      <c r="F37" s="331"/>
      <c r="G37" s="331"/>
      <c r="L37" s="220"/>
    </row>
    <row r="38" spans="1:7" ht="12.75">
      <c r="A38" s="292" t="s">
        <v>466</v>
      </c>
      <c r="B38" s="326">
        <v>208547</v>
      </c>
      <c r="C38" s="326">
        <v>143080</v>
      </c>
      <c r="D38" s="326">
        <v>30320</v>
      </c>
      <c r="E38" s="326">
        <v>35147</v>
      </c>
      <c r="F38" s="329">
        <v>0</v>
      </c>
      <c r="G38" s="326">
        <v>212562</v>
      </c>
    </row>
    <row r="39" spans="1:9" ht="12.75">
      <c r="A39" s="327" t="s">
        <v>481</v>
      </c>
      <c r="B39" s="328">
        <f>SUM(C39:F39)</f>
        <v>-2</v>
      </c>
      <c r="C39" s="328">
        <v>-2</v>
      </c>
      <c r="D39" s="328">
        <v>0</v>
      </c>
      <c r="E39" s="328"/>
      <c r="F39" s="328"/>
      <c r="G39" s="328">
        <v>-2</v>
      </c>
      <c r="I39" s="220"/>
    </row>
    <row r="40" spans="1:7" ht="12.75">
      <c r="A40" s="296" t="s">
        <v>488</v>
      </c>
      <c r="B40" s="328">
        <f>SUM(C40:F40)</f>
        <v>-1</v>
      </c>
      <c r="C40" s="328">
        <v>-1</v>
      </c>
      <c r="D40" s="328">
        <v>-1</v>
      </c>
      <c r="E40" s="328">
        <v>1</v>
      </c>
      <c r="F40" s="328"/>
      <c r="G40" s="328">
        <v>-1</v>
      </c>
    </row>
    <row r="41" spans="1:10" ht="12.75">
      <c r="A41" s="332" t="s">
        <v>4</v>
      </c>
      <c r="B41" s="326">
        <f>SUM(C41:F41)</f>
        <v>208544</v>
      </c>
      <c r="C41" s="326">
        <f>SUM(C38:C40)</f>
        <v>143077</v>
      </c>
      <c r="D41" s="326">
        <f>SUM(D38:D40)</f>
        <v>30319</v>
      </c>
      <c r="E41" s="326">
        <f>SUM(E38:E40)</f>
        <v>35148</v>
      </c>
      <c r="F41" s="326">
        <f>SUM(F38:F40)</f>
        <v>0</v>
      </c>
      <c r="G41" s="326">
        <f>SUM(G38:G40)</f>
        <v>212559</v>
      </c>
      <c r="J41" s="220"/>
    </row>
    <row r="42" spans="1:9" ht="7.5" customHeight="1">
      <c r="A42" s="332"/>
      <c r="B42" s="326"/>
      <c r="C42" s="326"/>
      <c r="D42" s="326"/>
      <c r="E42" s="326"/>
      <c r="F42" s="326"/>
      <c r="G42" s="326"/>
      <c r="I42" s="220"/>
    </row>
    <row r="43" spans="1:9" ht="12.75">
      <c r="A43" s="333" t="s">
        <v>420</v>
      </c>
      <c r="B43" s="326">
        <f aca="true" t="shared" si="0" ref="B43:G43">SUM(B10,B17,B23,B29,B35,B41)</f>
        <v>1576490</v>
      </c>
      <c r="C43" s="326">
        <f t="shared" si="0"/>
        <v>871635</v>
      </c>
      <c r="D43" s="326">
        <f t="shared" si="0"/>
        <v>186818</v>
      </c>
      <c r="E43" s="326">
        <f t="shared" si="0"/>
        <v>518037</v>
      </c>
      <c r="F43" s="326">
        <f t="shared" si="0"/>
        <v>0</v>
      </c>
      <c r="G43" s="326">
        <f t="shared" si="0"/>
        <v>1323768</v>
      </c>
      <c r="H43" s="220"/>
      <c r="I43" s="220"/>
    </row>
    <row r="44" spans="1:10" ht="9" customHeight="1">
      <c r="A44" s="319"/>
      <c r="B44" s="326"/>
      <c r="C44" s="329"/>
      <c r="D44" s="329"/>
      <c r="E44" s="329"/>
      <c r="F44" s="329"/>
      <c r="G44" s="329"/>
      <c r="I44" s="220"/>
      <c r="J44" s="220"/>
    </row>
    <row r="45" spans="1:7" ht="12.75">
      <c r="A45" s="334" t="s">
        <v>421</v>
      </c>
      <c r="B45" s="326"/>
      <c r="C45" s="329"/>
      <c r="D45" s="329"/>
      <c r="E45" s="329"/>
      <c r="F45" s="329"/>
      <c r="G45" s="329"/>
    </row>
    <row r="46" spans="1:7" ht="12.75">
      <c r="A46" s="292" t="s">
        <v>466</v>
      </c>
      <c r="B46" s="326">
        <v>847481</v>
      </c>
      <c r="C46" s="326">
        <v>258113</v>
      </c>
      <c r="D46" s="326">
        <v>50827</v>
      </c>
      <c r="E46" s="326">
        <v>538541</v>
      </c>
      <c r="F46" s="326">
        <v>0</v>
      </c>
      <c r="G46" s="335">
        <v>0</v>
      </c>
    </row>
    <row r="47" spans="1:9" ht="16.5" customHeight="1">
      <c r="A47" s="327" t="s">
        <v>482</v>
      </c>
      <c r="B47" s="328">
        <f>SUM(C47:F47)</f>
        <v>495</v>
      </c>
      <c r="C47" s="328"/>
      <c r="D47" s="328"/>
      <c r="E47" s="328">
        <v>495</v>
      </c>
      <c r="F47" s="326"/>
      <c r="G47" s="335"/>
      <c r="I47" s="220"/>
    </row>
    <row r="48" spans="1:7" ht="14.25" customHeight="1">
      <c r="A48" s="296" t="s">
        <v>498</v>
      </c>
      <c r="B48" s="328">
        <f>SUM(C48:F48)</f>
        <v>-2609</v>
      </c>
      <c r="C48" s="328"/>
      <c r="D48" s="328"/>
      <c r="E48" s="328">
        <v>-2609</v>
      </c>
      <c r="F48" s="326"/>
      <c r="G48" s="335"/>
    </row>
    <row r="49" spans="1:7" ht="12.75">
      <c r="A49" s="332" t="s">
        <v>4</v>
      </c>
      <c r="B49" s="326">
        <f>SUM(C49:F49)</f>
        <v>845367</v>
      </c>
      <c r="C49" s="326">
        <f>SUM(C46:C47)</f>
        <v>258113</v>
      </c>
      <c r="D49" s="326">
        <f>SUM(D46:D47)</f>
        <v>50827</v>
      </c>
      <c r="E49" s="326">
        <f>SUM(E46:E48)</f>
        <v>536427</v>
      </c>
      <c r="F49" s="326">
        <f>SUM(F46:F47)</f>
        <v>0</v>
      </c>
      <c r="G49" s="326">
        <v>0</v>
      </c>
    </row>
    <row r="50" spans="1:7" ht="6" customHeight="1">
      <c r="A50" s="336"/>
      <c r="B50" s="326"/>
      <c r="C50" s="329"/>
      <c r="D50" s="329"/>
      <c r="E50" s="329"/>
      <c r="F50" s="329"/>
      <c r="G50" s="329"/>
    </row>
    <row r="51" spans="1:7" ht="12.75">
      <c r="A51" s="334" t="s">
        <v>43</v>
      </c>
      <c r="B51" s="326">
        <f aca="true" t="shared" si="1" ref="B51:G51">SUM(B43,B49)</f>
        <v>2421857</v>
      </c>
      <c r="C51" s="326">
        <f t="shared" si="1"/>
        <v>1129748</v>
      </c>
      <c r="D51" s="326">
        <f t="shared" si="1"/>
        <v>237645</v>
      </c>
      <c r="E51" s="326">
        <f t="shared" si="1"/>
        <v>1054464</v>
      </c>
      <c r="F51" s="326">
        <f t="shared" si="1"/>
        <v>0</v>
      </c>
      <c r="G51" s="326">
        <f t="shared" si="1"/>
        <v>1323768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9.8515625" style="132" customWidth="1"/>
    <col min="2" max="2" width="12.140625" style="132" customWidth="1"/>
    <col min="3" max="3" width="11.8515625" style="132" customWidth="1"/>
    <col min="4" max="4" width="9.7109375" style="132" customWidth="1"/>
    <col min="5" max="16384" width="9.140625" style="132" customWidth="1"/>
  </cols>
  <sheetData>
    <row r="1" spans="1:4" ht="15">
      <c r="A1" s="366" t="s">
        <v>422</v>
      </c>
      <c r="B1" s="366"/>
      <c r="C1" s="366"/>
      <c r="D1" s="366"/>
    </row>
    <row r="2" spans="1:4" ht="15">
      <c r="A2" s="366" t="s">
        <v>465</v>
      </c>
      <c r="B2" s="366"/>
      <c r="C2" s="366"/>
      <c r="D2" s="366"/>
    </row>
    <row r="3" spans="1:4" ht="15">
      <c r="A3" s="286"/>
      <c r="B3" s="286"/>
      <c r="C3" s="286"/>
      <c r="D3" s="286"/>
    </row>
    <row r="4" ht="12.75">
      <c r="D4" s="193" t="s">
        <v>0</v>
      </c>
    </row>
    <row r="5" spans="1:4" ht="27" customHeight="1" thickBot="1">
      <c r="A5" s="337" t="s">
        <v>1</v>
      </c>
      <c r="B5" s="337" t="s">
        <v>277</v>
      </c>
      <c r="C5" s="338" t="s">
        <v>423</v>
      </c>
      <c r="D5" s="339" t="s">
        <v>4</v>
      </c>
    </row>
    <row r="6" spans="1:4" ht="13.5" thickTop="1">
      <c r="A6" s="292" t="s">
        <v>466</v>
      </c>
      <c r="B6" s="340">
        <v>1523037</v>
      </c>
      <c r="C6" s="340">
        <v>76067</v>
      </c>
      <c r="D6" s="341">
        <v>1599104</v>
      </c>
    </row>
    <row r="7" spans="1:4" ht="12.75">
      <c r="A7" s="296" t="s">
        <v>477</v>
      </c>
      <c r="B7" s="340"/>
      <c r="C7" s="299">
        <v>-3131</v>
      </c>
      <c r="D7" s="342">
        <f aca="true" t="shared" si="0" ref="D7:D18">SUM(B7:C7)</f>
        <v>-3131</v>
      </c>
    </row>
    <row r="8" spans="1:4" ht="12.75">
      <c r="A8" s="296" t="s">
        <v>478</v>
      </c>
      <c r="B8" s="340"/>
      <c r="C8" s="299">
        <v>-1120</v>
      </c>
      <c r="D8" s="342">
        <f t="shared" si="0"/>
        <v>-1120</v>
      </c>
    </row>
    <row r="9" spans="1:4" ht="12.75">
      <c r="A9" s="296" t="s">
        <v>479</v>
      </c>
      <c r="B9" s="340"/>
      <c r="C9" s="299">
        <v>1780</v>
      </c>
      <c r="D9" s="342">
        <f t="shared" si="0"/>
        <v>1780</v>
      </c>
    </row>
    <row r="10" spans="1:4" ht="12.75">
      <c r="A10" s="296" t="s">
        <v>480</v>
      </c>
      <c r="B10" s="340"/>
      <c r="C10" s="299">
        <v>-495</v>
      </c>
      <c r="D10" s="342">
        <f t="shared" si="0"/>
        <v>-495</v>
      </c>
    </row>
    <row r="11" spans="1:4" ht="12.75">
      <c r="A11" s="296" t="s">
        <v>471</v>
      </c>
      <c r="B11" s="340"/>
      <c r="C11" s="297">
        <v>1557</v>
      </c>
      <c r="D11" s="342">
        <f t="shared" si="0"/>
        <v>1557</v>
      </c>
    </row>
    <row r="12" spans="1:4" ht="12.75">
      <c r="A12" s="296" t="s">
        <v>441</v>
      </c>
      <c r="B12" s="340"/>
      <c r="C12" s="297">
        <v>246</v>
      </c>
      <c r="D12" s="342">
        <f t="shared" si="0"/>
        <v>246</v>
      </c>
    </row>
    <row r="13" spans="1:4" ht="12.75">
      <c r="A13" s="296" t="s">
        <v>472</v>
      </c>
      <c r="B13" s="340"/>
      <c r="C13" s="297">
        <v>-3455</v>
      </c>
      <c r="D13" s="342">
        <f t="shared" si="0"/>
        <v>-3455</v>
      </c>
    </row>
    <row r="14" spans="1:4" ht="12.75">
      <c r="A14" s="296" t="s">
        <v>473</v>
      </c>
      <c r="B14" s="340"/>
      <c r="C14" s="297">
        <v>5916</v>
      </c>
      <c r="D14" s="342">
        <f t="shared" si="0"/>
        <v>5916</v>
      </c>
    </row>
    <row r="15" spans="1:4" ht="12.75">
      <c r="A15" s="296" t="s">
        <v>474</v>
      </c>
      <c r="B15" s="340"/>
      <c r="C15" s="297">
        <v>3179</v>
      </c>
      <c r="D15" s="342">
        <f t="shared" si="0"/>
        <v>3179</v>
      </c>
    </row>
    <row r="16" spans="1:4" ht="12.75">
      <c r="A16" s="296" t="s">
        <v>475</v>
      </c>
      <c r="B16" s="340"/>
      <c r="C16" s="297">
        <v>2790</v>
      </c>
      <c r="D16" s="342">
        <f t="shared" si="0"/>
        <v>2790</v>
      </c>
    </row>
    <row r="17" spans="1:4" ht="12.75">
      <c r="A17" s="296" t="s">
        <v>490</v>
      </c>
      <c r="B17" s="342">
        <v>-2000</v>
      </c>
      <c r="C17" s="299">
        <v>1</v>
      </c>
      <c r="D17" s="342">
        <f t="shared" si="0"/>
        <v>-1999</v>
      </c>
    </row>
    <row r="18" spans="1:4" ht="12.75" customHeight="1">
      <c r="A18" s="296"/>
      <c r="B18" s="340"/>
      <c r="C18" s="299"/>
      <c r="D18" s="342">
        <f t="shared" si="0"/>
        <v>0</v>
      </c>
    </row>
    <row r="19" spans="1:4" ht="12.75">
      <c r="A19" s="343" t="s">
        <v>4</v>
      </c>
      <c r="B19" s="304">
        <f>SUM(B6:B18)</f>
        <v>1521037</v>
      </c>
      <c r="C19" s="304">
        <f>SUM(C6:C18)</f>
        <v>83335</v>
      </c>
      <c r="D19" s="304">
        <f>SUM(D6:D18)</f>
        <v>1604372</v>
      </c>
    </row>
    <row r="20" ht="12.75">
      <c r="A20" s="344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74"/>
  <sheetViews>
    <sheetView tabSelected="1" zoomScaleSheetLayoutView="98" zoomScalePageLayoutView="106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57421875" style="0" bestFit="1" customWidth="1"/>
    <col min="6" max="6" width="9.421875" style="0" bestFit="1" customWidth="1"/>
    <col min="7" max="7" width="9.28125" style="0" bestFit="1" customWidth="1"/>
    <col min="8" max="8" width="10.7109375" style="0" bestFit="1" customWidth="1"/>
  </cols>
  <sheetData>
    <row r="1" spans="1:12" ht="15" customHeight="1">
      <c r="A1" s="386" t="s">
        <v>252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8" ht="15" customHeight="1">
      <c r="A2" s="94"/>
      <c r="B2" s="94"/>
      <c r="C2" s="94"/>
      <c r="D2" s="94"/>
      <c r="E2" s="94"/>
      <c r="F2" s="94"/>
      <c r="G2" s="94"/>
      <c r="H2" s="94"/>
    </row>
    <row r="3" spans="1:12" ht="15" customHeight="1">
      <c r="A3" s="94"/>
      <c r="B3" s="94"/>
      <c r="C3" s="94"/>
      <c r="D3" s="382" t="s">
        <v>499</v>
      </c>
      <c r="E3" s="382"/>
      <c r="F3" s="382"/>
      <c r="G3" s="382"/>
      <c r="H3" s="382"/>
      <c r="I3" s="382"/>
      <c r="J3" s="382"/>
      <c r="K3" s="382"/>
      <c r="L3" s="382"/>
    </row>
    <row r="4" spans="11:12" ht="12.75">
      <c r="K4" s="406" t="s">
        <v>0</v>
      </c>
      <c r="L4" s="406"/>
    </row>
    <row r="5" spans="1:12" ht="15.75" customHeight="1">
      <c r="A5" s="387" t="s">
        <v>1</v>
      </c>
      <c r="B5" s="388"/>
      <c r="C5" s="388"/>
      <c r="D5" s="389"/>
      <c r="E5" s="377" t="s">
        <v>440</v>
      </c>
      <c r="F5" s="378"/>
      <c r="G5" s="378"/>
      <c r="H5" s="379"/>
      <c r="I5" s="377" t="s">
        <v>384</v>
      </c>
      <c r="J5" s="378"/>
      <c r="K5" s="378"/>
      <c r="L5" s="379"/>
    </row>
    <row r="6" spans="1:12" ht="13.5" customHeight="1">
      <c r="A6" s="390"/>
      <c r="B6" s="391"/>
      <c r="C6" s="391"/>
      <c r="D6" s="392"/>
      <c r="E6" s="372" t="s">
        <v>466</v>
      </c>
      <c r="F6" s="373"/>
      <c r="G6" s="373"/>
      <c r="H6" s="374"/>
      <c r="I6" s="372"/>
      <c r="J6" s="373"/>
      <c r="K6" s="373"/>
      <c r="L6" s="374"/>
    </row>
    <row r="7" spans="1:12" ht="25.5">
      <c r="A7" s="390"/>
      <c r="B7" s="391"/>
      <c r="C7" s="391"/>
      <c r="D7" s="392"/>
      <c r="E7" s="2" t="s">
        <v>2</v>
      </c>
      <c r="F7" s="2" t="s">
        <v>3</v>
      </c>
      <c r="G7" s="2" t="s">
        <v>38</v>
      </c>
      <c r="H7" s="379" t="s">
        <v>4</v>
      </c>
      <c r="I7" s="2" t="s">
        <v>2</v>
      </c>
      <c r="J7" s="2" t="s">
        <v>3</v>
      </c>
      <c r="K7" s="2" t="s">
        <v>38</v>
      </c>
      <c r="L7" s="379" t="s">
        <v>4</v>
      </c>
    </row>
    <row r="8" spans="1:12" ht="13.5" customHeight="1" thickBot="1">
      <c r="A8" s="393"/>
      <c r="B8" s="394"/>
      <c r="C8" s="394"/>
      <c r="D8" s="395"/>
      <c r="E8" s="381" t="s">
        <v>5</v>
      </c>
      <c r="F8" s="381"/>
      <c r="G8" s="381"/>
      <c r="H8" s="380"/>
      <c r="I8" s="381" t="s">
        <v>5</v>
      </c>
      <c r="J8" s="381"/>
      <c r="K8" s="381"/>
      <c r="L8" s="380"/>
    </row>
    <row r="9" spans="1:12" ht="13.5" thickTop="1">
      <c r="A9" s="375" t="s">
        <v>164</v>
      </c>
      <c r="B9" s="376"/>
      <c r="C9" s="376"/>
      <c r="D9" s="376"/>
      <c r="E9" s="105">
        <f>SUM(E10,E17:E18)</f>
        <v>589234</v>
      </c>
      <c r="F9" s="105">
        <f>SUM(F10,F17:F18)</f>
        <v>67649</v>
      </c>
      <c r="G9" s="105">
        <f>SUM(G10,G17:G18)</f>
        <v>46950</v>
      </c>
      <c r="H9" s="111">
        <f>SUM(E9:G9)</f>
        <v>703833</v>
      </c>
      <c r="I9" s="105">
        <f>SUM(I10,I17:I18)</f>
        <v>599522</v>
      </c>
      <c r="J9" s="105">
        <f>SUM(J10,J17:J18)</f>
        <v>67649</v>
      </c>
      <c r="K9" s="105">
        <f>SUM(K10,K17:K18)</f>
        <v>46950</v>
      </c>
      <c r="L9" s="111">
        <f>SUM(I9:K9)</f>
        <v>714121</v>
      </c>
    </row>
    <row r="10" spans="1:12" ht="12.75">
      <c r="A10" s="112"/>
      <c r="B10" s="385" t="s">
        <v>48</v>
      </c>
      <c r="C10" s="385"/>
      <c r="D10" s="385"/>
      <c r="E10" s="108">
        <f>SUM(E11:E16)</f>
        <v>532215</v>
      </c>
      <c r="F10" s="108">
        <f>SUM(F11:F16)</f>
        <v>0</v>
      </c>
      <c r="G10" s="108">
        <f>SUM(G11:G16)</f>
        <v>0</v>
      </c>
      <c r="H10" s="113">
        <f>SUM(E10:G10)</f>
        <v>532215</v>
      </c>
      <c r="I10" s="108">
        <f>SUM(I11:I16)</f>
        <v>542503</v>
      </c>
      <c r="J10" s="108">
        <f>SUM(J11:J16)</f>
        <v>0</v>
      </c>
      <c r="K10" s="108">
        <f>SUM(K11:K16)</f>
        <v>0</v>
      </c>
      <c r="L10" s="113">
        <f>SUM(I10:K10)</f>
        <v>542503</v>
      </c>
    </row>
    <row r="11" spans="1:12" ht="12.75">
      <c r="A11" s="112"/>
      <c r="B11" s="107"/>
      <c r="C11" s="385" t="s">
        <v>49</v>
      </c>
      <c r="D11" s="385"/>
      <c r="E11" s="104">
        <v>107078</v>
      </c>
      <c r="F11" s="104"/>
      <c r="G11" s="104"/>
      <c r="H11" s="113">
        <f>SUM(E11:G11)</f>
        <v>107078</v>
      </c>
      <c r="I11" s="104">
        <v>107483</v>
      </c>
      <c r="J11" s="104"/>
      <c r="K11" s="104"/>
      <c r="L11" s="113">
        <f>SUM(I11:K11)</f>
        <v>107483</v>
      </c>
    </row>
    <row r="12" spans="1:12" ht="12.75">
      <c r="A12" s="112"/>
      <c r="B12" s="107"/>
      <c r="C12" s="385" t="s">
        <v>50</v>
      </c>
      <c r="D12" s="385"/>
      <c r="E12" s="104">
        <v>220521</v>
      </c>
      <c r="F12" s="104"/>
      <c r="G12" s="104"/>
      <c r="H12" s="113">
        <f aca="true" t="shared" si="0" ref="H12:H52">SUM(E12:G12)</f>
        <v>220521</v>
      </c>
      <c r="I12" s="104">
        <v>220521</v>
      </c>
      <c r="J12" s="104"/>
      <c r="K12" s="104"/>
      <c r="L12" s="113">
        <f aca="true" t="shared" si="1" ref="L12:L52">SUM(I12:K12)</f>
        <v>220521</v>
      </c>
    </row>
    <row r="13" spans="1:12" ht="12.75">
      <c r="A13" s="112"/>
      <c r="B13" s="107"/>
      <c r="C13" s="396" t="s">
        <v>117</v>
      </c>
      <c r="D13" s="385"/>
      <c r="E13" s="104">
        <v>179447</v>
      </c>
      <c r="F13" s="104"/>
      <c r="G13" s="104"/>
      <c r="H13" s="113">
        <f t="shared" si="0"/>
        <v>179447</v>
      </c>
      <c r="I13" s="104">
        <v>183518</v>
      </c>
      <c r="J13" s="104"/>
      <c r="K13" s="104"/>
      <c r="L13" s="113">
        <f t="shared" si="1"/>
        <v>183518</v>
      </c>
    </row>
    <row r="14" spans="1:12" ht="12.75">
      <c r="A14" s="112"/>
      <c r="B14" s="107"/>
      <c r="C14" s="385" t="s">
        <v>51</v>
      </c>
      <c r="D14" s="385"/>
      <c r="E14" s="104">
        <v>16191</v>
      </c>
      <c r="F14" s="104"/>
      <c r="G14" s="104"/>
      <c r="H14" s="113">
        <f t="shared" si="0"/>
        <v>16191</v>
      </c>
      <c r="I14" s="104">
        <v>16438</v>
      </c>
      <c r="J14" s="104"/>
      <c r="K14" s="104"/>
      <c r="L14" s="113">
        <f t="shared" si="1"/>
        <v>16438</v>
      </c>
    </row>
    <row r="15" spans="1:12" ht="12.75">
      <c r="A15" s="112"/>
      <c r="B15" s="107"/>
      <c r="C15" s="396" t="s">
        <v>118</v>
      </c>
      <c r="D15" s="385"/>
      <c r="E15" s="104">
        <v>3569</v>
      </c>
      <c r="F15" s="104"/>
      <c r="G15" s="104"/>
      <c r="H15" s="113">
        <f t="shared" si="0"/>
        <v>3569</v>
      </c>
      <c r="I15" s="104">
        <v>9134</v>
      </c>
      <c r="J15" s="104"/>
      <c r="K15" s="104"/>
      <c r="L15" s="113">
        <f t="shared" si="1"/>
        <v>9134</v>
      </c>
    </row>
    <row r="16" spans="1:12" ht="12.75">
      <c r="A16" s="112"/>
      <c r="B16" s="107"/>
      <c r="C16" s="396" t="s">
        <v>119</v>
      </c>
      <c r="D16" s="385"/>
      <c r="E16" s="104">
        <v>5409</v>
      </c>
      <c r="F16" s="104"/>
      <c r="G16" s="104"/>
      <c r="H16" s="113">
        <f t="shared" si="0"/>
        <v>5409</v>
      </c>
      <c r="I16" s="104">
        <v>5409</v>
      </c>
      <c r="J16" s="104"/>
      <c r="K16" s="104"/>
      <c r="L16" s="113">
        <f t="shared" si="1"/>
        <v>5409</v>
      </c>
    </row>
    <row r="17" spans="1:12" ht="12.75">
      <c r="A17" s="112"/>
      <c r="B17" s="142" t="s">
        <v>207</v>
      </c>
      <c r="C17" s="142"/>
      <c r="D17" s="107"/>
      <c r="E17" s="104">
        <v>9255</v>
      </c>
      <c r="F17" s="104"/>
      <c r="G17" s="104"/>
      <c r="H17" s="113">
        <f t="shared" si="0"/>
        <v>9255</v>
      </c>
      <c r="I17" s="104">
        <v>9255</v>
      </c>
      <c r="J17" s="104"/>
      <c r="K17" s="104"/>
      <c r="L17" s="113">
        <f t="shared" si="1"/>
        <v>9255</v>
      </c>
    </row>
    <row r="18" spans="1:12" ht="12.75">
      <c r="A18" s="112"/>
      <c r="B18" s="396" t="s">
        <v>52</v>
      </c>
      <c r="C18" s="385"/>
      <c r="D18" s="385"/>
      <c r="E18" s="108">
        <f>SUM(E19:E24)</f>
        <v>47764</v>
      </c>
      <c r="F18" s="108">
        <f>SUM(F19:F24)</f>
        <v>67649</v>
      </c>
      <c r="G18" s="108">
        <f>SUM(G19:G24)</f>
        <v>46950</v>
      </c>
      <c r="H18" s="114">
        <f t="shared" si="0"/>
        <v>162363</v>
      </c>
      <c r="I18" s="108">
        <f>SUM(I19:I24)</f>
        <v>47764</v>
      </c>
      <c r="J18" s="108">
        <f>SUM(J19:J24)</f>
        <v>67649</v>
      </c>
      <c r="K18" s="108">
        <f>SUM(K19:K24)</f>
        <v>46950</v>
      </c>
      <c r="L18" s="114">
        <f t="shared" si="1"/>
        <v>162363</v>
      </c>
    </row>
    <row r="19" spans="1:12" ht="12.75">
      <c r="A19" s="112"/>
      <c r="B19" s="107"/>
      <c r="C19" s="383" t="s">
        <v>53</v>
      </c>
      <c r="D19" s="384"/>
      <c r="E19" s="104"/>
      <c r="F19" s="104">
        <v>1730</v>
      </c>
      <c r="G19" s="104"/>
      <c r="H19" s="113">
        <f t="shared" si="0"/>
        <v>1730</v>
      </c>
      <c r="I19" s="104"/>
      <c r="J19" s="104">
        <v>1730</v>
      </c>
      <c r="K19" s="104"/>
      <c r="L19" s="113">
        <f t="shared" si="1"/>
        <v>1730</v>
      </c>
    </row>
    <row r="20" spans="1:12" ht="12.75">
      <c r="A20" s="112"/>
      <c r="B20" s="107"/>
      <c r="C20" s="407" t="s">
        <v>333</v>
      </c>
      <c r="D20" s="384"/>
      <c r="E20" s="104">
        <v>31247</v>
      </c>
      <c r="F20" s="104">
        <v>65919</v>
      </c>
      <c r="G20" s="104"/>
      <c r="H20" s="113">
        <f t="shared" si="0"/>
        <v>97166</v>
      </c>
      <c r="I20" s="104">
        <v>31247</v>
      </c>
      <c r="J20" s="104">
        <v>65919</v>
      </c>
      <c r="K20" s="104"/>
      <c r="L20" s="113">
        <f t="shared" si="1"/>
        <v>97166</v>
      </c>
    </row>
    <row r="21" spans="1:12" ht="12.75">
      <c r="A21" s="112"/>
      <c r="B21" s="107"/>
      <c r="C21" s="407" t="s">
        <v>192</v>
      </c>
      <c r="D21" s="384"/>
      <c r="E21" s="104"/>
      <c r="F21" s="104"/>
      <c r="G21" s="104">
        <v>42950</v>
      </c>
      <c r="H21" s="113">
        <f t="shared" si="0"/>
        <v>42950</v>
      </c>
      <c r="I21" s="104"/>
      <c r="J21" s="104"/>
      <c r="K21" s="104">
        <v>42950</v>
      </c>
      <c r="L21" s="113">
        <f t="shared" si="1"/>
        <v>42950</v>
      </c>
    </row>
    <row r="22" spans="1:12" ht="12.75">
      <c r="A22" s="112"/>
      <c r="B22" s="107"/>
      <c r="C22" s="160" t="s">
        <v>144</v>
      </c>
      <c r="D22" s="125"/>
      <c r="E22" s="104">
        <v>14317</v>
      </c>
      <c r="F22" s="104"/>
      <c r="G22" s="104"/>
      <c r="H22" s="113">
        <f t="shared" si="0"/>
        <v>14317</v>
      </c>
      <c r="I22" s="104">
        <v>14317</v>
      </c>
      <c r="J22" s="104"/>
      <c r="K22" s="104"/>
      <c r="L22" s="113">
        <f t="shared" si="1"/>
        <v>14317</v>
      </c>
    </row>
    <row r="23" spans="1:12" ht="12.75">
      <c r="A23" s="112"/>
      <c r="B23" s="107"/>
      <c r="C23" s="383" t="s">
        <v>54</v>
      </c>
      <c r="D23" s="384"/>
      <c r="E23" s="104"/>
      <c r="F23" s="104"/>
      <c r="G23" s="104">
        <v>4000</v>
      </c>
      <c r="H23" s="113">
        <f t="shared" si="0"/>
        <v>4000</v>
      </c>
      <c r="I23" s="104"/>
      <c r="J23" s="104"/>
      <c r="K23" s="104">
        <v>4000</v>
      </c>
      <c r="L23" s="113">
        <f t="shared" si="1"/>
        <v>4000</v>
      </c>
    </row>
    <row r="24" spans="1:12" ht="13.5" customHeight="1">
      <c r="A24" s="112"/>
      <c r="B24" s="107"/>
      <c r="C24" s="164" t="s">
        <v>161</v>
      </c>
      <c r="D24" s="125"/>
      <c r="E24" s="104">
        <v>2200</v>
      </c>
      <c r="F24" s="104"/>
      <c r="G24" s="104"/>
      <c r="H24" s="113">
        <f t="shared" si="0"/>
        <v>2200</v>
      </c>
      <c r="I24" s="104">
        <v>2200</v>
      </c>
      <c r="J24" s="104"/>
      <c r="K24" s="104"/>
      <c r="L24" s="113">
        <f t="shared" si="1"/>
        <v>2200</v>
      </c>
    </row>
    <row r="25" spans="1:12" ht="12.75">
      <c r="A25" s="375" t="s">
        <v>55</v>
      </c>
      <c r="B25" s="376"/>
      <c r="C25" s="376"/>
      <c r="D25" s="376"/>
      <c r="E25" s="105">
        <f>SUM(E26:E27)</f>
        <v>0</v>
      </c>
      <c r="F25" s="105">
        <f>SUM(F26:F27)</f>
        <v>3026324</v>
      </c>
      <c r="G25" s="105">
        <f>SUM(G26:G27)</f>
        <v>0</v>
      </c>
      <c r="H25" s="111">
        <f t="shared" si="0"/>
        <v>3026324</v>
      </c>
      <c r="I25" s="105">
        <f>SUM(I26:I27)</f>
        <v>0</v>
      </c>
      <c r="J25" s="105">
        <f>SUM(J26:J27)</f>
        <v>3026324</v>
      </c>
      <c r="K25" s="105">
        <f>SUM(K26:K27)</f>
        <v>0</v>
      </c>
      <c r="L25" s="111">
        <f t="shared" si="1"/>
        <v>3026324</v>
      </c>
    </row>
    <row r="26" spans="1:12" ht="12.75">
      <c r="A26" s="121"/>
      <c r="B26" s="107" t="s">
        <v>108</v>
      </c>
      <c r="C26" s="142" t="s">
        <v>109</v>
      </c>
      <c r="D26" s="126"/>
      <c r="E26" s="105"/>
      <c r="F26" s="104">
        <v>1019</v>
      </c>
      <c r="G26" s="105"/>
      <c r="H26" s="113">
        <f t="shared" si="0"/>
        <v>1019</v>
      </c>
      <c r="I26" s="105"/>
      <c r="J26" s="104">
        <v>1019</v>
      </c>
      <c r="K26" s="105"/>
      <c r="L26" s="113">
        <f t="shared" si="1"/>
        <v>1019</v>
      </c>
    </row>
    <row r="27" spans="1:12" ht="12.75">
      <c r="A27" s="112"/>
      <c r="B27" s="142" t="s">
        <v>120</v>
      </c>
      <c r="C27" s="142" t="s">
        <v>121</v>
      </c>
      <c r="D27" s="126"/>
      <c r="E27" s="104"/>
      <c r="F27" s="104">
        <v>3025305</v>
      </c>
      <c r="G27" s="104"/>
      <c r="H27" s="113">
        <f t="shared" si="0"/>
        <v>3025305</v>
      </c>
      <c r="I27" s="104"/>
      <c r="J27" s="104">
        <f>'Felhalm. bevétel'!F10</f>
        <v>3025305</v>
      </c>
      <c r="K27" s="104"/>
      <c r="L27" s="113">
        <f t="shared" si="1"/>
        <v>3025305</v>
      </c>
    </row>
    <row r="28" spans="1:12" ht="12.75">
      <c r="A28" s="375" t="s">
        <v>56</v>
      </c>
      <c r="B28" s="376"/>
      <c r="C28" s="376"/>
      <c r="D28" s="376"/>
      <c r="E28" s="105">
        <f>SUM(E29:E30,E36)</f>
        <v>1083000</v>
      </c>
      <c r="F28" s="105">
        <f>SUM(F29:F30,F36)</f>
        <v>0</v>
      </c>
      <c r="G28" s="105">
        <f>SUM(G29:G30,G36)</f>
        <v>400</v>
      </c>
      <c r="H28" s="111">
        <f t="shared" si="0"/>
        <v>1083400</v>
      </c>
      <c r="I28" s="105">
        <f>SUM(I29:I30,I36)</f>
        <v>1083000</v>
      </c>
      <c r="J28" s="105">
        <f>SUM(J29:J30,J36)</f>
        <v>0</v>
      </c>
      <c r="K28" s="105">
        <f>SUM(K29:K30,K36)</f>
        <v>400</v>
      </c>
      <c r="L28" s="111">
        <f t="shared" si="1"/>
        <v>1083400</v>
      </c>
    </row>
    <row r="29" spans="1:12" ht="12.75">
      <c r="A29" s="112"/>
      <c r="B29" s="396" t="s">
        <v>271</v>
      </c>
      <c r="C29" s="385"/>
      <c r="D29" s="385">
        <v>0</v>
      </c>
      <c r="E29" s="108">
        <v>113000</v>
      </c>
      <c r="F29" s="108"/>
      <c r="G29" s="108"/>
      <c r="H29" s="114">
        <f t="shared" si="0"/>
        <v>113000</v>
      </c>
      <c r="I29" s="108">
        <v>113000</v>
      </c>
      <c r="J29" s="108"/>
      <c r="K29" s="108"/>
      <c r="L29" s="114">
        <f t="shared" si="1"/>
        <v>113000</v>
      </c>
    </row>
    <row r="30" spans="1:12" ht="12.75">
      <c r="A30" s="112"/>
      <c r="B30" s="385" t="s">
        <v>57</v>
      </c>
      <c r="C30" s="385"/>
      <c r="D30" s="385"/>
      <c r="E30" s="105">
        <f>SUM(E31:E35)</f>
        <v>967000</v>
      </c>
      <c r="F30" s="105">
        <f>SUM(F31:F35)</f>
        <v>0</v>
      </c>
      <c r="G30" s="105">
        <f>SUM(G31:G35)</f>
        <v>0</v>
      </c>
      <c r="H30" s="111">
        <f t="shared" si="0"/>
        <v>967000</v>
      </c>
      <c r="I30" s="105">
        <f>SUM(I31:I35)</f>
        <v>967000</v>
      </c>
      <c r="J30" s="105">
        <f>SUM(J31:J35)</f>
        <v>0</v>
      </c>
      <c r="K30" s="105">
        <f>SUM(K31:K35)</f>
        <v>0</v>
      </c>
      <c r="L30" s="111">
        <f t="shared" si="1"/>
        <v>967000</v>
      </c>
    </row>
    <row r="31" spans="1:12" ht="12.75">
      <c r="A31" s="112"/>
      <c r="B31" s="106"/>
      <c r="C31" s="385" t="s">
        <v>105</v>
      </c>
      <c r="D31" s="385"/>
      <c r="E31" s="104">
        <v>900000</v>
      </c>
      <c r="F31" s="104"/>
      <c r="G31" s="104"/>
      <c r="H31" s="113">
        <f t="shared" si="0"/>
        <v>900000</v>
      </c>
      <c r="I31" s="104">
        <v>900000</v>
      </c>
      <c r="J31" s="104"/>
      <c r="K31" s="104"/>
      <c r="L31" s="113">
        <f t="shared" si="1"/>
        <v>900000</v>
      </c>
    </row>
    <row r="32" spans="1:12" ht="12.75">
      <c r="A32" s="112"/>
      <c r="B32" s="106"/>
      <c r="C32" s="396" t="s">
        <v>58</v>
      </c>
      <c r="D32" s="396"/>
      <c r="E32" s="104">
        <v>0</v>
      </c>
      <c r="F32" s="104"/>
      <c r="G32" s="104"/>
      <c r="H32" s="113">
        <f t="shared" si="0"/>
        <v>0</v>
      </c>
      <c r="I32" s="104">
        <v>0</v>
      </c>
      <c r="J32" s="104"/>
      <c r="K32" s="104"/>
      <c r="L32" s="113">
        <f t="shared" si="1"/>
        <v>0</v>
      </c>
    </row>
    <row r="33" spans="1:12" ht="12.75">
      <c r="A33" s="112"/>
      <c r="B33" s="106"/>
      <c r="C33" s="396" t="s">
        <v>59</v>
      </c>
      <c r="D33" s="396"/>
      <c r="E33" s="104">
        <v>0</v>
      </c>
      <c r="F33" s="104"/>
      <c r="G33" s="104"/>
      <c r="H33" s="113">
        <f t="shared" si="0"/>
        <v>0</v>
      </c>
      <c r="I33" s="104">
        <v>0</v>
      </c>
      <c r="J33" s="104"/>
      <c r="K33" s="104"/>
      <c r="L33" s="113">
        <f t="shared" si="1"/>
        <v>0</v>
      </c>
    </row>
    <row r="34" spans="1:12" ht="12.75">
      <c r="A34" s="112"/>
      <c r="B34" s="106"/>
      <c r="C34" s="385" t="s">
        <v>60</v>
      </c>
      <c r="D34" s="385"/>
      <c r="E34" s="104">
        <v>45000</v>
      </c>
      <c r="F34" s="104"/>
      <c r="G34" s="104"/>
      <c r="H34" s="113">
        <f t="shared" si="0"/>
        <v>45000</v>
      </c>
      <c r="I34" s="104">
        <v>45000</v>
      </c>
      <c r="J34" s="104"/>
      <c r="K34" s="104"/>
      <c r="L34" s="113">
        <f t="shared" si="1"/>
        <v>45000</v>
      </c>
    </row>
    <row r="35" spans="1:12" ht="12.75">
      <c r="A35" s="112"/>
      <c r="B35" s="106"/>
      <c r="C35" s="396" t="s">
        <v>194</v>
      </c>
      <c r="D35" s="385"/>
      <c r="E35" s="104">
        <v>22000</v>
      </c>
      <c r="F35" s="104"/>
      <c r="G35" s="104"/>
      <c r="H35" s="113">
        <f t="shared" si="0"/>
        <v>22000</v>
      </c>
      <c r="I35" s="104">
        <v>22000</v>
      </c>
      <c r="J35" s="104"/>
      <c r="K35" s="104"/>
      <c r="L35" s="113">
        <f t="shared" si="1"/>
        <v>22000</v>
      </c>
    </row>
    <row r="36" spans="1:12" ht="12.75">
      <c r="A36" s="112"/>
      <c r="B36" s="396" t="s">
        <v>272</v>
      </c>
      <c r="C36" s="385"/>
      <c r="D36" s="385"/>
      <c r="E36" s="140">
        <v>3000</v>
      </c>
      <c r="F36" s="140"/>
      <c r="G36" s="140">
        <v>400</v>
      </c>
      <c r="H36" s="113">
        <f t="shared" si="0"/>
        <v>3400</v>
      </c>
      <c r="I36" s="140">
        <v>3000</v>
      </c>
      <c r="J36" s="140"/>
      <c r="K36" s="140">
        <v>400</v>
      </c>
      <c r="L36" s="113">
        <f t="shared" si="1"/>
        <v>3400</v>
      </c>
    </row>
    <row r="37" spans="1:12" ht="12.75">
      <c r="A37" s="375" t="s">
        <v>15</v>
      </c>
      <c r="B37" s="376"/>
      <c r="C37" s="376"/>
      <c r="D37" s="376"/>
      <c r="E37" s="105">
        <f>SUM(E38:E43)</f>
        <v>25527</v>
      </c>
      <c r="F37" s="105">
        <f>SUM(F38:F44)</f>
        <v>52906</v>
      </c>
      <c r="G37" s="105">
        <f>SUM(G38:G43)</f>
        <v>0</v>
      </c>
      <c r="H37" s="111">
        <f t="shared" si="0"/>
        <v>78433</v>
      </c>
      <c r="I37" s="105">
        <f>SUM(I38:I43)</f>
        <v>25527</v>
      </c>
      <c r="J37" s="105">
        <f>SUM(J38:J44)</f>
        <v>52906</v>
      </c>
      <c r="K37" s="105">
        <f>SUM(K38:K43)</f>
        <v>0</v>
      </c>
      <c r="L37" s="111">
        <f t="shared" si="1"/>
        <v>78433</v>
      </c>
    </row>
    <row r="38" spans="1:12" ht="12.75">
      <c r="A38" s="112"/>
      <c r="B38" s="396" t="s">
        <v>122</v>
      </c>
      <c r="C38" s="385"/>
      <c r="D38" s="385"/>
      <c r="E38" s="104"/>
      <c r="F38" s="104">
        <v>0</v>
      </c>
      <c r="G38" s="104"/>
      <c r="H38" s="113">
        <f t="shared" si="0"/>
        <v>0</v>
      </c>
      <c r="I38" s="104"/>
      <c r="J38" s="104">
        <v>0</v>
      </c>
      <c r="K38" s="104"/>
      <c r="L38" s="113">
        <f t="shared" si="1"/>
        <v>0</v>
      </c>
    </row>
    <row r="39" spans="1:12" ht="12.75">
      <c r="A39" s="112"/>
      <c r="B39" s="385" t="s">
        <v>106</v>
      </c>
      <c r="C39" s="385"/>
      <c r="D39" s="385"/>
      <c r="E39" s="104"/>
      <c r="F39" s="104">
        <v>20300</v>
      </c>
      <c r="G39" s="104"/>
      <c r="H39" s="113">
        <f t="shared" si="0"/>
        <v>20300</v>
      </c>
      <c r="I39" s="104"/>
      <c r="J39" s="104">
        <v>20300</v>
      </c>
      <c r="K39" s="104"/>
      <c r="L39" s="113">
        <f t="shared" si="1"/>
        <v>20300</v>
      </c>
    </row>
    <row r="40" spans="1:12" ht="12.75">
      <c r="A40" s="112"/>
      <c r="B40" s="385" t="s">
        <v>61</v>
      </c>
      <c r="C40" s="385"/>
      <c r="D40" s="385"/>
      <c r="E40" s="104"/>
      <c r="F40" s="104">
        <v>2390</v>
      </c>
      <c r="G40" s="104"/>
      <c r="H40" s="113">
        <f t="shared" si="0"/>
        <v>2390</v>
      </c>
      <c r="I40" s="104"/>
      <c r="J40" s="104">
        <v>2390</v>
      </c>
      <c r="K40" s="104"/>
      <c r="L40" s="113">
        <f t="shared" si="1"/>
        <v>2390</v>
      </c>
    </row>
    <row r="41" spans="1:12" ht="12.75">
      <c r="A41" s="112"/>
      <c r="B41" s="385" t="s">
        <v>107</v>
      </c>
      <c r="C41" s="385"/>
      <c r="D41" s="385"/>
      <c r="E41" s="104">
        <v>20100</v>
      </c>
      <c r="F41" s="104">
        <v>19031</v>
      </c>
      <c r="G41" s="104"/>
      <c r="H41" s="113">
        <f t="shared" si="0"/>
        <v>39131</v>
      </c>
      <c r="I41" s="104">
        <v>20100</v>
      </c>
      <c r="J41" s="104">
        <v>19031</v>
      </c>
      <c r="K41" s="104"/>
      <c r="L41" s="113">
        <f t="shared" si="1"/>
        <v>39131</v>
      </c>
    </row>
    <row r="42" spans="1:12" ht="12.75">
      <c r="A42" s="112"/>
      <c r="B42" s="385" t="s">
        <v>62</v>
      </c>
      <c r="C42" s="385"/>
      <c r="D42" s="385"/>
      <c r="E42" s="104"/>
      <c r="F42" s="104">
        <v>0</v>
      </c>
      <c r="G42" s="104"/>
      <c r="H42" s="113">
        <f t="shared" si="0"/>
        <v>0</v>
      </c>
      <c r="I42" s="104"/>
      <c r="J42" s="104">
        <v>0</v>
      </c>
      <c r="K42" s="104"/>
      <c r="L42" s="113">
        <f t="shared" si="1"/>
        <v>0</v>
      </c>
    </row>
    <row r="43" spans="1:12" ht="12.75">
      <c r="A43" s="112"/>
      <c r="B43" s="385" t="s">
        <v>63</v>
      </c>
      <c r="C43" s="385"/>
      <c r="D43" s="385"/>
      <c r="E43" s="140">
        <v>5427</v>
      </c>
      <c r="F43" s="140">
        <v>10833</v>
      </c>
      <c r="G43" s="140"/>
      <c r="H43" s="113">
        <f t="shared" si="0"/>
        <v>16260</v>
      </c>
      <c r="I43" s="140">
        <v>5427</v>
      </c>
      <c r="J43" s="140">
        <v>10833</v>
      </c>
      <c r="K43" s="140"/>
      <c r="L43" s="113">
        <f t="shared" si="1"/>
        <v>16260</v>
      </c>
    </row>
    <row r="44" spans="1:12" ht="12.75">
      <c r="A44" s="112"/>
      <c r="B44" s="107" t="s">
        <v>464</v>
      </c>
      <c r="C44" s="107"/>
      <c r="D44" s="107"/>
      <c r="E44" s="140"/>
      <c r="F44" s="140">
        <v>352</v>
      </c>
      <c r="G44" s="140"/>
      <c r="H44" s="113">
        <f t="shared" si="0"/>
        <v>352</v>
      </c>
      <c r="I44" s="140"/>
      <c r="J44" s="140">
        <v>352</v>
      </c>
      <c r="K44" s="140"/>
      <c r="L44" s="113">
        <f t="shared" si="1"/>
        <v>352</v>
      </c>
    </row>
    <row r="45" spans="1:12" ht="12.75">
      <c r="A45" s="375" t="s">
        <v>64</v>
      </c>
      <c r="B45" s="376"/>
      <c r="C45" s="376"/>
      <c r="D45" s="376"/>
      <c r="E45" s="105">
        <f>SUM(E46:E47)</f>
        <v>0</v>
      </c>
      <c r="F45" s="105">
        <f>SUM(F46:F47)</f>
        <v>3000</v>
      </c>
      <c r="G45" s="105">
        <f>SUM(G46:G47)</f>
        <v>0</v>
      </c>
      <c r="H45" s="111">
        <f t="shared" si="0"/>
        <v>3000</v>
      </c>
      <c r="I45" s="105">
        <f>SUM(I46:I47)</f>
        <v>0</v>
      </c>
      <c r="J45" s="105">
        <f>SUM(J46:J47)</f>
        <v>3000</v>
      </c>
      <c r="K45" s="105">
        <f>SUM(K46:K47)</f>
        <v>0</v>
      </c>
      <c r="L45" s="111">
        <f t="shared" si="1"/>
        <v>3000</v>
      </c>
    </row>
    <row r="46" spans="1:12" ht="12.75">
      <c r="A46" s="112"/>
      <c r="B46" s="396" t="s">
        <v>65</v>
      </c>
      <c r="C46" s="385"/>
      <c r="D46" s="385"/>
      <c r="E46" s="104"/>
      <c r="F46" s="104">
        <v>3000</v>
      </c>
      <c r="G46" s="104"/>
      <c r="H46" s="113">
        <f t="shared" si="0"/>
        <v>3000</v>
      </c>
      <c r="I46" s="104"/>
      <c r="J46" s="104">
        <v>3000</v>
      </c>
      <c r="K46" s="104"/>
      <c r="L46" s="113">
        <f t="shared" si="1"/>
        <v>3000</v>
      </c>
    </row>
    <row r="47" spans="1:12" ht="12.75">
      <c r="A47" s="112"/>
      <c r="B47" s="396" t="s">
        <v>66</v>
      </c>
      <c r="C47" s="385"/>
      <c r="D47" s="385"/>
      <c r="E47" s="104"/>
      <c r="F47" s="104">
        <v>0</v>
      </c>
      <c r="G47" s="104"/>
      <c r="H47" s="113">
        <f t="shared" si="0"/>
        <v>0</v>
      </c>
      <c r="I47" s="104"/>
      <c r="J47" s="104">
        <v>0</v>
      </c>
      <c r="K47" s="104"/>
      <c r="L47" s="113">
        <f t="shared" si="1"/>
        <v>0</v>
      </c>
    </row>
    <row r="48" spans="1:12" ht="12.75">
      <c r="A48" s="375" t="s">
        <v>110</v>
      </c>
      <c r="B48" s="376"/>
      <c r="C48" s="376"/>
      <c r="D48" s="376"/>
      <c r="E48" s="105">
        <f>SUM(E49)</f>
        <v>0</v>
      </c>
      <c r="F48" s="105">
        <f>SUM(F49)</f>
        <v>0</v>
      </c>
      <c r="G48" s="105">
        <f>SUM(G49)</f>
        <v>0</v>
      </c>
      <c r="H48" s="111">
        <f t="shared" si="0"/>
        <v>0</v>
      </c>
      <c r="I48" s="105">
        <f>SUM(I49)</f>
        <v>0</v>
      </c>
      <c r="J48" s="105">
        <f>SUM(J49)</f>
        <v>0</v>
      </c>
      <c r="K48" s="105">
        <f>SUM(K49)</f>
        <v>0</v>
      </c>
      <c r="L48" s="111">
        <f t="shared" si="1"/>
        <v>0</v>
      </c>
    </row>
    <row r="49" spans="1:12" ht="12.75">
      <c r="A49" s="112"/>
      <c r="B49" s="396" t="s">
        <v>165</v>
      </c>
      <c r="C49" s="396"/>
      <c r="D49" s="396"/>
      <c r="E49" s="104"/>
      <c r="F49" s="104">
        <v>0</v>
      </c>
      <c r="G49" s="104"/>
      <c r="H49" s="113">
        <f t="shared" si="0"/>
        <v>0</v>
      </c>
      <c r="I49" s="104"/>
      <c r="J49" s="104">
        <v>0</v>
      </c>
      <c r="K49" s="104"/>
      <c r="L49" s="113">
        <f t="shared" si="1"/>
        <v>0</v>
      </c>
    </row>
    <row r="50" spans="1:12" ht="12.75">
      <c r="A50" s="375" t="s">
        <v>67</v>
      </c>
      <c r="B50" s="376"/>
      <c r="C50" s="376"/>
      <c r="D50" s="376"/>
      <c r="E50" s="105">
        <f>SUM(E51:E52)</f>
        <v>0</v>
      </c>
      <c r="F50" s="105">
        <f>SUM(F51:F52)</f>
        <v>22544</v>
      </c>
      <c r="G50" s="105">
        <f>SUM(G51:G52)</f>
        <v>0</v>
      </c>
      <c r="H50" s="111">
        <f t="shared" si="0"/>
        <v>22544</v>
      </c>
      <c r="I50" s="105">
        <f>SUM(I51:I52)</f>
        <v>0</v>
      </c>
      <c r="J50" s="105">
        <f>SUM(J51:J52)</f>
        <v>22544</v>
      </c>
      <c r="K50" s="105">
        <f>SUM(K51:K52)</f>
        <v>0</v>
      </c>
      <c r="L50" s="111">
        <f t="shared" si="1"/>
        <v>22544</v>
      </c>
    </row>
    <row r="51" spans="1:12" ht="12.75">
      <c r="A51" s="112"/>
      <c r="B51" s="396" t="s">
        <v>341</v>
      </c>
      <c r="C51" s="385"/>
      <c r="D51" s="385"/>
      <c r="E51" s="104"/>
      <c r="F51" s="104">
        <v>10180</v>
      </c>
      <c r="G51" s="104"/>
      <c r="H51" s="113">
        <f t="shared" si="0"/>
        <v>10180</v>
      </c>
      <c r="I51" s="104"/>
      <c r="J51" s="104">
        <v>10180</v>
      </c>
      <c r="K51" s="104"/>
      <c r="L51" s="113">
        <f t="shared" si="1"/>
        <v>10180</v>
      </c>
    </row>
    <row r="52" spans="1:12" ht="12.75">
      <c r="A52" s="112"/>
      <c r="B52" s="396" t="s">
        <v>123</v>
      </c>
      <c r="C52" s="385"/>
      <c r="D52" s="385"/>
      <c r="E52" s="104"/>
      <c r="F52" s="140">
        <v>12364</v>
      </c>
      <c r="G52" s="104"/>
      <c r="H52" s="113">
        <f t="shared" si="0"/>
        <v>12364</v>
      </c>
      <c r="I52" s="104"/>
      <c r="J52" s="140">
        <v>12364</v>
      </c>
      <c r="K52" s="104"/>
      <c r="L52" s="113">
        <f t="shared" si="1"/>
        <v>12364</v>
      </c>
    </row>
    <row r="53" spans="1:12" ht="12.75">
      <c r="A53" s="273"/>
      <c r="H53" s="150"/>
      <c r="L53" s="150"/>
    </row>
    <row r="54" spans="1:12" ht="12.75">
      <c r="A54" s="121" t="s">
        <v>124</v>
      </c>
      <c r="B54" s="403" t="s">
        <v>125</v>
      </c>
      <c r="C54" s="404"/>
      <c r="D54" s="405"/>
      <c r="E54" s="108">
        <f>SUM(E9,E28,E37,E48)</f>
        <v>1697761</v>
      </c>
      <c r="F54" s="108">
        <f>SUM(F9,F28,F37,F48)</f>
        <v>120555</v>
      </c>
      <c r="G54" s="108">
        <f>SUM(G9,G28,G37,G48)</f>
        <v>47350</v>
      </c>
      <c r="H54" s="114">
        <f>SUM(E54:G54)</f>
        <v>1865666</v>
      </c>
      <c r="I54" s="108">
        <f>SUM(I9,I28,I37,I48)</f>
        <v>1708049</v>
      </c>
      <c r="J54" s="108">
        <f>SUM(J9,J28,J37,J48)</f>
        <v>120555</v>
      </c>
      <c r="K54" s="108">
        <f>SUM(K9,K28,K37,K48)</f>
        <v>47350</v>
      </c>
      <c r="L54" s="114">
        <f>SUM(I54:K54)</f>
        <v>1875954</v>
      </c>
    </row>
    <row r="55" spans="1:12" ht="12.75">
      <c r="A55" s="121" t="s">
        <v>42</v>
      </c>
      <c r="B55" s="403" t="s">
        <v>126</v>
      </c>
      <c r="C55" s="404"/>
      <c r="D55" s="405"/>
      <c r="E55" s="108">
        <f>SUM(E25,E45,E50)</f>
        <v>0</v>
      </c>
      <c r="F55" s="108">
        <f>SUM(F25,F45,F50)</f>
        <v>3051868</v>
      </c>
      <c r="G55" s="108">
        <f>SUM(G25,G45,G50)</f>
        <v>0</v>
      </c>
      <c r="H55" s="114">
        <f>SUM(E55:G55)</f>
        <v>3051868</v>
      </c>
      <c r="I55" s="108">
        <f>SUM(I25,I45,I50)</f>
        <v>0</v>
      </c>
      <c r="J55" s="108">
        <f>SUM(J25,J45,J50)</f>
        <v>3051868</v>
      </c>
      <c r="K55" s="108">
        <f>SUM(K25,K45,K50)</f>
        <v>0</v>
      </c>
      <c r="L55" s="114">
        <f>SUM(I55:K55)</f>
        <v>3051868</v>
      </c>
    </row>
    <row r="56" spans="1:12" ht="12.75">
      <c r="A56" s="375" t="s">
        <v>127</v>
      </c>
      <c r="B56" s="376"/>
      <c r="C56" s="376"/>
      <c r="D56" s="376"/>
      <c r="E56" s="105">
        <f>SUM(E54:E55)</f>
        <v>1697761</v>
      </c>
      <c r="F56" s="105">
        <f>SUM(F54:F55)</f>
        <v>3172423</v>
      </c>
      <c r="G56" s="105">
        <f>SUM(G54:G55)</f>
        <v>47350</v>
      </c>
      <c r="H56" s="111">
        <f>SUM(E56:G56)</f>
        <v>4917534</v>
      </c>
      <c r="I56" s="105">
        <f>SUM(I54:I55)</f>
        <v>1708049</v>
      </c>
      <c r="J56" s="105">
        <f>SUM(J54:J55)</f>
        <v>3172423</v>
      </c>
      <c r="K56" s="105">
        <f>SUM(K54:K55)</f>
        <v>47350</v>
      </c>
      <c r="L56" s="111">
        <f>SUM(I56:K56)</f>
        <v>4927822</v>
      </c>
    </row>
    <row r="57" spans="1:12" ht="12.75">
      <c r="A57" s="112"/>
      <c r="B57" s="107"/>
      <c r="C57" s="107"/>
      <c r="D57" s="107"/>
      <c r="E57" s="104"/>
      <c r="F57" s="104"/>
      <c r="G57" s="104"/>
      <c r="H57" s="113"/>
      <c r="I57" s="104"/>
      <c r="J57" s="104"/>
      <c r="K57" s="104"/>
      <c r="L57" s="113"/>
    </row>
    <row r="58" spans="1:12" ht="12.75">
      <c r="A58" s="375" t="s">
        <v>20</v>
      </c>
      <c r="B58" s="376"/>
      <c r="C58" s="376"/>
      <c r="D58" s="376"/>
      <c r="H58" s="149"/>
      <c r="L58" s="149"/>
    </row>
    <row r="59" spans="1:12" ht="12.75">
      <c r="A59" s="112"/>
      <c r="B59" s="396" t="s">
        <v>166</v>
      </c>
      <c r="C59" s="385"/>
      <c r="D59" s="385"/>
      <c r="E59" s="104"/>
      <c r="F59" s="106"/>
      <c r="G59" s="106"/>
      <c r="H59" s="113">
        <v>0</v>
      </c>
      <c r="I59" s="104"/>
      <c r="J59" s="106"/>
      <c r="K59" s="106"/>
      <c r="L59" s="113">
        <v>0</v>
      </c>
    </row>
    <row r="60" spans="1:12" ht="12.75">
      <c r="A60" s="112"/>
      <c r="B60" s="106"/>
      <c r="C60" s="396" t="s">
        <v>68</v>
      </c>
      <c r="D60" s="385"/>
      <c r="E60" s="108">
        <f>SUM(E61)</f>
        <v>0</v>
      </c>
      <c r="F60" s="108">
        <f>SUM(F61)</f>
        <v>1367969</v>
      </c>
      <c r="G60" s="108">
        <f>SUM(G61)</f>
        <v>0</v>
      </c>
      <c r="H60" s="113">
        <f aca="true" t="shared" si="2" ref="H60:H67">SUM(E60:G60)</f>
        <v>1367969</v>
      </c>
      <c r="I60" s="108">
        <f>SUM(I61)</f>
        <v>0</v>
      </c>
      <c r="J60" s="108">
        <f>SUM(J61)</f>
        <v>1367969</v>
      </c>
      <c r="K60" s="108">
        <f>SUM(K61)</f>
        <v>0</v>
      </c>
      <c r="L60" s="113">
        <f aca="true" t="shared" si="3" ref="L60:L67">SUM(I60:K60)</f>
        <v>1367969</v>
      </c>
    </row>
    <row r="61" spans="1:12" ht="12.75">
      <c r="A61" s="112"/>
      <c r="B61" s="106"/>
      <c r="C61" s="106"/>
      <c r="D61" s="106" t="s">
        <v>69</v>
      </c>
      <c r="E61" s="104"/>
      <c r="F61" s="140">
        <v>1367969</v>
      </c>
      <c r="G61" s="104"/>
      <c r="H61" s="113">
        <f t="shared" si="2"/>
        <v>1367969</v>
      </c>
      <c r="I61" s="104"/>
      <c r="J61" s="140">
        <v>1367969</v>
      </c>
      <c r="K61" s="104"/>
      <c r="L61" s="113">
        <f t="shared" si="3"/>
        <v>1367969</v>
      </c>
    </row>
    <row r="62" spans="1:12" ht="12.75">
      <c r="A62" s="112"/>
      <c r="B62" s="106"/>
      <c r="C62" s="385" t="s">
        <v>70</v>
      </c>
      <c r="D62" s="385"/>
      <c r="E62" s="108">
        <f>SUM(E63)</f>
        <v>0</v>
      </c>
      <c r="F62" s="108">
        <f>SUM(F63)</f>
        <v>2138623</v>
      </c>
      <c r="G62" s="108">
        <f>SUM(G63)</f>
        <v>0</v>
      </c>
      <c r="H62" s="113">
        <f t="shared" si="2"/>
        <v>2138623</v>
      </c>
      <c r="I62" s="108">
        <f>SUM(I63)</f>
        <v>0</v>
      </c>
      <c r="J62" s="108">
        <f>SUM(J63)</f>
        <v>2138623</v>
      </c>
      <c r="K62" s="108">
        <f>SUM(K63)</f>
        <v>0</v>
      </c>
      <c r="L62" s="113">
        <f t="shared" si="3"/>
        <v>2138623</v>
      </c>
    </row>
    <row r="63" spans="1:12" ht="12.75">
      <c r="A63" s="112"/>
      <c r="B63" s="106"/>
      <c r="C63" s="106"/>
      <c r="D63" s="151" t="s">
        <v>71</v>
      </c>
      <c r="E63" s="104"/>
      <c r="F63" s="140">
        <v>2138623</v>
      </c>
      <c r="G63" s="104"/>
      <c r="H63" s="113">
        <f t="shared" si="2"/>
        <v>2138623</v>
      </c>
      <c r="I63" s="104"/>
      <c r="J63" s="140">
        <v>2138623</v>
      </c>
      <c r="K63" s="104"/>
      <c r="L63" s="113">
        <f t="shared" si="3"/>
        <v>2138623</v>
      </c>
    </row>
    <row r="64" spans="1:12" ht="12.75">
      <c r="A64" s="354"/>
      <c r="B64" s="355"/>
      <c r="C64" s="356" t="s">
        <v>492</v>
      </c>
      <c r="D64" s="356"/>
      <c r="E64" s="104"/>
      <c r="F64" s="140">
        <v>0</v>
      </c>
      <c r="G64" s="104"/>
      <c r="H64" s="113">
        <v>0</v>
      </c>
      <c r="I64" s="104"/>
      <c r="J64" s="140">
        <v>5558</v>
      </c>
      <c r="K64" s="104"/>
      <c r="L64" s="113">
        <f t="shared" si="3"/>
        <v>5558</v>
      </c>
    </row>
    <row r="65" spans="1:12" ht="12.75">
      <c r="A65" s="145" t="s">
        <v>129</v>
      </c>
      <c r="B65" s="146" t="s">
        <v>133</v>
      </c>
      <c r="C65" s="146"/>
      <c r="D65" s="146"/>
      <c r="E65" s="105">
        <v>0</v>
      </c>
      <c r="F65" s="105">
        <f>SUM(F60,F62)</f>
        <v>3506592</v>
      </c>
      <c r="G65" s="105">
        <v>0</v>
      </c>
      <c r="H65" s="111">
        <f t="shared" si="2"/>
        <v>3506592</v>
      </c>
      <c r="I65" s="105">
        <v>0</v>
      </c>
      <c r="J65" s="105">
        <f>SUM(J60,J62,J64)</f>
        <v>3512150</v>
      </c>
      <c r="K65" s="105">
        <v>0</v>
      </c>
      <c r="L65" s="111">
        <f t="shared" si="3"/>
        <v>3512150</v>
      </c>
    </row>
    <row r="66" spans="1:12" ht="12.75">
      <c r="A66" s="145" t="s">
        <v>130</v>
      </c>
      <c r="B66" s="146" t="s">
        <v>131</v>
      </c>
      <c r="C66" s="146"/>
      <c r="D66" s="146"/>
      <c r="E66" s="147">
        <v>0</v>
      </c>
      <c r="F66" s="147">
        <v>0</v>
      </c>
      <c r="G66" s="147">
        <v>0</v>
      </c>
      <c r="H66" s="111">
        <f t="shared" si="2"/>
        <v>0</v>
      </c>
      <c r="I66" s="147">
        <v>0</v>
      </c>
      <c r="J66" s="147">
        <v>0</v>
      </c>
      <c r="K66" s="147">
        <v>0</v>
      </c>
      <c r="L66" s="111">
        <f t="shared" si="3"/>
        <v>0</v>
      </c>
    </row>
    <row r="67" spans="1:12" ht="12.75">
      <c r="A67" s="401" t="s">
        <v>132</v>
      </c>
      <c r="B67" s="402"/>
      <c r="C67" s="402"/>
      <c r="D67" s="402"/>
      <c r="E67" s="147">
        <v>0</v>
      </c>
      <c r="F67" s="147">
        <f>SUM(F65:F66)</f>
        <v>3506592</v>
      </c>
      <c r="G67" s="147">
        <v>0</v>
      </c>
      <c r="H67" s="111">
        <f t="shared" si="2"/>
        <v>3506592</v>
      </c>
      <c r="I67" s="147">
        <v>0</v>
      </c>
      <c r="J67" s="147">
        <f>SUM(J65:J66)</f>
        <v>3512150</v>
      </c>
      <c r="K67" s="147">
        <v>0</v>
      </c>
      <c r="L67" s="111">
        <f t="shared" si="3"/>
        <v>3512150</v>
      </c>
    </row>
    <row r="68" spans="1:12" ht="20.25" customHeight="1">
      <c r="A68" s="398" t="s">
        <v>128</v>
      </c>
      <c r="B68" s="399"/>
      <c r="C68" s="399"/>
      <c r="D68" s="399"/>
      <c r="E68" s="157">
        <f aca="true" t="shared" si="4" ref="E68:L68">SUM(E56,E67)</f>
        <v>1697761</v>
      </c>
      <c r="F68" s="157">
        <f t="shared" si="4"/>
        <v>6679015</v>
      </c>
      <c r="G68" s="157">
        <f t="shared" si="4"/>
        <v>47350</v>
      </c>
      <c r="H68" s="157">
        <f t="shared" si="4"/>
        <v>8424126</v>
      </c>
      <c r="I68" s="157">
        <f t="shared" si="4"/>
        <v>1708049</v>
      </c>
      <c r="J68" s="157">
        <f t="shared" si="4"/>
        <v>6684573</v>
      </c>
      <c r="K68" s="157">
        <f t="shared" si="4"/>
        <v>47350</v>
      </c>
      <c r="L68" s="157">
        <f t="shared" si="4"/>
        <v>8439972</v>
      </c>
    </row>
    <row r="70" spans="5:12" ht="12.75" hidden="1">
      <c r="E70" s="102"/>
      <c r="H70" s="102"/>
      <c r="I70" s="102"/>
      <c r="L70" s="102">
        <f>KIADÁS!K71</f>
        <v>8439972</v>
      </c>
    </row>
    <row r="71" spans="1:12" ht="12.75" hidden="1">
      <c r="A71" s="400"/>
      <c r="B71" s="400"/>
      <c r="C71" s="400"/>
      <c r="D71" s="400"/>
      <c r="E71" s="143"/>
      <c r="F71" s="143"/>
      <c r="G71" s="143"/>
      <c r="H71" s="271"/>
      <c r="I71" s="143"/>
      <c r="J71" s="143"/>
      <c r="K71" s="143"/>
      <c r="L71" s="271">
        <f>L68-L70</f>
        <v>0</v>
      </c>
    </row>
    <row r="72" spans="1:9" ht="8.25" customHeight="1">
      <c r="A72" s="397"/>
      <c r="B72" s="397"/>
      <c r="C72" s="397"/>
      <c r="D72" s="397"/>
      <c r="E72" s="143"/>
      <c r="F72" s="143"/>
      <c r="G72" s="143"/>
      <c r="H72" s="144"/>
      <c r="I72" s="102"/>
    </row>
    <row r="73" spans="8:12" ht="12.75">
      <c r="H73" s="102"/>
      <c r="I73" s="102"/>
      <c r="L73" s="102"/>
    </row>
    <row r="74" spans="8:12" ht="12.75">
      <c r="H74" s="102"/>
      <c r="I74" s="102"/>
      <c r="L74" s="102"/>
    </row>
  </sheetData>
  <sheetProtection/>
  <mergeCells count="60">
    <mergeCell ref="C31:D31"/>
    <mergeCell ref="A37:D37"/>
    <mergeCell ref="K4:L4"/>
    <mergeCell ref="C34:D34"/>
    <mergeCell ref="B29:D29"/>
    <mergeCell ref="B30:D30"/>
    <mergeCell ref="C21:D21"/>
    <mergeCell ref="A9:D9"/>
    <mergeCell ref="C20:D20"/>
    <mergeCell ref="C12:D12"/>
    <mergeCell ref="C16:D16"/>
    <mergeCell ref="C14:D14"/>
    <mergeCell ref="E8:G8"/>
    <mergeCell ref="B18:D18"/>
    <mergeCell ref="C13:D13"/>
    <mergeCell ref="C15:D15"/>
    <mergeCell ref="C33:D33"/>
    <mergeCell ref="B39:D39"/>
    <mergeCell ref="B40:D40"/>
    <mergeCell ref="B38:D38"/>
    <mergeCell ref="C32:D32"/>
    <mergeCell ref="B46:D46"/>
    <mergeCell ref="B43:D43"/>
    <mergeCell ref="B41:D41"/>
    <mergeCell ref="B42:D42"/>
    <mergeCell ref="B36:D36"/>
    <mergeCell ref="A50:D50"/>
    <mergeCell ref="B51:D51"/>
    <mergeCell ref="C62:D62"/>
    <mergeCell ref="B52:D52"/>
    <mergeCell ref="B55:D55"/>
    <mergeCell ref="B54:D54"/>
    <mergeCell ref="A56:D56"/>
    <mergeCell ref="C60:D60"/>
    <mergeCell ref="A72:D72"/>
    <mergeCell ref="A68:D68"/>
    <mergeCell ref="A71:D71"/>
    <mergeCell ref="B59:D59"/>
    <mergeCell ref="A58:D58"/>
    <mergeCell ref="A67:D67"/>
    <mergeCell ref="A1:L1"/>
    <mergeCell ref="B10:D10"/>
    <mergeCell ref="H7:H8"/>
    <mergeCell ref="A5:D8"/>
    <mergeCell ref="E5:H5"/>
    <mergeCell ref="B49:D49"/>
    <mergeCell ref="A45:D45"/>
    <mergeCell ref="B47:D47"/>
    <mergeCell ref="A48:D48"/>
    <mergeCell ref="C35:D35"/>
    <mergeCell ref="E6:H6"/>
    <mergeCell ref="A28:D28"/>
    <mergeCell ref="I5:L6"/>
    <mergeCell ref="L7:L8"/>
    <mergeCell ref="I8:K8"/>
    <mergeCell ref="D3:L3"/>
    <mergeCell ref="C23:D23"/>
    <mergeCell ref="C19:D19"/>
    <mergeCell ref="A25:D25"/>
    <mergeCell ref="C11:D11"/>
  </mergeCells>
  <printOptions/>
  <pageMargins left="0.31496062992125984" right="0.2755905511811024" top="0.5118110236220472" bottom="0.5118110236220472" header="0.2755905511811024" footer="0.35433070866141736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76"/>
  <sheetViews>
    <sheetView zoomScaleSheetLayoutView="10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408" t="s">
        <v>330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7" ht="15.75">
      <c r="A2" s="103"/>
      <c r="B2" s="103"/>
      <c r="C2" s="103"/>
      <c r="D2" s="103"/>
      <c r="E2" s="103"/>
      <c r="F2" s="103"/>
      <c r="G2" s="103"/>
    </row>
    <row r="3" spans="1:11" ht="15.75">
      <c r="A3" s="103"/>
      <c r="B3" s="103"/>
      <c r="C3" s="382" t="s">
        <v>500</v>
      </c>
      <c r="D3" s="382"/>
      <c r="E3" s="382"/>
      <c r="F3" s="382"/>
      <c r="G3" s="382"/>
      <c r="H3" s="382"/>
      <c r="I3" s="382"/>
      <c r="J3" s="382"/>
      <c r="K3" s="382"/>
    </row>
    <row r="4" spans="10:11" ht="12.75">
      <c r="J4" s="406" t="s">
        <v>0</v>
      </c>
      <c r="K4" s="406"/>
    </row>
    <row r="5" spans="1:11" ht="17.25" customHeight="1">
      <c r="A5" s="387" t="s">
        <v>1</v>
      </c>
      <c r="B5" s="388"/>
      <c r="C5" s="389"/>
      <c r="D5" s="377" t="s">
        <v>440</v>
      </c>
      <c r="E5" s="378"/>
      <c r="F5" s="378"/>
      <c r="G5" s="379"/>
      <c r="H5" s="377" t="s">
        <v>384</v>
      </c>
      <c r="I5" s="378"/>
      <c r="J5" s="378"/>
      <c r="K5" s="379"/>
    </row>
    <row r="6" spans="1:11" ht="15.75" customHeight="1">
      <c r="A6" s="390"/>
      <c r="B6" s="391"/>
      <c r="C6" s="392"/>
      <c r="D6" s="372" t="s">
        <v>466</v>
      </c>
      <c r="E6" s="373"/>
      <c r="F6" s="373"/>
      <c r="G6" s="374"/>
      <c r="H6" s="372"/>
      <c r="I6" s="373"/>
      <c r="J6" s="373"/>
      <c r="K6" s="374"/>
    </row>
    <row r="7" spans="1:11" ht="25.5">
      <c r="A7" s="390"/>
      <c r="B7" s="391"/>
      <c r="C7" s="392"/>
      <c r="D7" s="2" t="s">
        <v>2</v>
      </c>
      <c r="E7" s="2" t="s">
        <v>3</v>
      </c>
      <c r="F7" s="2" t="s">
        <v>38</v>
      </c>
      <c r="G7" s="379" t="s">
        <v>4</v>
      </c>
      <c r="H7" s="2" t="s">
        <v>2</v>
      </c>
      <c r="I7" s="2" t="s">
        <v>3</v>
      </c>
      <c r="J7" s="2" t="s">
        <v>38</v>
      </c>
      <c r="K7" s="379" t="s">
        <v>4</v>
      </c>
    </row>
    <row r="8" spans="1:11" ht="13.5" thickBot="1">
      <c r="A8" s="393"/>
      <c r="B8" s="394"/>
      <c r="C8" s="395"/>
      <c r="D8" s="381" t="s">
        <v>5</v>
      </c>
      <c r="E8" s="381"/>
      <c r="F8" s="381"/>
      <c r="G8" s="380"/>
      <c r="H8" s="381" t="s">
        <v>5</v>
      </c>
      <c r="I8" s="381"/>
      <c r="J8" s="381"/>
      <c r="K8" s="380"/>
    </row>
    <row r="9" spans="1:14" ht="13.5" thickTop="1">
      <c r="A9" s="115" t="s">
        <v>72</v>
      </c>
      <c r="B9" s="106"/>
      <c r="C9" s="106"/>
      <c r="D9" s="105">
        <v>21379</v>
      </c>
      <c r="E9" s="105">
        <v>236734</v>
      </c>
      <c r="F9" s="105">
        <v>0</v>
      </c>
      <c r="G9" s="111">
        <f>SUM(D9:F9)</f>
        <v>258113</v>
      </c>
      <c r="H9" s="105">
        <v>21379</v>
      </c>
      <c r="I9" s="105">
        <v>236734</v>
      </c>
      <c r="J9" s="105">
        <v>0</v>
      </c>
      <c r="K9" s="111">
        <f>SUM(H9:J9)</f>
        <v>258113</v>
      </c>
      <c r="L9" s="357"/>
      <c r="M9" s="102"/>
      <c r="N9" s="102"/>
    </row>
    <row r="10" spans="1:15" ht="12.75">
      <c r="A10" s="115"/>
      <c r="B10" s="383" t="s">
        <v>73</v>
      </c>
      <c r="C10" s="384"/>
      <c r="D10" s="104"/>
      <c r="E10" s="104">
        <v>40094</v>
      </c>
      <c r="F10" s="104"/>
      <c r="G10" s="113">
        <f>SUM(E10:F10)</f>
        <v>40094</v>
      </c>
      <c r="H10" s="104"/>
      <c r="I10" s="104">
        <v>40094</v>
      </c>
      <c r="J10" s="104"/>
      <c r="K10" s="113">
        <f>SUM(I10:J10)</f>
        <v>40094</v>
      </c>
      <c r="O10" s="102"/>
    </row>
    <row r="11" spans="1:14" ht="12.75">
      <c r="A11" s="115" t="s">
        <v>74</v>
      </c>
      <c r="B11" s="106"/>
      <c r="C11" s="106"/>
      <c r="D11" s="105">
        <v>4191</v>
      </c>
      <c r="E11" s="105">
        <v>46636</v>
      </c>
      <c r="F11" s="105">
        <v>0</v>
      </c>
      <c r="G11" s="111">
        <f>SUM(D11:F11)</f>
        <v>50827</v>
      </c>
      <c r="H11" s="105">
        <v>4191</v>
      </c>
      <c r="I11" s="105">
        <v>46636</v>
      </c>
      <c r="J11" s="105">
        <v>0</v>
      </c>
      <c r="K11" s="111">
        <f>SUM(H11:J11)</f>
        <v>50827</v>
      </c>
      <c r="L11" s="357"/>
      <c r="M11" s="102"/>
      <c r="N11" s="102"/>
    </row>
    <row r="12" spans="1:11" ht="12.75">
      <c r="A12" s="115"/>
      <c r="B12" s="383" t="s">
        <v>73</v>
      </c>
      <c r="C12" s="384"/>
      <c r="D12" s="104"/>
      <c r="E12" s="104">
        <v>3909</v>
      </c>
      <c r="F12" s="104"/>
      <c r="G12" s="113">
        <f>SUM(D12:F12)</f>
        <v>3909</v>
      </c>
      <c r="H12" s="104"/>
      <c r="I12" s="104">
        <v>3909</v>
      </c>
      <c r="J12" s="104"/>
      <c r="K12" s="113">
        <f>SUM(H12:J12)</f>
        <v>3909</v>
      </c>
    </row>
    <row r="13" spans="1:16" ht="12.75">
      <c r="A13" s="115" t="s">
        <v>75</v>
      </c>
      <c r="B13" s="106"/>
      <c r="C13" s="106"/>
      <c r="D13" s="105">
        <v>189660</v>
      </c>
      <c r="E13" s="105">
        <v>348881</v>
      </c>
      <c r="F13" s="105">
        <v>0</v>
      </c>
      <c r="G13" s="111">
        <f>SUM(D13:F13)</f>
        <v>538541</v>
      </c>
      <c r="H13" s="105">
        <v>187051</v>
      </c>
      <c r="I13" s="105">
        <v>349376</v>
      </c>
      <c r="J13" s="105">
        <v>0</v>
      </c>
      <c r="K13" s="111">
        <f>SUM(H13:J13)</f>
        <v>536427</v>
      </c>
      <c r="L13" s="357"/>
      <c r="M13" s="102"/>
      <c r="N13" s="102"/>
      <c r="P13" s="102"/>
    </row>
    <row r="14" spans="1:11" ht="12.75">
      <c r="A14" s="115" t="s">
        <v>76</v>
      </c>
      <c r="B14" s="106"/>
      <c r="C14" s="106"/>
      <c r="D14" s="105">
        <f>SUM(D15)</f>
        <v>0</v>
      </c>
      <c r="E14" s="105">
        <f>SUM(E15)</f>
        <v>21000</v>
      </c>
      <c r="F14" s="105">
        <f>SUM(F15)</f>
        <v>0</v>
      </c>
      <c r="G14" s="111">
        <f>SUM(D14:F14)</f>
        <v>21000</v>
      </c>
      <c r="H14" s="105">
        <f>SUM(H15)</f>
        <v>0</v>
      </c>
      <c r="I14" s="105">
        <f>SUM(I15)</f>
        <v>21000</v>
      </c>
      <c r="J14" s="105">
        <f>SUM(J15)</f>
        <v>0</v>
      </c>
      <c r="K14" s="111">
        <f>SUM(H14:J14)</f>
        <v>21000</v>
      </c>
    </row>
    <row r="15" spans="1:11" ht="12.75">
      <c r="A15" s="115"/>
      <c r="B15" s="407" t="s">
        <v>195</v>
      </c>
      <c r="C15" s="384"/>
      <c r="D15" s="108"/>
      <c r="E15" s="108">
        <f>SUM(E16:E19)</f>
        <v>21000</v>
      </c>
      <c r="F15" s="236"/>
      <c r="G15" s="114">
        <f aca="true" t="shared" si="0" ref="G15:G36">SUM(D15:F15)</f>
        <v>21000</v>
      </c>
      <c r="H15" s="108"/>
      <c r="I15" s="108">
        <f>SUM(I16:I19)</f>
        <v>21000</v>
      </c>
      <c r="J15" s="236"/>
      <c r="K15" s="114">
        <f aca="true" t="shared" si="1" ref="K15:K21">SUM(H15:J15)</f>
        <v>21000</v>
      </c>
    </row>
    <row r="16" spans="1:11" ht="12.75">
      <c r="A16" s="115"/>
      <c r="B16" s="407" t="s">
        <v>170</v>
      </c>
      <c r="C16" s="412"/>
      <c r="D16" s="140"/>
      <c r="E16" s="140">
        <v>7000</v>
      </c>
      <c r="F16" s="13"/>
      <c r="G16" s="161">
        <f t="shared" si="0"/>
        <v>7000</v>
      </c>
      <c r="H16" s="140"/>
      <c r="I16" s="140">
        <v>7000</v>
      </c>
      <c r="J16" s="13"/>
      <c r="K16" s="161">
        <f t="shared" si="1"/>
        <v>7000</v>
      </c>
    </row>
    <row r="17" spans="1:11" ht="12.75">
      <c r="A17" s="115"/>
      <c r="B17" s="407" t="s">
        <v>167</v>
      </c>
      <c r="C17" s="384"/>
      <c r="D17" s="140"/>
      <c r="E17" s="140">
        <v>12000</v>
      </c>
      <c r="F17" s="13"/>
      <c r="G17" s="161">
        <f t="shared" si="0"/>
        <v>12000</v>
      </c>
      <c r="H17" s="140"/>
      <c r="I17" s="140">
        <v>12000</v>
      </c>
      <c r="J17" s="13"/>
      <c r="K17" s="161">
        <f t="shared" si="1"/>
        <v>12000</v>
      </c>
    </row>
    <row r="18" spans="1:11" ht="12.75">
      <c r="A18" s="115"/>
      <c r="B18" s="407" t="s">
        <v>168</v>
      </c>
      <c r="C18" s="384"/>
      <c r="D18" s="140"/>
      <c r="E18" s="140">
        <v>1000</v>
      </c>
      <c r="F18" s="13"/>
      <c r="G18" s="161">
        <f t="shared" si="0"/>
        <v>1000</v>
      </c>
      <c r="H18" s="140"/>
      <c r="I18" s="140">
        <v>1000</v>
      </c>
      <c r="J18" s="13"/>
      <c r="K18" s="161">
        <f t="shared" si="1"/>
        <v>1000</v>
      </c>
    </row>
    <row r="19" spans="1:11" ht="12.75">
      <c r="A19" s="115"/>
      <c r="B19" s="407" t="s">
        <v>169</v>
      </c>
      <c r="C19" s="384"/>
      <c r="D19" s="140"/>
      <c r="E19" s="140">
        <v>1000</v>
      </c>
      <c r="F19" s="13"/>
      <c r="G19" s="161">
        <f t="shared" si="0"/>
        <v>1000</v>
      </c>
      <c r="H19" s="140"/>
      <c r="I19" s="140">
        <v>1000</v>
      </c>
      <c r="J19" s="13"/>
      <c r="K19" s="161">
        <f t="shared" si="1"/>
        <v>1000</v>
      </c>
    </row>
    <row r="20" spans="1:11" ht="12.75">
      <c r="A20" s="115" t="s">
        <v>77</v>
      </c>
      <c r="B20" s="106"/>
      <c r="C20" s="106"/>
      <c r="D20" s="105">
        <f>SUM(D21:D22,D27,D42)</f>
        <v>1607</v>
      </c>
      <c r="E20" s="105">
        <f>SUM(E21:E22,E27,E42)</f>
        <v>1678949</v>
      </c>
      <c r="F20" s="105">
        <f>SUM(F21:F22,F27,F42)</f>
        <v>0</v>
      </c>
      <c r="G20" s="111">
        <f t="shared" si="0"/>
        <v>1680556</v>
      </c>
      <c r="H20" s="105">
        <f>SUM(H21:H22,H27,H42)</f>
        <v>4216</v>
      </c>
      <c r="I20" s="105">
        <f>SUM(I21:I22,I27,I42)</f>
        <v>1684217</v>
      </c>
      <c r="J20" s="105">
        <f>SUM(J21:J22,J27,J42)</f>
        <v>0</v>
      </c>
      <c r="K20" s="111">
        <f t="shared" si="1"/>
        <v>1688433</v>
      </c>
    </row>
    <row r="21" spans="1:12" ht="12.75">
      <c r="A21" s="115"/>
      <c r="B21" s="106"/>
      <c r="C21" s="151" t="s">
        <v>159</v>
      </c>
      <c r="D21" s="108">
        <v>1607</v>
      </c>
      <c r="E21" s="108">
        <v>0</v>
      </c>
      <c r="F21" s="108">
        <v>0</v>
      </c>
      <c r="G21" s="114">
        <f t="shared" si="0"/>
        <v>1607</v>
      </c>
      <c r="H21" s="108">
        <v>4216</v>
      </c>
      <c r="I21" s="108">
        <v>0</v>
      </c>
      <c r="J21" s="108">
        <v>0</v>
      </c>
      <c r="K21" s="114">
        <f t="shared" si="1"/>
        <v>4216</v>
      </c>
      <c r="L21" s="358"/>
    </row>
    <row r="22" spans="1:11" ht="12.75">
      <c r="A22" s="112"/>
      <c r="B22" s="106"/>
      <c r="C22" s="106" t="s">
        <v>78</v>
      </c>
      <c r="D22" s="108">
        <f>SUM(D23:D26)</f>
        <v>0</v>
      </c>
      <c r="E22" s="108">
        <f>SUM(E23:E26)</f>
        <v>35533</v>
      </c>
      <c r="F22" s="108">
        <f>SUM(F23:F26)</f>
        <v>0</v>
      </c>
      <c r="G22" s="114">
        <f t="shared" si="0"/>
        <v>35533</v>
      </c>
      <c r="H22" s="108">
        <f>SUM(H23:H26)</f>
        <v>0</v>
      </c>
      <c r="I22" s="108">
        <f>SUM(I23:I26)</f>
        <v>35533</v>
      </c>
      <c r="J22" s="108">
        <f>SUM(J23:J26)</f>
        <v>0</v>
      </c>
      <c r="K22" s="114">
        <f aca="true" t="shared" si="2" ref="K22:K36">SUM(H22:J22)</f>
        <v>35533</v>
      </c>
    </row>
    <row r="23" spans="1:11" ht="12.75">
      <c r="A23" s="112"/>
      <c r="B23" s="106"/>
      <c r="C23" s="97" t="s">
        <v>95</v>
      </c>
      <c r="D23" s="232"/>
      <c r="E23" s="140">
        <v>32483</v>
      </c>
      <c r="F23" s="140"/>
      <c r="G23" s="161">
        <f t="shared" si="0"/>
        <v>32483</v>
      </c>
      <c r="H23" s="232"/>
      <c r="I23" s="140">
        <v>32483</v>
      </c>
      <c r="J23" s="140"/>
      <c r="K23" s="161">
        <f t="shared" si="2"/>
        <v>32483</v>
      </c>
    </row>
    <row r="24" spans="1:11" ht="12.75">
      <c r="A24" s="112"/>
      <c r="B24" s="106"/>
      <c r="C24" s="97" t="s">
        <v>96</v>
      </c>
      <c r="D24" s="140"/>
      <c r="E24" s="140">
        <v>1100</v>
      </c>
      <c r="F24" s="140"/>
      <c r="G24" s="161">
        <f t="shared" si="0"/>
        <v>1100</v>
      </c>
      <c r="H24" s="140"/>
      <c r="I24" s="140">
        <v>1100</v>
      </c>
      <c r="J24" s="140"/>
      <c r="K24" s="161">
        <f t="shared" si="2"/>
        <v>1100</v>
      </c>
    </row>
    <row r="25" spans="1:11" ht="12.75">
      <c r="A25" s="112"/>
      <c r="B25" s="106"/>
      <c r="C25" s="97" t="s">
        <v>97</v>
      </c>
      <c r="D25" s="140"/>
      <c r="E25" s="140">
        <v>550</v>
      </c>
      <c r="F25" s="140"/>
      <c r="G25" s="161">
        <f t="shared" si="0"/>
        <v>550</v>
      </c>
      <c r="H25" s="140"/>
      <c r="I25" s="140">
        <v>550</v>
      </c>
      <c r="J25" s="140"/>
      <c r="K25" s="161">
        <f t="shared" si="2"/>
        <v>550</v>
      </c>
    </row>
    <row r="26" spans="1:11" ht="12.75">
      <c r="A26" s="112"/>
      <c r="B26" s="106"/>
      <c r="C26" s="162" t="s">
        <v>145</v>
      </c>
      <c r="D26" s="140"/>
      <c r="E26" s="140">
        <v>1400</v>
      </c>
      <c r="F26" s="140"/>
      <c r="G26" s="161">
        <f t="shared" si="0"/>
        <v>1400</v>
      </c>
      <c r="H26" s="140"/>
      <c r="I26" s="140">
        <v>1400</v>
      </c>
      <c r="J26" s="140"/>
      <c r="K26" s="161">
        <f t="shared" si="2"/>
        <v>1400</v>
      </c>
    </row>
    <row r="27" spans="1:11" ht="12.75">
      <c r="A27" s="112"/>
      <c r="B27" s="106"/>
      <c r="C27" s="151" t="s">
        <v>134</v>
      </c>
      <c r="D27" s="108">
        <f>SUM(D28:D36,D38:D41)</f>
        <v>0</v>
      </c>
      <c r="E27" s="108">
        <f>SUM(E28:E36,E38:E41)</f>
        <v>44312</v>
      </c>
      <c r="F27" s="108">
        <f>SUM(F28:F36,F38:F41)</f>
        <v>0</v>
      </c>
      <c r="G27" s="161">
        <f t="shared" si="0"/>
        <v>44312</v>
      </c>
      <c r="H27" s="108">
        <f>SUM(H28:H36,H38:H41)</f>
        <v>0</v>
      </c>
      <c r="I27" s="108">
        <f>SUM(I28:I36,I38:I41)</f>
        <v>44312</v>
      </c>
      <c r="J27" s="108">
        <f>SUM(J28:J36,J38:J41)</f>
        <v>0</v>
      </c>
      <c r="K27" s="161">
        <f t="shared" si="2"/>
        <v>44312</v>
      </c>
    </row>
    <row r="28" spans="1:11" ht="12.75">
      <c r="A28" s="112"/>
      <c r="B28" s="106"/>
      <c r="C28" s="97" t="s">
        <v>98</v>
      </c>
      <c r="D28" s="140"/>
      <c r="E28" s="140">
        <v>1260</v>
      </c>
      <c r="F28" s="140"/>
      <c r="G28" s="161">
        <f t="shared" si="0"/>
        <v>1260</v>
      </c>
      <c r="H28" s="140"/>
      <c r="I28" s="140">
        <v>1260</v>
      </c>
      <c r="J28" s="140"/>
      <c r="K28" s="161">
        <f t="shared" si="2"/>
        <v>1260</v>
      </c>
    </row>
    <row r="29" spans="1:11" ht="12.75">
      <c r="A29" s="112"/>
      <c r="B29" s="106"/>
      <c r="C29" s="162" t="s">
        <v>146</v>
      </c>
      <c r="D29" s="140"/>
      <c r="E29" s="140">
        <v>1000</v>
      </c>
      <c r="F29" s="140"/>
      <c r="G29" s="161">
        <f t="shared" si="0"/>
        <v>1000</v>
      </c>
      <c r="H29" s="140"/>
      <c r="I29" s="140">
        <v>1000</v>
      </c>
      <c r="J29" s="140"/>
      <c r="K29" s="161">
        <f t="shared" si="2"/>
        <v>1000</v>
      </c>
    </row>
    <row r="30" spans="1:11" ht="12.75">
      <c r="A30" s="112"/>
      <c r="B30" s="106"/>
      <c r="C30" s="98" t="s">
        <v>99</v>
      </c>
      <c r="D30" s="232"/>
      <c r="E30" s="140">
        <v>200</v>
      </c>
      <c r="F30" s="140"/>
      <c r="G30" s="161">
        <f t="shared" si="0"/>
        <v>200</v>
      </c>
      <c r="H30" s="232"/>
      <c r="I30" s="140">
        <v>200</v>
      </c>
      <c r="J30" s="140"/>
      <c r="K30" s="161">
        <f t="shared" si="2"/>
        <v>200</v>
      </c>
    </row>
    <row r="31" spans="1:11" ht="13.5" customHeight="1">
      <c r="A31" s="112"/>
      <c r="B31" s="106"/>
      <c r="C31" s="154" t="s">
        <v>140</v>
      </c>
      <c r="D31" s="140"/>
      <c r="E31" s="140">
        <v>500</v>
      </c>
      <c r="F31" s="140"/>
      <c r="G31" s="161">
        <f t="shared" si="0"/>
        <v>500</v>
      </c>
      <c r="H31" s="140"/>
      <c r="I31" s="140">
        <v>500</v>
      </c>
      <c r="J31" s="140"/>
      <c r="K31" s="161">
        <f t="shared" si="2"/>
        <v>500</v>
      </c>
    </row>
    <row r="32" spans="1:11" ht="12.75">
      <c r="A32" s="112"/>
      <c r="B32" s="106"/>
      <c r="C32" s="162" t="s">
        <v>190</v>
      </c>
      <c r="D32" s="140"/>
      <c r="E32" s="140">
        <v>1000</v>
      </c>
      <c r="F32" s="140"/>
      <c r="G32" s="161">
        <f t="shared" si="0"/>
        <v>1000</v>
      </c>
      <c r="H32" s="140"/>
      <c r="I32" s="140">
        <v>1000</v>
      </c>
      <c r="J32" s="140"/>
      <c r="K32" s="161">
        <f t="shared" si="2"/>
        <v>1000</v>
      </c>
    </row>
    <row r="33" spans="1:11" ht="12.75">
      <c r="A33" s="112"/>
      <c r="B33" s="106"/>
      <c r="C33" s="202" t="s">
        <v>336</v>
      </c>
      <c r="D33" s="140"/>
      <c r="E33" s="140">
        <v>2400</v>
      </c>
      <c r="F33" s="140"/>
      <c r="G33" s="161">
        <f t="shared" si="0"/>
        <v>2400</v>
      </c>
      <c r="H33" s="140"/>
      <c r="I33" s="140">
        <v>2400</v>
      </c>
      <c r="J33" s="140"/>
      <c r="K33" s="161">
        <f t="shared" si="2"/>
        <v>2400</v>
      </c>
    </row>
    <row r="34" spans="1:11" ht="12.75">
      <c r="A34" s="112"/>
      <c r="B34" s="106"/>
      <c r="C34" s="202" t="s">
        <v>456</v>
      </c>
      <c r="D34" s="140"/>
      <c r="E34" s="140">
        <v>16000</v>
      </c>
      <c r="F34" s="140"/>
      <c r="G34" s="161">
        <f t="shared" si="0"/>
        <v>16000</v>
      </c>
      <c r="H34" s="140"/>
      <c r="I34" s="140">
        <v>16000</v>
      </c>
      <c r="J34" s="140"/>
      <c r="K34" s="161">
        <f t="shared" si="2"/>
        <v>16000</v>
      </c>
    </row>
    <row r="35" spans="1:11" ht="12.75">
      <c r="A35" s="168" t="s">
        <v>442</v>
      </c>
      <c r="B35" s="106"/>
      <c r="C35" s="202" t="s">
        <v>443</v>
      </c>
      <c r="D35" s="140"/>
      <c r="E35" s="140">
        <v>3000</v>
      </c>
      <c r="F35" s="140"/>
      <c r="G35" s="161">
        <f t="shared" si="0"/>
        <v>3000</v>
      </c>
      <c r="H35" s="140"/>
      <c r="I35" s="140">
        <v>3000</v>
      </c>
      <c r="J35" s="140"/>
      <c r="K35" s="161">
        <f t="shared" si="2"/>
        <v>3000</v>
      </c>
    </row>
    <row r="36" spans="1:11" ht="12.75">
      <c r="A36" s="112"/>
      <c r="B36" s="106"/>
      <c r="C36" s="162" t="s">
        <v>335</v>
      </c>
      <c r="D36" s="140"/>
      <c r="E36" s="140">
        <v>8407</v>
      </c>
      <c r="F36" s="140"/>
      <c r="G36" s="161">
        <f t="shared" si="0"/>
        <v>8407</v>
      </c>
      <c r="H36" s="140"/>
      <c r="I36" s="140">
        <v>8407</v>
      </c>
      <c r="J36" s="140"/>
      <c r="K36" s="161">
        <f t="shared" si="2"/>
        <v>8407</v>
      </c>
    </row>
    <row r="37" spans="1:11" ht="12.75">
      <c r="A37" s="112"/>
      <c r="B37" s="106"/>
      <c r="C37" s="162" t="s">
        <v>191</v>
      </c>
      <c r="D37" s="232"/>
      <c r="E37" s="232"/>
      <c r="F37" s="232"/>
      <c r="G37" s="235"/>
      <c r="H37" s="232"/>
      <c r="I37" s="232"/>
      <c r="J37" s="232"/>
      <c r="K37" s="235"/>
    </row>
    <row r="38" spans="1:11" ht="12.75">
      <c r="A38" s="112"/>
      <c r="B38" s="106"/>
      <c r="C38" s="98" t="s">
        <v>100</v>
      </c>
      <c r="D38" s="140"/>
      <c r="E38" s="140">
        <v>795</v>
      </c>
      <c r="F38" s="140"/>
      <c r="G38" s="161">
        <f aca="true" t="shared" si="3" ref="G38:G71">SUM(D38:F38)</f>
        <v>795</v>
      </c>
      <c r="H38" s="140"/>
      <c r="I38" s="140">
        <v>795</v>
      </c>
      <c r="J38" s="140"/>
      <c r="K38" s="161">
        <f aca="true" t="shared" si="4" ref="K38:K43">SUM(H38:J38)</f>
        <v>795</v>
      </c>
    </row>
    <row r="39" spans="1:11" ht="12.75">
      <c r="A39" s="112"/>
      <c r="B39" s="106"/>
      <c r="C39" s="97" t="s">
        <v>101</v>
      </c>
      <c r="D39" s="140"/>
      <c r="E39" s="140">
        <v>7000</v>
      </c>
      <c r="F39" s="140"/>
      <c r="G39" s="161">
        <f t="shared" si="3"/>
        <v>7000</v>
      </c>
      <c r="H39" s="140"/>
      <c r="I39" s="140">
        <v>7000</v>
      </c>
      <c r="J39" s="140"/>
      <c r="K39" s="161">
        <f t="shared" si="4"/>
        <v>7000</v>
      </c>
    </row>
    <row r="40" spans="1:11" ht="12.75">
      <c r="A40" s="112"/>
      <c r="B40" s="106"/>
      <c r="C40" s="162" t="s">
        <v>380</v>
      </c>
      <c r="D40" s="140"/>
      <c r="E40" s="140">
        <v>350</v>
      </c>
      <c r="F40" s="140"/>
      <c r="G40" s="161">
        <f t="shared" si="3"/>
        <v>350</v>
      </c>
      <c r="H40" s="140"/>
      <c r="I40" s="140">
        <v>350</v>
      </c>
      <c r="J40" s="140"/>
      <c r="K40" s="161">
        <f t="shared" si="4"/>
        <v>350</v>
      </c>
    </row>
    <row r="41" spans="1:11" ht="12.75">
      <c r="A41" s="112"/>
      <c r="B41" s="106"/>
      <c r="C41" s="97" t="s">
        <v>102</v>
      </c>
      <c r="D41" s="232"/>
      <c r="E41" s="140">
        <v>2400</v>
      </c>
      <c r="F41" s="140"/>
      <c r="G41" s="161">
        <f t="shared" si="3"/>
        <v>2400</v>
      </c>
      <c r="H41" s="232"/>
      <c r="I41" s="140">
        <v>2400</v>
      </c>
      <c r="J41" s="140"/>
      <c r="K41" s="161">
        <f t="shared" si="4"/>
        <v>2400</v>
      </c>
    </row>
    <row r="42" spans="1:11" ht="12.75">
      <c r="A42" s="112"/>
      <c r="B42" s="106"/>
      <c r="C42" s="151" t="s">
        <v>135</v>
      </c>
      <c r="D42" s="108"/>
      <c r="E42" s="140">
        <v>1599104</v>
      </c>
      <c r="F42" s="108"/>
      <c r="G42" s="161">
        <f t="shared" si="3"/>
        <v>1599104</v>
      </c>
      <c r="H42" s="108"/>
      <c r="I42" s="140">
        <f>Tartalék!C19</f>
        <v>1604372</v>
      </c>
      <c r="J42" s="108"/>
      <c r="K42" s="161">
        <f t="shared" si="4"/>
        <v>1604372</v>
      </c>
    </row>
    <row r="43" spans="1:14" ht="12.75">
      <c r="A43" s="115" t="s">
        <v>79</v>
      </c>
      <c r="B43" s="106"/>
      <c r="C43" s="106"/>
      <c r="D43" s="233"/>
      <c r="E43" s="105">
        <f>SUM(E44:E48)</f>
        <v>3020779</v>
      </c>
      <c r="F43" s="105"/>
      <c r="G43" s="111">
        <f t="shared" si="3"/>
        <v>3020779</v>
      </c>
      <c r="H43" s="233"/>
      <c r="I43" s="105">
        <f>SUM(I44:I48)</f>
        <v>3018999</v>
      </c>
      <c r="J43" s="105"/>
      <c r="K43" s="111">
        <f t="shared" si="4"/>
        <v>3018999</v>
      </c>
      <c r="N43" s="102"/>
    </row>
    <row r="44" spans="1:11" ht="12.75">
      <c r="A44" s="112"/>
      <c r="B44" s="151" t="s">
        <v>80</v>
      </c>
      <c r="C44" s="106"/>
      <c r="D44" s="232"/>
      <c r="E44" s="140">
        <v>0</v>
      </c>
      <c r="F44" s="140"/>
      <c r="G44" s="161">
        <f t="shared" si="3"/>
        <v>0</v>
      </c>
      <c r="H44" s="232"/>
      <c r="I44" s="140">
        <v>0</v>
      </c>
      <c r="J44" s="140"/>
      <c r="K44" s="161">
        <f aca="true" t="shared" si="5" ref="K44:K71">SUM(H44:J44)</f>
        <v>0</v>
      </c>
    </row>
    <row r="45" spans="1:15" ht="12.75">
      <c r="A45" s="112"/>
      <c r="B45" s="151" t="s">
        <v>81</v>
      </c>
      <c r="C45" s="106"/>
      <c r="D45" s="232"/>
      <c r="E45" s="140">
        <v>2472220</v>
      </c>
      <c r="F45" s="140"/>
      <c r="G45" s="161">
        <f t="shared" si="3"/>
        <v>2472220</v>
      </c>
      <c r="H45" s="232"/>
      <c r="I45" s="140">
        <v>2470818</v>
      </c>
      <c r="J45" s="140"/>
      <c r="K45" s="161">
        <f t="shared" si="5"/>
        <v>2470818</v>
      </c>
      <c r="O45" s="102"/>
    </row>
    <row r="46" spans="1:11" ht="12.75">
      <c r="A46" s="112"/>
      <c r="B46" s="151" t="s">
        <v>82</v>
      </c>
      <c r="C46" s="106"/>
      <c r="D46" s="232"/>
      <c r="E46" s="140">
        <v>782</v>
      </c>
      <c r="F46" s="140"/>
      <c r="G46" s="161">
        <f t="shared" si="3"/>
        <v>782</v>
      </c>
      <c r="H46" s="232"/>
      <c r="I46" s="140">
        <v>782</v>
      </c>
      <c r="J46" s="140"/>
      <c r="K46" s="161">
        <f t="shared" si="5"/>
        <v>782</v>
      </c>
    </row>
    <row r="47" spans="1:11" ht="12.75">
      <c r="A47" s="112"/>
      <c r="B47" s="151" t="s">
        <v>83</v>
      </c>
      <c r="C47" s="106"/>
      <c r="D47" s="232"/>
      <c r="E47" s="140">
        <v>116658</v>
      </c>
      <c r="F47" s="140"/>
      <c r="G47" s="161">
        <f t="shared" si="3"/>
        <v>116658</v>
      </c>
      <c r="H47" s="232"/>
      <c r="I47" s="140">
        <v>116658</v>
      </c>
      <c r="J47" s="140"/>
      <c r="K47" s="161">
        <f t="shared" si="5"/>
        <v>116658</v>
      </c>
    </row>
    <row r="48" spans="1:11" ht="12.75">
      <c r="A48" s="112"/>
      <c r="B48" s="106" t="s">
        <v>84</v>
      </c>
      <c r="C48" s="106"/>
      <c r="D48" s="232"/>
      <c r="E48" s="140">
        <v>431119</v>
      </c>
      <c r="F48" s="140"/>
      <c r="G48" s="161">
        <f t="shared" si="3"/>
        <v>431119</v>
      </c>
      <c r="H48" s="232"/>
      <c r="I48" s="140">
        <v>430741</v>
      </c>
      <c r="J48" s="140"/>
      <c r="K48" s="161">
        <f t="shared" si="5"/>
        <v>430741</v>
      </c>
    </row>
    <row r="49" spans="1:14" ht="12.75">
      <c r="A49" s="115" t="s">
        <v>85</v>
      </c>
      <c r="B49" s="106"/>
      <c r="C49" s="106"/>
      <c r="D49" s="233"/>
      <c r="E49" s="105">
        <f>SUM(E50:E51)</f>
        <v>81481</v>
      </c>
      <c r="F49" s="105"/>
      <c r="G49" s="111">
        <f t="shared" si="3"/>
        <v>81481</v>
      </c>
      <c r="H49" s="233"/>
      <c r="I49" s="105">
        <f>SUM(I50:I51)</f>
        <v>81481</v>
      </c>
      <c r="J49" s="105"/>
      <c r="K49" s="111">
        <f t="shared" si="5"/>
        <v>81481</v>
      </c>
      <c r="N49" s="102"/>
    </row>
    <row r="50" spans="1:11" ht="12.75">
      <c r="A50" s="112"/>
      <c r="B50" s="106" t="s">
        <v>86</v>
      </c>
      <c r="C50" s="106"/>
      <c r="D50" s="233"/>
      <c r="E50" s="140">
        <v>64158</v>
      </c>
      <c r="F50" s="105"/>
      <c r="G50" s="161">
        <f t="shared" si="3"/>
        <v>64158</v>
      </c>
      <c r="H50" s="233"/>
      <c r="I50" s="140">
        <v>64158</v>
      </c>
      <c r="J50" s="105"/>
      <c r="K50" s="161">
        <f t="shared" si="5"/>
        <v>64158</v>
      </c>
    </row>
    <row r="51" spans="1:11" ht="12.75">
      <c r="A51" s="112"/>
      <c r="B51" s="106" t="s">
        <v>87</v>
      </c>
      <c r="C51" s="106"/>
      <c r="D51" s="232"/>
      <c r="E51" s="140">
        <v>17323</v>
      </c>
      <c r="F51" s="140"/>
      <c r="G51" s="161">
        <f t="shared" si="3"/>
        <v>17323</v>
      </c>
      <c r="H51" s="232"/>
      <c r="I51" s="140">
        <v>17323</v>
      </c>
      <c r="J51" s="140"/>
      <c r="K51" s="161">
        <f t="shared" si="5"/>
        <v>17323</v>
      </c>
    </row>
    <row r="52" spans="1:11" ht="12.75">
      <c r="A52" s="115" t="s">
        <v>88</v>
      </c>
      <c r="B52" s="106"/>
      <c r="C52" s="106"/>
      <c r="D52" s="105">
        <f>SUM(D53:D55)</f>
        <v>0</v>
      </c>
      <c r="E52" s="105">
        <f>SUM(E53:E55)</f>
        <v>309336</v>
      </c>
      <c r="F52" s="105">
        <f>SUM(F53:F55)</f>
        <v>0</v>
      </c>
      <c r="G52" s="111">
        <f t="shared" si="3"/>
        <v>309336</v>
      </c>
      <c r="H52" s="105">
        <f>SUM(H53:H55)</f>
        <v>0</v>
      </c>
      <c r="I52" s="105">
        <f>SUM(I53:I55)</f>
        <v>315587</v>
      </c>
      <c r="J52" s="105">
        <f>SUM(J53:J55)</f>
        <v>0</v>
      </c>
      <c r="K52" s="111">
        <f t="shared" si="5"/>
        <v>315587</v>
      </c>
    </row>
    <row r="53" spans="1:11" ht="12.75">
      <c r="A53" s="115"/>
      <c r="B53" s="215" t="s">
        <v>202</v>
      </c>
      <c r="C53" s="214"/>
      <c r="D53" s="105"/>
      <c r="E53" s="140">
        <v>0</v>
      </c>
      <c r="F53" s="140"/>
      <c r="G53" s="161">
        <f t="shared" si="3"/>
        <v>0</v>
      </c>
      <c r="H53" s="105"/>
      <c r="I53" s="140">
        <v>0</v>
      </c>
      <c r="J53" s="140"/>
      <c r="K53" s="161">
        <f t="shared" si="5"/>
        <v>0</v>
      </c>
    </row>
    <row r="54" spans="1:11" ht="12.75">
      <c r="A54" s="115"/>
      <c r="B54" s="160" t="s">
        <v>162</v>
      </c>
      <c r="C54" s="156"/>
      <c r="D54" s="105"/>
      <c r="E54" s="140">
        <v>252660</v>
      </c>
      <c r="F54" s="105"/>
      <c r="G54" s="161">
        <f t="shared" si="3"/>
        <v>252660</v>
      </c>
      <c r="H54" s="105"/>
      <c r="I54" s="140">
        <v>254660</v>
      </c>
      <c r="J54" s="105"/>
      <c r="K54" s="161">
        <f t="shared" si="5"/>
        <v>254660</v>
      </c>
    </row>
    <row r="55" spans="1:11" ht="12.75">
      <c r="A55" s="112"/>
      <c r="B55" s="151" t="s">
        <v>136</v>
      </c>
      <c r="C55" s="106"/>
      <c r="D55" s="140"/>
      <c r="E55" s="140">
        <f>SUM(E56:E61)</f>
        <v>56676</v>
      </c>
      <c r="F55" s="140"/>
      <c r="G55" s="161">
        <f t="shared" si="3"/>
        <v>56676</v>
      </c>
      <c r="H55" s="140"/>
      <c r="I55" s="140">
        <f>SUM(I56:I61)</f>
        <v>60927</v>
      </c>
      <c r="J55" s="140"/>
      <c r="K55" s="161">
        <f t="shared" si="5"/>
        <v>60927</v>
      </c>
    </row>
    <row r="56" spans="1:11" ht="12.75">
      <c r="A56" s="112"/>
      <c r="B56" s="106"/>
      <c r="C56" s="151" t="s">
        <v>158</v>
      </c>
      <c r="D56" s="232"/>
      <c r="E56" s="140">
        <v>34000</v>
      </c>
      <c r="F56" s="140"/>
      <c r="G56" s="161">
        <f t="shared" si="3"/>
        <v>34000</v>
      </c>
      <c r="H56" s="232"/>
      <c r="I56" s="140">
        <v>34000</v>
      </c>
      <c r="J56" s="140"/>
      <c r="K56" s="161">
        <f t="shared" si="5"/>
        <v>34000</v>
      </c>
    </row>
    <row r="57" spans="1:11" ht="12.75">
      <c r="A57" s="112"/>
      <c r="B57" s="106"/>
      <c r="C57" s="151" t="s">
        <v>205</v>
      </c>
      <c r="D57" s="232"/>
      <c r="E57" s="140">
        <v>15984</v>
      </c>
      <c r="F57" s="140"/>
      <c r="G57" s="161">
        <f t="shared" si="3"/>
        <v>15984</v>
      </c>
      <c r="H57" s="232"/>
      <c r="I57" s="140">
        <v>15984</v>
      </c>
      <c r="J57" s="140"/>
      <c r="K57" s="161">
        <f t="shared" si="5"/>
        <v>15984</v>
      </c>
    </row>
    <row r="58" spans="1:11" ht="12.75">
      <c r="A58" s="112"/>
      <c r="B58" s="106"/>
      <c r="C58" s="151" t="s">
        <v>459</v>
      </c>
      <c r="D58" s="232"/>
      <c r="E58" s="140">
        <v>6108</v>
      </c>
      <c r="F58" s="140"/>
      <c r="G58" s="161">
        <f t="shared" si="3"/>
        <v>6108</v>
      </c>
      <c r="H58" s="232"/>
      <c r="I58" s="140">
        <v>6108</v>
      </c>
      <c r="J58" s="140"/>
      <c r="K58" s="161">
        <f t="shared" si="5"/>
        <v>6108</v>
      </c>
    </row>
    <row r="59" spans="1:11" ht="12.75">
      <c r="A59" s="112"/>
      <c r="B59" s="106"/>
      <c r="C59" s="151" t="s">
        <v>494</v>
      </c>
      <c r="D59" s="232"/>
      <c r="E59" s="140">
        <v>0</v>
      </c>
      <c r="F59" s="140"/>
      <c r="G59" s="161">
        <f t="shared" si="3"/>
        <v>0</v>
      </c>
      <c r="H59" s="232"/>
      <c r="I59" s="140">
        <v>3131</v>
      </c>
      <c r="J59" s="140"/>
      <c r="K59" s="161">
        <f t="shared" si="5"/>
        <v>3131</v>
      </c>
    </row>
    <row r="60" spans="1:11" ht="12.75">
      <c r="A60" s="112"/>
      <c r="B60" s="106"/>
      <c r="C60" s="151" t="s">
        <v>483</v>
      </c>
      <c r="D60" s="232"/>
      <c r="E60" s="140">
        <v>0</v>
      </c>
      <c r="F60" s="140"/>
      <c r="G60" s="161">
        <f t="shared" si="3"/>
        <v>0</v>
      </c>
      <c r="H60" s="232"/>
      <c r="I60" s="140">
        <v>1120</v>
      </c>
      <c r="J60" s="140"/>
      <c r="K60" s="161">
        <f t="shared" si="5"/>
        <v>1120</v>
      </c>
    </row>
    <row r="61" spans="1:11" ht="12.75">
      <c r="A61" s="112"/>
      <c r="B61" s="106"/>
      <c r="C61" s="151" t="s">
        <v>444</v>
      </c>
      <c r="D61" s="232"/>
      <c r="E61" s="140">
        <v>584</v>
      </c>
      <c r="F61" s="140"/>
      <c r="G61" s="161">
        <f t="shared" si="3"/>
        <v>584</v>
      </c>
      <c r="H61" s="232"/>
      <c r="I61" s="140">
        <v>584</v>
      </c>
      <c r="J61" s="140"/>
      <c r="K61" s="161">
        <f t="shared" si="5"/>
        <v>584</v>
      </c>
    </row>
    <row r="62" spans="1:11" ht="12.75">
      <c r="A62" s="115" t="s">
        <v>22</v>
      </c>
      <c r="B62" s="106"/>
      <c r="C62" s="151"/>
      <c r="D62" s="105">
        <f>SUM(D9,D11,D13,D14,D20,D43,D49,D52)</f>
        <v>216837</v>
      </c>
      <c r="E62" s="105">
        <f>SUM(E9,E11,E13,E14,E20,E43,E49,E52)</f>
        <v>5743796</v>
      </c>
      <c r="F62" s="105">
        <f>SUM(F9,F11,F13,F14,F20,F43,F49,F52)</f>
        <v>0</v>
      </c>
      <c r="G62" s="111">
        <f t="shared" si="3"/>
        <v>5960633</v>
      </c>
      <c r="H62" s="105">
        <f>SUM(H9,H11,H13,H14,H20,H43,H49,H52)</f>
        <v>216837</v>
      </c>
      <c r="I62" s="105">
        <f>SUM(I9,I11,I13,I14,I20,I43,I49,I52)</f>
        <v>5754030</v>
      </c>
      <c r="J62" s="105">
        <f>SUM(J9,J11,J13,J14,J20,J43,J49,J52)</f>
        <v>0</v>
      </c>
      <c r="K62" s="111">
        <f t="shared" si="5"/>
        <v>5970867</v>
      </c>
    </row>
    <row r="63" spans="1:11" ht="12.75">
      <c r="A63" s="115" t="s">
        <v>89</v>
      </c>
      <c r="B63" s="106"/>
      <c r="C63" s="106"/>
      <c r="D63" s="105">
        <f>SUM(D64:D66)</f>
        <v>0</v>
      </c>
      <c r="E63" s="105">
        <f>SUM(E64:E66)</f>
        <v>2463493</v>
      </c>
      <c r="F63" s="105">
        <f>SUM(F64:F66)</f>
        <v>0</v>
      </c>
      <c r="G63" s="111">
        <f t="shared" si="3"/>
        <v>2463493</v>
      </c>
      <c r="H63" s="105">
        <f>SUM(H64:H66)</f>
        <v>0</v>
      </c>
      <c r="I63" s="105">
        <f>SUM(I64:I66)</f>
        <v>2469105</v>
      </c>
      <c r="J63" s="105">
        <f>SUM(J64:J66)</f>
        <v>0</v>
      </c>
      <c r="K63" s="111">
        <f t="shared" si="5"/>
        <v>2469105</v>
      </c>
    </row>
    <row r="64" spans="1:11" ht="12.75">
      <c r="A64" s="115"/>
      <c r="B64" s="106"/>
      <c r="C64" s="106" t="s">
        <v>115</v>
      </c>
      <c r="D64" s="105"/>
      <c r="E64" s="140">
        <v>1124811</v>
      </c>
      <c r="F64" s="105"/>
      <c r="G64" s="161">
        <f t="shared" si="3"/>
        <v>1124811</v>
      </c>
      <c r="H64" s="105"/>
      <c r="I64" s="140">
        <v>1124811</v>
      </c>
      <c r="J64" s="105"/>
      <c r="K64" s="161">
        <f t="shared" si="5"/>
        <v>1124811</v>
      </c>
    </row>
    <row r="65" spans="1:11" ht="12.75">
      <c r="A65" s="115"/>
      <c r="B65" s="106"/>
      <c r="C65" s="151" t="s">
        <v>199</v>
      </c>
      <c r="D65" s="233"/>
      <c r="E65" s="140">
        <v>14968</v>
      </c>
      <c r="F65" s="140"/>
      <c r="G65" s="161">
        <f t="shared" si="3"/>
        <v>14968</v>
      </c>
      <c r="H65" s="233"/>
      <c r="I65" s="140">
        <v>20526</v>
      </c>
      <c r="J65" s="140"/>
      <c r="K65" s="161">
        <f t="shared" si="5"/>
        <v>20526</v>
      </c>
    </row>
    <row r="66" spans="1:11" ht="12.75">
      <c r="A66" s="112"/>
      <c r="B66" s="106"/>
      <c r="C66" s="106" t="s">
        <v>90</v>
      </c>
      <c r="D66" s="232"/>
      <c r="E66" s="140">
        <v>1323714</v>
      </c>
      <c r="F66" s="140"/>
      <c r="G66" s="161">
        <v>1323714</v>
      </c>
      <c r="H66" s="232"/>
      <c r="I66" s="140">
        <f>SUM('Polg.Hiv.'!I19,'Eszi+Eü'!G28,'Eszi+Eü'!G19,Vg!G19,Ovi!G20,AJMK!G29)</f>
        <v>1323768</v>
      </c>
      <c r="J66" s="140"/>
      <c r="K66" s="161">
        <f t="shared" si="5"/>
        <v>1323768</v>
      </c>
    </row>
    <row r="67" spans="1:11" ht="12.75">
      <c r="A67" s="112"/>
      <c r="B67" s="106"/>
      <c r="C67" s="109" t="s">
        <v>94</v>
      </c>
      <c r="D67" s="108"/>
      <c r="E67" s="108">
        <v>871590</v>
      </c>
      <c r="F67" s="108"/>
      <c r="G67" s="161">
        <v>871590</v>
      </c>
      <c r="H67" s="108"/>
      <c r="I67" s="108">
        <f>SUM('Polg.Hiv.'!I26,'Eszi+Eü'!G35,'Eszi+Eü'!G49,Vg!G26,Ovi!G27,AJMK!G36)</f>
        <v>871636</v>
      </c>
      <c r="J67" s="108"/>
      <c r="K67" s="161">
        <f t="shared" si="5"/>
        <v>871636</v>
      </c>
    </row>
    <row r="68" spans="1:11" ht="12.75">
      <c r="A68" s="112"/>
      <c r="B68" s="106"/>
      <c r="C68" s="109" t="s">
        <v>91</v>
      </c>
      <c r="D68" s="108"/>
      <c r="E68" s="108">
        <v>185811</v>
      </c>
      <c r="F68" s="108"/>
      <c r="G68" s="161">
        <v>185811</v>
      </c>
      <c r="H68" s="108"/>
      <c r="I68" s="108">
        <f>SUM('Polg.Hiv.'!I27,'Eszi+Eü'!G36,'Eszi+Eü'!G50,Vg!G27,Ovi!G28,AJMK!G37)</f>
        <v>186818</v>
      </c>
      <c r="J68" s="108"/>
      <c r="K68" s="161">
        <f t="shared" si="5"/>
        <v>186818</v>
      </c>
    </row>
    <row r="69" spans="1:11" ht="12.75">
      <c r="A69" s="112"/>
      <c r="B69" s="106"/>
      <c r="C69" s="109" t="s">
        <v>92</v>
      </c>
      <c r="D69" s="108"/>
      <c r="E69" s="108">
        <v>519254</v>
      </c>
      <c r="F69" s="108"/>
      <c r="G69" s="161">
        <v>519254</v>
      </c>
      <c r="H69" s="108"/>
      <c r="I69" s="108">
        <f>SUM('Polg.Hiv.'!I28,'Eszi+Eü'!G37,'Eszi+Eü'!G51,Vg!G28,Ovi!G29,AJMK!G38)</f>
        <v>518036</v>
      </c>
      <c r="J69" s="108"/>
      <c r="K69" s="161">
        <f t="shared" si="5"/>
        <v>518036</v>
      </c>
    </row>
    <row r="70" spans="1:11" ht="12.75">
      <c r="A70" s="112"/>
      <c r="B70" s="106"/>
      <c r="C70" s="109" t="s">
        <v>93</v>
      </c>
      <c r="D70" s="234"/>
      <c r="E70" s="108">
        <v>0</v>
      </c>
      <c r="F70" s="108"/>
      <c r="G70" s="161">
        <v>0</v>
      </c>
      <c r="H70" s="234"/>
      <c r="I70" s="108">
        <f>SUM(Ovi!G30)</f>
        <v>0</v>
      </c>
      <c r="J70" s="108"/>
      <c r="K70" s="161">
        <f t="shared" si="5"/>
        <v>0</v>
      </c>
    </row>
    <row r="71" spans="1:11" ht="12.75">
      <c r="A71" s="409" t="s">
        <v>9</v>
      </c>
      <c r="B71" s="410"/>
      <c r="C71" s="411"/>
      <c r="D71" s="158">
        <f>SUM(D62:D63)</f>
        <v>216837</v>
      </c>
      <c r="E71" s="158">
        <f>SUM(E62:E63)</f>
        <v>8207289</v>
      </c>
      <c r="F71" s="158">
        <f>SUM(F62:F63)</f>
        <v>0</v>
      </c>
      <c r="G71" s="272">
        <f t="shared" si="3"/>
        <v>8424126</v>
      </c>
      <c r="H71" s="158">
        <f>SUM(H62:H63)</f>
        <v>216837</v>
      </c>
      <c r="I71" s="158">
        <f>SUM(I62:I63)</f>
        <v>8223135</v>
      </c>
      <c r="J71" s="158">
        <f>SUM(J62:J63)</f>
        <v>0</v>
      </c>
      <c r="K71" s="272">
        <f t="shared" si="5"/>
        <v>8439972</v>
      </c>
    </row>
    <row r="72" spans="5:7" ht="12.75">
      <c r="E72" s="102"/>
      <c r="F72" s="102"/>
      <c r="G72" s="102"/>
    </row>
    <row r="73" spans="3:4" ht="12.75">
      <c r="C73" s="122" t="s">
        <v>33</v>
      </c>
      <c r="D73" s="1" t="s">
        <v>447</v>
      </c>
    </row>
    <row r="74" spans="3:5" ht="12.75">
      <c r="C74" s="122" t="s">
        <v>12</v>
      </c>
      <c r="D74" s="1" t="s">
        <v>376</v>
      </c>
      <c r="E74" s="191" t="s">
        <v>173</v>
      </c>
    </row>
    <row r="75" ht="12.75">
      <c r="C75" s="123"/>
    </row>
    <row r="76" ht="12.75">
      <c r="C76" s="123"/>
    </row>
  </sheetData>
  <sheetProtection/>
  <mergeCells count="19">
    <mergeCell ref="B19:C19"/>
    <mergeCell ref="A71:C71"/>
    <mergeCell ref="B10:C10"/>
    <mergeCell ref="B12:C12"/>
    <mergeCell ref="A5:C8"/>
    <mergeCell ref="G7:G8"/>
    <mergeCell ref="B17:C17"/>
    <mergeCell ref="B18:C18"/>
    <mergeCell ref="B16:C16"/>
    <mergeCell ref="B15:C15"/>
    <mergeCell ref="H5:K6"/>
    <mergeCell ref="K7:K8"/>
    <mergeCell ref="H8:J8"/>
    <mergeCell ref="C3:K3"/>
    <mergeCell ref="A1:K1"/>
    <mergeCell ref="D8:F8"/>
    <mergeCell ref="J4:K4"/>
    <mergeCell ref="D5:G5"/>
    <mergeCell ref="D6:G6"/>
  </mergeCells>
  <printOptions/>
  <pageMargins left="0.31496062992125984" right="0.1968503937007874" top="0.5118110236220472" bottom="0.5511811023622047" header="0.35433070866141736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3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140625" style="132" customWidth="1"/>
    <col min="2" max="9" width="9.140625" style="132" customWidth="1"/>
    <col min="10" max="10" width="10.140625" style="132" customWidth="1"/>
    <col min="11" max="11" width="10.28125" style="132" customWidth="1"/>
    <col min="12" max="16384" width="9.140625" style="132" customWidth="1"/>
  </cols>
  <sheetData>
    <row r="1" spans="1:11" ht="15.75">
      <c r="A1" s="418" t="s">
        <v>329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0" s="278" customFormat="1" ht="15.75">
      <c r="A2" s="275"/>
      <c r="B2" s="276"/>
      <c r="C2" s="276"/>
      <c r="D2" s="276"/>
      <c r="E2" s="276"/>
      <c r="F2" s="276"/>
      <c r="G2" s="276"/>
      <c r="H2" s="276"/>
      <c r="I2" s="276"/>
      <c r="J2" s="277"/>
    </row>
    <row r="3" spans="6:11" ht="12.75">
      <c r="F3" s="419" t="s">
        <v>221</v>
      </c>
      <c r="G3" s="419"/>
      <c r="H3" s="419"/>
      <c r="I3" s="419"/>
      <c r="J3" s="419"/>
      <c r="K3" s="419"/>
    </row>
    <row r="4" spans="10:11" ht="12.75">
      <c r="J4" s="419" t="s">
        <v>0</v>
      </c>
      <c r="K4" s="419"/>
    </row>
    <row r="5" spans="1:11" ht="12.75" customHeight="1">
      <c r="A5" s="420"/>
      <c r="B5" s="422" t="s">
        <v>222</v>
      </c>
      <c r="C5" s="423"/>
      <c r="D5" s="423"/>
      <c r="E5" s="423"/>
      <c r="F5" s="423"/>
      <c r="G5" s="423"/>
      <c r="H5" s="423"/>
      <c r="I5" s="423"/>
      <c r="J5" s="424"/>
      <c r="K5" s="428" t="s">
        <v>253</v>
      </c>
    </row>
    <row r="6" spans="1:11" ht="26.25" customHeight="1">
      <c r="A6" s="421"/>
      <c r="B6" s="425"/>
      <c r="C6" s="426"/>
      <c r="D6" s="426"/>
      <c r="E6" s="426"/>
      <c r="F6" s="426"/>
      <c r="G6" s="426"/>
      <c r="H6" s="426"/>
      <c r="I6" s="426"/>
      <c r="J6" s="427"/>
      <c r="K6" s="428"/>
    </row>
    <row r="7" spans="1:12" ht="12.75" customHeight="1">
      <c r="A7" s="218">
        <v>1</v>
      </c>
      <c r="B7" s="416" t="s">
        <v>223</v>
      </c>
      <c r="C7" s="416"/>
      <c r="D7" s="416"/>
      <c r="E7" s="416"/>
      <c r="F7" s="416"/>
      <c r="G7" s="416"/>
      <c r="H7" s="416"/>
      <c r="I7" s="416"/>
      <c r="J7" s="416"/>
      <c r="K7" s="219">
        <f>SUM(K8:K14)</f>
        <v>107078</v>
      </c>
      <c r="L7" s="220"/>
    </row>
    <row r="8" spans="1:11" ht="12.75" customHeight="1">
      <c r="A8" s="221">
        <v>2</v>
      </c>
      <c r="B8" s="417" t="s">
        <v>224</v>
      </c>
      <c r="C8" s="417"/>
      <c r="D8" s="417"/>
      <c r="E8" s="417"/>
      <c r="F8" s="417"/>
      <c r="G8" s="417"/>
      <c r="H8" s="417"/>
      <c r="I8" s="417"/>
      <c r="J8" s="417"/>
      <c r="K8" s="223">
        <v>107058</v>
      </c>
    </row>
    <row r="9" spans="1:11" ht="12.75" customHeight="1">
      <c r="A9" s="221">
        <v>3</v>
      </c>
      <c r="B9" s="417" t="s">
        <v>225</v>
      </c>
      <c r="C9" s="417"/>
      <c r="D9" s="417"/>
      <c r="E9" s="417"/>
      <c r="F9" s="417"/>
      <c r="G9" s="417"/>
      <c r="H9" s="417"/>
      <c r="I9" s="417"/>
      <c r="J9" s="417"/>
      <c r="K9" s="223">
        <v>0</v>
      </c>
    </row>
    <row r="10" spans="1:11" ht="12.75" customHeight="1">
      <c r="A10" s="221">
        <v>4</v>
      </c>
      <c r="B10" s="417" t="s">
        <v>226</v>
      </c>
      <c r="C10" s="417"/>
      <c r="D10" s="417"/>
      <c r="E10" s="417"/>
      <c r="F10" s="417"/>
      <c r="G10" s="417"/>
      <c r="H10" s="417"/>
      <c r="I10" s="417"/>
      <c r="J10" s="417"/>
      <c r="K10" s="223">
        <v>0</v>
      </c>
    </row>
    <row r="11" spans="1:11" ht="12.75" customHeight="1">
      <c r="A11" s="221">
        <v>5</v>
      </c>
      <c r="B11" s="222" t="s">
        <v>227</v>
      </c>
      <c r="C11" s="224"/>
      <c r="D11" s="225"/>
      <c r="E11" s="225"/>
      <c r="F11" s="225"/>
      <c r="G11" s="225"/>
      <c r="H11" s="225"/>
      <c r="I11" s="225"/>
      <c r="J11" s="226"/>
      <c r="K11" s="223">
        <v>0</v>
      </c>
    </row>
    <row r="12" spans="1:11" ht="12.75" customHeight="1">
      <c r="A12" s="221">
        <v>6</v>
      </c>
      <c r="B12" s="429" t="s">
        <v>228</v>
      </c>
      <c r="C12" s="430"/>
      <c r="D12" s="430"/>
      <c r="E12" s="430"/>
      <c r="F12" s="430"/>
      <c r="G12" s="430"/>
      <c r="H12" s="430"/>
      <c r="I12" s="430"/>
      <c r="J12" s="431"/>
      <c r="K12" s="223">
        <v>0</v>
      </c>
    </row>
    <row r="13" spans="1:11" ht="12.75" customHeight="1">
      <c r="A13" s="221">
        <v>7</v>
      </c>
      <c r="B13" s="417" t="s">
        <v>229</v>
      </c>
      <c r="C13" s="417"/>
      <c r="D13" s="417"/>
      <c r="E13" s="417"/>
      <c r="F13" s="417"/>
      <c r="G13" s="417"/>
      <c r="H13" s="417"/>
      <c r="I13" s="417"/>
      <c r="J13" s="417"/>
      <c r="K13" s="223">
        <v>20</v>
      </c>
    </row>
    <row r="14" spans="1:11" ht="12.75" customHeight="1">
      <c r="A14" s="221">
        <v>8</v>
      </c>
      <c r="B14" s="417" t="s">
        <v>230</v>
      </c>
      <c r="C14" s="417"/>
      <c r="D14" s="417"/>
      <c r="E14" s="417"/>
      <c r="F14" s="417"/>
      <c r="G14" s="417"/>
      <c r="H14" s="417"/>
      <c r="I14" s="417"/>
      <c r="J14" s="417"/>
      <c r="K14" s="223">
        <v>0</v>
      </c>
    </row>
    <row r="15" spans="1:11" ht="12.75" customHeight="1">
      <c r="A15" s="227">
        <v>9</v>
      </c>
      <c r="B15" s="432" t="s">
        <v>231</v>
      </c>
      <c r="C15" s="417"/>
      <c r="D15" s="417"/>
      <c r="E15" s="417"/>
      <c r="F15" s="417"/>
      <c r="G15" s="417"/>
      <c r="H15" s="417"/>
      <c r="I15" s="417"/>
      <c r="J15" s="417"/>
      <c r="K15" s="228">
        <f>SUM(K16:K19)</f>
        <v>216929</v>
      </c>
    </row>
    <row r="16" spans="1:11" ht="12.75" customHeight="1">
      <c r="A16" s="221">
        <v>10</v>
      </c>
      <c r="B16" s="417" t="s">
        <v>232</v>
      </c>
      <c r="C16" s="417"/>
      <c r="D16" s="417"/>
      <c r="E16" s="417"/>
      <c r="F16" s="417"/>
      <c r="G16" s="417"/>
      <c r="H16" s="417"/>
      <c r="I16" s="417"/>
      <c r="J16" s="417"/>
      <c r="K16" s="223">
        <v>182277</v>
      </c>
    </row>
    <row r="17" spans="1:11" ht="12.75" customHeight="1">
      <c r="A17" s="221">
        <v>11</v>
      </c>
      <c r="B17" s="417" t="s">
        <v>233</v>
      </c>
      <c r="C17" s="417"/>
      <c r="D17" s="417"/>
      <c r="E17" s="417"/>
      <c r="F17" s="417"/>
      <c r="G17" s="417"/>
      <c r="H17" s="417"/>
      <c r="I17" s="417"/>
      <c r="J17" s="417"/>
      <c r="K17" s="223">
        <v>29439</v>
      </c>
    </row>
    <row r="18" spans="1:11" ht="12.75" customHeight="1">
      <c r="A18" s="221">
        <v>12</v>
      </c>
      <c r="B18" s="429" t="s">
        <v>234</v>
      </c>
      <c r="C18" s="430"/>
      <c r="D18" s="430"/>
      <c r="E18" s="430"/>
      <c r="F18" s="430"/>
      <c r="G18" s="430"/>
      <c r="H18" s="430"/>
      <c r="I18" s="430"/>
      <c r="J18" s="431"/>
      <c r="K18" s="229">
        <v>0</v>
      </c>
    </row>
    <row r="19" spans="1:11" ht="12.75" customHeight="1">
      <c r="A19" s="221">
        <v>13</v>
      </c>
      <c r="B19" s="429" t="s">
        <v>235</v>
      </c>
      <c r="C19" s="430"/>
      <c r="D19" s="430"/>
      <c r="E19" s="430"/>
      <c r="F19" s="430"/>
      <c r="G19" s="430"/>
      <c r="H19" s="430"/>
      <c r="I19" s="430"/>
      <c r="J19" s="431"/>
      <c r="K19" s="229">
        <v>5213</v>
      </c>
    </row>
    <row r="20" spans="1:11" ht="12.75" customHeight="1">
      <c r="A20" s="227">
        <v>14</v>
      </c>
      <c r="B20" s="432" t="s">
        <v>236</v>
      </c>
      <c r="C20" s="417"/>
      <c r="D20" s="417"/>
      <c r="E20" s="417"/>
      <c r="F20" s="417"/>
      <c r="G20" s="417"/>
      <c r="H20" s="417"/>
      <c r="I20" s="417"/>
      <c r="J20" s="417"/>
      <c r="K20" s="228">
        <f>SUM(K21,K26:K29)</f>
        <v>152234</v>
      </c>
    </row>
    <row r="21" spans="1:11" ht="12.75" customHeight="1">
      <c r="A21" s="221">
        <v>15</v>
      </c>
      <c r="B21" s="417" t="s">
        <v>237</v>
      </c>
      <c r="C21" s="417"/>
      <c r="D21" s="417"/>
      <c r="E21" s="417"/>
      <c r="F21" s="417"/>
      <c r="G21" s="417"/>
      <c r="H21" s="417"/>
      <c r="I21" s="417"/>
      <c r="J21" s="417"/>
      <c r="K21" s="223">
        <f>SUM(K22:K25)</f>
        <v>33560</v>
      </c>
    </row>
    <row r="22" spans="1:11" ht="12.75" customHeight="1">
      <c r="A22" s="221"/>
      <c r="B22" s="417" t="s">
        <v>238</v>
      </c>
      <c r="C22" s="417"/>
      <c r="D22" s="417"/>
      <c r="E22" s="417"/>
      <c r="F22" s="417"/>
      <c r="G22" s="417"/>
      <c r="H22" s="417"/>
      <c r="I22" s="417"/>
      <c r="J22" s="417"/>
      <c r="K22" s="230">
        <v>4760</v>
      </c>
    </row>
    <row r="23" spans="1:11" ht="12.75" customHeight="1">
      <c r="A23" s="221"/>
      <c r="B23" s="417" t="s">
        <v>239</v>
      </c>
      <c r="C23" s="417"/>
      <c r="D23" s="417"/>
      <c r="E23" s="417"/>
      <c r="F23" s="417"/>
      <c r="G23" s="417"/>
      <c r="H23" s="417"/>
      <c r="I23" s="417"/>
      <c r="J23" s="417"/>
      <c r="K23" s="230">
        <v>13200</v>
      </c>
    </row>
    <row r="24" spans="1:11" ht="12.75" customHeight="1">
      <c r="A24" s="221"/>
      <c r="B24" s="417" t="s">
        <v>240</v>
      </c>
      <c r="C24" s="417"/>
      <c r="D24" s="417"/>
      <c r="E24" s="417"/>
      <c r="F24" s="417"/>
      <c r="G24" s="417"/>
      <c r="H24" s="417"/>
      <c r="I24" s="417"/>
      <c r="J24" s="417"/>
      <c r="K24" s="230">
        <v>3875</v>
      </c>
    </row>
    <row r="25" spans="1:11" ht="12.75" customHeight="1">
      <c r="A25" s="221"/>
      <c r="B25" s="417" t="s">
        <v>241</v>
      </c>
      <c r="C25" s="417"/>
      <c r="D25" s="417"/>
      <c r="E25" s="417"/>
      <c r="F25" s="417"/>
      <c r="G25" s="417"/>
      <c r="H25" s="417"/>
      <c r="I25" s="417"/>
      <c r="J25" s="417"/>
      <c r="K25" s="230">
        <v>11725</v>
      </c>
    </row>
    <row r="26" spans="1:11" ht="12.75" customHeight="1">
      <c r="A26" s="221">
        <v>16</v>
      </c>
      <c r="B26" s="417" t="s">
        <v>242</v>
      </c>
      <c r="C26" s="417"/>
      <c r="D26" s="417"/>
      <c r="E26" s="417"/>
      <c r="F26" s="417"/>
      <c r="G26" s="417"/>
      <c r="H26" s="417"/>
      <c r="I26" s="417"/>
      <c r="J26" s="417"/>
      <c r="K26" s="223">
        <v>545</v>
      </c>
    </row>
    <row r="27" spans="1:11" ht="12.75" customHeight="1">
      <c r="A27" s="221">
        <v>17</v>
      </c>
      <c r="B27" s="417" t="s">
        <v>254</v>
      </c>
      <c r="C27" s="417"/>
      <c r="D27" s="417"/>
      <c r="E27" s="417"/>
      <c r="F27" s="417"/>
      <c r="G27" s="417"/>
      <c r="H27" s="417"/>
      <c r="I27" s="417"/>
      <c r="J27" s="417"/>
      <c r="K27" s="223">
        <v>4000</v>
      </c>
    </row>
    <row r="28" spans="1:11" ht="12.75" customHeight="1">
      <c r="A28" s="221">
        <v>18</v>
      </c>
      <c r="B28" s="417" t="s">
        <v>243</v>
      </c>
      <c r="C28" s="417"/>
      <c r="D28" s="417"/>
      <c r="E28" s="417"/>
      <c r="F28" s="417"/>
      <c r="G28" s="417"/>
      <c r="H28" s="417"/>
      <c r="I28" s="417"/>
      <c r="J28" s="417"/>
      <c r="K28" s="223">
        <v>16419</v>
      </c>
    </row>
    <row r="29" spans="1:11" ht="25.5" customHeight="1">
      <c r="A29" s="221">
        <v>19</v>
      </c>
      <c r="B29" s="436" t="s">
        <v>244</v>
      </c>
      <c r="C29" s="437"/>
      <c r="D29" s="437"/>
      <c r="E29" s="437"/>
      <c r="F29" s="437"/>
      <c r="G29" s="437"/>
      <c r="H29" s="437"/>
      <c r="I29" s="437"/>
      <c r="J29" s="438"/>
      <c r="K29" s="223">
        <f>SUM(K30:K35)</f>
        <v>97710</v>
      </c>
    </row>
    <row r="30" spans="1:11" ht="12.75" customHeight="1">
      <c r="A30" s="221"/>
      <c r="B30" s="417" t="s">
        <v>245</v>
      </c>
      <c r="C30" s="417"/>
      <c r="D30" s="417"/>
      <c r="E30" s="417"/>
      <c r="F30" s="417"/>
      <c r="G30" s="417"/>
      <c r="H30" s="417"/>
      <c r="I30" s="417"/>
      <c r="J30" s="417"/>
      <c r="K30" s="230">
        <v>34176</v>
      </c>
    </row>
    <row r="31" spans="1:11" ht="12.75" customHeight="1">
      <c r="A31" s="221"/>
      <c r="B31" s="417" t="s">
        <v>246</v>
      </c>
      <c r="C31" s="417"/>
      <c r="D31" s="417"/>
      <c r="E31" s="417"/>
      <c r="F31" s="417"/>
      <c r="G31" s="417"/>
      <c r="H31" s="417"/>
      <c r="I31" s="417"/>
      <c r="J31" s="417"/>
      <c r="K31" s="230">
        <v>0</v>
      </c>
    </row>
    <row r="32" spans="1:11" ht="12.75" customHeight="1">
      <c r="A32" s="221"/>
      <c r="B32" s="417" t="s">
        <v>247</v>
      </c>
      <c r="C32" s="417"/>
      <c r="D32" s="417"/>
      <c r="E32" s="417"/>
      <c r="F32" s="417"/>
      <c r="G32" s="417"/>
      <c r="H32" s="417"/>
      <c r="I32" s="417"/>
      <c r="J32" s="417"/>
      <c r="K32" s="230">
        <v>38627</v>
      </c>
    </row>
    <row r="33" spans="1:11" ht="12.75" customHeight="1">
      <c r="A33" s="221"/>
      <c r="B33" s="417" t="s">
        <v>248</v>
      </c>
      <c r="C33" s="417"/>
      <c r="D33" s="417"/>
      <c r="E33" s="417"/>
      <c r="F33" s="417"/>
      <c r="G33" s="417"/>
      <c r="H33" s="417"/>
      <c r="I33" s="417"/>
      <c r="J33" s="417"/>
      <c r="K33" s="230">
        <v>23751</v>
      </c>
    </row>
    <row r="34" spans="1:11" ht="12.75" customHeight="1">
      <c r="A34" s="221"/>
      <c r="B34" s="417" t="s">
        <v>249</v>
      </c>
      <c r="C34" s="417"/>
      <c r="D34" s="417"/>
      <c r="E34" s="417"/>
      <c r="F34" s="417"/>
      <c r="G34" s="417"/>
      <c r="H34" s="417"/>
      <c r="I34" s="417"/>
      <c r="J34" s="417"/>
      <c r="K34" s="230">
        <v>1156</v>
      </c>
    </row>
    <row r="35" spans="1:11" ht="12.75" customHeight="1">
      <c r="A35" s="221"/>
      <c r="B35" s="417" t="s">
        <v>250</v>
      </c>
      <c r="C35" s="417"/>
      <c r="D35" s="417"/>
      <c r="E35" s="417"/>
      <c r="F35" s="417"/>
      <c r="G35" s="417"/>
      <c r="H35" s="417"/>
      <c r="I35" s="417"/>
      <c r="J35" s="417"/>
      <c r="K35" s="230">
        <v>0</v>
      </c>
    </row>
    <row r="36" spans="1:11" ht="12.75" customHeight="1">
      <c r="A36" s="259">
        <v>20</v>
      </c>
      <c r="B36" s="433" t="s">
        <v>332</v>
      </c>
      <c r="C36" s="434"/>
      <c r="D36" s="434"/>
      <c r="E36" s="434"/>
      <c r="F36" s="434"/>
      <c r="G36" s="434"/>
      <c r="H36" s="434"/>
      <c r="I36" s="434"/>
      <c r="J36" s="435"/>
      <c r="K36" s="260">
        <v>13865</v>
      </c>
    </row>
    <row r="37" spans="1:11" ht="18" customHeight="1">
      <c r="A37" s="413" t="s">
        <v>251</v>
      </c>
      <c r="B37" s="414"/>
      <c r="C37" s="414"/>
      <c r="D37" s="414"/>
      <c r="E37" s="414"/>
      <c r="F37" s="414"/>
      <c r="G37" s="414"/>
      <c r="H37" s="414"/>
      <c r="I37" s="414"/>
      <c r="J37" s="415"/>
      <c r="K37" s="274">
        <f>SUM(K7,K15,K20,K36)</f>
        <v>490106</v>
      </c>
    </row>
    <row r="38" ht="12.75">
      <c r="L38" s="220"/>
    </row>
    <row r="39" ht="12.75">
      <c r="H39" s="231"/>
    </row>
  </sheetData>
  <sheetProtection/>
  <mergeCells count="36">
    <mergeCell ref="B36:J36"/>
    <mergeCell ref="B35:J35"/>
    <mergeCell ref="B26:J26"/>
    <mergeCell ref="B28:J28"/>
    <mergeCell ref="B29:J29"/>
    <mergeCell ref="B30:J30"/>
    <mergeCell ref="B31:J31"/>
    <mergeCell ref="B32:J32"/>
    <mergeCell ref="B23:J23"/>
    <mergeCell ref="B24:J24"/>
    <mergeCell ref="B25:J25"/>
    <mergeCell ref="B33:J33"/>
    <mergeCell ref="B34:J34"/>
    <mergeCell ref="B27:J27"/>
    <mergeCell ref="B17:J17"/>
    <mergeCell ref="B18:J18"/>
    <mergeCell ref="B19:J19"/>
    <mergeCell ref="B20:J20"/>
    <mergeCell ref="B21:J21"/>
    <mergeCell ref="B22:J22"/>
    <mergeCell ref="B10:J10"/>
    <mergeCell ref="B12:J12"/>
    <mergeCell ref="B13:J13"/>
    <mergeCell ref="B14:J14"/>
    <mergeCell ref="B15:J15"/>
    <mergeCell ref="B16:J16"/>
    <mergeCell ref="A37:J37"/>
    <mergeCell ref="B7:J7"/>
    <mergeCell ref="B8:J8"/>
    <mergeCell ref="A1:K1"/>
    <mergeCell ref="F3:K3"/>
    <mergeCell ref="J4:K4"/>
    <mergeCell ref="A5:A6"/>
    <mergeCell ref="B5:J6"/>
    <mergeCell ref="K5:K6"/>
    <mergeCell ref="B9:J9"/>
  </mergeCells>
  <printOptions/>
  <pageMargins left="0.5511811023622047" right="0.5511811023622047" top="0.5118110236220472" bottom="0.787401574803149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72.140625" style="0" customWidth="1"/>
    <col min="4" max="4" width="9.28125" style="0" customWidth="1"/>
    <col min="5" max="5" width="14.57421875" style="0" customWidth="1"/>
    <col min="6" max="6" width="11.57421875" style="0" customWidth="1"/>
  </cols>
  <sheetData>
    <row r="1" spans="1:5" ht="17.25" customHeight="1">
      <c r="A1" s="449" t="s">
        <v>331</v>
      </c>
      <c r="B1" s="449"/>
      <c r="C1" s="449"/>
      <c r="D1" s="449"/>
      <c r="E1" s="449"/>
    </row>
    <row r="2" spans="1:4" ht="11.25" customHeight="1">
      <c r="A2" s="87"/>
      <c r="B2" s="87"/>
      <c r="C2" s="87"/>
      <c r="D2" s="87"/>
    </row>
    <row r="3" spans="2:4" ht="16.5" hidden="1">
      <c r="B3" s="87"/>
      <c r="C3" s="87"/>
      <c r="D3" s="87"/>
    </row>
    <row r="4" spans="1:6" ht="12.75">
      <c r="A4" s="382" t="s">
        <v>501</v>
      </c>
      <c r="B4" s="382"/>
      <c r="C4" s="382"/>
      <c r="D4" s="382"/>
      <c r="E4" s="382"/>
      <c r="F4" s="382"/>
    </row>
    <row r="5" spans="1:6" ht="12.75">
      <c r="A5" s="124"/>
      <c r="B5" s="448" t="s">
        <v>0</v>
      </c>
      <c r="C5" s="448"/>
      <c r="D5" s="448"/>
      <c r="E5" s="448"/>
      <c r="F5" s="448"/>
    </row>
    <row r="6" spans="1:6" ht="49.5" customHeight="1">
      <c r="A6" s="453" t="s">
        <v>40</v>
      </c>
      <c r="B6" s="454"/>
      <c r="C6" s="454"/>
      <c r="D6" s="245"/>
      <c r="E6" s="244" t="s">
        <v>467</v>
      </c>
      <c r="F6" s="244" t="s">
        <v>385</v>
      </c>
    </row>
    <row r="7" spans="1:6" ht="24" customHeight="1">
      <c r="A7" s="455"/>
      <c r="B7" s="456"/>
      <c r="C7" s="456"/>
      <c r="D7" s="252"/>
      <c r="E7" s="253" t="s">
        <v>41</v>
      </c>
      <c r="F7" s="253" t="s">
        <v>41</v>
      </c>
    </row>
    <row r="8" spans="1:6" ht="15" customHeight="1">
      <c r="A8" s="248" t="s">
        <v>55</v>
      </c>
      <c r="B8" s="249"/>
      <c r="C8" s="250"/>
      <c r="D8" s="250"/>
      <c r="E8" s="251">
        <v>3025305</v>
      </c>
      <c r="F8" s="251">
        <f>SUM(F9:F10)</f>
        <v>3025305</v>
      </c>
    </row>
    <row r="9" spans="1:6" ht="15" customHeight="1">
      <c r="A9" s="241" t="s">
        <v>284</v>
      </c>
      <c r="B9" s="439" t="s">
        <v>109</v>
      </c>
      <c r="C9" s="441"/>
      <c r="D9" s="240"/>
      <c r="E9" s="88">
        <v>0</v>
      </c>
      <c r="F9" s="88">
        <v>0</v>
      </c>
    </row>
    <row r="10" spans="1:6" ht="15" customHeight="1">
      <c r="A10" s="241" t="s">
        <v>285</v>
      </c>
      <c r="B10" s="242" t="s">
        <v>121</v>
      </c>
      <c r="C10" s="242"/>
      <c r="D10" s="242"/>
      <c r="E10" s="88">
        <v>3025305</v>
      </c>
      <c r="F10" s="88">
        <f>SUM(F12:F31)</f>
        <v>3025305</v>
      </c>
    </row>
    <row r="11" spans="1:6" ht="20.25" customHeight="1">
      <c r="A11" s="89"/>
      <c r="B11" s="451" t="s">
        <v>276</v>
      </c>
      <c r="C11" s="452"/>
      <c r="D11" s="254" t="s">
        <v>325</v>
      </c>
      <c r="E11" s="91"/>
      <c r="F11" s="91"/>
    </row>
    <row r="12" spans="1:6" ht="15.75" customHeight="1">
      <c r="A12" s="89"/>
      <c r="B12" s="137" t="s">
        <v>278</v>
      </c>
      <c r="C12" s="137" t="s">
        <v>279</v>
      </c>
      <c r="D12" s="255">
        <v>0.9696</v>
      </c>
      <c r="E12" s="88">
        <v>671363</v>
      </c>
      <c r="F12" s="88">
        <v>671363</v>
      </c>
    </row>
    <row r="13" spans="1:6" ht="27" customHeight="1">
      <c r="A13" s="89"/>
      <c r="B13" s="137" t="s">
        <v>280</v>
      </c>
      <c r="C13" s="137" t="s">
        <v>155</v>
      </c>
      <c r="D13" s="255">
        <v>0.85</v>
      </c>
      <c r="E13" s="88">
        <v>107510</v>
      </c>
      <c r="F13" s="88">
        <v>107510</v>
      </c>
    </row>
    <row r="14" spans="1:6" ht="24">
      <c r="A14" s="89"/>
      <c r="B14" s="137" t="s">
        <v>281</v>
      </c>
      <c r="C14" s="137" t="s">
        <v>286</v>
      </c>
      <c r="D14" s="255">
        <v>1</v>
      </c>
      <c r="E14" s="88">
        <v>474790</v>
      </c>
      <c r="F14" s="88">
        <v>474790</v>
      </c>
    </row>
    <row r="15" spans="1:6" ht="13.5" customHeight="1">
      <c r="A15" s="89"/>
      <c r="B15" s="153" t="s">
        <v>282</v>
      </c>
      <c r="C15" s="137" t="s">
        <v>283</v>
      </c>
      <c r="D15" s="255">
        <v>0.6788</v>
      </c>
      <c r="E15" s="88">
        <v>34164</v>
      </c>
      <c r="F15" s="88">
        <v>34164</v>
      </c>
    </row>
    <row r="16" spans="1:6" ht="13.5" customHeight="1">
      <c r="A16" s="89"/>
      <c r="B16" s="151" t="s">
        <v>307</v>
      </c>
      <c r="C16" s="137" t="s">
        <v>287</v>
      </c>
      <c r="D16" s="255">
        <v>1</v>
      </c>
      <c r="E16" s="91">
        <v>400000</v>
      </c>
      <c r="F16" s="91">
        <v>400000</v>
      </c>
    </row>
    <row r="17" spans="1:6" ht="13.5" customHeight="1">
      <c r="A17" s="89"/>
      <c r="B17" s="151" t="s">
        <v>308</v>
      </c>
      <c r="C17" s="137" t="s">
        <v>288</v>
      </c>
      <c r="D17" s="255">
        <v>1</v>
      </c>
      <c r="E17" s="91">
        <v>295980</v>
      </c>
      <c r="F17" s="91">
        <v>295980</v>
      </c>
    </row>
    <row r="18" spans="1:6" ht="13.5" customHeight="1">
      <c r="A18" s="89"/>
      <c r="B18" s="151" t="s">
        <v>309</v>
      </c>
      <c r="C18" s="152" t="s">
        <v>289</v>
      </c>
      <c r="D18" s="255">
        <v>0.9391</v>
      </c>
      <c r="E18" s="165">
        <v>34980</v>
      </c>
      <c r="F18" s="165">
        <v>34980</v>
      </c>
    </row>
    <row r="19" spans="1:6" ht="13.5" customHeight="1">
      <c r="A19" s="89"/>
      <c r="B19" s="151" t="s">
        <v>310</v>
      </c>
      <c r="C19" s="152" t="s">
        <v>290</v>
      </c>
      <c r="D19" s="255">
        <v>0.8372</v>
      </c>
      <c r="E19" s="165">
        <v>32460</v>
      </c>
      <c r="F19" s="165">
        <v>32460</v>
      </c>
    </row>
    <row r="20" spans="1:6" ht="13.5" customHeight="1">
      <c r="A20" s="89"/>
      <c r="B20" s="151" t="s">
        <v>311</v>
      </c>
      <c r="C20" s="152" t="s">
        <v>291</v>
      </c>
      <c r="D20" s="255">
        <v>0.699</v>
      </c>
      <c r="E20" s="165">
        <v>41310</v>
      </c>
      <c r="F20" s="165">
        <v>41310</v>
      </c>
    </row>
    <row r="21" spans="1:6" ht="13.5" customHeight="1">
      <c r="A21" s="89"/>
      <c r="B21" s="162" t="s">
        <v>312</v>
      </c>
      <c r="C21" s="153" t="s">
        <v>323</v>
      </c>
      <c r="D21" s="255">
        <v>1</v>
      </c>
      <c r="E21" s="163">
        <v>235500</v>
      </c>
      <c r="F21" s="163">
        <v>235500</v>
      </c>
    </row>
    <row r="22" spans="1:6" ht="13.5" customHeight="1">
      <c r="A22" s="89"/>
      <c r="B22" s="151" t="s">
        <v>313</v>
      </c>
      <c r="C22" s="153" t="s">
        <v>292</v>
      </c>
      <c r="D22" s="256">
        <v>0.5164</v>
      </c>
      <c r="E22" s="163">
        <v>17610</v>
      </c>
      <c r="F22" s="163">
        <v>17610</v>
      </c>
    </row>
    <row r="23" spans="1:6" ht="13.5" customHeight="1">
      <c r="A23" s="89"/>
      <c r="B23" s="151" t="s">
        <v>322</v>
      </c>
      <c r="C23" s="152" t="s">
        <v>381</v>
      </c>
      <c r="D23" s="256">
        <v>0.502</v>
      </c>
      <c r="E23" s="163">
        <v>38295</v>
      </c>
      <c r="F23" s="163">
        <v>38295</v>
      </c>
    </row>
    <row r="24" spans="1:6" ht="13.5" customHeight="1">
      <c r="A24" s="89"/>
      <c r="B24" s="151" t="s">
        <v>314</v>
      </c>
      <c r="C24" s="152" t="s">
        <v>293</v>
      </c>
      <c r="D24" s="255">
        <v>1</v>
      </c>
      <c r="E24" s="163">
        <v>21600</v>
      </c>
      <c r="F24" s="163">
        <v>21600</v>
      </c>
    </row>
    <row r="25" spans="1:6" ht="13.5" customHeight="1">
      <c r="A25" s="89"/>
      <c r="B25" s="151" t="s">
        <v>315</v>
      </c>
      <c r="C25" s="152" t="s">
        <v>294</v>
      </c>
      <c r="D25" s="256">
        <v>0.6466</v>
      </c>
      <c r="E25" s="163">
        <v>53135</v>
      </c>
      <c r="F25" s="163">
        <v>53135</v>
      </c>
    </row>
    <row r="26" spans="1:6" ht="13.5" customHeight="1">
      <c r="A26" s="89"/>
      <c r="B26" s="151" t="s">
        <v>316</v>
      </c>
      <c r="C26" s="153" t="s">
        <v>337</v>
      </c>
      <c r="D26" s="255">
        <v>1</v>
      </c>
      <c r="E26" s="91">
        <v>116500</v>
      </c>
      <c r="F26" s="91">
        <v>116500</v>
      </c>
    </row>
    <row r="27" spans="1:6" ht="13.5" customHeight="1">
      <c r="A27" s="89"/>
      <c r="B27" s="151" t="s">
        <v>317</v>
      </c>
      <c r="C27" s="139" t="s">
        <v>295</v>
      </c>
      <c r="D27" s="255">
        <v>1</v>
      </c>
      <c r="E27" s="91">
        <v>1920</v>
      </c>
      <c r="F27" s="91">
        <v>1920</v>
      </c>
    </row>
    <row r="28" spans="1:6" ht="13.5" customHeight="1">
      <c r="A28" s="89"/>
      <c r="B28" s="151" t="s">
        <v>318</v>
      </c>
      <c r="C28" s="139" t="s">
        <v>296</v>
      </c>
      <c r="D28" s="255">
        <v>1</v>
      </c>
      <c r="E28" s="91">
        <v>47737</v>
      </c>
      <c r="F28" s="91">
        <v>47737</v>
      </c>
    </row>
    <row r="29" spans="1:6" ht="13.5" customHeight="1">
      <c r="A29" s="89"/>
      <c r="B29" s="151" t="s">
        <v>319</v>
      </c>
      <c r="C29" s="139" t="s">
        <v>297</v>
      </c>
      <c r="D29" s="255">
        <v>1</v>
      </c>
      <c r="E29" s="91">
        <v>37500</v>
      </c>
      <c r="F29" s="91">
        <v>37500</v>
      </c>
    </row>
    <row r="30" spans="1:6" ht="13.5" customHeight="1">
      <c r="A30" s="89"/>
      <c r="B30" s="151" t="s">
        <v>320</v>
      </c>
      <c r="C30" s="139" t="s">
        <v>298</v>
      </c>
      <c r="D30" s="255">
        <v>1</v>
      </c>
      <c r="E30" s="91">
        <v>181471</v>
      </c>
      <c r="F30" s="91">
        <v>181471</v>
      </c>
    </row>
    <row r="31" spans="1:6" ht="13.5" customHeight="1">
      <c r="A31" s="89"/>
      <c r="B31" s="151" t="s">
        <v>321</v>
      </c>
      <c r="C31" s="139" t="s">
        <v>299</v>
      </c>
      <c r="D31" s="255">
        <v>1</v>
      </c>
      <c r="E31" s="91">
        <v>181480</v>
      </c>
      <c r="F31" s="91">
        <v>181480</v>
      </c>
    </row>
    <row r="32" spans="1:6" ht="13.5" customHeight="1">
      <c r="A32" s="450" t="s">
        <v>64</v>
      </c>
      <c r="B32" s="404"/>
      <c r="C32" s="404"/>
      <c r="D32" s="243"/>
      <c r="E32" s="111">
        <v>3000</v>
      </c>
      <c r="F32" s="111">
        <f>SUM(F33:F34)</f>
        <v>3000</v>
      </c>
    </row>
    <row r="33" spans="1:6" ht="13.5" customHeight="1">
      <c r="A33" s="241" t="s">
        <v>300</v>
      </c>
      <c r="B33" s="215" t="s">
        <v>306</v>
      </c>
      <c r="C33" s="247"/>
      <c r="D33" s="246"/>
      <c r="E33" s="88">
        <v>3000</v>
      </c>
      <c r="F33" s="88">
        <v>3000</v>
      </c>
    </row>
    <row r="34" spans="1:6" ht="13.5" customHeight="1">
      <c r="A34" s="241" t="s">
        <v>301</v>
      </c>
      <c r="B34" s="215" t="s">
        <v>302</v>
      </c>
      <c r="C34" s="247"/>
      <c r="D34" s="246"/>
      <c r="E34" s="88">
        <v>0</v>
      </c>
      <c r="F34" s="88">
        <v>0</v>
      </c>
    </row>
    <row r="35" spans="1:6" ht="15" customHeight="1">
      <c r="A35" s="442" t="s">
        <v>67</v>
      </c>
      <c r="B35" s="443"/>
      <c r="C35" s="443"/>
      <c r="D35" s="444"/>
      <c r="E35" s="90">
        <v>22544</v>
      </c>
      <c r="F35" s="90">
        <f>SUM(F36:F37)</f>
        <v>22544</v>
      </c>
    </row>
    <row r="36" spans="1:6" ht="24" customHeight="1">
      <c r="A36" s="241" t="s">
        <v>304</v>
      </c>
      <c r="B36" s="439" t="s">
        <v>324</v>
      </c>
      <c r="C36" s="440"/>
      <c r="D36" s="441"/>
      <c r="E36" s="88">
        <v>12364</v>
      </c>
      <c r="F36" s="88">
        <v>12364</v>
      </c>
    </row>
    <row r="37" spans="1:6" ht="15" customHeight="1">
      <c r="A37" s="241" t="s">
        <v>305</v>
      </c>
      <c r="B37" s="439" t="s">
        <v>303</v>
      </c>
      <c r="C37" s="440"/>
      <c r="D37" s="441"/>
      <c r="E37" s="88">
        <v>10180</v>
      </c>
      <c r="F37" s="88">
        <v>10180</v>
      </c>
    </row>
    <row r="38" spans="1:6" ht="15" customHeight="1">
      <c r="A38" s="445" t="s">
        <v>43</v>
      </c>
      <c r="B38" s="446"/>
      <c r="C38" s="446"/>
      <c r="D38" s="447"/>
      <c r="E38" s="92">
        <v>3050849</v>
      </c>
      <c r="F38" s="92">
        <f>SUM(F8,F32,F35)</f>
        <v>3050849</v>
      </c>
    </row>
    <row r="39" spans="1:4" ht="12.75">
      <c r="A39" s="93"/>
      <c r="B39" s="93"/>
      <c r="C39" s="93"/>
      <c r="D39" s="93"/>
    </row>
    <row r="40" spans="1:4" ht="12.75">
      <c r="A40" s="93"/>
      <c r="B40" s="93"/>
      <c r="C40" s="93"/>
      <c r="D40" s="93"/>
    </row>
  </sheetData>
  <sheetProtection/>
  <mergeCells count="11">
    <mergeCell ref="B36:D36"/>
    <mergeCell ref="B37:D37"/>
    <mergeCell ref="A35:D35"/>
    <mergeCell ref="A38:D38"/>
    <mergeCell ref="A4:F4"/>
    <mergeCell ref="B5:F5"/>
    <mergeCell ref="A1:E1"/>
    <mergeCell ref="A32:C32"/>
    <mergeCell ref="B9:C9"/>
    <mergeCell ref="B11:C11"/>
    <mergeCell ref="A6:C7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0"/>
  <sheetViews>
    <sheetView zoomScaleSheetLayoutView="106"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70.28125" style="0" customWidth="1"/>
    <col min="3" max="3" width="14.140625" style="0" customWidth="1"/>
    <col min="4" max="4" width="13.28125" style="0" customWidth="1"/>
  </cols>
  <sheetData>
    <row r="1" spans="1:4" ht="17.25" customHeight="1">
      <c r="A1" s="459" t="s">
        <v>256</v>
      </c>
      <c r="B1" s="459"/>
      <c r="C1" s="459"/>
      <c r="D1" s="459"/>
    </row>
    <row r="2" spans="1:2" ht="6" customHeight="1">
      <c r="A2" s="94"/>
      <c r="B2" s="94"/>
    </row>
    <row r="3" spans="1:4" ht="12.75">
      <c r="A3" s="93"/>
      <c r="B3" s="93"/>
      <c r="D3" s="95" t="s">
        <v>502</v>
      </c>
    </row>
    <row r="4" spans="1:4" ht="12.75">
      <c r="A4" s="93"/>
      <c r="B4" s="93"/>
      <c r="D4" s="95" t="s">
        <v>0</v>
      </c>
    </row>
    <row r="5" spans="1:2" ht="12.75">
      <c r="A5" s="93"/>
      <c r="B5" s="93"/>
    </row>
    <row r="6" spans="1:4" ht="48.75" customHeight="1">
      <c r="A6" s="475" t="s">
        <v>40</v>
      </c>
      <c r="B6" s="476"/>
      <c r="C6" s="257" t="s">
        <v>467</v>
      </c>
      <c r="D6" s="257" t="s">
        <v>385</v>
      </c>
    </row>
    <row r="7" spans="1:4" ht="24" customHeight="1" thickBot="1">
      <c r="A7" s="477"/>
      <c r="B7" s="478"/>
      <c r="C7" s="258" t="s">
        <v>41</v>
      </c>
      <c r="D7" s="258" t="s">
        <v>41</v>
      </c>
    </row>
    <row r="8" spans="1:4" ht="21.75" customHeight="1" thickTop="1">
      <c r="A8" s="471" t="s">
        <v>44</v>
      </c>
      <c r="B8" s="472"/>
      <c r="C8" s="91"/>
      <c r="D8" s="91"/>
    </row>
    <row r="9" spans="1:4" ht="15.75" customHeight="1">
      <c r="A9" s="96">
        <v>1</v>
      </c>
      <c r="B9" s="98" t="s">
        <v>112</v>
      </c>
      <c r="C9" s="88">
        <v>6000</v>
      </c>
      <c r="D9" s="88">
        <v>6000</v>
      </c>
    </row>
    <row r="10" spans="1:4" ht="15" customHeight="1">
      <c r="A10" s="96">
        <v>2</v>
      </c>
      <c r="B10" s="192" t="s">
        <v>176</v>
      </c>
      <c r="C10" s="91">
        <v>10000</v>
      </c>
      <c r="D10" s="91">
        <v>10000</v>
      </c>
    </row>
    <row r="11" spans="1:4" ht="15" customHeight="1">
      <c r="A11" s="96">
        <v>3</v>
      </c>
      <c r="B11" s="153" t="s">
        <v>359</v>
      </c>
      <c r="C11" s="91">
        <v>20612</v>
      </c>
      <c r="D11" s="91">
        <v>20612</v>
      </c>
    </row>
    <row r="12" spans="1:4" ht="15" customHeight="1">
      <c r="A12" s="96"/>
      <c r="B12" s="152" t="s">
        <v>139</v>
      </c>
      <c r="C12" s="91"/>
      <c r="D12" s="91"/>
    </row>
    <row r="13" spans="1:4" ht="15" customHeight="1">
      <c r="A13" s="96">
        <v>4</v>
      </c>
      <c r="B13" s="152" t="s">
        <v>149</v>
      </c>
      <c r="C13" s="91">
        <v>391892</v>
      </c>
      <c r="D13" s="91">
        <v>391892</v>
      </c>
    </row>
    <row r="14" spans="1:4" ht="15" customHeight="1">
      <c r="A14" s="96">
        <v>5</v>
      </c>
      <c r="B14" s="152" t="s">
        <v>177</v>
      </c>
      <c r="C14" s="91">
        <v>255550</v>
      </c>
      <c r="D14" s="91">
        <v>255550</v>
      </c>
    </row>
    <row r="15" spans="1:4" ht="15" customHeight="1">
      <c r="A15" s="96">
        <v>6</v>
      </c>
      <c r="B15" s="152" t="s">
        <v>178</v>
      </c>
      <c r="C15" s="91">
        <v>477789</v>
      </c>
      <c r="D15" s="91">
        <v>477789</v>
      </c>
    </row>
    <row r="16" spans="1:4" ht="15" customHeight="1">
      <c r="A16" s="96">
        <v>7</v>
      </c>
      <c r="B16" s="152" t="s">
        <v>213</v>
      </c>
      <c r="C16" s="91">
        <v>48208</v>
      </c>
      <c r="D16" s="91">
        <v>48208</v>
      </c>
    </row>
    <row r="17" spans="1:4" ht="15" customHeight="1">
      <c r="A17" s="96">
        <v>8</v>
      </c>
      <c r="B17" s="152" t="s">
        <v>214</v>
      </c>
      <c r="C17" s="165">
        <v>37440</v>
      </c>
      <c r="D17" s="165">
        <v>37440</v>
      </c>
    </row>
    <row r="18" spans="1:4" ht="15" customHeight="1">
      <c r="A18" s="96">
        <v>9</v>
      </c>
      <c r="B18" s="152" t="s">
        <v>215</v>
      </c>
      <c r="C18" s="165">
        <v>68923</v>
      </c>
      <c r="D18" s="165">
        <v>68923</v>
      </c>
    </row>
    <row r="19" spans="1:4" ht="15" customHeight="1">
      <c r="A19" s="460">
        <v>10</v>
      </c>
      <c r="B19" s="279" t="s">
        <v>377</v>
      </c>
      <c r="C19" s="457">
        <v>230104</v>
      </c>
      <c r="D19" s="457">
        <v>230104</v>
      </c>
    </row>
    <row r="20" spans="1:4" ht="14.25" customHeight="1">
      <c r="A20" s="461"/>
      <c r="B20" s="152" t="s">
        <v>378</v>
      </c>
      <c r="C20" s="458"/>
      <c r="D20" s="458"/>
    </row>
    <row r="21" spans="1:4" ht="15" customHeight="1">
      <c r="A21" s="96">
        <v>11</v>
      </c>
      <c r="B21" s="152" t="s">
        <v>342</v>
      </c>
      <c r="C21" s="91">
        <v>116500</v>
      </c>
      <c r="D21" s="91">
        <v>116500</v>
      </c>
    </row>
    <row r="22" spans="1:4" ht="15" customHeight="1">
      <c r="A22" s="96">
        <v>12</v>
      </c>
      <c r="B22" s="152" t="s">
        <v>210</v>
      </c>
      <c r="C22" s="91">
        <v>32329</v>
      </c>
      <c r="D22" s="91">
        <v>32329</v>
      </c>
    </row>
    <row r="23" spans="1:4" ht="15" customHeight="1">
      <c r="A23" s="96">
        <v>13</v>
      </c>
      <c r="B23" s="152" t="s">
        <v>334</v>
      </c>
      <c r="C23" s="91">
        <v>36552</v>
      </c>
      <c r="D23" s="91">
        <v>36552</v>
      </c>
    </row>
    <row r="24" spans="1:4" ht="15" customHeight="1">
      <c r="A24" s="96">
        <v>14</v>
      </c>
      <c r="B24" s="152" t="s">
        <v>211</v>
      </c>
      <c r="C24" s="91">
        <v>21600</v>
      </c>
      <c r="D24" s="91">
        <v>21600</v>
      </c>
    </row>
    <row r="25" spans="1:4" ht="15" customHeight="1">
      <c r="A25" s="96">
        <v>15</v>
      </c>
      <c r="B25" s="152" t="s">
        <v>212</v>
      </c>
      <c r="C25" s="91">
        <v>51766</v>
      </c>
      <c r="D25" s="91">
        <v>51766</v>
      </c>
    </row>
    <row r="26" spans="1:4" ht="15" customHeight="1">
      <c r="A26" s="96">
        <v>16</v>
      </c>
      <c r="B26" s="139" t="s">
        <v>219</v>
      </c>
      <c r="C26" s="91">
        <v>1920</v>
      </c>
      <c r="D26" s="91">
        <v>1920</v>
      </c>
    </row>
    <row r="27" spans="1:4" ht="15" customHeight="1">
      <c r="A27" s="96">
        <v>17</v>
      </c>
      <c r="B27" s="139" t="s">
        <v>379</v>
      </c>
      <c r="C27" s="91">
        <v>25850</v>
      </c>
      <c r="D27" s="91">
        <v>25850</v>
      </c>
    </row>
    <row r="28" spans="1:4" ht="15" customHeight="1">
      <c r="A28" s="96">
        <v>18</v>
      </c>
      <c r="B28" s="139" t="s">
        <v>220</v>
      </c>
      <c r="C28" s="91">
        <v>37500</v>
      </c>
      <c r="D28" s="91">
        <v>37500</v>
      </c>
    </row>
    <row r="29" spans="1:4" ht="26.25" customHeight="1">
      <c r="A29" s="96">
        <v>19</v>
      </c>
      <c r="B29" s="138" t="s">
        <v>175</v>
      </c>
      <c r="C29" s="88">
        <v>474790</v>
      </c>
      <c r="D29" s="88">
        <v>474790</v>
      </c>
    </row>
    <row r="30" spans="1:4" ht="25.5" customHeight="1">
      <c r="A30" s="96">
        <v>20</v>
      </c>
      <c r="B30" s="138" t="s">
        <v>157</v>
      </c>
      <c r="C30" s="91">
        <v>204299</v>
      </c>
      <c r="D30" s="91">
        <v>204299</v>
      </c>
    </row>
    <row r="31" spans="1:4" ht="25.5" customHeight="1">
      <c r="A31" s="96">
        <v>21</v>
      </c>
      <c r="B31" s="138" t="s">
        <v>174</v>
      </c>
      <c r="C31" s="91">
        <v>1151487</v>
      </c>
      <c r="D31" s="91">
        <v>1151487</v>
      </c>
    </row>
    <row r="32" spans="1:4" ht="24.75" customHeight="1">
      <c r="A32" s="96">
        <v>22</v>
      </c>
      <c r="B32" s="138" t="s">
        <v>155</v>
      </c>
      <c r="C32" s="91">
        <v>124523</v>
      </c>
      <c r="D32" s="91">
        <v>124523</v>
      </c>
    </row>
    <row r="33" spans="1:4" ht="17.25" customHeight="1">
      <c r="A33" s="96">
        <v>23</v>
      </c>
      <c r="B33" s="138" t="s">
        <v>156</v>
      </c>
      <c r="C33" s="91">
        <v>435866</v>
      </c>
      <c r="D33" s="91">
        <v>435866</v>
      </c>
    </row>
    <row r="34" spans="1:4" ht="17.25" customHeight="1">
      <c r="A34" s="96">
        <v>24</v>
      </c>
      <c r="B34" s="138" t="s">
        <v>338</v>
      </c>
      <c r="C34" s="91">
        <v>49027</v>
      </c>
      <c r="D34" s="91">
        <v>49027</v>
      </c>
    </row>
    <row r="35" spans="1:4" ht="17.25" customHeight="1">
      <c r="A35" s="96">
        <v>25</v>
      </c>
      <c r="B35" s="139" t="s">
        <v>217</v>
      </c>
      <c r="C35" s="91">
        <v>100785</v>
      </c>
      <c r="D35" s="91">
        <v>100785</v>
      </c>
    </row>
    <row r="36" spans="1:4" ht="17.25" customHeight="1">
      <c r="A36" s="96">
        <v>26</v>
      </c>
      <c r="B36" s="139" t="s">
        <v>218</v>
      </c>
      <c r="C36" s="91">
        <v>60921</v>
      </c>
      <c r="D36" s="91">
        <v>60921</v>
      </c>
    </row>
    <row r="37" spans="1:4" ht="17.25" customHeight="1">
      <c r="A37" s="96"/>
      <c r="B37" s="138" t="s">
        <v>461</v>
      </c>
      <c r="C37" s="91">
        <v>530</v>
      </c>
      <c r="D37" s="91">
        <v>530</v>
      </c>
    </row>
    <row r="38" spans="1:4" ht="17.25" customHeight="1">
      <c r="A38" s="96"/>
      <c r="B38" s="138" t="s">
        <v>462</v>
      </c>
      <c r="C38" s="91">
        <v>706</v>
      </c>
      <c r="D38" s="91">
        <v>706</v>
      </c>
    </row>
    <row r="39" spans="1:4" ht="17.25" customHeight="1">
      <c r="A39" s="96"/>
      <c r="B39" s="138" t="s">
        <v>463</v>
      </c>
      <c r="C39" s="91">
        <v>529</v>
      </c>
      <c r="D39" s="91">
        <v>529</v>
      </c>
    </row>
    <row r="40" spans="1:4" ht="16.5" customHeight="1">
      <c r="A40" s="96">
        <v>27</v>
      </c>
      <c r="B40" s="138" t="s">
        <v>163</v>
      </c>
      <c r="C40" s="88">
        <v>30000</v>
      </c>
      <c r="D40" s="88">
        <v>30000</v>
      </c>
    </row>
    <row r="41" spans="1:4" ht="16.5" customHeight="1">
      <c r="A41" s="96">
        <v>28</v>
      </c>
      <c r="B41" s="138" t="s">
        <v>201</v>
      </c>
      <c r="C41" s="91">
        <v>0</v>
      </c>
      <c r="D41" s="91">
        <v>0</v>
      </c>
    </row>
    <row r="42" spans="1:4" ht="16.5" customHeight="1">
      <c r="A42" s="96">
        <v>29</v>
      </c>
      <c r="B42" s="138" t="s">
        <v>150</v>
      </c>
      <c r="C42" s="91">
        <v>39417</v>
      </c>
      <c r="D42" s="91">
        <v>39417</v>
      </c>
    </row>
    <row r="43" spans="1:4" ht="16.5" customHeight="1">
      <c r="A43" s="96">
        <v>30</v>
      </c>
      <c r="B43" s="138" t="s">
        <v>275</v>
      </c>
      <c r="C43" s="91">
        <v>4000</v>
      </c>
      <c r="D43" s="91">
        <v>4000</v>
      </c>
    </row>
    <row r="44" spans="1:4" ht="12" customHeight="1">
      <c r="A44" s="467">
        <v>31</v>
      </c>
      <c r="B44" s="469" t="s">
        <v>257</v>
      </c>
      <c r="C44" s="457">
        <v>30000</v>
      </c>
      <c r="D44" s="457">
        <v>30000</v>
      </c>
    </row>
    <row r="45" spans="1:4" ht="13.5" customHeight="1">
      <c r="A45" s="468"/>
      <c r="B45" s="470"/>
      <c r="C45" s="458"/>
      <c r="D45" s="458"/>
    </row>
    <row r="46" spans="1:4" ht="15.75" customHeight="1">
      <c r="A46" s="96">
        <v>32</v>
      </c>
      <c r="B46" s="138" t="s">
        <v>160</v>
      </c>
      <c r="C46" s="91">
        <v>2500</v>
      </c>
      <c r="D46" s="91">
        <v>2500</v>
      </c>
    </row>
    <row r="47" spans="1:4" ht="16.5" customHeight="1">
      <c r="A47" s="96">
        <v>33</v>
      </c>
      <c r="B47" s="138" t="s">
        <v>151</v>
      </c>
      <c r="C47" s="88">
        <v>19626</v>
      </c>
      <c r="D47" s="88">
        <v>19626</v>
      </c>
    </row>
    <row r="48" spans="1:4" ht="16.5" customHeight="1">
      <c r="A48" s="96">
        <v>34</v>
      </c>
      <c r="B48" s="138" t="s">
        <v>258</v>
      </c>
      <c r="C48" s="91">
        <v>5000</v>
      </c>
      <c r="D48" s="91">
        <v>5000</v>
      </c>
    </row>
    <row r="49" spans="1:4" ht="16.5" customHeight="1">
      <c r="A49" s="96">
        <v>35</v>
      </c>
      <c r="B49" s="138" t="s">
        <v>259</v>
      </c>
      <c r="C49" s="91">
        <v>15715</v>
      </c>
      <c r="D49" s="91">
        <v>15715</v>
      </c>
    </row>
    <row r="50" spans="1:4" ht="15" customHeight="1">
      <c r="A50" s="96">
        <v>36</v>
      </c>
      <c r="B50" s="138" t="s">
        <v>116</v>
      </c>
      <c r="C50" s="91">
        <v>6782</v>
      </c>
      <c r="D50" s="91">
        <v>6782</v>
      </c>
    </row>
    <row r="51" spans="1:4" ht="15" customHeight="1">
      <c r="A51" s="96">
        <v>37</v>
      </c>
      <c r="B51" s="138" t="s">
        <v>203</v>
      </c>
      <c r="C51" s="91">
        <v>7500</v>
      </c>
      <c r="D51" s="91">
        <v>7500</v>
      </c>
    </row>
    <row r="52" spans="1:4" ht="15" customHeight="1">
      <c r="A52" s="96">
        <v>38</v>
      </c>
      <c r="B52" s="138" t="s">
        <v>369</v>
      </c>
      <c r="C52" s="91">
        <v>9443</v>
      </c>
      <c r="D52" s="91">
        <v>9443</v>
      </c>
    </row>
    <row r="53" spans="1:4" ht="15" customHeight="1">
      <c r="A53" s="96">
        <v>39</v>
      </c>
      <c r="B53" s="138" t="s">
        <v>204</v>
      </c>
      <c r="C53" s="91">
        <v>77600</v>
      </c>
      <c r="D53" s="91">
        <v>77600</v>
      </c>
    </row>
    <row r="54" spans="1:4" ht="15" customHeight="1">
      <c r="A54" s="96">
        <v>40</v>
      </c>
      <c r="B54" s="138" t="s">
        <v>429</v>
      </c>
      <c r="C54" s="91">
        <v>22000</v>
      </c>
      <c r="D54" s="91">
        <v>22000</v>
      </c>
    </row>
    <row r="55" spans="1:4" ht="15" customHeight="1">
      <c r="A55" s="96">
        <v>41</v>
      </c>
      <c r="B55" s="138" t="s">
        <v>430</v>
      </c>
      <c r="C55" s="91">
        <v>5000</v>
      </c>
      <c r="D55" s="91">
        <v>5000</v>
      </c>
    </row>
    <row r="56" spans="1:4" ht="15" customHeight="1">
      <c r="A56" s="96">
        <v>42</v>
      </c>
      <c r="B56" s="138" t="s">
        <v>431</v>
      </c>
      <c r="C56" s="91">
        <v>850</v>
      </c>
      <c r="D56" s="91">
        <v>850</v>
      </c>
    </row>
    <row r="57" spans="1:4" ht="15" customHeight="1">
      <c r="A57" s="96">
        <v>43</v>
      </c>
      <c r="B57" s="138" t="s">
        <v>432</v>
      </c>
      <c r="C57" s="91">
        <v>4000</v>
      </c>
      <c r="D57" s="91">
        <v>4000</v>
      </c>
    </row>
    <row r="58" spans="1:4" ht="15" customHeight="1">
      <c r="A58" s="96">
        <v>44</v>
      </c>
      <c r="B58" s="138" t="s">
        <v>433</v>
      </c>
      <c r="C58" s="91">
        <v>1000</v>
      </c>
      <c r="D58" s="91">
        <v>1000</v>
      </c>
    </row>
    <row r="59" spans="1:4" ht="15" customHeight="1">
      <c r="A59" s="96">
        <v>45</v>
      </c>
      <c r="B59" s="138" t="s">
        <v>426</v>
      </c>
      <c r="C59" s="91">
        <v>1121</v>
      </c>
      <c r="D59" s="91">
        <v>1121</v>
      </c>
    </row>
    <row r="60" spans="1:4" ht="15" customHeight="1">
      <c r="A60" s="349">
        <v>46</v>
      </c>
      <c r="B60" s="138" t="s">
        <v>446</v>
      </c>
      <c r="C60" s="91">
        <v>19360</v>
      </c>
      <c r="D60" s="91">
        <v>19360</v>
      </c>
    </row>
    <row r="61" spans="1:4" ht="15" customHeight="1">
      <c r="A61" s="349">
        <v>47</v>
      </c>
      <c r="B61" s="138" t="s">
        <v>457</v>
      </c>
      <c r="C61" s="91">
        <v>3900</v>
      </c>
      <c r="D61" s="91">
        <v>2120</v>
      </c>
    </row>
    <row r="62" spans="1:4" ht="15" customHeight="1">
      <c r="A62" s="349">
        <v>49</v>
      </c>
      <c r="B62" s="138" t="s">
        <v>458</v>
      </c>
      <c r="C62" s="91">
        <v>1104</v>
      </c>
      <c r="D62" s="91">
        <v>1104</v>
      </c>
    </row>
    <row r="63" spans="1:4" ht="15" customHeight="1">
      <c r="A63" s="465" t="s">
        <v>45</v>
      </c>
      <c r="B63" s="466"/>
      <c r="C63" s="99">
        <f>SUM(C9:C62)</f>
        <v>4779916</v>
      </c>
      <c r="D63" s="99">
        <f>SUM(D9:D62)</f>
        <v>4778136</v>
      </c>
    </row>
    <row r="64" spans="1:4" ht="6" customHeight="1">
      <c r="A64" s="462"/>
      <c r="B64" s="463"/>
      <c r="C64" s="464"/>
      <c r="D64" s="281"/>
    </row>
    <row r="65" spans="1:4" ht="17.25" customHeight="1">
      <c r="A65" s="479" t="s">
        <v>46</v>
      </c>
      <c r="B65" s="480"/>
      <c r="C65" s="72"/>
      <c r="D65" s="72"/>
    </row>
    <row r="66" spans="1:4" ht="15" customHeight="1">
      <c r="A66" s="96">
        <v>50</v>
      </c>
      <c r="B66" s="153" t="s">
        <v>113</v>
      </c>
      <c r="C66" s="91">
        <v>4500</v>
      </c>
      <c r="D66" s="91">
        <v>4500</v>
      </c>
    </row>
    <row r="67" spans="1:4" ht="15" customHeight="1">
      <c r="A67" s="96">
        <v>51</v>
      </c>
      <c r="B67" s="153" t="s">
        <v>153</v>
      </c>
      <c r="C67" s="91">
        <v>5000</v>
      </c>
      <c r="D67" s="91">
        <v>5000</v>
      </c>
    </row>
    <row r="68" spans="1:4" ht="15" customHeight="1">
      <c r="A68" s="96">
        <v>52</v>
      </c>
      <c r="B68" s="153" t="s">
        <v>152</v>
      </c>
      <c r="C68" s="91">
        <v>16478</v>
      </c>
      <c r="D68" s="91">
        <v>16478</v>
      </c>
    </row>
    <row r="69" spans="1:4" ht="15" customHeight="1">
      <c r="A69" s="96">
        <v>53</v>
      </c>
      <c r="B69" s="153" t="s">
        <v>114</v>
      </c>
      <c r="C69" s="91">
        <v>3000</v>
      </c>
      <c r="D69" s="91">
        <v>3000</v>
      </c>
    </row>
    <row r="70" spans="1:4" ht="15" customHeight="1">
      <c r="A70" s="96">
        <v>54</v>
      </c>
      <c r="B70" s="153" t="s">
        <v>138</v>
      </c>
      <c r="C70" s="88">
        <v>0</v>
      </c>
      <c r="D70" s="88">
        <v>0</v>
      </c>
    </row>
    <row r="71" spans="1:4" ht="15" customHeight="1">
      <c r="A71" s="96">
        <v>55</v>
      </c>
      <c r="B71" s="153" t="s">
        <v>382</v>
      </c>
      <c r="C71" s="91">
        <v>20000</v>
      </c>
      <c r="D71" s="91">
        <v>20000</v>
      </c>
    </row>
    <row r="72" spans="1:4" ht="15" customHeight="1">
      <c r="A72" s="96">
        <v>56</v>
      </c>
      <c r="B72" s="153" t="s">
        <v>370</v>
      </c>
      <c r="C72" s="91">
        <v>7050</v>
      </c>
      <c r="D72" s="91">
        <v>7050</v>
      </c>
    </row>
    <row r="73" spans="1:4" ht="15" customHeight="1">
      <c r="A73" s="96">
        <v>57</v>
      </c>
      <c r="B73" s="153" t="s">
        <v>260</v>
      </c>
      <c r="C73" s="91">
        <v>8000</v>
      </c>
      <c r="D73" s="91">
        <v>8000</v>
      </c>
    </row>
    <row r="74" spans="1:4" ht="15" customHeight="1">
      <c r="A74" s="96">
        <v>58</v>
      </c>
      <c r="B74" s="153" t="s">
        <v>154</v>
      </c>
      <c r="C74" s="91">
        <v>17453</v>
      </c>
      <c r="D74" s="91">
        <v>17453</v>
      </c>
    </row>
    <row r="75" spans="1:4" ht="14.25" customHeight="1">
      <c r="A75" s="481" t="s">
        <v>45</v>
      </c>
      <c r="B75" s="482"/>
      <c r="C75" s="99">
        <f>SUM(C66:C74)</f>
        <v>81481</v>
      </c>
      <c r="D75" s="99">
        <f>SUM(D66:D74)</f>
        <v>81481</v>
      </c>
    </row>
    <row r="76" spans="1:4" s="101" customFormat="1" ht="24" customHeight="1">
      <c r="A76" s="473" t="s">
        <v>47</v>
      </c>
      <c r="B76" s="474"/>
      <c r="C76" s="100">
        <f>SUM(C63,C75)</f>
        <v>4861397</v>
      </c>
      <c r="D76" s="100">
        <f>SUM(D63,D75)</f>
        <v>4859617</v>
      </c>
    </row>
    <row r="79" ht="12.75">
      <c r="B79" s="136"/>
    </row>
    <row r="80" ht="12.75">
      <c r="B80" s="136"/>
    </row>
  </sheetData>
  <sheetProtection/>
  <mergeCells count="15">
    <mergeCell ref="C44:C45"/>
    <mergeCell ref="A76:B76"/>
    <mergeCell ref="A6:B7"/>
    <mergeCell ref="A65:B65"/>
    <mergeCell ref="A75:B75"/>
    <mergeCell ref="D44:D45"/>
    <mergeCell ref="A1:D1"/>
    <mergeCell ref="C19:C20"/>
    <mergeCell ref="A19:A20"/>
    <mergeCell ref="A64:C64"/>
    <mergeCell ref="A63:B63"/>
    <mergeCell ref="A44:A45"/>
    <mergeCell ref="B44:B45"/>
    <mergeCell ref="A8:B8"/>
    <mergeCell ref="D19:D20"/>
  </mergeCells>
  <printOptions horizontalCentered="1"/>
  <pageMargins left="0.7874015748031497" right="0.5511811023622047" top="0.4724409448818898" bottom="0.35433070866141736" header="0.2362204724409449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Major Andrea</cp:lastModifiedBy>
  <cp:lastPrinted>2019-04-29T08:31:34Z</cp:lastPrinted>
  <dcterms:created xsi:type="dcterms:W3CDTF">2014-01-23T10:46:39Z</dcterms:created>
  <dcterms:modified xsi:type="dcterms:W3CDTF">2019-04-29T08:31:46Z</dcterms:modified>
  <cp:category/>
  <cp:version/>
  <cp:contentType/>
  <cp:contentStatus/>
</cp:coreProperties>
</file>