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 activeTab="1"/>
  </bookViews>
  <sheets>
    <sheet name="2.1. melléklet" sheetId="1" r:id="rId1"/>
    <sheet name="2.2. melléklet" sheetId="2" r:id="rId2"/>
    <sheet name="Munka3" sheetId="3" r:id="rId3"/>
  </sheets>
  <externalReferences>
    <externalReference r:id="rId4"/>
    <externalReference r:id="rId5"/>
    <externalReference r:id="rId6"/>
  </externalReferences>
  <calcPr calcId="125725"/>
</workbook>
</file>

<file path=xl/calcChain.xml><?xml version="1.0" encoding="utf-8"?>
<calcChain xmlns="http://schemas.openxmlformats.org/spreadsheetml/2006/main">
  <c r="J1" i="1"/>
  <c r="I30" i="2"/>
  <c r="H30"/>
  <c r="G30"/>
  <c r="E24"/>
  <c r="D24"/>
  <c r="C24"/>
  <c r="E18"/>
  <c r="E30" s="1"/>
  <c r="D18"/>
  <c r="D30" s="1"/>
  <c r="C18"/>
  <c r="C30" s="1"/>
  <c r="I16"/>
  <c r="D16"/>
  <c r="E16" s="1"/>
  <c r="H15"/>
  <c r="I15" s="1"/>
  <c r="D15"/>
  <c r="E15" s="1"/>
  <c r="H14"/>
  <c r="I14" s="1"/>
  <c r="D14"/>
  <c r="E14" s="1"/>
  <c r="H13"/>
  <c r="I13" s="1"/>
  <c r="D13"/>
  <c r="E13" s="1"/>
  <c r="H12"/>
  <c r="I12" s="1"/>
  <c r="D12"/>
  <c r="E12" s="1"/>
  <c r="H11"/>
  <c r="I11" s="1"/>
  <c r="D11"/>
  <c r="E11" s="1"/>
  <c r="H10"/>
  <c r="I10" s="1"/>
  <c r="H9"/>
  <c r="I9" s="1"/>
  <c r="E9"/>
  <c r="D9"/>
  <c r="C9"/>
  <c r="I8"/>
  <c r="H8"/>
  <c r="E8"/>
  <c r="D8"/>
  <c r="I7"/>
  <c r="H7"/>
  <c r="E7"/>
  <c r="D7"/>
  <c r="I6"/>
  <c r="H6"/>
  <c r="H17" s="1"/>
  <c r="H31" s="1"/>
  <c r="G6"/>
  <c r="G17" s="1"/>
  <c r="G31" s="1"/>
  <c r="E6"/>
  <c r="D6"/>
  <c r="D17" s="1"/>
  <c r="C6"/>
  <c r="C17" s="1"/>
  <c r="I4"/>
  <c r="H4"/>
  <c r="C4"/>
  <c r="G4" s="1"/>
  <c r="I2"/>
  <c r="J1"/>
  <c r="I28" i="1"/>
  <c r="I29" s="1"/>
  <c r="H28"/>
  <c r="H29" s="1"/>
  <c r="G28"/>
  <c r="G29" s="1"/>
  <c r="E24"/>
  <c r="D24"/>
  <c r="C24"/>
  <c r="E21"/>
  <c r="D21"/>
  <c r="E20"/>
  <c r="E19" s="1"/>
  <c r="E29" s="1"/>
  <c r="D20"/>
  <c r="C20"/>
  <c r="C19" s="1"/>
  <c r="C29" s="1"/>
  <c r="D19"/>
  <c r="D29" s="1"/>
  <c r="I11"/>
  <c r="H11"/>
  <c r="G11"/>
  <c r="E11"/>
  <c r="D11"/>
  <c r="C11"/>
  <c r="I10"/>
  <c r="H10"/>
  <c r="G10"/>
  <c r="E10"/>
  <c r="D10"/>
  <c r="C10"/>
  <c r="I9"/>
  <c r="H9"/>
  <c r="G9"/>
  <c r="E9"/>
  <c r="D9"/>
  <c r="C9"/>
  <c r="I8"/>
  <c r="H8"/>
  <c r="G8"/>
  <c r="E8"/>
  <c r="D8"/>
  <c r="C8"/>
  <c r="I7"/>
  <c r="H7"/>
  <c r="G7"/>
  <c r="E7"/>
  <c r="D7"/>
  <c r="C7"/>
  <c r="I6"/>
  <c r="I18" s="1"/>
  <c r="H6"/>
  <c r="H18" s="1"/>
  <c r="H30" s="1"/>
  <c r="G6"/>
  <c r="G18" s="1"/>
  <c r="G30" s="1"/>
  <c r="E6"/>
  <c r="E18" s="1"/>
  <c r="D6"/>
  <c r="D18" s="1"/>
  <c r="C6"/>
  <c r="C18" s="1"/>
  <c r="I4"/>
  <c r="H4"/>
  <c r="C4"/>
  <c r="G4" s="1"/>
  <c r="I2"/>
  <c r="E17" i="2" l="1"/>
  <c r="H32"/>
  <c r="D32"/>
  <c r="D31"/>
  <c r="I17"/>
  <c r="I31" s="1"/>
  <c r="C32"/>
  <c r="C31"/>
  <c r="G32"/>
  <c r="E30" i="1"/>
  <c r="I31"/>
  <c r="E31"/>
  <c r="H31"/>
  <c r="D31"/>
  <c r="D30"/>
  <c r="I30"/>
  <c r="C31"/>
  <c r="C30"/>
  <c r="G31"/>
  <c r="E31" i="2" l="1"/>
  <c r="I32"/>
  <c r="E32"/>
  <c r="G33"/>
  <c r="C33"/>
  <c r="H33"/>
  <c r="D33"/>
  <c r="G32" i="1"/>
  <c r="C32"/>
  <c r="E32"/>
  <c r="I32"/>
  <c r="H32"/>
  <c r="D32"/>
  <c r="E33" i="2" l="1"/>
  <c r="I33"/>
</calcChain>
</file>

<file path=xl/sharedStrings.xml><?xml version="1.0" encoding="utf-8"?>
<sst xmlns="http://schemas.openxmlformats.org/spreadsheetml/2006/main" count="174" uniqueCount="121">
  <si>
    <t>I. Működési célú bevételek és kiadások mérlege
(Önkormányzati szinten)</t>
  </si>
  <si>
    <t>Sor-
szám</t>
  </si>
  <si>
    <t>Bevételek</t>
  </si>
  <si>
    <t>Kiadások</t>
  </si>
  <si>
    <t>Megnevezés</t>
  </si>
  <si>
    <t>Összes módosítás</t>
  </si>
  <si>
    <t>Módosított előirányzat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</si>
  <si>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</si>
  <si>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</si>
  <si>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</si>
  <si>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</si>
  <si>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</si>
  <si>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</si>
  <si>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</si>
  <si>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</si>
  <si>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</si>
  <si>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</si>
  <si>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</si>
  <si>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</si>
  <si>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</si>
  <si>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</si>
  <si>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</si>
  <si>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</si>
  <si>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</si>
  <si>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</si>
  <si>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</si>
  <si>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</si>
  <si>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</si>
  <si>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</si>
  <si>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</si>
  <si>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</si>
  <si>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</si>
  <si>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</si>
  <si>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</si>
  <si>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</si>
  <si>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</si>
  <si>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</si>
  <si>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</si>
  <si>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</si>
  <si>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</si>
  <si>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</si>
  <si>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</si>
  <si>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</si>
  <si>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</si>
  <si>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</si>
  <si>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</si>
  <si>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</si>
  <si>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</si>
  <si>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</si>
  <si>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</si>
  <si>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</si>
  <si>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>Államháztartáson belüli megelőlegezés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</si>
  <si>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</si>
  <si>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</si>
  <si>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</si>
  <si>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</si>
  <si>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</si>
  <si>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Értékpapír értékesítése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</si>
  <si>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</si>
  <si>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</si>
  <si>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</si>
  <si>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</si>
  <si>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</si>
  <si>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</si>
  <si>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</si>
  <si>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</si>
  <si>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>Egyéb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</si>
  <si>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</si>
  <si>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</si>
  <si>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</si>
  <si>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</si>
  <si>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</si>
  <si>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</si>
  <si>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megelőlegezések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</si>
  <si>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</si>
  <si>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</si>
  <si>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</si>
  <si>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</si>
  <si>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</si>
  <si>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</si>
  <si>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</si>
  <si>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</si>
  <si>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</si>
  <si>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</si>
  <si>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</si>
  <si>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</si>
  <si>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II. Felhalmozási célú bevételek és kiadások mérlege
(Önkormányzati szinten)</t>
  </si>
  <si>
    <t>F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</si>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</sst>
</file>

<file path=xl/styles.xml><?xml version="1.0" encoding="utf-8"?>
<styleSheet xmlns="http://schemas.openxmlformats.org/spreadsheetml/2006/main">
  <numFmts count="1">
    <numFmt numFmtId="164" formatCode="#,###"/>
  </numFmts>
  <fonts count="15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6">
    <xf numFmtId="0" fontId="0" fillId="0" borderId="0" xfId="0"/>
    <xf numFmtId="164" fontId="0" fillId="0" borderId="0" xfId="0" applyNumberForma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horizontal="centerContinuous" vertical="center" wrapText="1"/>
      <protection locked="0"/>
    </xf>
    <xf numFmtId="164" fontId="0" fillId="0" borderId="0" xfId="0" applyNumberFormat="1" applyAlignment="1" applyProtection="1">
      <alignment horizontal="centerContinuous" vertical="center"/>
      <protection locked="0"/>
    </xf>
    <xf numFmtId="164" fontId="2" fillId="0" borderId="0" xfId="0" applyNumberFormat="1" applyFont="1" applyAlignment="1" applyProtection="1">
      <alignment horizontal="center" textRotation="180" wrapText="1"/>
      <protection locked="0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right" vertical="center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Continuous" vertical="center" wrapText="1"/>
      <protection locked="0"/>
    </xf>
    <xf numFmtId="164" fontId="5" fillId="0" borderId="3" xfId="0" applyNumberFormat="1" applyFont="1" applyBorder="1" applyAlignment="1" applyProtection="1">
      <alignment horizontal="centerContinuous" vertical="center" wrapText="1"/>
      <protection locked="0"/>
    </xf>
    <xf numFmtId="164" fontId="5" fillId="0" borderId="4" xfId="0" applyNumberFormat="1" applyFont="1" applyBorder="1" applyAlignment="1" applyProtection="1">
      <alignment horizontal="centerContinuous" vertical="center" wrapText="1"/>
      <protection locked="0"/>
    </xf>
    <xf numFmtId="164" fontId="5" fillId="0" borderId="5" xfId="0" applyNumberFormat="1" applyFont="1" applyBorder="1" applyAlignment="1" applyProtection="1">
      <alignment horizontal="centerContinuous" vertical="center" wrapText="1"/>
      <protection locked="0"/>
    </xf>
    <xf numFmtId="164" fontId="5" fillId="0" borderId="6" xfId="0" applyNumberFormat="1" applyFont="1" applyBorder="1" applyAlignment="1" applyProtection="1">
      <alignment horizontal="centerContinuous" vertical="center" wrapText="1"/>
      <protection locked="0"/>
    </xf>
    <xf numFmtId="164" fontId="5" fillId="0" borderId="7" xfId="0" applyNumberFormat="1" applyFont="1" applyBorder="1" applyAlignment="1" applyProtection="1">
      <alignment horizontal="centerContinuous" vertical="center" wrapText="1"/>
      <protection locked="0"/>
    </xf>
    <xf numFmtId="164" fontId="4" fillId="0" borderId="8" xfId="0" applyNumberFormat="1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 applyProtection="1">
      <alignment horizontal="center" vertical="center" wrapText="1"/>
      <protection locked="0"/>
    </xf>
    <xf numFmtId="164" fontId="5" fillId="0" borderId="11" xfId="0" applyNumberFormat="1" applyFont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Alignment="1">
      <alignment horizontal="center" vertical="center" wrapText="1"/>
    </xf>
    <xf numFmtId="164" fontId="8" fillId="0" borderId="12" xfId="0" applyNumberFormat="1" applyFont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Border="1" applyAlignment="1" applyProtection="1">
      <alignment horizontal="center" vertical="center" wrapText="1"/>
      <protection locked="0"/>
    </xf>
    <xf numFmtId="164" fontId="8" fillId="0" borderId="4" xfId="0" applyNumberFormat="1" applyFont="1" applyBorder="1" applyAlignment="1" applyProtection="1">
      <alignment horizontal="center" vertical="center" wrapText="1"/>
      <protection locked="0"/>
    </xf>
    <xf numFmtId="164" fontId="8" fillId="0" borderId="11" xfId="0" applyNumberFormat="1" applyFont="1" applyBorder="1" applyAlignment="1" applyProtection="1">
      <alignment horizontal="center" vertical="center" wrapText="1"/>
      <protection locked="0"/>
    </xf>
    <xf numFmtId="164" fontId="8" fillId="0" borderId="0" xfId="0" applyNumberFormat="1" applyFont="1" applyAlignment="1">
      <alignment horizontal="center" vertical="center" wrapText="1"/>
    </xf>
    <xf numFmtId="164" fontId="0" fillId="0" borderId="13" xfId="0" applyNumberFormat="1" applyBorder="1" applyAlignment="1">
      <alignment horizontal="left" vertical="center" wrapText="1" indent="1"/>
    </xf>
    <xf numFmtId="164" fontId="9" fillId="0" borderId="14" xfId="0" applyNumberFormat="1" applyFont="1" applyBorder="1" applyAlignment="1">
      <alignment horizontal="left" vertical="center" wrapText="1" indent="1"/>
    </xf>
    <xf numFmtId="164" fontId="9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0" fillId="0" borderId="16" xfId="0" applyNumberFormat="1" applyBorder="1" applyAlignment="1">
      <alignment horizontal="left" vertical="center" wrapText="1" indent="1"/>
    </xf>
    <xf numFmtId="164" fontId="9" fillId="0" borderId="17" xfId="0" applyNumberFormat="1" applyFont="1" applyBorder="1" applyAlignment="1">
      <alignment horizontal="left" vertical="center" wrapText="1" indent="1"/>
    </xf>
    <xf numFmtId="164" fontId="9" fillId="0" borderId="18" xfId="0" applyNumberFormat="1" applyFont="1" applyBorder="1" applyAlignment="1">
      <alignment horizontal="left" vertical="center" wrapText="1" indent="1"/>
    </xf>
    <xf numFmtId="164" fontId="9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Border="1" applyAlignment="1" applyProtection="1">
      <alignment horizontal="left" vertical="center" wrapText="1" indent="1"/>
      <protection locked="0"/>
    </xf>
    <xf numFmtId="164" fontId="9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0" xfId="0" applyNumberFormat="1" applyFont="1" applyAlignment="1" applyProtection="1">
      <alignment horizontal="left" vertical="center" wrapText="1" indent="1"/>
      <protection locked="0"/>
    </xf>
    <xf numFmtId="164" fontId="9" fillId="0" borderId="22" xfId="0" applyNumberFormat="1" applyFont="1" applyBorder="1" applyAlignment="1" applyProtection="1">
      <alignment horizontal="left" vertical="center" wrapText="1" indent="1"/>
      <protection locked="0"/>
    </xf>
    <xf numFmtId="164" fontId="9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Border="1" applyAlignment="1">
      <alignment horizontal="left" vertical="center" wrapText="1" indent="1"/>
    </xf>
    <xf numFmtId="164" fontId="8" fillId="0" borderId="2" xfId="0" applyNumberFormat="1" applyFont="1" applyBorder="1" applyAlignment="1">
      <alignment horizontal="left" vertical="center" wrapText="1" indent="1"/>
    </xf>
    <xf numFmtId="164" fontId="8" fillId="0" borderId="3" xfId="0" applyNumberFormat="1" applyFont="1" applyBorder="1" applyAlignment="1">
      <alignment horizontal="right" vertical="center" wrapText="1" indent="1"/>
    </xf>
    <xf numFmtId="164" fontId="8" fillId="0" borderId="11" xfId="0" applyNumberFormat="1" applyFont="1" applyBorder="1" applyAlignment="1">
      <alignment horizontal="right" vertical="center" wrapText="1" indent="1"/>
    </xf>
    <xf numFmtId="164" fontId="12" fillId="0" borderId="25" xfId="0" applyNumberFormat="1" applyFont="1" applyBorder="1" applyAlignment="1">
      <alignment horizontal="left" vertical="center" wrapText="1" indent="1"/>
    </xf>
    <xf numFmtId="164" fontId="10" fillId="0" borderId="26" xfId="0" applyNumberFormat="1" applyFont="1" applyBorder="1" applyAlignment="1">
      <alignment horizontal="left" vertical="center" wrapText="1" indent="1"/>
    </xf>
    <xf numFmtId="164" fontId="13" fillId="0" borderId="27" xfId="0" applyNumberFormat="1" applyFont="1" applyBorder="1" applyAlignment="1">
      <alignment horizontal="right" vertical="center" wrapText="1" indent="1"/>
    </xf>
    <xf numFmtId="164" fontId="10" fillId="0" borderId="17" xfId="0" applyNumberFormat="1" applyFont="1" applyBorder="1" applyAlignment="1">
      <alignment horizontal="left" vertical="center" wrapText="1" indent="1"/>
    </xf>
    <xf numFmtId="164" fontId="10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6" xfId="0" applyNumberFormat="1" applyFont="1" applyBorder="1" applyAlignment="1">
      <alignment horizontal="left" vertical="center" wrapText="1" indent="1"/>
    </xf>
    <xf numFmtId="164" fontId="10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7" xfId="0" applyNumberFormat="1" applyFont="1" applyBorder="1" applyAlignment="1">
      <alignment horizontal="left" vertical="center" wrapText="1" indent="2"/>
    </xf>
    <xf numFmtId="164" fontId="13" fillId="0" borderId="20" xfId="0" applyNumberFormat="1" applyFont="1" applyBorder="1" applyAlignment="1">
      <alignment horizontal="right" vertical="center" wrapText="1" indent="1"/>
    </xf>
    <xf numFmtId="164" fontId="0" fillId="0" borderId="25" xfId="0" applyNumberFormat="1" applyBorder="1" applyAlignment="1">
      <alignment horizontal="left" vertical="center" wrapText="1" indent="1"/>
    </xf>
    <xf numFmtId="164" fontId="9" fillId="0" borderId="26" xfId="0" applyNumberFormat="1" applyFont="1" applyBorder="1" applyAlignment="1" applyProtection="1">
      <alignment horizontal="left" vertical="center" wrapText="1" indent="1"/>
      <protection locked="0"/>
    </xf>
    <xf numFmtId="164" fontId="8" fillId="0" borderId="4" xfId="0" applyNumberFormat="1" applyFont="1" applyBorder="1" applyAlignment="1">
      <alignment horizontal="right" vertical="center" wrapText="1" indent="1"/>
    </xf>
    <xf numFmtId="164" fontId="11" fillId="0" borderId="2" xfId="0" applyNumberFormat="1" applyFont="1" applyBorder="1" applyAlignment="1">
      <alignment horizontal="left" vertical="center" wrapText="1" indent="1"/>
    </xf>
    <xf numFmtId="164" fontId="4" fillId="0" borderId="3" xfId="0" applyNumberFormat="1" applyFont="1" applyBorder="1" applyAlignment="1">
      <alignment horizontal="right" vertical="center" wrapText="1" indent="1"/>
    </xf>
    <xf numFmtId="164" fontId="4" fillId="0" borderId="11" xfId="0" applyNumberFormat="1" applyFont="1" applyBorder="1" applyAlignment="1">
      <alignment horizontal="right" vertical="center" wrapText="1" indent="1"/>
    </xf>
    <xf numFmtId="164" fontId="14" fillId="0" borderId="6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8" fillId="0" borderId="29" xfId="0" applyNumberFormat="1" applyFont="1" applyBorder="1" applyAlignment="1" applyProtection="1">
      <alignment horizontal="center" vertical="center" wrapText="1"/>
      <protection locked="0"/>
    </xf>
    <xf numFmtId="164" fontId="8" fillId="0" borderId="28" xfId="0" applyNumberFormat="1" applyFont="1" applyBorder="1" applyAlignment="1" applyProtection="1">
      <alignment horizontal="center" vertical="center" wrapText="1"/>
      <protection locked="0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quotePrefix="1" applyNumberFormat="1" applyFont="1" applyBorder="1" applyAlignment="1" applyProtection="1">
      <alignment horizontal="left" vertical="center" wrapText="1" indent="6"/>
      <protection locked="0"/>
    </xf>
    <xf numFmtId="164" fontId="10" fillId="0" borderId="17" xfId="0" quotePrefix="1" applyNumberFormat="1" applyFont="1" applyBorder="1" applyAlignment="1" applyProtection="1">
      <alignment horizontal="left" vertical="center" wrapText="1" indent="6"/>
      <protection locked="0"/>
    </xf>
    <xf numFmtId="164" fontId="9" fillId="0" borderId="17" xfId="0" quotePrefix="1" applyNumberFormat="1" applyFont="1" applyBorder="1" applyAlignment="1" applyProtection="1">
      <alignment horizontal="left" vertical="center" wrapText="1" indent="3"/>
      <protection locked="0"/>
    </xf>
    <xf numFmtId="164" fontId="9" fillId="0" borderId="30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6" xfId="0" applyNumberFormat="1" applyFont="1" applyBorder="1" applyAlignment="1">
      <alignment horizontal="left" vertical="center" wrapText="1" indent="1"/>
    </xf>
    <xf numFmtId="164" fontId="9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6" xfId="0" applyNumberFormat="1" applyFont="1" applyBorder="1" applyAlignment="1">
      <alignment horizontal="left" vertical="center" wrapText="1" indent="1"/>
    </xf>
    <xf numFmtId="164" fontId="13" fillId="0" borderId="15" xfId="0" applyNumberFormat="1" applyFont="1" applyBorder="1" applyAlignment="1">
      <alignment horizontal="right" vertical="center" wrapText="1" indent="1"/>
    </xf>
    <xf numFmtId="164" fontId="10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31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Border="1" applyAlignment="1">
      <alignment horizontal="left" vertical="center" wrapText="1" indent="2"/>
    </xf>
    <xf numFmtId="164" fontId="13" fillId="0" borderId="20" xfId="0" applyNumberFormat="1" applyFont="1" applyBorder="1" applyAlignment="1">
      <alignment horizontal="left" vertical="center" wrapText="1" indent="1"/>
    </xf>
    <xf numFmtId="164" fontId="10" fillId="0" borderId="14" xfId="0" applyNumberFormat="1" applyFont="1" applyBorder="1" applyAlignment="1">
      <alignment horizontal="left" vertical="center" wrapText="1" indent="1"/>
    </xf>
    <xf numFmtId="164" fontId="10" fillId="0" borderId="14" xfId="0" applyNumberFormat="1" applyFont="1" applyBorder="1" applyAlignment="1" applyProtection="1">
      <alignment horizontal="left" vertical="center" wrapText="1" indent="1"/>
      <protection locked="0"/>
    </xf>
    <xf numFmtId="164" fontId="9" fillId="0" borderId="14" xfId="0" applyNumberFormat="1" applyFont="1" applyBorder="1" applyAlignment="1" applyProtection="1">
      <alignment horizontal="left" vertical="center" wrapText="1" indent="1"/>
      <protection locked="0"/>
    </xf>
    <xf numFmtId="164" fontId="9" fillId="0" borderId="14" xfId="0" applyNumberFormat="1" applyFont="1" applyBorder="1" applyAlignment="1">
      <alignment horizontal="left" vertical="center" wrapText="1" indent="2"/>
    </xf>
    <xf numFmtId="164" fontId="9" fillId="0" borderId="22" xfId="0" applyNumberFormat="1" applyFont="1" applyBorder="1" applyAlignment="1">
      <alignment horizontal="left" vertical="center" wrapText="1" indent="2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rv%20-%20&#214;nkormnyzat\TERV_ZARSZ_ONKRM\Tartalom\&#214;NKORM&#193;NYZAT\EXCEL\KVI_MODOSITOT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-%20KVI_MODOSITOTT1.2020.12.31%20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9a7bf346869928b/Dokumentumok/Ful&#243;k&#233;rcs/2020m&#243;d&#246;nk/kit&#246;lt&#246;tt/RENDMODfk&#246;nk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."/>
      <sheetName val="Munka1"/>
    </sheetNames>
    <sheetDataSet>
      <sheetData sheetId="0" refreshError="1"/>
      <sheetData sheetId="1" refreshError="1"/>
      <sheetData sheetId="2" refreshError="1"/>
      <sheetData sheetId="3" refreshError="1">
        <row r="8">
          <cell r="C8" t="str">
            <v>2020. évi</v>
          </cell>
        </row>
      </sheetData>
      <sheetData sheetId="4" refreshError="1"/>
      <sheetData sheetId="5" refreshError="1"/>
      <sheetData sheetId="6" refreshError="1">
        <row r="7">
          <cell r="E7" t="str">
            <v xml:space="preserve"> Forintban!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2.1.sz.mell"/>
      <sheetName val="KVI_MOD_1.4.sz.mell.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."/>
      <sheetName val="Munka1"/>
    </sheetNames>
    <sheetDataSet>
      <sheetData sheetId="0"/>
      <sheetData sheetId="1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8">
          <cell r="C8" t="str">
            <v>2020. évi</v>
          </cell>
        </row>
        <row r="11">
          <cell r="C11">
            <v>85011434</v>
          </cell>
          <cell r="D11">
            <v>17999553</v>
          </cell>
          <cell r="E11">
            <v>103010987</v>
          </cell>
        </row>
        <row r="18">
          <cell r="C18">
            <v>90761718</v>
          </cell>
          <cell r="D18">
            <v>4622128</v>
          </cell>
          <cell r="E18">
            <v>95383846</v>
          </cell>
        </row>
        <row r="24">
          <cell r="C24">
            <v>50454461</v>
          </cell>
          <cell r="D24">
            <v>0</v>
          </cell>
          <cell r="E24">
            <v>50454461</v>
          </cell>
        </row>
        <row r="32">
          <cell r="C32">
            <v>1500000</v>
          </cell>
          <cell r="D32">
            <v>-189943</v>
          </cell>
          <cell r="E32">
            <v>1310057</v>
          </cell>
        </row>
        <row r="40">
          <cell r="C40">
            <v>2000000</v>
          </cell>
          <cell r="D40">
            <v>2774940</v>
          </cell>
          <cell r="E40">
            <v>4774940</v>
          </cell>
        </row>
        <row r="58">
          <cell r="D58">
            <v>50000</v>
          </cell>
          <cell r="E58">
            <v>50000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82">
          <cell r="D82">
            <v>4509115</v>
          </cell>
          <cell r="E82">
            <v>4509115</v>
          </cell>
        </row>
        <row r="101">
          <cell r="C101">
            <v>79030084</v>
          </cell>
          <cell r="D101">
            <v>23106578</v>
          </cell>
          <cell r="E101">
            <v>102136662</v>
          </cell>
        </row>
        <row r="102">
          <cell r="C102">
            <v>9793751</v>
          </cell>
          <cell r="D102">
            <v>3045758</v>
          </cell>
          <cell r="E102">
            <v>12839509</v>
          </cell>
        </row>
        <row r="103">
          <cell r="C103">
            <v>70469053</v>
          </cell>
          <cell r="D103">
            <v>-11132206</v>
          </cell>
          <cell r="E103">
            <v>59336847</v>
          </cell>
        </row>
        <row r="104">
          <cell r="C104">
            <v>6983922</v>
          </cell>
          <cell r="D104">
            <v>874643</v>
          </cell>
          <cell r="E104">
            <v>7858565</v>
          </cell>
        </row>
        <row r="105">
          <cell r="C105">
            <v>36890592</v>
          </cell>
          <cell r="D105">
            <v>8597596</v>
          </cell>
          <cell r="E105">
            <v>45488188</v>
          </cell>
        </row>
        <row r="118">
          <cell r="C118">
            <v>14731237</v>
          </cell>
        </row>
        <row r="122">
          <cell r="C122">
            <v>174452000</v>
          </cell>
          <cell r="D122">
            <v>-142938108</v>
          </cell>
          <cell r="E122">
            <v>31513892</v>
          </cell>
        </row>
      </sheetData>
      <sheetData sheetId="4">
        <row r="25">
          <cell r="C25">
            <v>189219886</v>
          </cell>
          <cell r="D25">
            <v>-141867450</v>
          </cell>
          <cell r="E25">
            <v>47352436</v>
          </cell>
        </row>
        <row r="58">
          <cell r="C58">
            <v>0</v>
          </cell>
        </row>
        <row r="79">
          <cell r="C79">
            <v>42243267</v>
          </cell>
          <cell r="D79">
            <v>4350000</v>
          </cell>
          <cell r="E79">
            <v>46593267</v>
          </cell>
        </row>
        <row r="118">
          <cell r="D118">
            <v>10694082</v>
          </cell>
          <cell r="E118">
            <v>25425319</v>
          </cell>
        </row>
        <row r="149">
          <cell r="C149">
            <v>3400457</v>
          </cell>
          <cell r="D149">
            <v>0</v>
          </cell>
          <cell r="E149">
            <v>3400457</v>
          </cell>
        </row>
      </sheetData>
      <sheetData sheetId="5"/>
      <sheetData sheetId="6">
        <row r="2">
          <cell r="I2" t="str">
            <v xml:space="preserve"> Forintban!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beru"/>
      <sheetName val="RM_4.sz.mell.feluj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F34" sqref="F34"/>
    </sheetView>
  </sheetViews>
  <sheetFormatPr defaultRowHeight="15"/>
  <cols>
    <col min="1" max="1" width="5.85546875" style="5" customWidth="1"/>
    <col min="2" max="2" width="41.140625" style="64" customWidth="1"/>
    <col min="3" max="5" width="13.140625" style="5" customWidth="1"/>
    <col min="6" max="6" width="47.28515625" style="5" customWidth="1"/>
    <col min="7" max="9" width="13.140625" style="5" customWidth="1"/>
    <col min="10" max="10" width="4.140625" style="5" customWidth="1"/>
    <col min="11" max="256" width="9.140625" style="5"/>
    <col min="257" max="257" width="5.85546875" style="5" customWidth="1"/>
    <col min="258" max="258" width="41.140625" style="5" customWidth="1"/>
    <col min="259" max="261" width="13.140625" style="5" customWidth="1"/>
    <col min="262" max="262" width="47.28515625" style="5" customWidth="1"/>
    <col min="263" max="265" width="13.140625" style="5" customWidth="1"/>
    <col min="266" max="266" width="4.140625" style="5" customWidth="1"/>
    <col min="267" max="512" width="9.140625" style="5"/>
    <col min="513" max="513" width="5.85546875" style="5" customWidth="1"/>
    <col min="514" max="514" width="41.140625" style="5" customWidth="1"/>
    <col min="515" max="517" width="13.140625" style="5" customWidth="1"/>
    <col min="518" max="518" width="47.28515625" style="5" customWidth="1"/>
    <col min="519" max="521" width="13.140625" style="5" customWidth="1"/>
    <col min="522" max="522" width="4.140625" style="5" customWidth="1"/>
    <col min="523" max="768" width="9.140625" style="5"/>
    <col min="769" max="769" width="5.85546875" style="5" customWidth="1"/>
    <col min="770" max="770" width="41.140625" style="5" customWidth="1"/>
    <col min="771" max="773" width="13.140625" style="5" customWidth="1"/>
    <col min="774" max="774" width="47.28515625" style="5" customWidth="1"/>
    <col min="775" max="777" width="13.140625" style="5" customWidth="1"/>
    <col min="778" max="778" width="4.140625" style="5" customWidth="1"/>
    <col min="779" max="1024" width="9.140625" style="5"/>
    <col min="1025" max="1025" width="5.85546875" style="5" customWidth="1"/>
    <col min="1026" max="1026" width="41.140625" style="5" customWidth="1"/>
    <col min="1027" max="1029" width="13.140625" style="5" customWidth="1"/>
    <col min="1030" max="1030" width="47.28515625" style="5" customWidth="1"/>
    <col min="1031" max="1033" width="13.140625" style="5" customWidth="1"/>
    <col min="1034" max="1034" width="4.140625" style="5" customWidth="1"/>
    <col min="1035" max="1280" width="9.140625" style="5"/>
    <col min="1281" max="1281" width="5.85546875" style="5" customWidth="1"/>
    <col min="1282" max="1282" width="41.140625" style="5" customWidth="1"/>
    <col min="1283" max="1285" width="13.140625" style="5" customWidth="1"/>
    <col min="1286" max="1286" width="47.28515625" style="5" customWidth="1"/>
    <col min="1287" max="1289" width="13.140625" style="5" customWidth="1"/>
    <col min="1290" max="1290" width="4.140625" style="5" customWidth="1"/>
    <col min="1291" max="1536" width="9.140625" style="5"/>
    <col min="1537" max="1537" width="5.85546875" style="5" customWidth="1"/>
    <col min="1538" max="1538" width="41.140625" style="5" customWidth="1"/>
    <col min="1539" max="1541" width="13.140625" style="5" customWidth="1"/>
    <col min="1542" max="1542" width="47.28515625" style="5" customWidth="1"/>
    <col min="1543" max="1545" width="13.140625" style="5" customWidth="1"/>
    <col min="1546" max="1546" width="4.140625" style="5" customWidth="1"/>
    <col min="1547" max="1792" width="9.140625" style="5"/>
    <col min="1793" max="1793" width="5.85546875" style="5" customWidth="1"/>
    <col min="1794" max="1794" width="41.140625" style="5" customWidth="1"/>
    <col min="1795" max="1797" width="13.140625" style="5" customWidth="1"/>
    <col min="1798" max="1798" width="47.28515625" style="5" customWidth="1"/>
    <col min="1799" max="1801" width="13.140625" style="5" customWidth="1"/>
    <col min="1802" max="1802" width="4.140625" style="5" customWidth="1"/>
    <col min="1803" max="2048" width="9.140625" style="5"/>
    <col min="2049" max="2049" width="5.85546875" style="5" customWidth="1"/>
    <col min="2050" max="2050" width="41.140625" style="5" customWidth="1"/>
    <col min="2051" max="2053" width="13.140625" style="5" customWidth="1"/>
    <col min="2054" max="2054" width="47.28515625" style="5" customWidth="1"/>
    <col min="2055" max="2057" width="13.140625" style="5" customWidth="1"/>
    <col min="2058" max="2058" width="4.140625" style="5" customWidth="1"/>
    <col min="2059" max="2304" width="9.140625" style="5"/>
    <col min="2305" max="2305" width="5.85546875" style="5" customWidth="1"/>
    <col min="2306" max="2306" width="41.140625" style="5" customWidth="1"/>
    <col min="2307" max="2309" width="13.140625" style="5" customWidth="1"/>
    <col min="2310" max="2310" width="47.28515625" style="5" customWidth="1"/>
    <col min="2311" max="2313" width="13.140625" style="5" customWidth="1"/>
    <col min="2314" max="2314" width="4.140625" style="5" customWidth="1"/>
    <col min="2315" max="2560" width="9.140625" style="5"/>
    <col min="2561" max="2561" width="5.85546875" style="5" customWidth="1"/>
    <col min="2562" max="2562" width="41.140625" style="5" customWidth="1"/>
    <col min="2563" max="2565" width="13.140625" style="5" customWidth="1"/>
    <col min="2566" max="2566" width="47.28515625" style="5" customWidth="1"/>
    <col min="2567" max="2569" width="13.140625" style="5" customWidth="1"/>
    <col min="2570" max="2570" width="4.140625" style="5" customWidth="1"/>
    <col min="2571" max="2816" width="9.140625" style="5"/>
    <col min="2817" max="2817" width="5.85546875" style="5" customWidth="1"/>
    <col min="2818" max="2818" width="41.140625" style="5" customWidth="1"/>
    <col min="2819" max="2821" width="13.140625" style="5" customWidth="1"/>
    <col min="2822" max="2822" width="47.28515625" style="5" customWidth="1"/>
    <col min="2823" max="2825" width="13.140625" style="5" customWidth="1"/>
    <col min="2826" max="2826" width="4.140625" style="5" customWidth="1"/>
    <col min="2827" max="3072" width="9.140625" style="5"/>
    <col min="3073" max="3073" width="5.85546875" style="5" customWidth="1"/>
    <col min="3074" max="3074" width="41.140625" style="5" customWidth="1"/>
    <col min="3075" max="3077" width="13.140625" style="5" customWidth="1"/>
    <col min="3078" max="3078" width="47.28515625" style="5" customWidth="1"/>
    <col min="3079" max="3081" width="13.140625" style="5" customWidth="1"/>
    <col min="3082" max="3082" width="4.140625" style="5" customWidth="1"/>
    <col min="3083" max="3328" width="9.140625" style="5"/>
    <col min="3329" max="3329" width="5.85546875" style="5" customWidth="1"/>
    <col min="3330" max="3330" width="41.140625" style="5" customWidth="1"/>
    <col min="3331" max="3333" width="13.140625" style="5" customWidth="1"/>
    <col min="3334" max="3334" width="47.28515625" style="5" customWidth="1"/>
    <col min="3335" max="3337" width="13.140625" style="5" customWidth="1"/>
    <col min="3338" max="3338" width="4.140625" style="5" customWidth="1"/>
    <col min="3339" max="3584" width="9.140625" style="5"/>
    <col min="3585" max="3585" width="5.85546875" style="5" customWidth="1"/>
    <col min="3586" max="3586" width="41.140625" style="5" customWidth="1"/>
    <col min="3587" max="3589" width="13.140625" style="5" customWidth="1"/>
    <col min="3590" max="3590" width="47.28515625" style="5" customWidth="1"/>
    <col min="3591" max="3593" width="13.140625" style="5" customWidth="1"/>
    <col min="3594" max="3594" width="4.140625" style="5" customWidth="1"/>
    <col min="3595" max="3840" width="9.140625" style="5"/>
    <col min="3841" max="3841" width="5.85546875" style="5" customWidth="1"/>
    <col min="3842" max="3842" width="41.140625" style="5" customWidth="1"/>
    <col min="3843" max="3845" width="13.140625" style="5" customWidth="1"/>
    <col min="3846" max="3846" width="47.28515625" style="5" customWidth="1"/>
    <col min="3847" max="3849" width="13.140625" style="5" customWidth="1"/>
    <col min="3850" max="3850" width="4.140625" style="5" customWidth="1"/>
    <col min="3851" max="4096" width="9.140625" style="5"/>
    <col min="4097" max="4097" width="5.85546875" style="5" customWidth="1"/>
    <col min="4098" max="4098" width="41.140625" style="5" customWidth="1"/>
    <col min="4099" max="4101" width="13.140625" style="5" customWidth="1"/>
    <col min="4102" max="4102" width="47.28515625" style="5" customWidth="1"/>
    <col min="4103" max="4105" width="13.140625" style="5" customWidth="1"/>
    <col min="4106" max="4106" width="4.140625" style="5" customWidth="1"/>
    <col min="4107" max="4352" width="9.140625" style="5"/>
    <col min="4353" max="4353" width="5.85546875" style="5" customWidth="1"/>
    <col min="4354" max="4354" width="41.140625" style="5" customWidth="1"/>
    <col min="4355" max="4357" width="13.140625" style="5" customWidth="1"/>
    <col min="4358" max="4358" width="47.28515625" style="5" customWidth="1"/>
    <col min="4359" max="4361" width="13.140625" style="5" customWidth="1"/>
    <col min="4362" max="4362" width="4.140625" style="5" customWidth="1"/>
    <col min="4363" max="4608" width="9.140625" style="5"/>
    <col min="4609" max="4609" width="5.85546875" style="5" customWidth="1"/>
    <col min="4610" max="4610" width="41.140625" style="5" customWidth="1"/>
    <col min="4611" max="4613" width="13.140625" style="5" customWidth="1"/>
    <col min="4614" max="4614" width="47.28515625" style="5" customWidth="1"/>
    <col min="4615" max="4617" width="13.140625" style="5" customWidth="1"/>
    <col min="4618" max="4618" width="4.140625" style="5" customWidth="1"/>
    <col min="4619" max="4864" width="9.140625" style="5"/>
    <col min="4865" max="4865" width="5.85546875" style="5" customWidth="1"/>
    <col min="4866" max="4866" width="41.140625" style="5" customWidth="1"/>
    <col min="4867" max="4869" width="13.140625" style="5" customWidth="1"/>
    <col min="4870" max="4870" width="47.28515625" style="5" customWidth="1"/>
    <col min="4871" max="4873" width="13.140625" style="5" customWidth="1"/>
    <col min="4874" max="4874" width="4.140625" style="5" customWidth="1"/>
    <col min="4875" max="5120" width="9.140625" style="5"/>
    <col min="5121" max="5121" width="5.85546875" style="5" customWidth="1"/>
    <col min="5122" max="5122" width="41.140625" style="5" customWidth="1"/>
    <col min="5123" max="5125" width="13.140625" style="5" customWidth="1"/>
    <col min="5126" max="5126" width="47.28515625" style="5" customWidth="1"/>
    <col min="5127" max="5129" width="13.140625" style="5" customWidth="1"/>
    <col min="5130" max="5130" width="4.140625" style="5" customWidth="1"/>
    <col min="5131" max="5376" width="9.140625" style="5"/>
    <col min="5377" max="5377" width="5.85546875" style="5" customWidth="1"/>
    <col min="5378" max="5378" width="41.140625" style="5" customWidth="1"/>
    <col min="5379" max="5381" width="13.140625" style="5" customWidth="1"/>
    <col min="5382" max="5382" width="47.28515625" style="5" customWidth="1"/>
    <col min="5383" max="5385" width="13.140625" style="5" customWidth="1"/>
    <col min="5386" max="5386" width="4.140625" style="5" customWidth="1"/>
    <col min="5387" max="5632" width="9.140625" style="5"/>
    <col min="5633" max="5633" width="5.85546875" style="5" customWidth="1"/>
    <col min="5634" max="5634" width="41.140625" style="5" customWidth="1"/>
    <col min="5635" max="5637" width="13.140625" style="5" customWidth="1"/>
    <col min="5638" max="5638" width="47.28515625" style="5" customWidth="1"/>
    <col min="5639" max="5641" width="13.140625" style="5" customWidth="1"/>
    <col min="5642" max="5642" width="4.140625" style="5" customWidth="1"/>
    <col min="5643" max="5888" width="9.140625" style="5"/>
    <col min="5889" max="5889" width="5.85546875" style="5" customWidth="1"/>
    <col min="5890" max="5890" width="41.140625" style="5" customWidth="1"/>
    <col min="5891" max="5893" width="13.140625" style="5" customWidth="1"/>
    <col min="5894" max="5894" width="47.28515625" style="5" customWidth="1"/>
    <col min="5895" max="5897" width="13.140625" style="5" customWidth="1"/>
    <col min="5898" max="5898" width="4.140625" style="5" customWidth="1"/>
    <col min="5899" max="6144" width="9.140625" style="5"/>
    <col min="6145" max="6145" width="5.85546875" style="5" customWidth="1"/>
    <col min="6146" max="6146" width="41.140625" style="5" customWidth="1"/>
    <col min="6147" max="6149" width="13.140625" style="5" customWidth="1"/>
    <col min="6150" max="6150" width="47.28515625" style="5" customWidth="1"/>
    <col min="6151" max="6153" width="13.140625" style="5" customWidth="1"/>
    <col min="6154" max="6154" width="4.140625" style="5" customWidth="1"/>
    <col min="6155" max="6400" width="9.140625" style="5"/>
    <col min="6401" max="6401" width="5.85546875" style="5" customWidth="1"/>
    <col min="6402" max="6402" width="41.140625" style="5" customWidth="1"/>
    <col min="6403" max="6405" width="13.140625" style="5" customWidth="1"/>
    <col min="6406" max="6406" width="47.28515625" style="5" customWidth="1"/>
    <col min="6407" max="6409" width="13.140625" style="5" customWidth="1"/>
    <col min="6410" max="6410" width="4.140625" style="5" customWidth="1"/>
    <col min="6411" max="6656" width="9.140625" style="5"/>
    <col min="6657" max="6657" width="5.85546875" style="5" customWidth="1"/>
    <col min="6658" max="6658" width="41.140625" style="5" customWidth="1"/>
    <col min="6659" max="6661" width="13.140625" style="5" customWidth="1"/>
    <col min="6662" max="6662" width="47.28515625" style="5" customWidth="1"/>
    <col min="6663" max="6665" width="13.140625" style="5" customWidth="1"/>
    <col min="6666" max="6666" width="4.140625" style="5" customWidth="1"/>
    <col min="6667" max="6912" width="9.140625" style="5"/>
    <col min="6913" max="6913" width="5.85546875" style="5" customWidth="1"/>
    <col min="6914" max="6914" width="41.140625" style="5" customWidth="1"/>
    <col min="6915" max="6917" width="13.140625" style="5" customWidth="1"/>
    <col min="6918" max="6918" width="47.28515625" style="5" customWidth="1"/>
    <col min="6919" max="6921" width="13.140625" style="5" customWidth="1"/>
    <col min="6922" max="6922" width="4.140625" style="5" customWidth="1"/>
    <col min="6923" max="7168" width="9.140625" style="5"/>
    <col min="7169" max="7169" width="5.85546875" style="5" customWidth="1"/>
    <col min="7170" max="7170" width="41.140625" style="5" customWidth="1"/>
    <col min="7171" max="7173" width="13.140625" style="5" customWidth="1"/>
    <col min="7174" max="7174" width="47.28515625" style="5" customWidth="1"/>
    <col min="7175" max="7177" width="13.140625" style="5" customWidth="1"/>
    <col min="7178" max="7178" width="4.140625" style="5" customWidth="1"/>
    <col min="7179" max="7424" width="9.140625" style="5"/>
    <col min="7425" max="7425" width="5.85546875" style="5" customWidth="1"/>
    <col min="7426" max="7426" width="41.140625" style="5" customWidth="1"/>
    <col min="7427" max="7429" width="13.140625" style="5" customWidth="1"/>
    <col min="7430" max="7430" width="47.28515625" style="5" customWidth="1"/>
    <col min="7431" max="7433" width="13.140625" style="5" customWidth="1"/>
    <col min="7434" max="7434" width="4.140625" style="5" customWidth="1"/>
    <col min="7435" max="7680" width="9.140625" style="5"/>
    <col min="7681" max="7681" width="5.85546875" style="5" customWidth="1"/>
    <col min="7682" max="7682" width="41.140625" style="5" customWidth="1"/>
    <col min="7683" max="7685" width="13.140625" style="5" customWidth="1"/>
    <col min="7686" max="7686" width="47.28515625" style="5" customWidth="1"/>
    <col min="7687" max="7689" width="13.140625" style="5" customWidth="1"/>
    <col min="7690" max="7690" width="4.140625" style="5" customWidth="1"/>
    <col min="7691" max="7936" width="9.140625" style="5"/>
    <col min="7937" max="7937" width="5.85546875" style="5" customWidth="1"/>
    <col min="7938" max="7938" width="41.140625" style="5" customWidth="1"/>
    <col min="7939" max="7941" width="13.140625" style="5" customWidth="1"/>
    <col min="7942" max="7942" width="47.28515625" style="5" customWidth="1"/>
    <col min="7943" max="7945" width="13.140625" style="5" customWidth="1"/>
    <col min="7946" max="7946" width="4.140625" style="5" customWidth="1"/>
    <col min="7947" max="8192" width="9.140625" style="5"/>
    <col min="8193" max="8193" width="5.85546875" style="5" customWidth="1"/>
    <col min="8194" max="8194" width="41.140625" style="5" customWidth="1"/>
    <col min="8195" max="8197" width="13.140625" style="5" customWidth="1"/>
    <col min="8198" max="8198" width="47.28515625" style="5" customWidth="1"/>
    <col min="8199" max="8201" width="13.140625" style="5" customWidth="1"/>
    <col min="8202" max="8202" width="4.140625" style="5" customWidth="1"/>
    <col min="8203" max="8448" width="9.140625" style="5"/>
    <col min="8449" max="8449" width="5.85546875" style="5" customWidth="1"/>
    <col min="8450" max="8450" width="41.140625" style="5" customWidth="1"/>
    <col min="8451" max="8453" width="13.140625" style="5" customWidth="1"/>
    <col min="8454" max="8454" width="47.28515625" style="5" customWidth="1"/>
    <col min="8455" max="8457" width="13.140625" style="5" customWidth="1"/>
    <col min="8458" max="8458" width="4.140625" style="5" customWidth="1"/>
    <col min="8459" max="8704" width="9.140625" style="5"/>
    <col min="8705" max="8705" width="5.85546875" style="5" customWidth="1"/>
    <col min="8706" max="8706" width="41.140625" style="5" customWidth="1"/>
    <col min="8707" max="8709" width="13.140625" style="5" customWidth="1"/>
    <col min="8710" max="8710" width="47.28515625" style="5" customWidth="1"/>
    <col min="8711" max="8713" width="13.140625" style="5" customWidth="1"/>
    <col min="8714" max="8714" width="4.140625" style="5" customWidth="1"/>
    <col min="8715" max="8960" width="9.140625" style="5"/>
    <col min="8961" max="8961" width="5.85546875" style="5" customWidth="1"/>
    <col min="8962" max="8962" width="41.140625" style="5" customWidth="1"/>
    <col min="8963" max="8965" width="13.140625" style="5" customWidth="1"/>
    <col min="8966" max="8966" width="47.28515625" style="5" customWidth="1"/>
    <col min="8967" max="8969" width="13.140625" style="5" customWidth="1"/>
    <col min="8970" max="8970" width="4.140625" style="5" customWidth="1"/>
    <col min="8971" max="9216" width="9.140625" style="5"/>
    <col min="9217" max="9217" width="5.85546875" style="5" customWidth="1"/>
    <col min="9218" max="9218" width="41.140625" style="5" customWidth="1"/>
    <col min="9219" max="9221" width="13.140625" style="5" customWidth="1"/>
    <col min="9222" max="9222" width="47.28515625" style="5" customWidth="1"/>
    <col min="9223" max="9225" width="13.140625" style="5" customWidth="1"/>
    <col min="9226" max="9226" width="4.140625" style="5" customWidth="1"/>
    <col min="9227" max="9472" width="9.140625" style="5"/>
    <col min="9473" max="9473" width="5.85546875" style="5" customWidth="1"/>
    <col min="9474" max="9474" width="41.140625" style="5" customWidth="1"/>
    <col min="9475" max="9477" width="13.140625" style="5" customWidth="1"/>
    <col min="9478" max="9478" width="47.28515625" style="5" customWidth="1"/>
    <col min="9479" max="9481" width="13.140625" style="5" customWidth="1"/>
    <col min="9482" max="9482" width="4.140625" style="5" customWidth="1"/>
    <col min="9483" max="9728" width="9.140625" style="5"/>
    <col min="9729" max="9729" width="5.85546875" style="5" customWidth="1"/>
    <col min="9730" max="9730" width="41.140625" style="5" customWidth="1"/>
    <col min="9731" max="9733" width="13.140625" style="5" customWidth="1"/>
    <col min="9734" max="9734" width="47.28515625" style="5" customWidth="1"/>
    <col min="9735" max="9737" width="13.140625" style="5" customWidth="1"/>
    <col min="9738" max="9738" width="4.140625" style="5" customWidth="1"/>
    <col min="9739" max="9984" width="9.140625" style="5"/>
    <col min="9985" max="9985" width="5.85546875" style="5" customWidth="1"/>
    <col min="9986" max="9986" width="41.140625" style="5" customWidth="1"/>
    <col min="9987" max="9989" width="13.140625" style="5" customWidth="1"/>
    <col min="9990" max="9990" width="47.28515625" style="5" customWidth="1"/>
    <col min="9991" max="9993" width="13.140625" style="5" customWidth="1"/>
    <col min="9994" max="9994" width="4.140625" style="5" customWidth="1"/>
    <col min="9995" max="10240" width="9.140625" style="5"/>
    <col min="10241" max="10241" width="5.85546875" style="5" customWidth="1"/>
    <col min="10242" max="10242" width="41.140625" style="5" customWidth="1"/>
    <col min="10243" max="10245" width="13.140625" style="5" customWidth="1"/>
    <col min="10246" max="10246" width="47.28515625" style="5" customWidth="1"/>
    <col min="10247" max="10249" width="13.140625" style="5" customWidth="1"/>
    <col min="10250" max="10250" width="4.140625" style="5" customWidth="1"/>
    <col min="10251" max="10496" width="9.140625" style="5"/>
    <col min="10497" max="10497" width="5.85546875" style="5" customWidth="1"/>
    <col min="10498" max="10498" width="41.140625" style="5" customWidth="1"/>
    <col min="10499" max="10501" width="13.140625" style="5" customWidth="1"/>
    <col min="10502" max="10502" width="47.28515625" style="5" customWidth="1"/>
    <col min="10503" max="10505" width="13.140625" style="5" customWidth="1"/>
    <col min="10506" max="10506" width="4.140625" style="5" customWidth="1"/>
    <col min="10507" max="10752" width="9.140625" style="5"/>
    <col min="10753" max="10753" width="5.85546875" style="5" customWidth="1"/>
    <col min="10754" max="10754" width="41.140625" style="5" customWidth="1"/>
    <col min="10755" max="10757" width="13.140625" style="5" customWidth="1"/>
    <col min="10758" max="10758" width="47.28515625" style="5" customWidth="1"/>
    <col min="10759" max="10761" width="13.140625" style="5" customWidth="1"/>
    <col min="10762" max="10762" width="4.140625" style="5" customWidth="1"/>
    <col min="10763" max="11008" width="9.140625" style="5"/>
    <col min="11009" max="11009" width="5.85546875" style="5" customWidth="1"/>
    <col min="11010" max="11010" width="41.140625" style="5" customWidth="1"/>
    <col min="11011" max="11013" width="13.140625" style="5" customWidth="1"/>
    <col min="11014" max="11014" width="47.28515625" style="5" customWidth="1"/>
    <col min="11015" max="11017" width="13.140625" style="5" customWidth="1"/>
    <col min="11018" max="11018" width="4.140625" style="5" customWidth="1"/>
    <col min="11019" max="11264" width="9.140625" style="5"/>
    <col min="11265" max="11265" width="5.85546875" style="5" customWidth="1"/>
    <col min="11266" max="11266" width="41.140625" style="5" customWidth="1"/>
    <col min="11267" max="11269" width="13.140625" style="5" customWidth="1"/>
    <col min="11270" max="11270" width="47.28515625" style="5" customWidth="1"/>
    <col min="11271" max="11273" width="13.140625" style="5" customWidth="1"/>
    <col min="11274" max="11274" width="4.140625" style="5" customWidth="1"/>
    <col min="11275" max="11520" width="9.140625" style="5"/>
    <col min="11521" max="11521" width="5.85546875" style="5" customWidth="1"/>
    <col min="11522" max="11522" width="41.140625" style="5" customWidth="1"/>
    <col min="11523" max="11525" width="13.140625" style="5" customWidth="1"/>
    <col min="11526" max="11526" width="47.28515625" style="5" customWidth="1"/>
    <col min="11527" max="11529" width="13.140625" style="5" customWidth="1"/>
    <col min="11530" max="11530" width="4.140625" style="5" customWidth="1"/>
    <col min="11531" max="11776" width="9.140625" style="5"/>
    <col min="11777" max="11777" width="5.85546875" style="5" customWidth="1"/>
    <col min="11778" max="11778" width="41.140625" style="5" customWidth="1"/>
    <col min="11779" max="11781" width="13.140625" style="5" customWidth="1"/>
    <col min="11782" max="11782" width="47.28515625" style="5" customWidth="1"/>
    <col min="11783" max="11785" width="13.140625" style="5" customWidth="1"/>
    <col min="11786" max="11786" width="4.140625" style="5" customWidth="1"/>
    <col min="11787" max="12032" width="9.140625" style="5"/>
    <col min="12033" max="12033" width="5.85546875" style="5" customWidth="1"/>
    <col min="12034" max="12034" width="41.140625" style="5" customWidth="1"/>
    <col min="12035" max="12037" width="13.140625" style="5" customWidth="1"/>
    <col min="12038" max="12038" width="47.28515625" style="5" customWidth="1"/>
    <col min="12039" max="12041" width="13.140625" style="5" customWidth="1"/>
    <col min="12042" max="12042" width="4.140625" style="5" customWidth="1"/>
    <col min="12043" max="12288" width="9.140625" style="5"/>
    <col min="12289" max="12289" width="5.85546875" style="5" customWidth="1"/>
    <col min="12290" max="12290" width="41.140625" style="5" customWidth="1"/>
    <col min="12291" max="12293" width="13.140625" style="5" customWidth="1"/>
    <col min="12294" max="12294" width="47.28515625" style="5" customWidth="1"/>
    <col min="12295" max="12297" width="13.140625" style="5" customWidth="1"/>
    <col min="12298" max="12298" width="4.140625" style="5" customWidth="1"/>
    <col min="12299" max="12544" width="9.140625" style="5"/>
    <col min="12545" max="12545" width="5.85546875" style="5" customWidth="1"/>
    <col min="12546" max="12546" width="41.140625" style="5" customWidth="1"/>
    <col min="12547" max="12549" width="13.140625" style="5" customWidth="1"/>
    <col min="12550" max="12550" width="47.28515625" style="5" customWidth="1"/>
    <col min="12551" max="12553" width="13.140625" style="5" customWidth="1"/>
    <col min="12554" max="12554" width="4.140625" style="5" customWidth="1"/>
    <col min="12555" max="12800" width="9.140625" style="5"/>
    <col min="12801" max="12801" width="5.85546875" style="5" customWidth="1"/>
    <col min="12802" max="12802" width="41.140625" style="5" customWidth="1"/>
    <col min="12803" max="12805" width="13.140625" style="5" customWidth="1"/>
    <col min="12806" max="12806" width="47.28515625" style="5" customWidth="1"/>
    <col min="12807" max="12809" width="13.140625" style="5" customWidth="1"/>
    <col min="12810" max="12810" width="4.140625" style="5" customWidth="1"/>
    <col min="12811" max="13056" width="9.140625" style="5"/>
    <col min="13057" max="13057" width="5.85546875" style="5" customWidth="1"/>
    <col min="13058" max="13058" width="41.140625" style="5" customWidth="1"/>
    <col min="13059" max="13061" width="13.140625" style="5" customWidth="1"/>
    <col min="13062" max="13062" width="47.28515625" style="5" customWidth="1"/>
    <col min="13063" max="13065" width="13.140625" style="5" customWidth="1"/>
    <col min="13066" max="13066" width="4.140625" style="5" customWidth="1"/>
    <col min="13067" max="13312" width="9.140625" style="5"/>
    <col min="13313" max="13313" width="5.85546875" style="5" customWidth="1"/>
    <col min="13314" max="13314" width="41.140625" style="5" customWidth="1"/>
    <col min="13315" max="13317" width="13.140625" style="5" customWidth="1"/>
    <col min="13318" max="13318" width="47.28515625" style="5" customWidth="1"/>
    <col min="13319" max="13321" width="13.140625" style="5" customWidth="1"/>
    <col min="13322" max="13322" width="4.140625" style="5" customWidth="1"/>
    <col min="13323" max="13568" width="9.140625" style="5"/>
    <col min="13569" max="13569" width="5.85546875" style="5" customWidth="1"/>
    <col min="13570" max="13570" width="41.140625" style="5" customWidth="1"/>
    <col min="13571" max="13573" width="13.140625" style="5" customWidth="1"/>
    <col min="13574" max="13574" width="47.28515625" style="5" customWidth="1"/>
    <col min="13575" max="13577" width="13.140625" style="5" customWidth="1"/>
    <col min="13578" max="13578" width="4.140625" style="5" customWidth="1"/>
    <col min="13579" max="13824" width="9.140625" style="5"/>
    <col min="13825" max="13825" width="5.85546875" style="5" customWidth="1"/>
    <col min="13826" max="13826" width="41.140625" style="5" customWidth="1"/>
    <col min="13827" max="13829" width="13.140625" style="5" customWidth="1"/>
    <col min="13830" max="13830" width="47.28515625" style="5" customWidth="1"/>
    <col min="13831" max="13833" width="13.140625" style="5" customWidth="1"/>
    <col min="13834" max="13834" width="4.140625" style="5" customWidth="1"/>
    <col min="13835" max="14080" width="9.140625" style="5"/>
    <col min="14081" max="14081" width="5.85546875" style="5" customWidth="1"/>
    <col min="14082" max="14082" width="41.140625" style="5" customWidth="1"/>
    <col min="14083" max="14085" width="13.140625" style="5" customWidth="1"/>
    <col min="14086" max="14086" width="47.28515625" style="5" customWidth="1"/>
    <col min="14087" max="14089" width="13.140625" style="5" customWidth="1"/>
    <col min="14090" max="14090" width="4.140625" style="5" customWidth="1"/>
    <col min="14091" max="14336" width="9.140625" style="5"/>
    <col min="14337" max="14337" width="5.85546875" style="5" customWidth="1"/>
    <col min="14338" max="14338" width="41.140625" style="5" customWidth="1"/>
    <col min="14339" max="14341" width="13.140625" style="5" customWidth="1"/>
    <col min="14342" max="14342" width="47.28515625" style="5" customWidth="1"/>
    <col min="14343" max="14345" width="13.140625" style="5" customWidth="1"/>
    <col min="14346" max="14346" width="4.140625" style="5" customWidth="1"/>
    <col min="14347" max="14592" width="9.140625" style="5"/>
    <col min="14593" max="14593" width="5.85546875" style="5" customWidth="1"/>
    <col min="14594" max="14594" width="41.140625" style="5" customWidth="1"/>
    <col min="14595" max="14597" width="13.140625" style="5" customWidth="1"/>
    <col min="14598" max="14598" width="47.28515625" style="5" customWidth="1"/>
    <col min="14599" max="14601" width="13.140625" style="5" customWidth="1"/>
    <col min="14602" max="14602" width="4.140625" style="5" customWidth="1"/>
    <col min="14603" max="14848" width="9.140625" style="5"/>
    <col min="14849" max="14849" width="5.85546875" style="5" customWidth="1"/>
    <col min="14850" max="14850" width="41.140625" style="5" customWidth="1"/>
    <col min="14851" max="14853" width="13.140625" style="5" customWidth="1"/>
    <col min="14854" max="14854" width="47.28515625" style="5" customWidth="1"/>
    <col min="14855" max="14857" width="13.140625" style="5" customWidth="1"/>
    <col min="14858" max="14858" width="4.140625" style="5" customWidth="1"/>
    <col min="14859" max="15104" width="9.140625" style="5"/>
    <col min="15105" max="15105" width="5.85546875" style="5" customWidth="1"/>
    <col min="15106" max="15106" width="41.140625" style="5" customWidth="1"/>
    <col min="15107" max="15109" width="13.140625" style="5" customWidth="1"/>
    <col min="15110" max="15110" width="47.28515625" style="5" customWidth="1"/>
    <col min="15111" max="15113" width="13.140625" style="5" customWidth="1"/>
    <col min="15114" max="15114" width="4.140625" style="5" customWidth="1"/>
    <col min="15115" max="15360" width="9.140625" style="5"/>
    <col min="15361" max="15361" width="5.85546875" style="5" customWidth="1"/>
    <col min="15362" max="15362" width="41.140625" style="5" customWidth="1"/>
    <col min="15363" max="15365" width="13.140625" style="5" customWidth="1"/>
    <col min="15366" max="15366" width="47.28515625" style="5" customWidth="1"/>
    <col min="15367" max="15369" width="13.140625" style="5" customWidth="1"/>
    <col min="15370" max="15370" width="4.140625" style="5" customWidth="1"/>
    <col min="15371" max="15616" width="9.140625" style="5"/>
    <col min="15617" max="15617" width="5.85546875" style="5" customWidth="1"/>
    <col min="15618" max="15618" width="41.140625" style="5" customWidth="1"/>
    <col min="15619" max="15621" width="13.140625" style="5" customWidth="1"/>
    <col min="15622" max="15622" width="47.28515625" style="5" customWidth="1"/>
    <col min="15623" max="15625" width="13.140625" style="5" customWidth="1"/>
    <col min="15626" max="15626" width="4.140625" style="5" customWidth="1"/>
    <col min="15627" max="15872" width="9.140625" style="5"/>
    <col min="15873" max="15873" width="5.85546875" style="5" customWidth="1"/>
    <col min="15874" max="15874" width="41.140625" style="5" customWidth="1"/>
    <col min="15875" max="15877" width="13.140625" style="5" customWidth="1"/>
    <col min="15878" max="15878" width="47.28515625" style="5" customWidth="1"/>
    <col min="15879" max="15881" width="13.140625" style="5" customWidth="1"/>
    <col min="15882" max="15882" width="4.140625" style="5" customWidth="1"/>
    <col min="15883" max="16128" width="9.140625" style="5"/>
    <col min="16129" max="16129" width="5.85546875" style="5" customWidth="1"/>
    <col min="16130" max="16130" width="41.140625" style="5" customWidth="1"/>
    <col min="16131" max="16133" width="13.140625" style="5" customWidth="1"/>
    <col min="16134" max="16134" width="47.28515625" style="5" customWidth="1"/>
    <col min="16135" max="16137" width="13.140625" style="5" customWidth="1"/>
    <col min="16138" max="16138" width="4.140625" style="5" customWidth="1"/>
    <col min="16139" max="16384" width="9.140625" style="5"/>
  </cols>
  <sheetData>
    <row r="1" spans="1:10" ht="39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4" t="str">
        <f>CONCATENATE("2.1. melléklet ",[2]KVI_MOD_ALAPADATOK!A7," ",[2]KVI_MOD_ALAPADATOK!B7," ",[2]KVI_MOD_ALAPADATOK!C7," ",[2]KVI_MOD_ALAPADATOK!D7," ",[2]KVI_MOD_ALAPADATOK!E7," ",[2]KVI_MOD_ALAPADATOK!F7," ",[2]KVI_MOD_ALAPADATOK!G7," ",[2]KVI_MOD_ALAPADATOK!H7)</f>
        <v>2.1. melléklet a 3 / 2021. ( III.8. ) önkormányzati rendelethez</v>
      </c>
    </row>
    <row r="2" spans="1:10" ht="15.75" thickBot="1">
      <c r="A2" s="1"/>
      <c r="B2" s="6"/>
      <c r="C2" s="1"/>
      <c r="D2" s="1"/>
      <c r="E2" s="1"/>
      <c r="F2" s="1"/>
      <c r="G2" s="7"/>
      <c r="H2" s="7"/>
      <c r="I2" s="7" t="str">
        <f>CONCATENATE([1]KVI_MOD_1.4.sz.mell.!E7)</f>
        <v xml:space="preserve"> Forintban!</v>
      </c>
      <c r="J2" s="4"/>
    </row>
    <row r="3" spans="1:10" ht="18" customHeight="1" thickBot="1">
      <c r="A3" s="8" t="s">
        <v>1</v>
      </c>
      <c r="B3" s="9" t="s">
        <v>2</v>
      </c>
      <c r="C3" s="10"/>
      <c r="D3" s="11"/>
      <c r="E3" s="11"/>
      <c r="F3" s="9" t="s">
        <v>3</v>
      </c>
      <c r="G3" s="12"/>
      <c r="H3" s="13"/>
      <c r="I3" s="14"/>
      <c r="J3" s="4"/>
    </row>
    <row r="4" spans="1:10" s="21" customFormat="1" ht="35.25" customHeight="1" thickBot="1">
      <c r="A4" s="15"/>
      <c r="B4" s="16" t="s">
        <v>4</v>
      </c>
      <c r="C4" s="17" t="str">
        <f>+CONCATENATE([1]KVI_MOD_1.1.sz.mell.!C8," eredeti előirányzat")</f>
        <v>2020. évi eredeti előirányzat</v>
      </c>
      <c r="D4" s="18" t="s">
        <v>5</v>
      </c>
      <c r="E4" s="19" t="s">
        <v>6</v>
      </c>
      <c r="F4" s="16" t="s">
        <v>4</v>
      </c>
      <c r="G4" s="17" t="str">
        <f>+C4</f>
        <v>2020. évi eredeti előirányzat</v>
      </c>
      <c r="H4" s="17" t="str">
        <f>+D4</f>
        <v>Összes módosítás</v>
      </c>
      <c r="I4" s="20" t="str">
        <f>+E4</f>
        <v>Módosított előirányzat</v>
      </c>
      <c r="J4" s="4"/>
    </row>
    <row r="5" spans="1:10" s="27" customFormat="1" ht="12" customHeight="1" thickBot="1">
      <c r="A5" s="22" t="s">
        <v>7</v>
      </c>
      <c r="B5" s="23" t="s">
        <v>8</v>
      </c>
      <c r="C5" s="24" t="s">
        <v>9</v>
      </c>
      <c r="D5" s="25" t="s">
        <v>10</v>
      </c>
      <c r="E5" s="25" t="s">
        <v>11</v>
      </c>
      <c r="F5" s="23" t="s">
        <v>12</v>
      </c>
      <c r="G5" s="24" t="s">
        <v>13</v>
      </c>
      <c r="H5" s="24" t="s">
        <v>14</v>
      </c>
      <c r="I5" s="26" t="s">
        <v>15</v>
      </c>
      <c r="J5" s="4"/>
    </row>
    <row r="6" spans="1:10" ht="12.95" customHeight="1">
      <c r="A6" s="28" t="s">
        <v>16</v>
      </c>
      <c r="B6" s="29" t="s">
        <v>17</v>
      </c>
      <c r="C6" s="30">
        <f>[2]KVI_MOD_1.1.sz.mell.!C11</f>
        <v>85011434</v>
      </c>
      <c r="D6" s="30">
        <f>[2]KVI_MOD_1.1.sz.mell.!D11</f>
        <v>17999553</v>
      </c>
      <c r="E6" s="30">
        <f>[2]KVI_MOD_1.1.sz.mell.!E11</f>
        <v>103010987</v>
      </c>
      <c r="F6" s="29" t="s">
        <v>18</v>
      </c>
      <c r="G6" s="30">
        <f>[2]KVI_MOD_1.1.sz.mell.!C101</f>
        <v>79030084</v>
      </c>
      <c r="H6" s="30">
        <f>[2]KVI_MOD_1.1.sz.mell.!D101</f>
        <v>23106578</v>
      </c>
      <c r="I6" s="30">
        <f>[2]KVI_MOD_1.1.sz.mell.!E101</f>
        <v>102136662</v>
      </c>
      <c r="J6" s="4"/>
    </row>
    <row r="7" spans="1:10" ht="12.95" customHeight="1">
      <c r="A7" s="31" t="s">
        <v>19</v>
      </c>
      <c r="B7" s="32" t="s">
        <v>20</v>
      </c>
      <c r="C7" s="30">
        <f>[2]KVI_MOD_1.1.sz.mell.!C18</f>
        <v>90761718</v>
      </c>
      <c r="D7" s="30">
        <f>[2]KVI_MOD_1.1.sz.mell.!D18</f>
        <v>4622128</v>
      </c>
      <c r="E7" s="30">
        <f>[2]KVI_MOD_1.1.sz.mell.!E18</f>
        <v>95383846</v>
      </c>
      <c r="F7" s="32" t="s">
        <v>21</v>
      </c>
      <c r="G7" s="30">
        <f>[2]KVI_MOD_1.1.sz.mell.!C102</f>
        <v>9793751</v>
      </c>
      <c r="H7" s="30">
        <f>[2]KVI_MOD_1.1.sz.mell.!D102</f>
        <v>3045758</v>
      </c>
      <c r="I7" s="30">
        <f>[2]KVI_MOD_1.1.sz.mell.!E102</f>
        <v>12839509</v>
      </c>
      <c r="J7" s="4"/>
    </row>
    <row r="8" spans="1:10" ht="12.95" customHeight="1">
      <c r="A8" s="31" t="s">
        <v>22</v>
      </c>
      <c r="B8" s="32" t="s">
        <v>23</v>
      </c>
      <c r="C8" s="30">
        <f>[2]KVI_MOD_1.1.sz.mell.!C24</f>
        <v>50454461</v>
      </c>
      <c r="D8" s="30">
        <f>[2]KVI_MOD_1.1.sz.mell.!D24</f>
        <v>0</v>
      </c>
      <c r="E8" s="30">
        <f>[2]KVI_MOD_1.1.sz.mell.!E24</f>
        <v>50454461</v>
      </c>
      <c r="F8" s="32" t="s">
        <v>24</v>
      </c>
      <c r="G8" s="30">
        <f>[2]KVI_MOD_1.1.sz.mell.!C103</f>
        <v>70469053</v>
      </c>
      <c r="H8" s="30">
        <f>[2]KVI_MOD_1.1.sz.mell.!D103</f>
        <v>-11132206</v>
      </c>
      <c r="I8" s="30">
        <f>[2]KVI_MOD_1.1.sz.mell.!E103</f>
        <v>59336847</v>
      </c>
      <c r="J8" s="4"/>
    </row>
    <row r="9" spans="1:10" ht="12.95" customHeight="1">
      <c r="A9" s="31" t="s">
        <v>25</v>
      </c>
      <c r="B9" s="32" t="s">
        <v>26</v>
      </c>
      <c r="C9" s="30">
        <f>[2]KVI_MOD_1.1.sz.mell.!C32</f>
        <v>1500000</v>
      </c>
      <c r="D9" s="30">
        <f>[2]KVI_MOD_1.1.sz.mell.!D32</f>
        <v>-189943</v>
      </c>
      <c r="E9" s="30">
        <f>[2]KVI_MOD_1.1.sz.mell.!E32</f>
        <v>1310057</v>
      </c>
      <c r="F9" s="32" t="s">
        <v>27</v>
      </c>
      <c r="G9" s="30">
        <f>[2]KVI_MOD_1.1.sz.mell.!C104</f>
        <v>6983922</v>
      </c>
      <c r="H9" s="30">
        <f>[2]KVI_MOD_1.1.sz.mell.!D104</f>
        <v>874643</v>
      </c>
      <c r="I9" s="30">
        <f>[2]KVI_MOD_1.1.sz.mell.!E104</f>
        <v>7858565</v>
      </c>
      <c r="J9" s="4"/>
    </row>
    <row r="10" spans="1:10" ht="12.95" customHeight="1">
      <c r="A10" s="31" t="s">
        <v>28</v>
      </c>
      <c r="B10" s="33" t="s">
        <v>29</v>
      </c>
      <c r="C10" s="30">
        <f>[2]KVI_MOD_1.1.sz.mell.!C40</f>
        <v>2000000</v>
      </c>
      <c r="D10" s="30">
        <f>[2]KVI_MOD_1.1.sz.mell.!D40</f>
        <v>2774940</v>
      </c>
      <c r="E10" s="30">
        <f>[2]KVI_MOD_1.1.sz.mell.!E40</f>
        <v>4774940</v>
      </c>
      <c r="F10" s="32" t="s">
        <v>30</v>
      </c>
      <c r="G10" s="30">
        <f>[2]KVI_MOD_1.1.sz.mell.!C105</f>
        <v>36890592</v>
      </c>
      <c r="H10" s="30">
        <f>[2]KVI_MOD_1.1.sz.mell.!D105</f>
        <v>8597596</v>
      </c>
      <c r="I10" s="30">
        <f>[2]KVI_MOD_1.1.sz.mell.!E105</f>
        <v>45488188</v>
      </c>
      <c r="J10" s="4"/>
    </row>
    <row r="11" spans="1:10" ht="12.95" customHeight="1">
      <c r="A11" s="31" t="s">
        <v>31</v>
      </c>
      <c r="B11" s="32" t="s">
        <v>32</v>
      </c>
      <c r="C11" s="34">
        <f>[2]KVI_MOD_1.2.sz.mell.!C58</f>
        <v>0</v>
      </c>
      <c r="D11" s="34">
        <f>[2]KVI_MOD_1.1.sz.mell.!D58</f>
        <v>50000</v>
      </c>
      <c r="E11" s="34">
        <f>[2]KVI_MOD_1.1.sz.mell.!E58</f>
        <v>50000</v>
      </c>
      <c r="F11" s="32" t="s">
        <v>33</v>
      </c>
      <c r="G11" s="30">
        <f>[2]KVI_MOD_1.1.sz.mell.!C118</f>
        <v>14731237</v>
      </c>
      <c r="H11" s="35">
        <f>[2]KVI_MOD_1.2.sz.mell.!D118</f>
        <v>10694082</v>
      </c>
      <c r="I11" s="35">
        <f>[2]KVI_MOD_1.2.sz.mell.!E118</f>
        <v>25425319</v>
      </c>
      <c r="J11" s="4"/>
    </row>
    <row r="12" spans="1:10" ht="12.95" customHeight="1">
      <c r="A12" s="31" t="s">
        <v>34</v>
      </c>
      <c r="B12" s="32" t="s">
        <v>35</v>
      </c>
      <c r="C12" s="35"/>
      <c r="D12" s="35"/>
      <c r="E12" s="35"/>
      <c r="F12" s="36"/>
      <c r="G12" s="35"/>
      <c r="H12" s="35"/>
      <c r="I12" s="37"/>
      <c r="J12" s="4"/>
    </row>
    <row r="13" spans="1:10" ht="12.95" customHeight="1">
      <c r="A13" s="31" t="s">
        <v>36</v>
      </c>
      <c r="B13" s="36"/>
      <c r="C13" s="35"/>
      <c r="D13" s="35"/>
      <c r="E13" s="35"/>
      <c r="F13" s="36"/>
      <c r="G13" s="35"/>
      <c r="H13" s="35"/>
      <c r="I13" s="37"/>
      <c r="J13" s="4"/>
    </row>
    <row r="14" spans="1:10" ht="12.95" customHeight="1">
      <c r="A14" s="31" t="s">
        <v>37</v>
      </c>
      <c r="B14" s="38"/>
      <c r="C14" s="34"/>
      <c r="D14" s="34"/>
      <c r="E14" s="34"/>
      <c r="F14" s="36"/>
      <c r="G14" s="35"/>
      <c r="H14" s="35"/>
      <c r="I14" s="37"/>
      <c r="J14" s="4"/>
    </row>
    <row r="15" spans="1:10" ht="12.95" customHeight="1">
      <c r="A15" s="31" t="s">
        <v>38</v>
      </c>
      <c r="B15" s="36"/>
      <c r="C15" s="35"/>
      <c r="D15" s="35"/>
      <c r="E15" s="35"/>
      <c r="F15" s="36"/>
      <c r="G15" s="35"/>
      <c r="H15" s="35"/>
      <c r="I15" s="37"/>
      <c r="J15" s="4"/>
    </row>
    <row r="16" spans="1:10" ht="12.95" customHeight="1">
      <c r="A16" s="31" t="s">
        <v>39</v>
      </c>
      <c r="B16" s="36"/>
      <c r="C16" s="35"/>
      <c r="D16" s="35"/>
      <c r="E16" s="35"/>
      <c r="F16" s="36"/>
      <c r="G16" s="35"/>
      <c r="H16" s="35"/>
      <c r="I16" s="37"/>
      <c r="J16" s="4"/>
    </row>
    <row r="17" spans="1:10" ht="12.95" customHeight="1" thickBot="1">
      <c r="A17" s="31" t="s">
        <v>40</v>
      </c>
      <c r="B17" s="39"/>
      <c r="C17" s="40"/>
      <c r="D17" s="40"/>
      <c r="E17" s="40"/>
      <c r="F17" s="36"/>
      <c r="G17" s="40"/>
      <c r="H17" s="40"/>
      <c r="I17" s="41"/>
      <c r="J17" s="4"/>
    </row>
    <row r="18" spans="1:10" ht="21.75" thickBot="1">
      <c r="A18" s="42" t="s">
        <v>41</v>
      </c>
      <c r="B18" s="43" t="s">
        <v>42</v>
      </c>
      <c r="C18" s="44">
        <f>C6+C7+C9+C10+C11+C13+C14+C15+C16+C17</f>
        <v>179273152</v>
      </c>
      <c r="D18" s="44">
        <f>D6+D7+D9+D10+D11+D13+D14+D15+D16+D17</f>
        <v>25256678</v>
      </c>
      <c r="E18" s="44">
        <f>E6+E7+E9+E10+E11+E13+E14+E15+E16+E17</f>
        <v>204529830</v>
      </c>
      <c r="F18" s="43" t="s">
        <v>43</v>
      </c>
      <c r="G18" s="44">
        <f>SUM(G6:G17)</f>
        <v>217898639</v>
      </c>
      <c r="H18" s="44">
        <f>SUM(H6:H17)</f>
        <v>35186451</v>
      </c>
      <c r="I18" s="45">
        <f>SUM(I6:I17)</f>
        <v>253085090</v>
      </c>
      <c r="J18" s="4"/>
    </row>
    <row r="19" spans="1:10" ht="12.95" customHeight="1">
      <c r="A19" s="46" t="s">
        <v>44</v>
      </c>
      <c r="B19" s="47" t="s">
        <v>45</v>
      </c>
      <c r="C19" s="48">
        <f>+C20+C21+C22+C23</f>
        <v>42243267</v>
      </c>
      <c r="D19" s="48">
        <f>+D20+D21+D22+D23</f>
        <v>8859115</v>
      </c>
      <c r="E19" s="48">
        <f>+E20+E21+E22+E23</f>
        <v>51102382</v>
      </c>
      <c r="F19" s="49" t="s">
        <v>46</v>
      </c>
      <c r="G19" s="50"/>
      <c r="H19" s="50"/>
      <c r="I19" s="51"/>
      <c r="J19" s="4"/>
    </row>
    <row r="20" spans="1:10" ht="12.95" customHeight="1">
      <c r="A20" s="52" t="s">
        <v>47</v>
      </c>
      <c r="B20" s="49" t="s">
        <v>48</v>
      </c>
      <c r="C20" s="53">
        <f>[2]KVI_MOD_1.2.sz.mell.!C79</f>
        <v>42243267</v>
      </c>
      <c r="D20" s="53">
        <f>[2]KVI_MOD_1.2.sz.mell.!D79</f>
        <v>4350000</v>
      </c>
      <c r="E20" s="53">
        <f>[2]KVI_MOD_1.2.sz.mell.!E79</f>
        <v>46593267</v>
      </c>
      <c r="F20" s="49" t="s">
        <v>49</v>
      </c>
      <c r="G20" s="53"/>
      <c r="H20" s="53"/>
      <c r="I20" s="54"/>
      <c r="J20" s="4"/>
    </row>
    <row r="21" spans="1:10" ht="12.95" customHeight="1">
      <c r="A21" s="52" t="s">
        <v>50</v>
      </c>
      <c r="B21" s="49" t="s">
        <v>51</v>
      </c>
      <c r="C21" s="53"/>
      <c r="D21" s="53">
        <f>[2]KVI_MOD_1.1.sz.mell.!D82</f>
        <v>4509115</v>
      </c>
      <c r="E21" s="53">
        <f>[2]KVI_MOD_1.1.sz.mell.!E82</f>
        <v>4509115</v>
      </c>
      <c r="F21" s="49" t="s">
        <v>52</v>
      </c>
      <c r="G21" s="53"/>
      <c r="H21" s="53"/>
      <c r="I21" s="54"/>
      <c r="J21" s="4"/>
    </row>
    <row r="22" spans="1:10" ht="12.95" customHeight="1">
      <c r="A22" s="52" t="s">
        <v>53</v>
      </c>
      <c r="B22" s="49" t="s">
        <v>54</v>
      </c>
      <c r="C22" s="53"/>
      <c r="D22" s="53"/>
      <c r="E22" s="53"/>
      <c r="F22" s="49" t="s">
        <v>55</v>
      </c>
      <c r="G22" s="53"/>
      <c r="H22" s="53"/>
      <c r="I22" s="54"/>
      <c r="J22" s="4"/>
    </row>
    <row r="23" spans="1:10" ht="12.95" customHeight="1">
      <c r="A23" s="52" t="s">
        <v>56</v>
      </c>
      <c r="B23" s="55" t="s">
        <v>57</v>
      </c>
      <c r="C23" s="53"/>
      <c r="D23" s="53"/>
      <c r="E23" s="53"/>
      <c r="F23" s="47" t="s">
        <v>58</v>
      </c>
      <c r="G23" s="53"/>
      <c r="H23" s="53"/>
      <c r="I23" s="54"/>
      <c r="J23" s="4"/>
    </row>
    <row r="24" spans="1:10" ht="12.95" customHeight="1">
      <c r="A24" s="52" t="s">
        <v>59</v>
      </c>
      <c r="B24" s="49" t="s">
        <v>60</v>
      </c>
      <c r="C24" s="56">
        <f>+C25+C26</f>
        <v>0</v>
      </c>
      <c r="D24" s="56">
        <f>+D25+D26</f>
        <v>0</v>
      </c>
      <c r="E24" s="56">
        <f>+E25+E26</f>
        <v>0</v>
      </c>
      <c r="F24" s="49" t="s">
        <v>61</v>
      </c>
      <c r="G24" s="53"/>
      <c r="H24" s="53"/>
      <c r="I24" s="54"/>
      <c r="J24" s="4"/>
    </row>
    <row r="25" spans="1:10" ht="12.95" customHeight="1">
      <c r="A25" s="46" t="s">
        <v>62</v>
      </c>
      <c r="B25" s="47" t="s">
        <v>63</v>
      </c>
      <c r="C25" s="50"/>
      <c r="D25" s="50"/>
      <c r="E25" s="50"/>
      <c r="F25" s="29" t="s">
        <v>64</v>
      </c>
      <c r="G25" s="50"/>
      <c r="H25" s="50"/>
      <c r="I25" s="51"/>
      <c r="J25" s="4"/>
    </row>
    <row r="26" spans="1:10" ht="12.95" customHeight="1">
      <c r="A26" s="52" t="s">
        <v>65</v>
      </c>
      <c r="B26" s="49" t="s">
        <v>66</v>
      </c>
      <c r="C26" s="53"/>
      <c r="D26" s="53"/>
      <c r="E26" s="53"/>
      <c r="F26" s="32" t="s">
        <v>67</v>
      </c>
      <c r="G26" s="53"/>
      <c r="H26" s="53"/>
      <c r="I26" s="54"/>
      <c r="J26" s="4"/>
    </row>
    <row r="27" spans="1:10" ht="12.95" customHeight="1">
      <c r="A27" s="31" t="s">
        <v>68</v>
      </c>
      <c r="B27" s="49" t="s">
        <v>69</v>
      </c>
      <c r="C27" s="53"/>
      <c r="D27" s="53"/>
      <c r="E27" s="53"/>
      <c r="F27" s="32" t="s">
        <v>70</v>
      </c>
      <c r="G27" s="53"/>
      <c r="H27" s="53"/>
      <c r="I27" s="54"/>
      <c r="J27" s="4"/>
    </row>
    <row r="28" spans="1:10" ht="12.95" customHeight="1" thickBot="1">
      <c r="A28" s="57" t="s">
        <v>71</v>
      </c>
      <c r="B28" s="47" t="s">
        <v>72</v>
      </c>
      <c r="C28" s="50"/>
      <c r="D28" s="50"/>
      <c r="E28" s="50"/>
      <c r="F28" s="58" t="s">
        <v>73</v>
      </c>
      <c r="G28" s="50">
        <f>[2]KVI_MOD_1.2.sz.mell.!C149</f>
        <v>3400457</v>
      </c>
      <c r="H28" s="50">
        <f>[2]KVI_MOD_1.2.sz.mell.!D149</f>
        <v>0</v>
      </c>
      <c r="I28" s="50">
        <f>[2]KVI_MOD_1.2.sz.mell.!E149</f>
        <v>3400457</v>
      </c>
      <c r="J28" s="4"/>
    </row>
    <row r="29" spans="1:10" ht="24" customHeight="1" thickBot="1">
      <c r="A29" s="42" t="s">
        <v>74</v>
      </c>
      <c r="B29" s="43" t="s">
        <v>75</v>
      </c>
      <c r="C29" s="44">
        <f>+C19+C24+C27+C28</f>
        <v>42243267</v>
      </c>
      <c r="D29" s="44">
        <f>+D19+D24+D27+D28</f>
        <v>8859115</v>
      </c>
      <c r="E29" s="59">
        <f>+E19+E24+E27+E28</f>
        <v>51102382</v>
      </c>
      <c r="F29" s="43" t="s">
        <v>76</v>
      </c>
      <c r="G29" s="44">
        <f>SUM(G19:G28)</f>
        <v>3400457</v>
      </c>
      <c r="H29" s="44">
        <f>SUM(H19:H28)</f>
        <v>0</v>
      </c>
      <c r="I29" s="45">
        <f>SUM(I19:I28)</f>
        <v>3400457</v>
      </c>
      <c r="J29" s="4"/>
    </row>
    <row r="30" spans="1:10" ht="15.75" thickBot="1">
      <c r="A30" s="42" t="s">
        <v>77</v>
      </c>
      <c r="B30" s="60" t="s">
        <v>78</v>
      </c>
      <c r="C30" s="61">
        <f>+C18+C29</f>
        <v>221516419</v>
      </c>
      <c r="D30" s="61">
        <f>+D18+D29</f>
        <v>34115793</v>
      </c>
      <c r="E30" s="62">
        <f>+E18+E29</f>
        <v>255632212</v>
      </c>
      <c r="F30" s="60" t="s">
        <v>79</v>
      </c>
      <c r="G30" s="61">
        <f>+G18+G29</f>
        <v>221299096</v>
      </c>
      <c r="H30" s="61">
        <f>+H18+H29</f>
        <v>35186451</v>
      </c>
      <c r="I30" s="62">
        <f>+I18+I29</f>
        <v>256485547</v>
      </c>
      <c r="J30" s="4"/>
    </row>
    <row r="31" spans="1:10" ht="15.75" thickBot="1">
      <c r="A31" s="42" t="s">
        <v>80</v>
      </c>
      <c r="B31" s="60" t="s">
        <v>81</v>
      </c>
      <c r="C31" s="61">
        <f>IF(C18-G18&lt;0,G18-C18,"-")</f>
        <v>38625487</v>
      </c>
      <c r="D31" s="61">
        <f>IF(D18-H18&lt;0,H18-D18,"-")</f>
        <v>9929773</v>
      </c>
      <c r="E31" s="62">
        <f>IF(E18-I18&lt;0,I18-E18,"-")</f>
        <v>48555260</v>
      </c>
      <c r="F31" s="60" t="s">
        <v>82</v>
      </c>
      <c r="G31" s="61" t="str">
        <f>IF(C18-G18&gt;0,C18-G18,"-")</f>
        <v>-</v>
      </c>
      <c r="H31" s="61" t="str">
        <f>IF(D18-H18&gt;0,D18-H18,"-")</f>
        <v>-</v>
      </c>
      <c r="I31" s="62" t="str">
        <f>IF(E18-I18&gt;0,E18-I18,"-")</f>
        <v>-</v>
      </c>
      <c r="J31" s="4"/>
    </row>
    <row r="32" spans="1:10" ht="15.75" thickBot="1">
      <c r="A32" s="42" t="s">
        <v>83</v>
      </c>
      <c r="B32" s="60" t="s">
        <v>84</v>
      </c>
      <c r="C32" s="61" t="str">
        <f>IF(C30-G30&lt;0,G30-C30,"-")</f>
        <v>-</v>
      </c>
      <c r="D32" s="61">
        <f>IF(D30-H30&lt;0,H30-D30,"-")</f>
        <v>1070658</v>
      </c>
      <c r="E32" s="61">
        <f>IF(E30-I30&lt;0,I30-E30,"-")</f>
        <v>853335</v>
      </c>
      <c r="F32" s="60" t="s">
        <v>85</v>
      </c>
      <c r="G32" s="61">
        <f>IF(C30-G30&gt;0,C30-G30,"-")</f>
        <v>217323</v>
      </c>
      <c r="H32" s="61" t="str">
        <f>IF(D30-H30&gt;0,D30-H30,"-")</f>
        <v>-</v>
      </c>
      <c r="I32" s="61" t="str">
        <f>IF(E30-I30&gt;0,E30-I30,"-")</f>
        <v>-</v>
      </c>
      <c r="J32" s="4"/>
    </row>
    <row r="33" spans="2:10" ht="18.75">
      <c r="B33" s="63"/>
      <c r="C33" s="63"/>
      <c r="D33" s="63"/>
      <c r="E33" s="63"/>
      <c r="F33" s="63"/>
      <c r="J33" s="4"/>
    </row>
  </sheetData>
  <mergeCells count="3">
    <mergeCell ref="J1:J33"/>
    <mergeCell ref="A3:A4"/>
    <mergeCell ref="B33:F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3"/>
  <sheetViews>
    <sheetView tabSelected="1" workbookViewId="0">
      <selection activeCell="B41" sqref="B41"/>
    </sheetView>
  </sheetViews>
  <sheetFormatPr defaultRowHeight="15"/>
  <cols>
    <col min="1" max="1" width="5.85546875" style="5" customWidth="1"/>
    <col min="2" max="2" width="42.7109375" style="64" customWidth="1"/>
    <col min="3" max="5" width="13.140625" style="5" customWidth="1"/>
    <col min="6" max="6" width="42.7109375" style="5" customWidth="1"/>
    <col min="7" max="9" width="13.140625" style="5" customWidth="1"/>
    <col min="10" max="10" width="4.140625" style="5" customWidth="1"/>
    <col min="11" max="256" width="9.140625" style="5"/>
    <col min="257" max="257" width="5.85546875" style="5" customWidth="1"/>
    <col min="258" max="258" width="42.7109375" style="5" customWidth="1"/>
    <col min="259" max="261" width="13.140625" style="5" customWidth="1"/>
    <col min="262" max="262" width="42.7109375" style="5" customWidth="1"/>
    <col min="263" max="265" width="13.140625" style="5" customWidth="1"/>
    <col min="266" max="266" width="4.140625" style="5" customWidth="1"/>
    <col min="267" max="512" width="9.140625" style="5"/>
    <col min="513" max="513" width="5.85546875" style="5" customWidth="1"/>
    <col min="514" max="514" width="42.7109375" style="5" customWidth="1"/>
    <col min="515" max="517" width="13.140625" style="5" customWidth="1"/>
    <col min="518" max="518" width="42.7109375" style="5" customWidth="1"/>
    <col min="519" max="521" width="13.140625" style="5" customWidth="1"/>
    <col min="522" max="522" width="4.140625" style="5" customWidth="1"/>
    <col min="523" max="768" width="9.140625" style="5"/>
    <col min="769" max="769" width="5.85546875" style="5" customWidth="1"/>
    <col min="770" max="770" width="42.7109375" style="5" customWidth="1"/>
    <col min="771" max="773" width="13.140625" style="5" customWidth="1"/>
    <col min="774" max="774" width="42.7109375" style="5" customWidth="1"/>
    <col min="775" max="777" width="13.140625" style="5" customWidth="1"/>
    <col min="778" max="778" width="4.140625" style="5" customWidth="1"/>
    <col min="779" max="1024" width="9.140625" style="5"/>
    <col min="1025" max="1025" width="5.85546875" style="5" customWidth="1"/>
    <col min="1026" max="1026" width="42.7109375" style="5" customWidth="1"/>
    <col min="1027" max="1029" width="13.140625" style="5" customWidth="1"/>
    <col min="1030" max="1030" width="42.7109375" style="5" customWidth="1"/>
    <col min="1031" max="1033" width="13.140625" style="5" customWidth="1"/>
    <col min="1034" max="1034" width="4.140625" style="5" customWidth="1"/>
    <col min="1035" max="1280" width="9.140625" style="5"/>
    <col min="1281" max="1281" width="5.85546875" style="5" customWidth="1"/>
    <col min="1282" max="1282" width="42.7109375" style="5" customWidth="1"/>
    <col min="1283" max="1285" width="13.140625" style="5" customWidth="1"/>
    <col min="1286" max="1286" width="42.7109375" style="5" customWidth="1"/>
    <col min="1287" max="1289" width="13.140625" style="5" customWidth="1"/>
    <col min="1290" max="1290" width="4.140625" style="5" customWidth="1"/>
    <col min="1291" max="1536" width="9.140625" style="5"/>
    <col min="1537" max="1537" width="5.85546875" style="5" customWidth="1"/>
    <col min="1538" max="1538" width="42.7109375" style="5" customWidth="1"/>
    <col min="1539" max="1541" width="13.140625" style="5" customWidth="1"/>
    <col min="1542" max="1542" width="42.7109375" style="5" customWidth="1"/>
    <col min="1543" max="1545" width="13.140625" style="5" customWidth="1"/>
    <col min="1546" max="1546" width="4.140625" style="5" customWidth="1"/>
    <col min="1547" max="1792" width="9.140625" style="5"/>
    <col min="1793" max="1793" width="5.85546875" style="5" customWidth="1"/>
    <col min="1794" max="1794" width="42.7109375" style="5" customWidth="1"/>
    <col min="1795" max="1797" width="13.140625" style="5" customWidth="1"/>
    <col min="1798" max="1798" width="42.7109375" style="5" customWidth="1"/>
    <col min="1799" max="1801" width="13.140625" style="5" customWidth="1"/>
    <col min="1802" max="1802" width="4.140625" style="5" customWidth="1"/>
    <col min="1803" max="2048" width="9.140625" style="5"/>
    <col min="2049" max="2049" width="5.85546875" style="5" customWidth="1"/>
    <col min="2050" max="2050" width="42.7109375" style="5" customWidth="1"/>
    <col min="2051" max="2053" width="13.140625" style="5" customWidth="1"/>
    <col min="2054" max="2054" width="42.7109375" style="5" customWidth="1"/>
    <col min="2055" max="2057" width="13.140625" style="5" customWidth="1"/>
    <col min="2058" max="2058" width="4.140625" style="5" customWidth="1"/>
    <col min="2059" max="2304" width="9.140625" style="5"/>
    <col min="2305" max="2305" width="5.85546875" style="5" customWidth="1"/>
    <col min="2306" max="2306" width="42.7109375" style="5" customWidth="1"/>
    <col min="2307" max="2309" width="13.140625" style="5" customWidth="1"/>
    <col min="2310" max="2310" width="42.7109375" style="5" customWidth="1"/>
    <col min="2311" max="2313" width="13.140625" style="5" customWidth="1"/>
    <col min="2314" max="2314" width="4.140625" style="5" customWidth="1"/>
    <col min="2315" max="2560" width="9.140625" style="5"/>
    <col min="2561" max="2561" width="5.85546875" style="5" customWidth="1"/>
    <col min="2562" max="2562" width="42.7109375" style="5" customWidth="1"/>
    <col min="2563" max="2565" width="13.140625" style="5" customWidth="1"/>
    <col min="2566" max="2566" width="42.7109375" style="5" customWidth="1"/>
    <col min="2567" max="2569" width="13.140625" style="5" customWidth="1"/>
    <col min="2570" max="2570" width="4.140625" style="5" customWidth="1"/>
    <col min="2571" max="2816" width="9.140625" style="5"/>
    <col min="2817" max="2817" width="5.85546875" style="5" customWidth="1"/>
    <col min="2818" max="2818" width="42.7109375" style="5" customWidth="1"/>
    <col min="2819" max="2821" width="13.140625" style="5" customWidth="1"/>
    <col min="2822" max="2822" width="42.7109375" style="5" customWidth="1"/>
    <col min="2823" max="2825" width="13.140625" style="5" customWidth="1"/>
    <col min="2826" max="2826" width="4.140625" style="5" customWidth="1"/>
    <col min="2827" max="3072" width="9.140625" style="5"/>
    <col min="3073" max="3073" width="5.85546875" style="5" customWidth="1"/>
    <col min="3074" max="3074" width="42.7109375" style="5" customWidth="1"/>
    <col min="3075" max="3077" width="13.140625" style="5" customWidth="1"/>
    <col min="3078" max="3078" width="42.7109375" style="5" customWidth="1"/>
    <col min="3079" max="3081" width="13.140625" style="5" customWidth="1"/>
    <col min="3082" max="3082" width="4.140625" style="5" customWidth="1"/>
    <col min="3083" max="3328" width="9.140625" style="5"/>
    <col min="3329" max="3329" width="5.85546875" style="5" customWidth="1"/>
    <col min="3330" max="3330" width="42.7109375" style="5" customWidth="1"/>
    <col min="3331" max="3333" width="13.140625" style="5" customWidth="1"/>
    <col min="3334" max="3334" width="42.7109375" style="5" customWidth="1"/>
    <col min="3335" max="3337" width="13.140625" style="5" customWidth="1"/>
    <col min="3338" max="3338" width="4.140625" style="5" customWidth="1"/>
    <col min="3339" max="3584" width="9.140625" style="5"/>
    <col min="3585" max="3585" width="5.85546875" style="5" customWidth="1"/>
    <col min="3586" max="3586" width="42.7109375" style="5" customWidth="1"/>
    <col min="3587" max="3589" width="13.140625" style="5" customWidth="1"/>
    <col min="3590" max="3590" width="42.7109375" style="5" customWidth="1"/>
    <col min="3591" max="3593" width="13.140625" style="5" customWidth="1"/>
    <col min="3594" max="3594" width="4.140625" style="5" customWidth="1"/>
    <col min="3595" max="3840" width="9.140625" style="5"/>
    <col min="3841" max="3841" width="5.85546875" style="5" customWidth="1"/>
    <col min="3842" max="3842" width="42.7109375" style="5" customWidth="1"/>
    <col min="3843" max="3845" width="13.140625" style="5" customWidth="1"/>
    <col min="3846" max="3846" width="42.7109375" style="5" customWidth="1"/>
    <col min="3847" max="3849" width="13.140625" style="5" customWidth="1"/>
    <col min="3850" max="3850" width="4.140625" style="5" customWidth="1"/>
    <col min="3851" max="4096" width="9.140625" style="5"/>
    <col min="4097" max="4097" width="5.85546875" style="5" customWidth="1"/>
    <col min="4098" max="4098" width="42.7109375" style="5" customWidth="1"/>
    <col min="4099" max="4101" width="13.140625" style="5" customWidth="1"/>
    <col min="4102" max="4102" width="42.7109375" style="5" customWidth="1"/>
    <col min="4103" max="4105" width="13.140625" style="5" customWidth="1"/>
    <col min="4106" max="4106" width="4.140625" style="5" customWidth="1"/>
    <col min="4107" max="4352" width="9.140625" style="5"/>
    <col min="4353" max="4353" width="5.85546875" style="5" customWidth="1"/>
    <col min="4354" max="4354" width="42.7109375" style="5" customWidth="1"/>
    <col min="4355" max="4357" width="13.140625" style="5" customWidth="1"/>
    <col min="4358" max="4358" width="42.7109375" style="5" customWidth="1"/>
    <col min="4359" max="4361" width="13.140625" style="5" customWidth="1"/>
    <col min="4362" max="4362" width="4.140625" style="5" customWidth="1"/>
    <col min="4363" max="4608" width="9.140625" style="5"/>
    <col min="4609" max="4609" width="5.85546875" style="5" customWidth="1"/>
    <col min="4610" max="4610" width="42.7109375" style="5" customWidth="1"/>
    <col min="4611" max="4613" width="13.140625" style="5" customWidth="1"/>
    <col min="4614" max="4614" width="42.7109375" style="5" customWidth="1"/>
    <col min="4615" max="4617" width="13.140625" style="5" customWidth="1"/>
    <col min="4618" max="4618" width="4.140625" style="5" customWidth="1"/>
    <col min="4619" max="4864" width="9.140625" style="5"/>
    <col min="4865" max="4865" width="5.85546875" style="5" customWidth="1"/>
    <col min="4866" max="4866" width="42.7109375" style="5" customWidth="1"/>
    <col min="4867" max="4869" width="13.140625" style="5" customWidth="1"/>
    <col min="4870" max="4870" width="42.7109375" style="5" customWidth="1"/>
    <col min="4871" max="4873" width="13.140625" style="5" customWidth="1"/>
    <col min="4874" max="4874" width="4.140625" style="5" customWidth="1"/>
    <col min="4875" max="5120" width="9.140625" style="5"/>
    <col min="5121" max="5121" width="5.85546875" style="5" customWidth="1"/>
    <col min="5122" max="5122" width="42.7109375" style="5" customWidth="1"/>
    <col min="5123" max="5125" width="13.140625" style="5" customWidth="1"/>
    <col min="5126" max="5126" width="42.7109375" style="5" customWidth="1"/>
    <col min="5127" max="5129" width="13.140625" style="5" customWidth="1"/>
    <col min="5130" max="5130" width="4.140625" style="5" customWidth="1"/>
    <col min="5131" max="5376" width="9.140625" style="5"/>
    <col min="5377" max="5377" width="5.85546875" style="5" customWidth="1"/>
    <col min="5378" max="5378" width="42.7109375" style="5" customWidth="1"/>
    <col min="5379" max="5381" width="13.140625" style="5" customWidth="1"/>
    <col min="5382" max="5382" width="42.7109375" style="5" customWidth="1"/>
    <col min="5383" max="5385" width="13.140625" style="5" customWidth="1"/>
    <col min="5386" max="5386" width="4.140625" style="5" customWidth="1"/>
    <col min="5387" max="5632" width="9.140625" style="5"/>
    <col min="5633" max="5633" width="5.85546875" style="5" customWidth="1"/>
    <col min="5634" max="5634" width="42.7109375" style="5" customWidth="1"/>
    <col min="5635" max="5637" width="13.140625" style="5" customWidth="1"/>
    <col min="5638" max="5638" width="42.7109375" style="5" customWidth="1"/>
    <col min="5639" max="5641" width="13.140625" style="5" customWidth="1"/>
    <col min="5642" max="5642" width="4.140625" style="5" customWidth="1"/>
    <col min="5643" max="5888" width="9.140625" style="5"/>
    <col min="5889" max="5889" width="5.85546875" style="5" customWidth="1"/>
    <col min="5890" max="5890" width="42.7109375" style="5" customWidth="1"/>
    <col min="5891" max="5893" width="13.140625" style="5" customWidth="1"/>
    <col min="5894" max="5894" width="42.7109375" style="5" customWidth="1"/>
    <col min="5895" max="5897" width="13.140625" style="5" customWidth="1"/>
    <col min="5898" max="5898" width="4.140625" style="5" customWidth="1"/>
    <col min="5899" max="6144" width="9.140625" style="5"/>
    <col min="6145" max="6145" width="5.85546875" style="5" customWidth="1"/>
    <col min="6146" max="6146" width="42.7109375" style="5" customWidth="1"/>
    <col min="6147" max="6149" width="13.140625" style="5" customWidth="1"/>
    <col min="6150" max="6150" width="42.7109375" style="5" customWidth="1"/>
    <col min="6151" max="6153" width="13.140625" style="5" customWidth="1"/>
    <col min="6154" max="6154" width="4.140625" style="5" customWidth="1"/>
    <col min="6155" max="6400" width="9.140625" style="5"/>
    <col min="6401" max="6401" width="5.85546875" style="5" customWidth="1"/>
    <col min="6402" max="6402" width="42.7109375" style="5" customWidth="1"/>
    <col min="6403" max="6405" width="13.140625" style="5" customWidth="1"/>
    <col min="6406" max="6406" width="42.7109375" style="5" customWidth="1"/>
    <col min="6407" max="6409" width="13.140625" style="5" customWidth="1"/>
    <col min="6410" max="6410" width="4.140625" style="5" customWidth="1"/>
    <col min="6411" max="6656" width="9.140625" style="5"/>
    <col min="6657" max="6657" width="5.85546875" style="5" customWidth="1"/>
    <col min="6658" max="6658" width="42.7109375" style="5" customWidth="1"/>
    <col min="6659" max="6661" width="13.140625" style="5" customWidth="1"/>
    <col min="6662" max="6662" width="42.7109375" style="5" customWidth="1"/>
    <col min="6663" max="6665" width="13.140625" style="5" customWidth="1"/>
    <col min="6666" max="6666" width="4.140625" style="5" customWidth="1"/>
    <col min="6667" max="6912" width="9.140625" style="5"/>
    <col min="6913" max="6913" width="5.85546875" style="5" customWidth="1"/>
    <col min="6914" max="6914" width="42.7109375" style="5" customWidth="1"/>
    <col min="6915" max="6917" width="13.140625" style="5" customWidth="1"/>
    <col min="6918" max="6918" width="42.7109375" style="5" customWidth="1"/>
    <col min="6919" max="6921" width="13.140625" style="5" customWidth="1"/>
    <col min="6922" max="6922" width="4.140625" style="5" customWidth="1"/>
    <col min="6923" max="7168" width="9.140625" style="5"/>
    <col min="7169" max="7169" width="5.85546875" style="5" customWidth="1"/>
    <col min="7170" max="7170" width="42.7109375" style="5" customWidth="1"/>
    <col min="7171" max="7173" width="13.140625" style="5" customWidth="1"/>
    <col min="7174" max="7174" width="42.7109375" style="5" customWidth="1"/>
    <col min="7175" max="7177" width="13.140625" style="5" customWidth="1"/>
    <col min="7178" max="7178" width="4.140625" style="5" customWidth="1"/>
    <col min="7179" max="7424" width="9.140625" style="5"/>
    <col min="7425" max="7425" width="5.85546875" style="5" customWidth="1"/>
    <col min="7426" max="7426" width="42.7109375" style="5" customWidth="1"/>
    <col min="7427" max="7429" width="13.140625" style="5" customWidth="1"/>
    <col min="7430" max="7430" width="42.7109375" style="5" customWidth="1"/>
    <col min="7431" max="7433" width="13.140625" style="5" customWidth="1"/>
    <col min="7434" max="7434" width="4.140625" style="5" customWidth="1"/>
    <col min="7435" max="7680" width="9.140625" style="5"/>
    <col min="7681" max="7681" width="5.85546875" style="5" customWidth="1"/>
    <col min="7682" max="7682" width="42.7109375" style="5" customWidth="1"/>
    <col min="7683" max="7685" width="13.140625" style="5" customWidth="1"/>
    <col min="7686" max="7686" width="42.7109375" style="5" customWidth="1"/>
    <col min="7687" max="7689" width="13.140625" style="5" customWidth="1"/>
    <col min="7690" max="7690" width="4.140625" style="5" customWidth="1"/>
    <col min="7691" max="7936" width="9.140625" style="5"/>
    <col min="7937" max="7937" width="5.85546875" style="5" customWidth="1"/>
    <col min="7938" max="7938" width="42.7109375" style="5" customWidth="1"/>
    <col min="7939" max="7941" width="13.140625" style="5" customWidth="1"/>
    <col min="7942" max="7942" width="42.7109375" style="5" customWidth="1"/>
    <col min="7943" max="7945" width="13.140625" style="5" customWidth="1"/>
    <col min="7946" max="7946" width="4.140625" style="5" customWidth="1"/>
    <col min="7947" max="8192" width="9.140625" style="5"/>
    <col min="8193" max="8193" width="5.85546875" style="5" customWidth="1"/>
    <col min="8194" max="8194" width="42.7109375" style="5" customWidth="1"/>
    <col min="8195" max="8197" width="13.140625" style="5" customWidth="1"/>
    <col min="8198" max="8198" width="42.7109375" style="5" customWidth="1"/>
    <col min="8199" max="8201" width="13.140625" style="5" customWidth="1"/>
    <col min="8202" max="8202" width="4.140625" style="5" customWidth="1"/>
    <col min="8203" max="8448" width="9.140625" style="5"/>
    <col min="8449" max="8449" width="5.85546875" style="5" customWidth="1"/>
    <col min="8450" max="8450" width="42.7109375" style="5" customWidth="1"/>
    <col min="8451" max="8453" width="13.140625" style="5" customWidth="1"/>
    <col min="8454" max="8454" width="42.7109375" style="5" customWidth="1"/>
    <col min="8455" max="8457" width="13.140625" style="5" customWidth="1"/>
    <col min="8458" max="8458" width="4.140625" style="5" customWidth="1"/>
    <col min="8459" max="8704" width="9.140625" style="5"/>
    <col min="8705" max="8705" width="5.85546875" style="5" customWidth="1"/>
    <col min="8706" max="8706" width="42.7109375" style="5" customWidth="1"/>
    <col min="8707" max="8709" width="13.140625" style="5" customWidth="1"/>
    <col min="8710" max="8710" width="42.7109375" style="5" customWidth="1"/>
    <col min="8711" max="8713" width="13.140625" style="5" customWidth="1"/>
    <col min="8714" max="8714" width="4.140625" style="5" customWidth="1"/>
    <col min="8715" max="8960" width="9.140625" style="5"/>
    <col min="8961" max="8961" width="5.85546875" style="5" customWidth="1"/>
    <col min="8962" max="8962" width="42.7109375" style="5" customWidth="1"/>
    <col min="8963" max="8965" width="13.140625" style="5" customWidth="1"/>
    <col min="8966" max="8966" width="42.7109375" style="5" customWidth="1"/>
    <col min="8967" max="8969" width="13.140625" style="5" customWidth="1"/>
    <col min="8970" max="8970" width="4.140625" style="5" customWidth="1"/>
    <col min="8971" max="9216" width="9.140625" style="5"/>
    <col min="9217" max="9217" width="5.85546875" style="5" customWidth="1"/>
    <col min="9218" max="9218" width="42.7109375" style="5" customWidth="1"/>
    <col min="9219" max="9221" width="13.140625" style="5" customWidth="1"/>
    <col min="9222" max="9222" width="42.7109375" style="5" customWidth="1"/>
    <col min="9223" max="9225" width="13.140625" style="5" customWidth="1"/>
    <col min="9226" max="9226" width="4.140625" style="5" customWidth="1"/>
    <col min="9227" max="9472" width="9.140625" style="5"/>
    <col min="9473" max="9473" width="5.85546875" style="5" customWidth="1"/>
    <col min="9474" max="9474" width="42.7109375" style="5" customWidth="1"/>
    <col min="9475" max="9477" width="13.140625" style="5" customWidth="1"/>
    <col min="9478" max="9478" width="42.7109375" style="5" customWidth="1"/>
    <col min="9479" max="9481" width="13.140625" style="5" customWidth="1"/>
    <col min="9482" max="9482" width="4.140625" style="5" customWidth="1"/>
    <col min="9483" max="9728" width="9.140625" style="5"/>
    <col min="9729" max="9729" width="5.85546875" style="5" customWidth="1"/>
    <col min="9730" max="9730" width="42.7109375" style="5" customWidth="1"/>
    <col min="9731" max="9733" width="13.140625" style="5" customWidth="1"/>
    <col min="9734" max="9734" width="42.7109375" style="5" customWidth="1"/>
    <col min="9735" max="9737" width="13.140625" style="5" customWidth="1"/>
    <col min="9738" max="9738" width="4.140625" style="5" customWidth="1"/>
    <col min="9739" max="9984" width="9.140625" style="5"/>
    <col min="9985" max="9985" width="5.85546875" style="5" customWidth="1"/>
    <col min="9986" max="9986" width="42.7109375" style="5" customWidth="1"/>
    <col min="9987" max="9989" width="13.140625" style="5" customWidth="1"/>
    <col min="9990" max="9990" width="42.7109375" style="5" customWidth="1"/>
    <col min="9991" max="9993" width="13.140625" style="5" customWidth="1"/>
    <col min="9994" max="9994" width="4.140625" style="5" customWidth="1"/>
    <col min="9995" max="10240" width="9.140625" style="5"/>
    <col min="10241" max="10241" width="5.85546875" style="5" customWidth="1"/>
    <col min="10242" max="10242" width="42.7109375" style="5" customWidth="1"/>
    <col min="10243" max="10245" width="13.140625" style="5" customWidth="1"/>
    <col min="10246" max="10246" width="42.7109375" style="5" customWidth="1"/>
    <col min="10247" max="10249" width="13.140625" style="5" customWidth="1"/>
    <col min="10250" max="10250" width="4.140625" style="5" customWidth="1"/>
    <col min="10251" max="10496" width="9.140625" style="5"/>
    <col min="10497" max="10497" width="5.85546875" style="5" customWidth="1"/>
    <col min="10498" max="10498" width="42.7109375" style="5" customWidth="1"/>
    <col min="10499" max="10501" width="13.140625" style="5" customWidth="1"/>
    <col min="10502" max="10502" width="42.7109375" style="5" customWidth="1"/>
    <col min="10503" max="10505" width="13.140625" style="5" customWidth="1"/>
    <col min="10506" max="10506" width="4.140625" style="5" customWidth="1"/>
    <col min="10507" max="10752" width="9.140625" style="5"/>
    <col min="10753" max="10753" width="5.85546875" style="5" customWidth="1"/>
    <col min="10754" max="10754" width="42.7109375" style="5" customWidth="1"/>
    <col min="10755" max="10757" width="13.140625" style="5" customWidth="1"/>
    <col min="10758" max="10758" width="42.7109375" style="5" customWidth="1"/>
    <col min="10759" max="10761" width="13.140625" style="5" customWidth="1"/>
    <col min="10762" max="10762" width="4.140625" style="5" customWidth="1"/>
    <col min="10763" max="11008" width="9.140625" style="5"/>
    <col min="11009" max="11009" width="5.85546875" style="5" customWidth="1"/>
    <col min="11010" max="11010" width="42.7109375" style="5" customWidth="1"/>
    <col min="11011" max="11013" width="13.140625" style="5" customWidth="1"/>
    <col min="11014" max="11014" width="42.7109375" style="5" customWidth="1"/>
    <col min="11015" max="11017" width="13.140625" style="5" customWidth="1"/>
    <col min="11018" max="11018" width="4.140625" style="5" customWidth="1"/>
    <col min="11019" max="11264" width="9.140625" style="5"/>
    <col min="11265" max="11265" width="5.85546875" style="5" customWidth="1"/>
    <col min="11266" max="11266" width="42.7109375" style="5" customWidth="1"/>
    <col min="11267" max="11269" width="13.140625" style="5" customWidth="1"/>
    <col min="11270" max="11270" width="42.7109375" style="5" customWidth="1"/>
    <col min="11271" max="11273" width="13.140625" style="5" customWidth="1"/>
    <col min="11274" max="11274" width="4.140625" style="5" customWidth="1"/>
    <col min="11275" max="11520" width="9.140625" style="5"/>
    <col min="11521" max="11521" width="5.85546875" style="5" customWidth="1"/>
    <col min="11522" max="11522" width="42.7109375" style="5" customWidth="1"/>
    <col min="11523" max="11525" width="13.140625" style="5" customWidth="1"/>
    <col min="11526" max="11526" width="42.7109375" style="5" customWidth="1"/>
    <col min="11527" max="11529" width="13.140625" style="5" customWidth="1"/>
    <col min="11530" max="11530" width="4.140625" style="5" customWidth="1"/>
    <col min="11531" max="11776" width="9.140625" style="5"/>
    <col min="11777" max="11777" width="5.85546875" style="5" customWidth="1"/>
    <col min="11778" max="11778" width="42.7109375" style="5" customWidth="1"/>
    <col min="11779" max="11781" width="13.140625" style="5" customWidth="1"/>
    <col min="11782" max="11782" width="42.7109375" style="5" customWidth="1"/>
    <col min="11783" max="11785" width="13.140625" style="5" customWidth="1"/>
    <col min="11786" max="11786" width="4.140625" style="5" customWidth="1"/>
    <col min="11787" max="12032" width="9.140625" style="5"/>
    <col min="12033" max="12033" width="5.85546875" style="5" customWidth="1"/>
    <col min="12034" max="12034" width="42.7109375" style="5" customWidth="1"/>
    <col min="12035" max="12037" width="13.140625" style="5" customWidth="1"/>
    <col min="12038" max="12038" width="42.7109375" style="5" customWidth="1"/>
    <col min="12039" max="12041" width="13.140625" style="5" customWidth="1"/>
    <col min="12042" max="12042" width="4.140625" style="5" customWidth="1"/>
    <col min="12043" max="12288" width="9.140625" style="5"/>
    <col min="12289" max="12289" width="5.85546875" style="5" customWidth="1"/>
    <col min="12290" max="12290" width="42.7109375" style="5" customWidth="1"/>
    <col min="12291" max="12293" width="13.140625" style="5" customWidth="1"/>
    <col min="12294" max="12294" width="42.7109375" style="5" customWidth="1"/>
    <col min="12295" max="12297" width="13.140625" style="5" customWidth="1"/>
    <col min="12298" max="12298" width="4.140625" style="5" customWidth="1"/>
    <col min="12299" max="12544" width="9.140625" style="5"/>
    <col min="12545" max="12545" width="5.85546875" style="5" customWidth="1"/>
    <col min="12546" max="12546" width="42.7109375" style="5" customWidth="1"/>
    <col min="12547" max="12549" width="13.140625" style="5" customWidth="1"/>
    <col min="12550" max="12550" width="42.7109375" style="5" customWidth="1"/>
    <col min="12551" max="12553" width="13.140625" style="5" customWidth="1"/>
    <col min="12554" max="12554" width="4.140625" style="5" customWidth="1"/>
    <col min="12555" max="12800" width="9.140625" style="5"/>
    <col min="12801" max="12801" width="5.85546875" style="5" customWidth="1"/>
    <col min="12802" max="12802" width="42.7109375" style="5" customWidth="1"/>
    <col min="12803" max="12805" width="13.140625" style="5" customWidth="1"/>
    <col min="12806" max="12806" width="42.7109375" style="5" customWidth="1"/>
    <col min="12807" max="12809" width="13.140625" style="5" customWidth="1"/>
    <col min="12810" max="12810" width="4.140625" style="5" customWidth="1"/>
    <col min="12811" max="13056" width="9.140625" style="5"/>
    <col min="13057" max="13057" width="5.85546875" style="5" customWidth="1"/>
    <col min="13058" max="13058" width="42.7109375" style="5" customWidth="1"/>
    <col min="13059" max="13061" width="13.140625" style="5" customWidth="1"/>
    <col min="13062" max="13062" width="42.7109375" style="5" customWidth="1"/>
    <col min="13063" max="13065" width="13.140625" style="5" customWidth="1"/>
    <col min="13066" max="13066" width="4.140625" style="5" customWidth="1"/>
    <col min="13067" max="13312" width="9.140625" style="5"/>
    <col min="13313" max="13313" width="5.85546875" style="5" customWidth="1"/>
    <col min="13314" max="13314" width="42.7109375" style="5" customWidth="1"/>
    <col min="13315" max="13317" width="13.140625" style="5" customWidth="1"/>
    <col min="13318" max="13318" width="42.7109375" style="5" customWidth="1"/>
    <col min="13319" max="13321" width="13.140625" style="5" customWidth="1"/>
    <col min="13322" max="13322" width="4.140625" style="5" customWidth="1"/>
    <col min="13323" max="13568" width="9.140625" style="5"/>
    <col min="13569" max="13569" width="5.85546875" style="5" customWidth="1"/>
    <col min="13570" max="13570" width="42.7109375" style="5" customWidth="1"/>
    <col min="13571" max="13573" width="13.140625" style="5" customWidth="1"/>
    <col min="13574" max="13574" width="42.7109375" style="5" customWidth="1"/>
    <col min="13575" max="13577" width="13.140625" style="5" customWidth="1"/>
    <col min="13578" max="13578" width="4.140625" style="5" customWidth="1"/>
    <col min="13579" max="13824" width="9.140625" style="5"/>
    <col min="13825" max="13825" width="5.85546875" style="5" customWidth="1"/>
    <col min="13826" max="13826" width="42.7109375" style="5" customWidth="1"/>
    <col min="13827" max="13829" width="13.140625" style="5" customWidth="1"/>
    <col min="13830" max="13830" width="42.7109375" style="5" customWidth="1"/>
    <col min="13831" max="13833" width="13.140625" style="5" customWidth="1"/>
    <col min="13834" max="13834" width="4.140625" style="5" customWidth="1"/>
    <col min="13835" max="14080" width="9.140625" style="5"/>
    <col min="14081" max="14081" width="5.85546875" style="5" customWidth="1"/>
    <col min="14082" max="14082" width="42.7109375" style="5" customWidth="1"/>
    <col min="14083" max="14085" width="13.140625" style="5" customWidth="1"/>
    <col min="14086" max="14086" width="42.7109375" style="5" customWidth="1"/>
    <col min="14087" max="14089" width="13.140625" style="5" customWidth="1"/>
    <col min="14090" max="14090" width="4.140625" style="5" customWidth="1"/>
    <col min="14091" max="14336" width="9.140625" style="5"/>
    <col min="14337" max="14337" width="5.85546875" style="5" customWidth="1"/>
    <col min="14338" max="14338" width="42.7109375" style="5" customWidth="1"/>
    <col min="14339" max="14341" width="13.140625" style="5" customWidth="1"/>
    <col min="14342" max="14342" width="42.7109375" style="5" customWidth="1"/>
    <col min="14343" max="14345" width="13.140625" style="5" customWidth="1"/>
    <col min="14346" max="14346" width="4.140625" style="5" customWidth="1"/>
    <col min="14347" max="14592" width="9.140625" style="5"/>
    <col min="14593" max="14593" width="5.85546875" style="5" customWidth="1"/>
    <col min="14594" max="14594" width="42.7109375" style="5" customWidth="1"/>
    <col min="14595" max="14597" width="13.140625" style="5" customWidth="1"/>
    <col min="14598" max="14598" width="42.7109375" style="5" customWidth="1"/>
    <col min="14599" max="14601" width="13.140625" style="5" customWidth="1"/>
    <col min="14602" max="14602" width="4.140625" style="5" customWidth="1"/>
    <col min="14603" max="14848" width="9.140625" style="5"/>
    <col min="14849" max="14849" width="5.85546875" style="5" customWidth="1"/>
    <col min="14850" max="14850" width="42.7109375" style="5" customWidth="1"/>
    <col min="14851" max="14853" width="13.140625" style="5" customWidth="1"/>
    <col min="14854" max="14854" width="42.7109375" style="5" customWidth="1"/>
    <col min="14855" max="14857" width="13.140625" style="5" customWidth="1"/>
    <col min="14858" max="14858" width="4.140625" style="5" customWidth="1"/>
    <col min="14859" max="15104" width="9.140625" style="5"/>
    <col min="15105" max="15105" width="5.85546875" style="5" customWidth="1"/>
    <col min="15106" max="15106" width="42.7109375" style="5" customWidth="1"/>
    <col min="15107" max="15109" width="13.140625" style="5" customWidth="1"/>
    <col min="15110" max="15110" width="42.7109375" style="5" customWidth="1"/>
    <col min="15111" max="15113" width="13.140625" style="5" customWidth="1"/>
    <col min="15114" max="15114" width="4.140625" style="5" customWidth="1"/>
    <col min="15115" max="15360" width="9.140625" style="5"/>
    <col min="15361" max="15361" width="5.85546875" style="5" customWidth="1"/>
    <col min="15362" max="15362" width="42.7109375" style="5" customWidth="1"/>
    <col min="15363" max="15365" width="13.140625" style="5" customWidth="1"/>
    <col min="15366" max="15366" width="42.7109375" style="5" customWidth="1"/>
    <col min="15367" max="15369" width="13.140625" style="5" customWidth="1"/>
    <col min="15370" max="15370" width="4.140625" style="5" customWidth="1"/>
    <col min="15371" max="15616" width="9.140625" style="5"/>
    <col min="15617" max="15617" width="5.85546875" style="5" customWidth="1"/>
    <col min="15618" max="15618" width="42.7109375" style="5" customWidth="1"/>
    <col min="15619" max="15621" width="13.140625" style="5" customWidth="1"/>
    <col min="15622" max="15622" width="42.7109375" style="5" customWidth="1"/>
    <col min="15623" max="15625" width="13.140625" style="5" customWidth="1"/>
    <col min="15626" max="15626" width="4.140625" style="5" customWidth="1"/>
    <col min="15627" max="15872" width="9.140625" style="5"/>
    <col min="15873" max="15873" width="5.85546875" style="5" customWidth="1"/>
    <col min="15874" max="15874" width="42.7109375" style="5" customWidth="1"/>
    <col min="15875" max="15877" width="13.140625" style="5" customWidth="1"/>
    <col min="15878" max="15878" width="42.7109375" style="5" customWidth="1"/>
    <col min="15879" max="15881" width="13.140625" style="5" customWidth="1"/>
    <col min="15882" max="15882" width="4.140625" style="5" customWidth="1"/>
    <col min="15883" max="16128" width="9.140625" style="5"/>
    <col min="16129" max="16129" width="5.85546875" style="5" customWidth="1"/>
    <col min="16130" max="16130" width="42.7109375" style="5" customWidth="1"/>
    <col min="16131" max="16133" width="13.140625" style="5" customWidth="1"/>
    <col min="16134" max="16134" width="42.7109375" style="5" customWidth="1"/>
    <col min="16135" max="16137" width="13.140625" style="5" customWidth="1"/>
    <col min="16138" max="16138" width="4.140625" style="5" customWidth="1"/>
    <col min="16139" max="16384" width="9.140625" style="5"/>
  </cols>
  <sheetData>
    <row r="1" spans="1:10" ht="31.5">
      <c r="A1" s="1"/>
      <c r="B1" s="2" t="s">
        <v>86</v>
      </c>
      <c r="C1" s="3"/>
      <c r="D1" s="3"/>
      <c r="E1" s="3"/>
      <c r="F1" s="3"/>
      <c r="G1" s="3"/>
      <c r="H1" s="3"/>
      <c r="I1" s="3"/>
      <c r="J1" s="4" t="str">
        <f>CONCATENATE("2.2. melléklet ",[2]KVI_MOD_ALAPADATOK!A7," ",[2]KVI_MOD_ALAPADATOK!B7," ",[2]KVI_MOD_ALAPADATOK!C7," ",[2]KVI_MOD_ALAPADATOK!D7," ",[2]KVI_MOD_ALAPADATOK!E7," ",[2]KVI_MOD_ALAPADATOK!F7," ",[2]KVI_MOD_ALAPADATOK!G7," ",[2]KVI_MOD_ALAPADATOK!H7)</f>
        <v>2.2. melléklet a 3 / 2021. ( III.8. ) önkormányzati rendelethez</v>
      </c>
    </row>
    <row r="2" spans="1:10" ht="15.75" thickBot="1">
      <c r="A2" s="1"/>
      <c r="B2" s="6"/>
      <c r="C2" s="1"/>
      <c r="D2" s="1"/>
      <c r="E2" s="1"/>
      <c r="F2" s="1"/>
      <c r="G2" s="7"/>
      <c r="H2" s="7"/>
      <c r="I2" s="7" t="str">
        <f>[2]KVI_MOD_2.1.sz.mell!I2</f>
        <v xml:space="preserve"> Forintban!</v>
      </c>
      <c r="J2" s="4"/>
    </row>
    <row r="3" spans="1:10" ht="13.5" customHeight="1" thickBot="1">
      <c r="A3" s="8" t="s">
        <v>1</v>
      </c>
      <c r="B3" s="9" t="s">
        <v>2</v>
      </c>
      <c r="C3" s="10"/>
      <c r="D3" s="11"/>
      <c r="E3" s="11"/>
      <c r="F3" s="9" t="s">
        <v>3</v>
      </c>
      <c r="G3" s="12"/>
      <c r="H3" s="13"/>
      <c r="I3" s="14"/>
      <c r="J3" s="4"/>
    </row>
    <row r="4" spans="1:10" s="21" customFormat="1" ht="36.75" thickBot="1">
      <c r="A4" s="15"/>
      <c r="B4" s="16" t="s">
        <v>4</v>
      </c>
      <c r="C4" s="17" t="str">
        <f>+CONCATENATE([2]KVI_MOD_1.1.sz.mell.!C8," eredeti előirányzat")</f>
        <v>2020. évi eredeti előirányzat</v>
      </c>
      <c r="D4" s="18" t="s">
        <v>5</v>
      </c>
      <c r="E4" s="19" t="s">
        <v>6</v>
      </c>
      <c r="F4" s="16" t="s">
        <v>4</v>
      </c>
      <c r="G4" s="17" t="str">
        <f>+C4</f>
        <v>2020. évi eredeti előirányzat</v>
      </c>
      <c r="H4" s="17" t="str">
        <f>+D4</f>
        <v>Összes módosítás</v>
      </c>
      <c r="I4" s="20" t="str">
        <f>+E4</f>
        <v>Módosított előirányzat</v>
      </c>
      <c r="J4" s="4"/>
    </row>
    <row r="5" spans="1:10" s="21" customFormat="1" ht="13.5" thickBot="1">
      <c r="A5" s="22" t="s">
        <v>7</v>
      </c>
      <c r="B5" s="23" t="s">
        <v>8</v>
      </c>
      <c r="C5" s="24" t="s">
        <v>9</v>
      </c>
      <c r="D5" s="24" t="s">
        <v>10</v>
      </c>
      <c r="E5" s="24" t="s">
        <v>11</v>
      </c>
      <c r="F5" s="23" t="s">
        <v>87</v>
      </c>
      <c r="G5" s="24" t="s">
        <v>13</v>
      </c>
      <c r="H5" s="65" t="s">
        <v>14</v>
      </c>
      <c r="I5" s="66" t="s">
        <v>15</v>
      </c>
      <c r="J5" s="4"/>
    </row>
    <row r="6" spans="1:10" ht="12.95" customHeight="1">
      <c r="A6" s="28" t="s">
        <v>16</v>
      </c>
      <c r="B6" s="29" t="s">
        <v>88</v>
      </c>
      <c r="C6" s="30">
        <f>[2]KVI_MOD_1.2.sz.mell.!C25</f>
        <v>189219886</v>
      </c>
      <c r="D6" s="30">
        <f>[2]KVI_MOD_1.2.sz.mell.!D25</f>
        <v>-141867450</v>
      </c>
      <c r="E6" s="30">
        <f>[2]KVI_MOD_1.2.sz.mell.!E25</f>
        <v>47352436</v>
      </c>
      <c r="F6" s="29" t="s">
        <v>89</v>
      </c>
      <c r="G6" s="30">
        <f>[2]KVI_MOD_1.1.sz.mell.!C122</f>
        <v>174452000</v>
      </c>
      <c r="H6" s="30">
        <f>[2]KVI_MOD_1.1.sz.mell.!D122</f>
        <v>-142938108</v>
      </c>
      <c r="I6" s="30">
        <f>[2]KVI_MOD_1.1.sz.mell.!E122</f>
        <v>31513892</v>
      </c>
      <c r="J6" s="4"/>
    </row>
    <row r="7" spans="1:10">
      <c r="A7" s="31" t="s">
        <v>19</v>
      </c>
      <c r="B7" s="32" t="s">
        <v>90</v>
      </c>
      <c r="C7" s="35"/>
      <c r="D7" s="35" t="e">
        <f>[3]RM_2.2.sz.mell.!D7</f>
        <v>#REF!</v>
      </c>
      <c r="E7" s="35" t="e">
        <f t="shared" ref="E7:E16" si="0">C7+D7</f>
        <v>#REF!</v>
      </c>
      <c r="F7" s="32" t="s">
        <v>91</v>
      </c>
      <c r="G7" s="35">
        <v>167251300</v>
      </c>
      <c r="H7" s="35" t="e">
        <f>[3]RM_2.2.sz.mell.!H7</f>
        <v>#REF!</v>
      </c>
      <c r="I7" s="37" t="e">
        <f t="shared" ref="I7:I16" si="1">G7+H7</f>
        <v>#REF!</v>
      </c>
      <c r="J7" s="4"/>
    </row>
    <row r="8" spans="1:10" ht="12.95" customHeight="1">
      <c r="A8" s="31" t="s">
        <v>22</v>
      </c>
      <c r="B8" s="32" t="s">
        <v>92</v>
      </c>
      <c r="C8" s="35"/>
      <c r="D8" s="35" t="e">
        <f>[3]RM_2.2.sz.mell.!D8</f>
        <v>#REF!</v>
      </c>
      <c r="E8" s="35" t="e">
        <f t="shared" si="0"/>
        <v>#REF!</v>
      </c>
      <c r="F8" s="32" t="s">
        <v>93</v>
      </c>
      <c r="G8" s="35">
        <v>14985209</v>
      </c>
      <c r="H8" s="35" t="e">
        <f>[3]RM_2.2.sz.mell.!H8</f>
        <v>#REF!</v>
      </c>
      <c r="I8" s="37" t="e">
        <f t="shared" si="1"/>
        <v>#REF!</v>
      </c>
      <c r="J8" s="4"/>
    </row>
    <row r="9" spans="1:10" ht="12.95" customHeight="1">
      <c r="A9" s="31" t="s">
        <v>25</v>
      </c>
      <c r="B9" s="32" t="s">
        <v>94</v>
      </c>
      <c r="C9" s="67">
        <f>[2]KVI_MOD_1.1.sz.mell.!C63</f>
        <v>0</v>
      </c>
      <c r="D9" s="67">
        <f>[2]KVI_MOD_1.1.sz.mell.!D63</f>
        <v>0</v>
      </c>
      <c r="E9" s="67">
        <f>[2]KVI_MOD_1.1.sz.mell.!E63</f>
        <v>0</v>
      </c>
      <c r="F9" s="32" t="s">
        <v>95</v>
      </c>
      <c r="G9" s="35">
        <v>14985209</v>
      </c>
      <c r="H9" s="35" t="e">
        <f>[3]RM_2.2.sz.mell.!H9</f>
        <v>#REF!</v>
      </c>
      <c r="I9" s="37" t="e">
        <f t="shared" si="1"/>
        <v>#REF!</v>
      </c>
      <c r="J9" s="4"/>
    </row>
    <row r="10" spans="1:10" ht="12.75" customHeight="1">
      <c r="A10" s="31" t="s">
        <v>28</v>
      </c>
      <c r="B10" s="32" t="s">
        <v>96</v>
      </c>
      <c r="C10" s="67"/>
      <c r="D10" s="67"/>
      <c r="E10" s="67"/>
      <c r="F10" s="32" t="s">
        <v>97</v>
      </c>
      <c r="G10" s="35"/>
      <c r="H10" s="35" t="e">
        <f>[3]RM_2.2.sz.mell.!H10</f>
        <v>#REF!</v>
      </c>
      <c r="I10" s="37" t="e">
        <f t="shared" si="1"/>
        <v>#REF!</v>
      </c>
      <c r="J10" s="4"/>
    </row>
    <row r="11" spans="1:10" ht="12.95" customHeight="1">
      <c r="A11" s="31" t="s">
        <v>31</v>
      </c>
      <c r="B11" s="32" t="s">
        <v>98</v>
      </c>
      <c r="C11" s="34"/>
      <c r="D11" s="34" t="e">
        <f>[3]RM_2.2.sz.mell.!D11</f>
        <v>#REF!</v>
      </c>
      <c r="E11" s="34" t="e">
        <f t="shared" si="0"/>
        <v>#REF!</v>
      </c>
      <c r="F11" s="68"/>
      <c r="G11" s="35"/>
      <c r="H11" s="35" t="e">
        <f>[3]RM_2.2.sz.mell.!H11</f>
        <v>#REF!</v>
      </c>
      <c r="I11" s="37" t="e">
        <f t="shared" si="1"/>
        <v>#REF!</v>
      </c>
      <c r="J11" s="4"/>
    </row>
    <row r="12" spans="1:10" ht="12.95" customHeight="1">
      <c r="A12" s="31" t="s">
        <v>34</v>
      </c>
      <c r="B12" s="36"/>
      <c r="C12" s="35"/>
      <c r="D12" s="35" t="e">
        <f>[3]RM_2.2.sz.mell.!D12</f>
        <v>#REF!</v>
      </c>
      <c r="E12" s="35" t="e">
        <f t="shared" si="0"/>
        <v>#REF!</v>
      </c>
      <c r="F12" s="68"/>
      <c r="G12" s="35"/>
      <c r="H12" s="35" t="e">
        <f>[3]RM_2.2.sz.mell.!H12</f>
        <v>#REF!</v>
      </c>
      <c r="I12" s="37" t="e">
        <f t="shared" si="1"/>
        <v>#REF!</v>
      </c>
      <c r="J12" s="4"/>
    </row>
    <row r="13" spans="1:10" ht="12.95" customHeight="1">
      <c r="A13" s="31" t="s">
        <v>36</v>
      </c>
      <c r="B13" s="36"/>
      <c r="C13" s="35"/>
      <c r="D13" s="35" t="e">
        <f>[3]RM_2.2.sz.mell.!D13</f>
        <v>#REF!</v>
      </c>
      <c r="E13" s="35" t="e">
        <f t="shared" si="0"/>
        <v>#REF!</v>
      </c>
      <c r="F13" s="69"/>
      <c r="G13" s="35"/>
      <c r="H13" s="35" t="e">
        <f>[3]RM_2.2.sz.mell.!H13</f>
        <v>#REF!</v>
      </c>
      <c r="I13" s="37" t="e">
        <f t="shared" si="1"/>
        <v>#REF!</v>
      </c>
      <c r="J13" s="4"/>
    </row>
    <row r="14" spans="1:10" ht="12.95" customHeight="1">
      <c r="A14" s="31" t="s">
        <v>37</v>
      </c>
      <c r="B14" s="70"/>
      <c r="C14" s="34"/>
      <c r="D14" s="34" t="e">
        <f>[3]RM_2.2.sz.mell.!D14</f>
        <v>#REF!</v>
      </c>
      <c r="E14" s="34" t="e">
        <f t="shared" si="0"/>
        <v>#REF!</v>
      </c>
      <c r="F14" s="68"/>
      <c r="G14" s="35"/>
      <c r="H14" s="35" t="e">
        <f>[3]RM_2.2.sz.mell.!H14</f>
        <v>#REF!</v>
      </c>
      <c r="I14" s="37" t="e">
        <f t="shared" si="1"/>
        <v>#REF!</v>
      </c>
      <c r="J14" s="4"/>
    </row>
    <row r="15" spans="1:10">
      <c r="A15" s="31" t="s">
        <v>38</v>
      </c>
      <c r="B15" s="36"/>
      <c r="C15" s="34"/>
      <c r="D15" s="34" t="e">
        <f>[3]RM_2.2.sz.mell.!D15</f>
        <v>#REF!</v>
      </c>
      <c r="E15" s="34" t="e">
        <f t="shared" si="0"/>
        <v>#REF!</v>
      </c>
      <c r="F15" s="68"/>
      <c r="G15" s="35"/>
      <c r="H15" s="35" t="e">
        <f>[3]RM_2.2.sz.mell.!H15</f>
        <v>#REF!</v>
      </c>
      <c r="I15" s="37" t="e">
        <f t="shared" si="1"/>
        <v>#REF!</v>
      </c>
      <c r="J15" s="4"/>
    </row>
    <row r="16" spans="1:10" ht="12.95" customHeight="1" thickBot="1">
      <c r="A16" s="57" t="s">
        <v>39</v>
      </c>
      <c r="B16" s="58"/>
      <c r="C16" s="71"/>
      <c r="D16" s="71" t="e">
        <f>[3]RM_2.2.sz.mell.!D16</f>
        <v>#REF!</v>
      </c>
      <c r="E16" s="71" t="e">
        <f t="shared" si="0"/>
        <v>#REF!</v>
      </c>
      <c r="F16" s="72" t="s">
        <v>33</v>
      </c>
      <c r="G16" s="73"/>
      <c r="H16" s="73"/>
      <c r="I16" s="74">
        <f t="shared" si="1"/>
        <v>0</v>
      </c>
      <c r="J16" s="4"/>
    </row>
    <row r="17" spans="1:10" ht="15.95" customHeight="1" thickBot="1">
      <c r="A17" s="42" t="s">
        <v>40</v>
      </c>
      <c r="B17" s="43" t="s">
        <v>99</v>
      </c>
      <c r="C17" s="44">
        <f>+C6+C8+C9+C11+C12+C13+C14+C15+C16</f>
        <v>189219886</v>
      </c>
      <c r="D17" s="44" t="e">
        <f>+D6+D8+D9+D11+D12+D13+D14+D15+D16</f>
        <v>#REF!</v>
      </c>
      <c r="E17" s="44" t="e">
        <f>+E6+E8+E9+E11+E12+E13+E14+E15+E16</f>
        <v>#REF!</v>
      </c>
      <c r="F17" s="43" t="s">
        <v>100</v>
      </c>
      <c r="G17" s="44">
        <f>+G6+G8+G10+G11+G12+G13+G14+G15+G16</f>
        <v>189437209</v>
      </c>
      <c r="H17" s="44" t="e">
        <f>+H6+H8+H10+H11+H12+H13+H14+H15+H16</f>
        <v>#REF!</v>
      </c>
      <c r="I17" s="45" t="e">
        <f>+I6+I8+I10+I11+I12+I13+I14+I15+I16</f>
        <v>#REF!</v>
      </c>
      <c r="J17" s="4"/>
    </row>
    <row r="18" spans="1:10" ht="12.95" customHeight="1">
      <c r="A18" s="28" t="s">
        <v>41</v>
      </c>
      <c r="B18" s="75" t="s">
        <v>101</v>
      </c>
      <c r="C18" s="76">
        <f>+C19+C20+C21+C22+C23</f>
        <v>0</v>
      </c>
      <c r="D18" s="76">
        <f>+D19+D20+D21+D22+D23</f>
        <v>0</v>
      </c>
      <c r="E18" s="76">
        <f>+E19+E20+E21+E22+E23</f>
        <v>0</v>
      </c>
      <c r="F18" s="49" t="s">
        <v>46</v>
      </c>
      <c r="G18" s="77"/>
      <c r="H18" s="77"/>
      <c r="I18" s="78"/>
      <c r="J18" s="4"/>
    </row>
    <row r="19" spans="1:10" ht="12.95" customHeight="1">
      <c r="A19" s="31" t="s">
        <v>44</v>
      </c>
      <c r="B19" s="55" t="s">
        <v>102</v>
      </c>
      <c r="C19" s="53"/>
      <c r="D19" s="53"/>
      <c r="E19" s="53"/>
      <c r="F19" s="49" t="s">
        <v>103</v>
      </c>
      <c r="G19" s="53"/>
      <c r="H19" s="53"/>
      <c r="I19" s="54"/>
      <c r="J19" s="4"/>
    </row>
    <row r="20" spans="1:10" ht="12.95" customHeight="1">
      <c r="A20" s="28" t="s">
        <v>47</v>
      </c>
      <c r="B20" s="55" t="s">
        <v>104</v>
      </c>
      <c r="C20" s="53"/>
      <c r="D20" s="53"/>
      <c r="E20" s="53"/>
      <c r="F20" s="49" t="s">
        <v>52</v>
      </c>
      <c r="G20" s="53"/>
      <c r="H20" s="53"/>
      <c r="I20" s="54"/>
      <c r="J20" s="4"/>
    </row>
    <row r="21" spans="1:10" ht="12.95" customHeight="1">
      <c r="A21" s="31" t="s">
        <v>50</v>
      </c>
      <c r="B21" s="55" t="s">
        <v>105</v>
      </c>
      <c r="C21" s="53"/>
      <c r="D21" s="53"/>
      <c r="E21" s="53"/>
      <c r="F21" s="49" t="s">
        <v>55</v>
      </c>
      <c r="G21" s="53"/>
      <c r="H21" s="53"/>
      <c r="I21" s="54"/>
      <c r="J21" s="4"/>
    </row>
    <row r="22" spans="1:10" ht="12.95" customHeight="1">
      <c r="A22" s="28" t="s">
        <v>53</v>
      </c>
      <c r="B22" s="55" t="s">
        <v>57</v>
      </c>
      <c r="C22" s="53"/>
      <c r="D22" s="53"/>
      <c r="E22" s="53"/>
      <c r="F22" s="47" t="s">
        <v>58</v>
      </c>
      <c r="G22" s="53"/>
      <c r="H22" s="53"/>
      <c r="I22" s="54"/>
      <c r="J22" s="4"/>
    </row>
    <row r="23" spans="1:10" ht="12.95" customHeight="1">
      <c r="A23" s="31" t="s">
        <v>56</v>
      </c>
      <c r="B23" s="79" t="s">
        <v>106</v>
      </c>
      <c r="C23" s="53"/>
      <c r="D23" s="53"/>
      <c r="E23" s="53"/>
      <c r="F23" s="49" t="s">
        <v>107</v>
      </c>
      <c r="G23" s="53"/>
      <c r="H23" s="53"/>
      <c r="I23" s="54"/>
      <c r="J23" s="4"/>
    </row>
    <row r="24" spans="1:10" ht="12.95" customHeight="1">
      <c r="A24" s="28" t="s">
        <v>59</v>
      </c>
      <c r="B24" s="80" t="s">
        <v>108</v>
      </c>
      <c r="C24" s="56">
        <f>+C25+C26+C27+C28+C29</f>
        <v>0</v>
      </c>
      <c r="D24" s="56">
        <f>+D25+D26+D27+D28+D29</f>
        <v>0</v>
      </c>
      <c r="E24" s="56">
        <f>+E25+E26+E27+E28+E29</f>
        <v>0</v>
      </c>
      <c r="F24" s="81" t="s">
        <v>109</v>
      </c>
      <c r="G24" s="53"/>
      <c r="H24" s="53"/>
      <c r="I24" s="54"/>
      <c r="J24" s="4"/>
    </row>
    <row r="25" spans="1:10" ht="12.95" customHeight="1">
      <c r="A25" s="31" t="s">
        <v>62</v>
      </c>
      <c r="B25" s="79" t="s">
        <v>110</v>
      </c>
      <c r="C25" s="53"/>
      <c r="D25" s="53"/>
      <c r="E25" s="53"/>
      <c r="F25" s="81" t="s">
        <v>111</v>
      </c>
      <c r="G25" s="53"/>
      <c r="H25" s="53"/>
      <c r="I25" s="54"/>
      <c r="J25" s="4"/>
    </row>
    <row r="26" spans="1:10" ht="12.95" customHeight="1">
      <c r="A26" s="28" t="s">
        <v>65</v>
      </c>
      <c r="B26" s="79" t="s">
        <v>112</v>
      </c>
      <c r="C26" s="53"/>
      <c r="D26" s="53"/>
      <c r="E26" s="53"/>
      <c r="F26" s="82"/>
      <c r="G26" s="53"/>
      <c r="H26" s="53"/>
      <c r="I26" s="54"/>
      <c r="J26" s="4"/>
    </row>
    <row r="27" spans="1:10" ht="12.95" customHeight="1">
      <c r="A27" s="31" t="s">
        <v>68</v>
      </c>
      <c r="B27" s="55" t="s">
        <v>113</v>
      </c>
      <c r="C27" s="53"/>
      <c r="D27" s="53"/>
      <c r="E27" s="53"/>
      <c r="F27" s="83"/>
      <c r="G27" s="53"/>
      <c r="H27" s="53"/>
      <c r="I27" s="54"/>
      <c r="J27" s="4"/>
    </row>
    <row r="28" spans="1:10" ht="12.95" customHeight="1">
      <c r="A28" s="28" t="s">
        <v>71</v>
      </c>
      <c r="B28" s="84" t="s">
        <v>114</v>
      </c>
      <c r="C28" s="53"/>
      <c r="D28" s="53"/>
      <c r="E28" s="53"/>
      <c r="F28" s="36"/>
      <c r="G28" s="53"/>
      <c r="H28" s="53"/>
      <c r="I28" s="54"/>
      <c r="J28" s="4"/>
    </row>
    <row r="29" spans="1:10" ht="12.95" customHeight="1" thickBot="1">
      <c r="A29" s="31" t="s">
        <v>74</v>
      </c>
      <c r="B29" s="85" t="s">
        <v>115</v>
      </c>
      <c r="C29" s="53"/>
      <c r="D29" s="53"/>
      <c r="E29" s="53"/>
      <c r="F29" s="83"/>
      <c r="G29" s="53"/>
      <c r="H29" s="53"/>
      <c r="I29" s="54"/>
      <c r="J29" s="4"/>
    </row>
    <row r="30" spans="1:10" ht="21.75" customHeight="1" thickBot="1">
      <c r="A30" s="42" t="s">
        <v>77</v>
      </c>
      <c r="B30" s="43" t="s">
        <v>116</v>
      </c>
      <c r="C30" s="44">
        <f>+C18+C24</f>
        <v>0</v>
      </c>
      <c r="D30" s="44">
        <f>+D18+D24</f>
        <v>0</v>
      </c>
      <c r="E30" s="44">
        <f>+E18+E24</f>
        <v>0</v>
      </c>
      <c r="F30" s="43" t="s">
        <v>117</v>
      </c>
      <c r="G30" s="44">
        <f>SUM(G18:G29)</f>
        <v>0</v>
      </c>
      <c r="H30" s="44">
        <f>SUM(H18:H29)</f>
        <v>0</v>
      </c>
      <c r="I30" s="45">
        <f>SUM(I18:I29)</f>
        <v>0</v>
      </c>
      <c r="J30" s="4"/>
    </row>
    <row r="31" spans="1:10" ht="15.75" thickBot="1">
      <c r="A31" s="42" t="s">
        <v>80</v>
      </c>
      <c r="B31" s="60" t="s">
        <v>118</v>
      </c>
      <c r="C31" s="61">
        <f>+C17+C30</f>
        <v>189219886</v>
      </c>
      <c r="D31" s="61" t="e">
        <f>+D17+D30</f>
        <v>#REF!</v>
      </c>
      <c r="E31" s="62" t="e">
        <f>+E17+E30</f>
        <v>#REF!</v>
      </c>
      <c r="F31" s="60" t="s">
        <v>119</v>
      </c>
      <c r="G31" s="61">
        <f>+G17+G30</f>
        <v>189437209</v>
      </c>
      <c r="H31" s="61" t="e">
        <f>+H17+H30</f>
        <v>#REF!</v>
      </c>
      <c r="I31" s="62" t="e">
        <f>+I17+I30</f>
        <v>#REF!</v>
      </c>
      <c r="J31" s="4"/>
    </row>
    <row r="32" spans="1:10" ht="15.75" thickBot="1">
      <c r="A32" s="42" t="s">
        <v>83</v>
      </c>
      <c r="B32" s="60" t="s">
        <v>81</v>
      </c>
      <c r="C32" s="61">
        <f>IF(C17-G17&lt;0,G17-C17,"-")</f>
        <v>217323</v>
      </c>
      <c r="D32" s="61" t="e">
        <f>IF(D17-H17&lt;0,H17-D17,"-")</f>
        <v>#REF!</v>
      </c>
      <c r="E32" s="62" t="e">
        <f>IF(E17-I17&lt;0,I17-E17,"-")</f>
        <v>#REF!</v>
      </c>
      <c r="F32" s="60" t="s">
        <v>82</v>
      </c>
      <c r="G32" s="61" t="str">
        <f>IF(C17-G17&gt;0,C17-G17,"-")</f>
        <v>-</v>
      </c>
      <c r="H32" s="61" t="e">
        <f>IF(D17-H17&gt;0,D17-H17,"-")</f>
        <v>#REF!</v>
      </c>
      <c r="I32" s="62" t="e">
        <f>IF(E17-I17&gt;0,E17-I17,"-")</f>
        <v>#REF!</v>
      </c>
      <c r="J32" s="4"/>
    </row>
    <row r="33" spans="1:10" ht="15.75" thickBot="1">
      <c r="A33" s="42" t="s">
        <v>120</v>
      </c>
      <c r="B33" s="60" t="s">
        <v>84</v>
      </c>
      <c r="C33" s="61">
        <f>IF(C31-G31&lt;0,G31-C31,"-")</f>
        <v>217323</v>
      </c>
      <c r="D33" s="61" t="e">
        <f>IF(D31-H31&lt;0,H31-D31,"-")</f>
        <v>#REF!</v>
      </c>
      <c r="E33" s="61" t="e">
        <f>IF(E31-I31&lt;0,I31-E31,"-")</f>
        <v>#REF!</v>
      </c>
      <c r="F33" s="60" t="s">
        <v>85</v>
      </c>
      <c r="G33" s="61" t="str">
        <f>IF(C31-G31&gt;0,C31-G31,"-")</f>
        <v>-</v>
      </c>
      <c r="H33" s="61" t="e">
        <f>IF(D31-H31&gt;0,D31-H31,"-")</f>
        <v>#REF!</v>
      </c>
      <c r="I33" s="61" t="e">
        <f>IF(E31-I31&gt;0,E31-I31,"-")</f>
        <v>#REF!</v>
      </c>
      <c r="J33" s="4"/>
    </row>
  </sheetData>
  <mergeCells count="2">
    <mergeCell ref="J1:J33"/>
    <mergeCell ref="A3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2.1. melléklet</vt:lpstr>
      <vt:lpstr>2.2. melléklet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2021-03-10T12:02:49Z</dcterms:created>
  <dcterms:modified xsi:type="dcterms:W3CDTF">2021-03-10T12:04:18Z</dcterms:modified>
</cp:coreProperties>
</file>