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1.m.Összevont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0" i="1" l="1"/>
  <c r="W40" i="1"/>
  <c r="V40" i="1"/>
  <c r="U40" i="1"/>
  <c r="T40" i="1"/>
  <c r="S40" i="1"/>
  <c r="R40" i="1"/>
  <c r="Q40" i="1"/>
  <c r="P40" i="1"/>
  <c r="G40" i="1"/>
  <c r="C40" i="1"/>
  <c r="AA39" i="1"/>
  <c r="Z39" i="1"/>
  <c r="Y39" i="1"/>
  <c r="M39" i="1"/>
  <c r="AA38" i="1"/>
  <c r="M38" i="1"/>
  <c r="AA37" i="1"/>
  <c r="Z37" i="1"/>
  <c r="Y37" i="1"/>
  <c r="M37" i="1"/>
  <c r="AA36" i="1"/>
  <c r="AA35" i="1"/>
  <c r="Z35" i="1"/>
  <c r="Y35" i="1"/>
  <c r="M35" i="1"/>
  <c r="L35" i="1"/>
  <c r="K35" i="1"/>
  <c r="AA34" i="1"/>
  <c r="M34" i="1"/>
  <c r="M32" i="1" s="1"/>
  <c r="M40" i="1" s="1"/>
  <c r="AA43" i="1" s="1"/>
  <c r="L34" i="1"/>
  <c r="K34" i="1"/>
  <c r="AA33" i="1"/>
  <c r="AA40" i="1" s="1"/>
  <c r="Z33" i="1"/>
  <c r="Z40" i="1" s="1"/>
  <c r="Y33" i="1"/>
  <c r="Y40" i="1" s="1"/>
  <c r="M33" i="1"/>
  <c r="L33" i="1"/>
  <c r="L32" i="1" s="1"/>
  <c r="L40" i="1" s="1"/>
  <c r="K33" i="1"/>
  <c r="K32" i="1" s="1"/>
  <c r="K40" i="1" s="1"/>
  <c r="J32" i="1"/>
  <c r="J40" i="1" s="1"/>
  <c r="I32" i="1"/>
  <c r="I40" i="1" s="1"/>
  <c r="H32" i="1"/>
  <c r="H40" i="1" s="1"/>
  <c r="G32" i="1"/>
  <c r="F32" i="1"/>
  <c r="F40" i="1" s="1"/>
  <c r="E32" i="1"/>
  <c r="E40" i="1" s="1"/>
  <c r="D32" i="1"/>
  <c r="D40" i="1" s="1"/>
  <c r="C32" i="1"/>
  <c r="B32" i="1"/>
  <c r="B40" i="1" s="1"/>
  <c r="X30" i="1"/>
  <c r="X42" i="1" s="1"/>
  <c r="U30" i="1"/>
  <c r="U42" i="1" s="1"/>
  <c r="T30" i="1"/>
  <c r="T42" i="1" s="1"/>
  <c r="S30" i="1"/>
  <c r="S42" i="1" s="1"/>
  <c r="R30" i="1"/>
  <c r="R42" i="1" s="1"/>
  <c r="AA42" i="1" s="1"/>
  <c r="Q30" i="1"/>
  <c r="Q42" i="1" s="1"/>
  <c r="P30" i="1"/>
  <c r="P42" i="1" s="1"/>
  <c r="J30" i="1"/>
  <c r="J42" i="1" s="1"/>
  <c r="F30" i="1"/>
  <c r="F42" i="1" s="1"/>
  <c r="B30" i="1"/>
  <c r="B42" i="1" s="1"/>
  <c r="AA29" i="1"/>
  <c r="Z29" i="1"/>
  <c r="Y29" i="1"/>
  <c r="M29" i="1"/>
  <c r="L29" i="1"/>
  <c r="K29" i="1"/>
  <c r="AA28" i="1"/>
  <c r="Z28" i="1"/>
  <c r="Y28" i="1"/>
  <c r="M28" i="1"/>
  <c r="L28" i="1"/>
  <c r="K28" i="1"/>
  <c r="AA27" i="1"/>
  <c r="Z27" i="1"/>
  <c r="Y27" i="1"/>
  <c r="M27" i="1"/>
  <c r="L27" i="1"/>
  <c r="K27" i="1"/>
  <c r="M26" i="1"/>
  <c r="L26" i="1"/>
  <c r="K26" i="1"/>
  <c r="Z25" i="1"/>
  <c r="Y25" i="1"/>
  <c r="X25" i="1"/>
  <c r="AA25" i="1" s="1"/>
  <c r="W25" i="1"/>
  <c r="W30" i="1" s="1"/>
  <c r="W42" i="1" s="1"/>
  <c r="V25" i="1"/>
  <c r="V30" i="1" s="1"/>
  <c r="V42" i="1" s="1"/>
  <c r="M25" i="1"/>
  <c r="J25" i="1"/>
  <c r="I25" i="1"/>
  <c r="H25" i="1"/>
  <c r="G25" i="1"/>
  <c r="F25" i="1"/>
  <c r="L25" i="1" s="1"/>
  <c r="E25" i="1"/>
  <c r="D25" i="1"/>
  <c r="C25" i="1"/>
  <c r="B25" i="1"/>
  <c r="K25" i="1" s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AA17" i="1"/>
  <c r="Z17" i="1"/>
  <c r="Y17" i="1"/>
  <c r="M17" i="1"/>
  <c r="L17" i="1"/>
  <c r="K17" i="1"/>
  <c r="AA16" i="1"/>
  <c r="Z16" i="1"/>
  <c r="Y16" i="1"/>
  <c r="M16" i="1"/>
  <c r="L16" i="1"/>
  <c r="K16" i="1"/>
  <c r="AA15" i="1"/>
  <c r="M15" i="1"/>
  <c r="L15" i="1"/>
  <c r="K15" i="1"/>
  <c r="M14" i="1"/>
  <c r="L14" i="1"/>
  <c r="K14" i="1"/>
  <c r="AA13" i="1"/>
  <c r="Z13" i="1"/>
  <c r="Y13" i="1"/>
  <c r="L13" i="1"/>
  <c r="J13" i="1"/>
  <c r="I13" i="1"/>
  <c r="H13" i="1"/>
  <c r="G13" i="1"/>
  <c r="F13" i="1"/>
  <c r="E13" i="1"/>
  <c r="D13" i="1"/>
  <c r="D30" i="1" s="1"/>
  <c r="C13" i="1"/>
  <c r="C30" i="1" s="1"/>
  <c r="B13" i="1"/>
  <c r="K13" i="1" s="1"/>
  <c r="M12" i="1"/>
  <c r="L12" i="1"/>
  <c r="K12" i="1"/>
  <c r="AA11" i="1"/>
  <c r="Z11" i="1"/>
  <c r="Y11" i="1"/>
  <c r="K11" i="1"/>
  <c r="G11" i="1"/>
  <c r="M11" i="1" s="1"/>
  <c r="F11" i="1"/>
  <c r="L11" i="1" s="1"/>
  <c r="E11" i="1"/>
  <c r="AA10" i="1"/>
  <c r="Z10" i="1"/>
  <c r="Y10" i="1"/>
  <c r="M10" i="1"/>
  <c r="L10" i="1"/>
  <c r="K10" i="1"/>
  <c r="AA9" i="1"/>
  <c r="Z9" i="1"/>
  <c r="Y9" i="1"/>
  <c r="M9" i="1"/>
  <c r="L9" i="1"/>
  <c r="K9" i="1"/>
  <c r="AA8" i="1"/>
  <c r="AA30" i="1" s="1"/>
  <c r="Z8" i="1"/>
  <c r="Z30" i="1" s="1"/>
  <c r="Z42" i="1" s="1"/>
  <c r="Y8" i="1"/>
  <c r="Y30" i="1" s="1"/>
  <c r="Y42" i="1" s="1"/>
  <c r="K8" i="1"/>
  <c r="J8" i="1"/>
  <c r="I8" i="1"/>
  <c r="I30" i="1" s="1"/>
  <c r="H8" i="1"/>
  <c r="H30" i="1" s="1"/>
  <c r="H42" i="1" s="1"/>
  <c r="G8" i="1"/>
  <c r="M8" i="1" s="1"/>
  <c r="F8" i="1"/>
  <c r="L8" i="1" s="1"/>
  <c r="E8" i="1"/>
  <c r="E30" i="1" s="1"/>
  <c r="E42" i="1" l="1"/>
  <c r="D42" i="1"/>
  <c r="I42" i="1"/>
  <c r="C42" i="1"/>
  <c r="L30" i="1"/>
  <c r="L42" i="1" s="1"/>
  <c r="M13" i="1"/>
  <c r="G30" i="1"/>
  <c r="G42" i="1" s="1"/>
  <c r="K30" i="1"/>
  <c r="K42" i="1" s="1"/>
  <c r="M30" i="1" l="1"/>
  <c r="AA44" i="1" l="1"/>
  <c r="M42" i="1"/>
</calcChain>
</file>

<file path=xl/sharedStrings.xml><?xml version="1.0" encoding="utf-8"?>
<sst xmlns="http://schemas.openxmlformats.org/spreadsheetml/2006/main" count="96" uniqueCount="70">
  <si>
    <t>Öskü Község Önkormányzatának összevont mérlege</t>
  </si>
  <si>
    <t>Bevételek</t>
  </si>
  <si>
    <t>Kiadások</t>
  </si>
  <si>
    <t>adatok forintban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</si>
  <si>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</si>
  <si>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</si>
  <si>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</si>
  <si>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</si>
  <si>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</si>
  <si>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</si>
  <si>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>Eredeti előirányzat</t>
  </si>
  <si>
    <t>Félévi módosított ei.</t>
  </si>
  <si>
    <t>Év végi ei.</t>
  </si>
  <si>
    <t>Eredeti ei.</t>
  </si>
  <si>
    <t>Félévi mód.ei.</t>
  </si>
  <si>
    <t>Fél évi mód. Ei.</t>
  </si>
  <si>
    <t>Év végi módosított ei.</t>
  </si>
  <si>
    <t xml:space="preserve">Működési célú támogatás értékű bevételek   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</si>
  <si>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</si>
  <si>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</si>
  <si>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</si>
  <si>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</si>
  <si>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</si>
  <si>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</si>
  <si>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</si>
  <si>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 xml:space="preserve"> - Igazgatási szolgáltatái díj</t>
  </si>
  <si>
    <t>Működési célú támogatások áh. belülre</t>
  </si>
  <si>
    <t xml:space="preserve"> - készletértékesítés </t>
  </si>
  <si>
    <t xml:space="preserve"> - Egyéb szolgáltatások miatti bevételek</t>
  </si>
  <si>
    <t>Elvonások és befizetések</t>
  </si>
  <si>
    <t>- közvetített szolgáltatások ellenértéke</t>
  </si>
  <si>
    <t>Működési célú támogatások áh. kívülre</t>
  </si>
  <si>
    <t>- tulajdonosi bevételek</t>
  </si>
  <si>
    <t>Tartalékok</t>
  </si>
  <si>
    <t>- ellátási díjak</t>
  </si>
  <si>
    <t>- kiszámlázott ÁFA</t>
  </si>
  <si>
    <t xml:space="preserve"> - ÁFA visszatérítése</t>
  </si>
  <si>
    <t>- kamatbevétel</t>
  </si>
  <si>
    <t xml:space="preserve"> - Biztosító által fizetett kártérítés</t>
  </si>
  <si>
    <t xml:space="preserve"> - egyéb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</si>
  <si>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</si>
  <si>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</si>
  <si>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</si>
  <si>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</si>
  <si>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</si>
  <si>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</si>
  <si>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</si>
  <si>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</si>
  <si>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</si>
  <si>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-áht belüli megelőlegezés</t>
  </si>
  <si>
    <t>Összesen működési bevételek</t>
  </si>
  <si>
    <t>Összesen működési kiadások</t>
  </si>
  <si>
    <t>Felhalmozási bevételek</t>
  </si>
  <si>
    <t>Felhalmozási kiadások</t>
  </si>
  <si>
    <t xml:space="preserve">Felhalmozási célú támogatások   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</si>
  <si>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</si>
  <si>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</si>
  <si>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</si>
  <si>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</si>
  <si>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</si>
  <si>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Egyéb felhalmozási célú támogatások államh. belülre</t>
  </si>
  <si>
    <t>Egyéb felhalmozási célú támogatások államh. kívülre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</si>
  <si>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</si>
  <si>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</si>
  <si>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</si>
  <si>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</si>
  <si>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</si>
  <si>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</si>
  <si>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</si>
  <si>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1. sz. melléklet a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</si>
</sst>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0" fontId="5" fillId="3" borderId="1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4" borderId="8" xfId="0" applyFont="1" applyFill="1" applyBorder="1"/>
    <xf numFmtId="0" fontId="2" fillId="4" borderId="9" xfId="0" applyFont="1" applyFill="1" applyBorder="1"/>
    <xf numFmtId="3" fontId="2" fillId="4" borderId="10" xfId="0" applyNumberFormat="1" applyFont="1" applyFill="1" applyBorder="1"/>
    <xf numFmtId="3" fontId="6" fillId="4" borderId="11" xfId="0" applyNumberFormat="1" applyFont="1" applyFill="1" applyBorder="1"/>
    <xf numFmtId="3" fontId="6" fillId="4" borderId="9" xfId="0" applyNumberFormat="1" applyFont="1" applyFill="1" applyBorder="1"/>
    <xf numFmtId="3" fontId="6" fillId="4" borderId="12" xfId="0" applyNumberFormat="1" applyFont="1" applyFill="1" applyBorder="1"/>
    <xf numFmtId="3" fontId="6" fillId="4" borderId="8" xfId="0" applyNumberFormat="1" applyFont="1" applyFill="1" applyBorder="1"/>
    <xf numFmtId="3" fontId="6" fillId="4" borderId="10" xfId="0" applyNumberFormat="1" applyFont="1" applyFill="1" applyBorder="1"/>
    <xf numFmtId="0" fontId="8" fillId="4" borderId="7" xfId="0" applyFont="1" applyFill="1" applyBorder="1" applyAlignment="1">
      <alignment horizontal="left"/>
    </xf>
    <xf numFmtId="3" fontId="5" fillId="4" borderId="8" xfId="0" applyNumberFormat="1" applyFont="1" applyFill="1" applyBorder="1" applyAlignment="1">
      <alignment horizontal="right"/>
    </xf>
    <xf numFmtId="3" fontId="5" fillId="4" borderId="9" xfId="0" applyNumberFormat="1" applyFont="1" applyFill="1" applyBorder="1" applyAlignment="1">
      <alignment horizontal="right"/>
    </xf>
    <xf numFmtId="3" fontId="7" fillId="4" borderId="10" xfId="0" applyNumberFormat="1" applyFont="1" applyFill="1" applyBorder="1" applyAlignment="1">
      <alignment horizontal="right"/>
    </xf>
    <xf numFmtId="3" fontId="7" fillId="4" borderId="11" xfId="0" applyNumberFormat="1" applyFont="1" applyFill="1" applyBorder="1" applyAlignment="1">
      <alignment horizontal="right"/>
    </xf>
    <xf numFmtId="3" fontId="7" fillId="4" borderId="9" xfId="0" applyNumberFormat="1" applyFont="1" applyFill="1" applyBorder="1" applyAlignment="1">
      <alignment horizontal="right"/>
    </xf>
    <xf numFmtId="0" fontId="2" fillId="0" borderId="7" xfId="0" quotePrefix="1" applyFont="1" applyBorder="1"/>
    <xf numFmtId="0" fontId="2" fillId="0" borderId="8" xfId="0" quotePrefix="1" applyFont="1" applyBorder="1"/>
    <xf numFmtId="0" fontId="2" fillId="0" borderId="9" xfId="0" quotePrefix="1" applyFont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2" fillId="0" borderId="9" xfId="0" applyNumberFormat="1" applyFont="1" applyFill="1" applyBorder="1"/>
    <xf numFmtId="3" fontId="2" fillId="0" borderId="12" xfId="0" applyNumberFormat="1" applyFont="1" applyFill="1" applyBorder="1"/>
    <xf numFmtId="3" fontId="2" fillId="0" borderId="8" xfId="0" applyNumberFormat="1" applyFont="1" applyFill="1" applyBorder="1"/>
    <xf numFmtId="3" fontId="2" fillId="0" borderId="10" xfId="0" applyNumberFormat="1" applyFont="1" applyBorder="1"/>
    <xf numFmtId="0" fontId="2" fillId="0" borderId="7" xfId="0" applyFont="1" applyFill="1" applyBorder="1"/>
    <xf numFmtId="3" fontId="2" fillId="0" borderId="0" xfId="0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8" fillId="0" borderId="7" xfId="0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6" fillId="0" borderId="12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Border="1"/>
    <xf numFmtId="3" fontId="2" fillId="4" borderId="7" xfId="0" applyNumberFormat="1" applyFont="1" applyFill="1" applyBorder="1"/>
    <xf numFmtId="3" fontId="6" fillId="4" borderId="8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3" fontId="6" fillId="4" borderId="10" xfId="0" applyNumberFormat="1" applyFont="1" applyFill="1" applyBorder="1" applyAlignment="1">
      <alignment horizontal="right"/>
    </xf>
    <xf numFmtId="3" fontId="6" fillId="4" borderId="11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12" xfId="0" applyNumberFormat="1" applyFont="1" applyFill="1" applyBorder="1"/>
    <xf numFmtId="3" fontId="2" fillId="0" borderId="7" xfId="0" applyNumberFormat="1" applyFont="1" applyFill="1" applyBorder="1"/>
    <xf numFmtId="3" fontId="6" fillId="0" borderId="8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0" fontId="2" fillId="0" borderId="7" xfId="0" quotePrefix="1" applyFont="1" applyFill="1" applyBorder="1"/>
    <xf numFmtId="0" fontId="2" fillId="0" borderId="8" xfId="0" quotePrefix="1" applyFont="1" applyFill="1" applyBorder="1"/>
    <xf numFmtId="0" fontId="2" fillId="0" borderId="9" xfId="0" quotePrefix="1" applyFont="1" applyFill="1" applyBorder="1"/>
    <xf numFmtId="3" fontId="2" fillId="0" borderId="8" xfId="0" quotePrefix="1" applyNumberFormat="1" applyFont="1" applyFill="1" applyBorder="1"/>
    <xf numFmtId="3" fontId="2" fillId="0" borderId="9" xfId="0" quotePrefix="1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2" fillId="4" borderId="7" xfId="0" applyFont="1" applyFill="1" applyBorder="1"/>
    <xf numFmtId="0" fontId="6" fillId="4" borderId="8" xfId="0" applyFont="1" applyFill="1" applyBorder="1"/>
    <xf numFmtId="0" fontId="6" fillId="3" borderId="7" xfId="0" applyFont="1" applyFill="1" applyBorder="1"/>
    <xf numFmtId="3" fontId="6" fillId="3" borderId="8" xfId="0" applyNumberFormat="1" applyFont="1" applyFill="1" applyBorder="1"/>
    <xf numFmtId="3" fontId="6" fillId="3" borderId="9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6" fillId="3" borderId="12" xfId="0" applyNumberFormat="1" applyFont="1" applyFill="1" applyBorder="1"/>
    <xf numFmtId="3" fontId="6" fillId="3" borderId="7" xfId="0" applyNumberFormat="1" applyFont="1" applyFill="1" applyBorder="1"/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2" fillId="3" borderId="12" xfId="0" applyNumberFormat="1" applyFont="1" applyFill="1" applyBorder="1"/>
    <xf numFmtId="3" fontId="2" fillId="0" borderId="7" xfId="0" quotePrefix="1" applyNumberFormat="1" applyFont="1" applyFill="1" applyBorder="1"/>
    <xf numFmtId="3" fontId="2" fillId="0" borderId="8" xfId="0" quotePrefix="1" applyNumberFormat="1" applyFont="1" applyFill="1" applyBorder="1" applyAlignment="1">
      <alignment horizontal="right"/>
    </xf>
    <xf numFmtId="3" fontId="2" fillId="0" borderId="9" xfId="0" quotePrefix="1" applyNumberFormat="1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right" vertical="center" wrapText="1"/>
    </xf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9" xfId="0" applyNumberFormat="1" applyFont="1" applyFill="1" applyBorder="1"/>
    <xf numFmtId="3" fontId="6" fillId="3" borderId="7" xfId="0" quotePrefix="1" applyNumberFormat="1" applyFont="1" applyFill="1" applyBorder="1"/>
    <xf numFmtId="3" fontId="6" fillId="3" borderId="8" xfId="0" quotePrefix="1" applyNumberFormat="1" applyFont="1" applyFill="1" applyBorder="1"/>
    <xf numFmtId="3" fontId="6" fillId="3" borderId="9" xfId="0" quotePrefix="1" applyNumberFormat="1" applyFont="1" applyFill="1" applyBorder="1"/>
    <xf numFmtId="0" fontId="2" fillId="0" borderId="8" xfId="0" applyFont="1" applyBorder="1"/>
    <xf numFmtId="0" fontId="2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6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6" fillId="3" borderId="12" xfId="0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3" borderId="9" xfId="0" applyNumberFormat="1" applyFont="1" applyFill="1" applyBorder="1"/>
    <xf numFmtId="3" fontId="2" fillId="3" borderId="8" xfId="0" applyNumberFormat="1" applyFont="1" applyFill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10" fillId="0" borderId="9" xfId="0" applyNumberFormat="1" applyFont="1" applyBorder="1"/>
    <xf numFmtId="3" fontId="2" fillId="0" borderId="12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1" xfId="0" applyNumberFormat="1" applyFont="1" applyBorder="1"/>
    <xf numFmtId="3" fontId="2" fillId="0" borderId="8" xfId="0" quotePrefix="1" applyNumberFormat="1" applyFont="1" applyBorder="1"/>
    <xf numFmtId="3" fontId="2" fillId="0" borderId="9" xfId="0" quotePrefix="1" applyNumberFormat="1" applyFont="1" applyBorder="1"/>
    <xf numFmtId="0" fontId="2" fillId="4" borderId="7" xfId="0" quotePrefix="1" applyFont="1" applyFill="1" applyBorder="1"/>
    <xf numFmtId="3" fontId="6" fillId="4" borderId="8" xfId="0" quotePrefix="1" applyNumberFormat="1" applyFont="1" applyFill="1" applyBorder="1"/>
    <xf numFmtId="3" fontId="6" fillId="4" borderId="9" xfId="0" quotePrefix="1" applyNumberFormat="1" applyFont="1" applyFill="1" applyBorder="1"/>
    <xf numFmtId="3" fontId="6" fillId="0" borderId="8" xfId="0" quotePrefix="1" applyNumberFormat="1" applyFont="1" applyFill="1" applyBorder="1"/>
    <xf numFmtId="3" fontId="6" fillId="0" borderId="9" xfId="0" quotePrefix="1" applyNumberFormat="1" applyFont="1" applyFill="1" applyBorder="1"/>
    <xf numFmtId="0" fontId="6" fillId="4" borderId="7" xfId="0" applyFont="1" applyFill="1" applyBorder="1"/>
    <xf numFmtId="3" fontId="2" fillId="4" borderId="11" xfId="0" applyNumberFormat="1" applyFont="1" applyFill="1" applyBorder="1"/>
    <xf numFmtId="3" fontId="2" fillId="4" borderId="9" xfId="0" applyNumberFormat="1" applyFont="1" applyFill="1" applyBorder="1"/>
    <xf numFmtId="3" fontId="2" fillId="4" borderId="12" xfId="0" applyNumberFormat="1" applyFont="1" applyFill="1" applyBorder="1"/>
    <xf numFmtId="0" fontId="6" fillId="3" borderId="13" xfId="0" applyFont="1" applyFill="1" applyBorder="1"/>
    <xf numFmtId="0" fontId="6" fillId="3" borderId="14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7" xfId="0" applyFont="1" applyFill="1" applyBorder="1"/>
    <xf numFmtId="0" fontId="6" fillId="3" borderId="18" xfId="0" applyFont="1" applyFill="1" applyBorder="1"/>
    <xf numFmtId="3" fontId="6" fillId="3" borderId="16" xfId="0" applyNumberFormat="1" applyFont="1" applyFill="1" applyBorder="1"/>
    <xf numFmtId="0" fontId="2" fillId="0" borderId="19" xfId="0" applyFont="1" applyBorder="1"/>
    <xf numFmtId="0" fontId="2" fillId="0" borderId="0" xfId="0" applyFont="1" applyBorder="1"/>
    <xf numFmtId="3" fontId="2" fillId="0" borderId="20" xfId="0" applyNumberFormat="1" applyFont="1" applyBorder="1"/>
    <xf numFmtId="3" fontId="2" fillId="0" borderId="19" xfId="0" applyNumberFormat="1" applyFont="1" applyBorder="1"/>
    <xf numFmtId="0" fontId="6" fillId="5" borderId="0" xfId="0" applyFont="1" applyFill="1" applyBorder="1"/>
    <xf numFmtId="3" fontId="6" fillId="5" borderId="21" xfId="0" applyNumberFormat="1" applyFont="1" applyFill="1" applyBorder="1"/>
    <xf numFmtId="3" fontId="6" fillId="5" borderId="22" xfId="0" applyNumberFormat="1" applyFont="1" applyFill="1" applyBorder="1"/>
    <xf numFmtId="3" fontId="6" fillId="5" borderId="23" xfId="0" applyNumberFormat="1" applyFont="1" applyFill="1" applyBorder="1"/>
    <xf numFmtId="3" fontId="6" fillId="5" borderId="0" xfId="0" applyNumberFormat="1" applyFont="1" applyFill="1" applyBorder="1"/>
    <xf numFmtId="0" fontId="6" fillId="5" borderId="7" xfId="0" applyFont="1" applyFill="1" applyBorder="1"/>
    <xf numFmtId="3" fontId="6" fillId="5" borderId="8" xfId="0" applyNumberFormat="1" applyFont="1" applyFill="1" applyBorder="1"/>
    <xf numFmtId="3" fontId="6" fillId="5" borderId="9" xfId="0" applyNumberFormat="1" applyFont="1" applyFill="1" applyBorder="1"/>
    <xf numFmtId="3" fontId="6" fillId="5" borderId="10" xfId="0" applyNumberFormat="1" applyFont="1" applyFill="1" applyBorder="1"/>
    <xf numFmtId="3" fontId="6" fillId="5" borderId="11" xfId="0" applyNumberFormat="1" applyFont="1" applyFill="1" applyBorder="1"/>
    <xf numFmtId="3" fontId="6" fillId="5" borderId="12" xfId="0" applyNumberFormat="1" applyFont="1" applyFill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3" xfId="0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8" xfId="0" applyFont="1" applyBorder="1"/>
    <xf numFmtId="0" fontId="2" fillId="0" borderId="14" xfId="0" applyFont="1" applyBorder="1"/>
    <xf numFmtId="3" fontId="6" fillId="0" borderId="16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D2" sqref="D2"/>
    </sheetView>
  </sheetViews>
  <sheetFormatPr defaultRowHeight="15" x14ac:dyDescent="0.25"/>
  <cols>
    <col min="1" max="1" width="34.5703125" customWidth="1"/>
    <col min="2" max="7" width="11.28515625" bestFit="1" customWidth="1"/>
    <col min="8" max="13" width="12.42578125" bestFit="1" customWidth="1"/>
    <col min="14" max="14" width="3.140625" style="2" customWidth="1"/>
    <col min="15" max="15" width="48" customWidth="1"/>
    <col min="16" max="21" width="11.28515625" bestFit="1" customWidth="1"/>
    <col min="22" max="26" width="12.42578125" bestFit="1" customWidth="1"/>
    <col min="27" max="27" width="13.28515625" bestFit="1" customWidth="1"/>
  </cols>
  <sheetData>
    <row r="1" spans="1:33" x14ac:dyDescent="0.25">
      <c r="A1" s="1" t="s">
        <v>69</v>
      </c>
      <c r="B1" s="1"/>
      <c r="C1" s="1"/>
    </row>
    <row r="2" spans="1:33" s="3" customFormat="1" x14ac:dyDescent="0.25">
      <c r="N2" s="4"/>
    </row>
    <row r="3" spans="1:33" s="3" customFormat="1" ht="15.75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33" s="3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s="3" customFormat="1" ht="16.5" thickBot="1" x14ac:dyDescent="0.3">
      <c r="A5" s="6" t="s">
        <v>1</v>
      </c>
      <c r="B5" s="6"/>
      <c r="C5" s="6"/>
      <c r="N5" s="4"/>
      <c r="O5" s="6" t="s">
        <v>2</v>
      </c>
      <c r="P5" s="6"/>
      <c r="Q5" s="6"/>
      <c r="AA5" s="7" t="s">
        <v>3</v>
      </c>
    </row>
    <row r="6" spans="1:33" s="3" customFormat="1" ht="45" customHeight="1" x14ac:dyDescent="0.25">
      <c r="A6" s="8" t="s">
        <v>4</v>
      </c>
      <c r="B6" s="9" t="s">
        <v>5</v>
      </c>
      <c r="C6" s="10"/>
      <c r="D6" s="11"/>
      <c r="E6" s="12" t="s">
        <v>6</v>
      </c>
      <c r="F6" s="10"/>
      <c r="G6" s="13"/>
      <c r="H6" s="9" t="s">
        <v>7</v>
      </c>
      <c r="I6" s="10"/>
      <c r="J6" s="11"/>
      <c r="K6" s="12" t="s">
        <v>8</v>
      </c>
      <c r="L6" s="10"/>
      <c r="M6" s="11"/>
      <c r="N6" s="14"/>
      <c r="O6" s="15" t="s">
        <v>9</v>
      </c>
      <c r="P6" s="16" t="s">
        <v>5</v>
      </c>
      <c r="Q6" s="17"/>
      <c r="R6" s="18"/>
      <c r="S6" s="12" t="s">
        <v>6</v>
      </c>
      <c r="T6" s="10"/>
      <c r="U6" s="13"/>
      <c r="V6" s="9" t="s">
        <v>7</v>
      </c>
      <c r="W6" s="10"/>
      <c r="X6" s="11"/>
      <c r="Y6" s="12" t="s">
        <v>8</v>
      </c>
      <c r="Z6" s="10"/>
      <c r="AA6" s="11"/>
    </row>
    <row r="7" spans="1:33" s="3" customFormat="1" ht="42.75" x14ac:dyDescent="0.25">
      <c r="A7" s="19"/>
      <c r="B7" s="20" t="s">
        <v>10</v>
      </c>
      <c r="C7" s="21" t="s">
        <v>11</v>
      </c>
      <c r="D7" s="22" t="s">
        <v>12</v>
      </c>
      <c r="E7" s="23" t="s">
        <v>13</v>
      </c>
      <c r="F7" s="24" t="s">
        <v>14</v>
      </c>
      <c r="G7" s="25" t="s">
        <v>12</v>
      </c>
      <c r="H7" s="26" t="s">
        <v>13</v>
      </c>
      <c r="I7" s="24" t="s">
        <v>15</v>
      </c>
      <c r="J7" s="22" t="s">
        <v>12</v>
      </c>
      <c r="K7" s="27" t="s">
        <v>10</v>
      </c>
      <c r="L7" s="28" t="s">
        <v>11</v>
      </c>
      <c r="M7" s="29" t="s">
        <v>16</v>
      </c>
      <c r="N7" s="14"/>
      <c r="O7" s="30"/>
      <c r="P7" s="20" t="s">
        <v>10</v>
      </c>
      <c r="Q7" s="21" t="s">
        <v>11</v>
      </c>
      <c r="R7" s="22" t="s">
        <v>16</v>
      </c>
      <c r="S7" s="23" t="s">
        <v>10</v>
      </c>
      <c r="T7" s="24" t="s">
        <v>11</v>
      </c>
      <c r="U7" s="25" t="s">
        <v>16</v>
      </c>
      <c r="V7" s="26" t="s">
        <v>10</v>
      </c>
      <c r="W7" s="24" t="s">
        <v>11</v>
      </c>
      <c r="X7" s="22" t="s">
        <v>16</v>
      </c>
      <c r="Y7" s="23" t="s">
        <v>13</v>
      </c>
      <c r="Z7" s="24" t="s">
        <v>11</v>
      </c>
      <c r="AA7" s="31" t="s">
        <v>16</v>
      </c>
    </row>
    <row r="8" spans="1:33" s="3" customFormat="1" x14ac:dyDescent="0.25">
      <c r="A8" s="32" t="s">
        <v>17</v>
      </c>
      <c r="B8" s="33"/>
      <c r="C8" s="34"/>
      <c r="D8" s="35"/>
      <c r="E8" s="36">
        <f t="shared" ref="E8:G8" si="0">E9+E10</f>
        <v>0</v>
      </c>
      <c r="F8" s="37">
        <f t="shared" si="0"/>
        <v>0</v>
      </c>
      <c r="G8" s="38">
        <f t="shared" si="0"/>
        <v>0</v>
      </c>
      <c r="H8" s="39">
        <f>H9+H10</f>
        <v>191771218</v>
      </c>
      <c r="I8" s="37">
        <f>I9+I10</f>
        <v>195418549</v>
      </c>
      <c r="J8" s="40">
        <f>J9+J10</f>
        <v>217865429</v>
      </c>
      <c r="K8" s="36">
        <f>B8+E8+H8</f>
        <v>191771218</v>
      </c>
      <c r="L8" s="37">
        <f t="shared" ref="K8:M12" si="1">C8+F8+I8</f>
        <v>195418549</v>
      </c>
      <c r="M8" s="40">
        <f>D8+G8+J8</f>
        <v>217865429</v>
      </c>
      <c r="N8" s="14"/>
      <c r="O8" s="41" t="s">
        <v>18</v>
      </c>
      <c r="P8" s="42">
        <v>45291158</v>
      </c>
      <c r="Q8" s="43">
        <v>45342996</v>
      </c>
      <c r="R8" s="44">
        <v>45571856</v>
      </c>
      <c r="S8" s="45">
        <v>37751116</v>
      </c>
      <c r="T8" s="46">
        <v>37850753</v>
      </c>
      <c r="U8" s="38">
        <v>41292095</v>
      </c>
      <c r="V8" s="39">
        <v>33233446</v>
      </c>
      <c r="W8" s="37">
        <v>35924343</v>
      </c>
      <c r="X8" s="40">
        <v>46354033</v>
      </c>
      <c r="Y8" s="36">
        <f>P8+S8+V8</f>
        <v>116275720</v>
      </c>
      <c r="Z8" s="37">
        <f>Q8+T8+W8</f>
        <v>119118092</v>
      </c>
      <c r="AA8" s="40">
        <f>R8+U8+X8</f>
        <v>133217984</v>
      </c>
    </row>
    <row r="9" spans="1:33" s="3" customFormat="1" x14ac:dyDescent="0.25">
      <c r="A9" s="47" t="s">
        <v>19</v>
      </c>
      <c r="B9" s="48"/>
      <c r="C9" s="49"/>
      <c r="D9" s="50"/>
      <c r="E9" s="51"/>
      <c r="F9" s="52"/>
      <c r="G9" s="53"/>
      <c r="H9" s="54">
        <v>182594818</v>
      </c>
      <c r="I9" s="52">
        <v>185807147</v>
      </c>
      <c r="J9" s="50">
        <v>194056783</v>
      </c>
      <c r="K9" s="51">
        <f t="shared" si="1"/>
        <v>182594818</v>
      </c>
      <c r="L9" s="52">
        <f t="shared" si="1"/>
        <v>185807147</v>
      </c>
      <c r="M9" s="55">
        <f t="shared" si="1"/>
        <v>194056783</v>
      </c>
      <c r="N9" s="14"/>
      <c r="O9" s="41" t="s">
        <v>20</v>
      </c>
      <c r="P9" s="42">
        <v>9577982</v>
      </c>
      <c r="Q9" s="43">
        <v>9577982</v>
      </c>
      <c r="R9" s="44">
        <v>10427573</v>
      </c>
      <c r="S9" s="45">
        <v>7692407</v>
      </c>
      <c r="T9" s="46">
        <v>7692407</v>
      </c>
      <c r="U9" s="38">
        <v>9180231</v>
      </c>
      <c r="V9" s="39">
        <v>7071760</v>
      </c>
      <c r="W9" s="37">
        <v>7071760</v>
      </c>
      <c r="X9" s="40">
        <v>8841107</v>
      </c>
      <c r="Y9" s="36">
        <f>P9+S9+V9</f>
        <v>24342149</v>
      </c>
      <c r="Z9" s="37">
        <f t="shared" ref="Z9:AA11" si="2">Q9+T9+W9</f>
        <v>24342149</v>
      </c>
      <c r="AA9" s="40">
        <f t="shared" si="2"/>
        <v>28448911</v>
      </c>
    </row>
    <row r="10" spans="1:33" s="3" customFormat="1" x14ac:dyDescent="0.25">
      <c r="A10" s="47" t="s">
        <v>21</v>
      </c>
      <c r="B10" s="48"/>
      <c r="C10" s="49"/>
      <c r="D10" s="50"/>
      <c r="E10" s="51">
        <v>0</v>
      </c>
      <c r="F10" s="52">
        <v>0</v>
      </c>
      <c r="G10" s="53">
        <v>0</v>
      </c>
      <c r="H10" s="54">
        <v>9176400</v>
      </c>
      <c r="I10" s="52">
        <v>9611402</v>
      </c>
      <c r="J10" s="50">
        <v>23808646</v>
      </c>
      <c r="K10" s="51">
        <f t="shared" si="1"/>
        <v>9176400</v>
      </c>
      <c r="L10" s="52">
        <f t="shared" si="1"/>
        <v>9611402</v>
      </c>
      <c r="M10" s="55">
        <f t="shared" si="1"/>
        <v>23808646</v>
      </c>
      <c r="N10" s="14"/>
      <c r="O10" s="41" t="s">
        <v>22</v>
      </c>
      <c r="P10" s="42">
        <v>21503366</v>
      </c>
      <c r="Q10" s="43">
        <v>21610000</v>
      </c>
      <c r="R10" s="44">
        <v>27726364</v>
      </c>
      <c r="S10" s="45">
        <v>11353877</v>
      </c>
      <c r="T10" s="46">
        <v>11353877</v>
      </c>
      <c r="U10" s="38">
        <v>10760878</v>
      </c>
      <c r="V10" s="39">
        <v>44183841</v>
      </c>
      <c r="W10" s="37">
        <v>45935323</v>
      </c>
      <c r="X10" s="40">
        <v>52215951</v>
      </c>
      <c r="Y10" s="36">
        <f>P10+S10+V10</f>
        <v>77041084</v>
      </c>
      <c r="Z10" s="37">
        <f t="shared" si="2"/>
        <v>78899200</v>
      </c>
      <c r="AA10" s="40">
        <f t="shared" si="2"/>
        <v>90703193</v>
      </c>
    </row>
    <row r="11" spans="1:33" s="3" customFormat="1" x14ac:dyDescent="0.25">
      <c r="A11" s="56" t="s">
        <v>23</v>
      </c>
      <c r="B11" s="33"/>
      <c r="C11" s="34"/>
      <c r="D11" s="35"/>
      <c r="E11" s="36">
        <f>E12</f>
        <v>0</v>
      </c>
      <c r="F11" s="37">
        <f>F12</f>
        <v>0</v>
      </c>
      <c r="G11" s="38">
        <f>G12</f>
        <v>0</v>
      </c>
      <c r="H11" s="39">
        <v>29950000</v>
      </c>
      <c r="I11" s="37">
        <v>29950000</v>
      </c>
      <c r="J11" s="40">
        <v>37827995</v>
      </c>
      <c r="K11" s="36">
        <f>B11+E11+H11</f>
        <v>29950000</v>
      </c>
      <c r="L11" s="37">
        <f t="shared" si="1"/>
        <v>29950000</v>
      </c>
      <c r="M11" s="40">
        <f>D11+G11+J11</f>
        <v>37827995</v>
      </c>
      <c r="N11" s="14"/>
      <c r="O11" s="41" t="s">
        <v>24</v>
      </c>
      <c r="P11" s="42"/>
      <c r="Q11" s="43"/>
      <c r="R11" s="44"/>
      <c r="S11" s="45"/>
      <c r="T11" s="46"/>
      <c r="U11" s="38"/>
      <c r="V11" s="39">
        <v>15027000</v>
      </c>
      <c r="W11" s="37">
        <v>15027000</v>
      </c>
      <c r="X11" s="40">
        <v>17265800</v>
      </c>
      <c r="Y11" s="36">
        <f>P11+S11+V11</f>
        <v>15027000</v>
      </c>
      <c r="Z11" s="37">
        <f t="shared" si="2"/>
        <v>15027000</v>
      </c>
      <c r="AA11" s="40">
        <f t="shared" si="2"/>
        <v>17265800</v>
      </c>
      <c r="AB11" s="14"/>
      <c r="AC11" s="57"/>
      <c r="AD11" s="57"/>
      <c r="AE11" s="57"/>
      <c r="AF11" s="57"/>
      <c r="AG11" s="57"/>
    </row>
    <row r="12" spans="1:33" s="3" customFormat="1" x14ac:dyDescent="0.25">
      <c r="A12" s="56" t="s">
        <v>25</v>
      </c>
      <c r="B12" s="58"/>
      <c r="C12" s="59"/>
      <c r="D12" s="50"/>
      <c r="E12" s="51">
        <v>0</v>
      </c>
      <c r="F12" s="52">
        <v>0</v>
      </c>
      <c r="G12" s="53">
        <v>0</v>
      </c>
      <c r="H12" s="54"/>
      <c r="I12" s="52"/>
      <c r="J12" s="50"/>
      <c r="K12" s="51">
        <f t="shared" si="1"/>
        <v>0</v>
      </c>
      <c r="L12" s="52">
        <f t="shared" si="1"/>
        <v>0</v>
      </c>
      <c r="M12" s="55">
        <f t="shared" si="1"/>
        <v>0</v>
      </c>
      <c r="N12" s="14"/>
      <c r="O12" s="60"/>
      <c r="P12" s="61"/>
      <c r="Q12" s="62"/>
      <c r="R12" s="63"/>
      <c r="S12" s="64"/>
      <c r="T12" s="65"/>
      <c r="U12" s="66"/>
      <c r="V12" s="67"/>
      <c r="W12" s="68"/>
      <c r="X12" s="69"/>
      <c r="Y12" s="70"/>
      <c r="Z12" s="71"/>
      <c r="AA12" s="72"/>
      <c r="AB12" s="14"/>
      <c r="AC12" s="57"/>
      <c r="AD12" s="57"/>
      <c r="AE12" s="57"/>
      <c r="AF12" s="57"/>
      <c r="AG12" s="57"/>
    </row>
    <row r="13" spans="1:33" s="3" customFormat="1" x14ac:dyDescent="0.25">
      <c r="A13" s="32" t="s">
        <v>4</v>
      </c>
      <c r="B13" s="39">
        <f>B21+B23+B15+B18+B19+B22+B24</f>
        <v>11513180</v>
      </c>
      <c r="C13" s="37">
        <f>C21+C23+C15+C18+C19+C22+C24</f>
        <v>11613180</v>
      </c>
      <c r="D13" s="40">
        <f>D21+D23+D15+D18+D19+D22+D24</f>
        <v>12639973</v>
      </c>
      <c r="E13" s="36">
        <f>E16+E21+E23+E15+E19</f>
        <v>537000</v>
      </c>
      <c r="F13" s="37">
        <f t="shared" ref="F13:G13" si="3">F16+F21+F23+F15+F19</f>
        <v>537319</v>
      </c>
      <c r="G13" s="38">
        <f t="shared" si="3"/>
        <v>537319</v>
      </c>
      <c r="H13" s="39">
        <f>H14+H15+H16+H18+H17+H19+H23+H21+H20</f>
        <v>22427280</v>
      </c>
      <c r="I13" s="37">
        <f t="shared" ref="I13" si="4">I14+I15+I16+I18+I17+I19+I23+I21+I20</f>
        <v>24081800</v>
      </c>
      <c r="J13" s="40">
        <f>J14+J15+J16+J18+J17+J19+J23+J21+J20</f>
        <v>28028829</v>
      </c>
      <c r="K13" s="36">
        <f>B13+E13+H13</f>
        <v>34477460</v>
      </c>
      <c r="L13" s="37">
        <f>C13+F13+I13</f>
        <v>36232299</v>
      </c>
      <c r="M13" s="40">
        <f>D13+G13+J13</f>
        <v>41206121</v>
      </c>
      <c r="N13" s="14"/>
      <c r="O13" s="73" t="s">
        <v>26</v>
      </c>
      <c r="P13" s="74">
        <v>0</v>
      </c>
      <c r="Q13" s="75">
        <v>0</v>
      </c>
      <c r="R13" s="76">
        <v>0</v>
      </c>
      <c r="S13" s="77">
        <v>0</v>
      </c>
      <c r="T13" s="75">
        <v>0</v>
      </c>
      <c r="U13" s="38">
        <v>0</v>
      </c>
      <c r="V13" s="39">
        <v>1666800</v>
      </c>
      <c r="W13" s="37">
        <v>2047198</v>
      </c>
      <c r="X13" s="40">
        <v>3533341</v>
      </c>
      <c r="Y13" s="36">
        <f>P13+S13+V13</f>
        <v>1666800</v>
      </c>
      <c r="Z13" s="37">
        <f t="shared" ref="Z13" si="5">Q13+T13+W13</f>
        <v>2047198</v>
      </c>
      <c r="AA13" s="40">
        <f>R13+U13+X13</f>
        <v>3533341</v>
      </c>
      <c r="AB13" s="14"/>
      <c r="AC13" s="57"/>
      <c r="AD13" s="57"/>
      <c r="AE13" s="57"/>
      <c r="AF13" s="57"/>
      <c r="AG13" s="57"/>
    </row>
    <row r="14" spans="1:33" s="3" customFormat="1" x14ac:dyDescent="0.25">
      <c r="A14" s="32" t="s">
        <v>27</v>
      </c>
      <c r="B14" s="78"/>
      <c r="C14" s="71"/>
      <c r="D14" s="69"/>
      <c r="E14" s="70"/>
      <c r="F14" s="71"/>
      <c r="G14" s="79"/>
      <c r="H14" s="54">
        <v>0</v>
      </c>
      <c r="I14" s="52">
        <v>0</v>
      </c>
      <c r="J14" s="50">
        <v>0</v>
      </c>
      <c r="K14" s="51">
        <f t="shared" ref="K14:L29" si="6">B14+E14+H14</f>
        <v>0</v>
      </c>
      <c r="L14" s="52">
        <f>C14+F14+I14</f>
        <v>0</v>
      </c>
      <c r="M14" s="50">
        <f t="shared" ref="M14:M19" si="7">D14+G14+J14</f>
        <v>0</v>
      </c>
      <c r="N14" s="14"/>
      <c r="O14" s="80"/>
      <c r="P14" s="81"/>
      <c r="Q14" s="82"/>
      <c r="R14" s="83"/>
      <c r="S14" s="84"/>
      <c r="T14" s="82"/>
      <c r="U14" s="79"/>
      <c r="V14" s="78"/>
      <c r="W14" s="71"/>
      <c r="X14" s="69"/>
      <c r="Y14" s="70"/>
      <c r="Z14" s="71"/>
      <c r="AA14" s="72"/>
      <c r="AB14" s="14"/>
      <c r="AC14" s="57"/>
      <c r="AD14" s="57"/>
      <c r="AE14" s="57"/>
      <c r="AF14" s="57"/>
      <c r="AG14" s="57"/>
    </row>
    <row r="15" spans="1:33" s="3" customFormat="1" x14ac:dyDescent="0.25">
      <c r="A15" s="32" t="s">
        <v>28</v>
      </c>
      <c r="B15" s="54">
        <v>5078094</v>
      </c>
      <c r="C15" s="52">
        <v>5078094</v>
      </c>
      <c r="D15" s="50">
        <v>5336803</v>
      </c>
      <c r="E15" s="51">
        <v>150000</v>
      </c>
      <c r="F15" s="52">
        <v>150000</v>
      </c>
      <c r="G15" s="53">
        <v>150000</v>
      </c>
      <c r="H15" s="54">
        <v>2500000</v>
      </c>
      <c r="I15" s="52">
        <v>3159525</v>
      </c>
      <c r="J15" s="50">
        <v>2054791</v>
      </c>
      <c r="K15" s="51">
        <f t="shared" si="6"/>
        <v>7728094</v>
      </c>
      <c r="L15" s="52">
        <f t="shared" si="6"/>
        <v>8387619</v>
      </c>
      <c r="M15" s="50">
        <f t="shared" si="7"/>
        <v>7541594</v>
      </c>
      <c r="N15" s="14"/>
      <c r="O15" s="73" t="s">
        <v>29</v>
      </c>
      <c r="P15" s="74"/>
      <c r="Q15" s="75"/>
      <c r="R15" s="76"/>
      <c r="S15" s="77"/>
      <c r="T15" s="75"/>
      <c r="U15" s="38"/>
      <c r="V15" s="39">
        <v>0</v>
      </c>
      <c r="W15" s="37">
        <v>0</v>
      </c>
      <c r="X15" s="40">
        <v>48162</v>
      </c>
      <c r="Y15" s="36"/>
      <c r="Z15" s="37"/>
      <c r="AA15" s="40">
        <f>R15+U15+X15</f>
        <v>48162</v>
      </c>
      <c r="AB15" s="14"/>
      <c r="AC15" s="57"/>
      <c r="AD15" s="57"/>
      <c r="AE15" s="57"/>
      <c r="AF15" s="57"/>
      <c r="AG15" s="57"/>
    </row>
    <row r="16" spans="1:33" s="3" customFormat="1" x14ac:dyDescent="0.25">
      <c r="A16" s="85" t="s">
        <v>30</v>
      </c>
      <c r="B16" s="86"/>
      <c r="C16" s="87"/>
      <c r="D16" s="50"/>
      <c r="E16" s="51">
        <v>350000</v>
      </c>
      <c r="F16" s="52">
        <v>350000</v>
      </c>
      <c r="G16" s="53">
        <v>350000</v>
      </c>
      <c r="H16" s="54">
        <v>30000</v>
      </c>
      <c r="I16" s="52">
        <v>1024995</v>
      </c>
      <c r="J16" s="50">
        <v>6212025</v>
      </c>
      <c r="K16" s="51">
        <f t="shared" si="6"/>
        <v>380000</v>
      </c>
      <c r="L16" s="52">
        <f t="shared" si="6"/>
        <v>1374995</v>
      </c>
      <c r="M16" s="50">
        <f t="shared" si="7"/>
        <v>6562025</v>
      </c>
      <c r="N16" s="14"/>
      <c r="O16" s="73" t="s">
        <v>31</v>
      </c>
      <c r="P16" s="74"/>
      <c r="Q16" s="75"/>
      <c r="R16" s="76"/>
      <c r="S16" s="77"/>
      <c r="T16" s="75"/>
      <c r="U16" s="38"/>
      <c r="V16" s="39">
        <v>3417000</v>
      </c>
      <c r="W16" s="37">
        <v>3417000</v>
      </c>
      <c r="X16" s="40">
        <v>3560655</v>
      </c>
      <c r="Y16" s="36">
        <f>P16+S16+V16</f>
        <v>3417000</v>
      </c>
      <c r="Z16" s="37">
        <f t="shared" ref="Z16:AA17" si="8">Q16+T16+W16</f>
        <v>3417000</v>
      </c>
      <c r="AA16" s="40">
        <f t="shared" si="8"/>
        <v>3560655</v>
      </c>
      <c r="AB16" s="14"/>
      <c r="AC16" s="57"/>
      <c r="AD16" s="57"/>
      <c r="AE16" s="57"/>
      <c r="AF16" s="57"/>
      <c r="AG16" s="57"/>
    </row>
    <row r="17" spans="1:33" s="3" customFormat="1" x14ac:dyDescent="0.25">
      <c r="A17" s="85" t="s">
        <v>32</v>
      </c>
      <c r="B17" s="86"/>
      <c r="C17" s="87"/>
      <c r="D17" s="50"/>
      <c r="E17" s="51"/>
      <c r="F17" s="52"/>
      <c r="G17" s="53"/>
      <c r="H17" s="54">
        <v>9402000</v>
      </c>
      <c r="I17" s="52">
        <v>9402000</v>
      </c>
      <c r="J17" s="50">
        <v>9130980</v>
      </c>
      <c r="K17" s="51">
        <f t="shared" si="6"/>
        <v>9402000</v>
      </c>
      <c r="L17" s="52">
        <f t="shared" si="6"/>
        <v>9402000</v>
      </c>
      <c r="M17" s="50">
        <f t="shared" si="7"/>
        <v>9130980</v>
      </c>
      <c r="N17" s="14"/>
      <c r="O17" s="73" t="s">
        <v>33</v>
      </c>
      <c r="P17" s="74"/>
      <c r="Q17" s="75"/>
      <c r="R17" s="76"/>
      <c r="S17" s="77"/>
      <c r="T17" s="75"/>
      <c r="U17" s="38"/>
      <c r="V17" s="39">
        <v>14140022</v>
      </c>
      <c r="W17" s="37">
        <v>170252666</v>
      </c>
      <c r="X17" s="40">
        <v>94875180</v>
      </c>
      <c r="Y17" s="36">
        <f>P17+S17+V17</f>
        <v>14140022</v>
      </c>
      <c r="Z17" s="37">
        <f t="shared" si="8"/>
        <v>170252666</v>
      </c>
      <c r="AA17" s="40">
        <f t="shared" si="8"/>
        <v>94875180</v>
      </c>
      <c r="AB17" s="14"/>
      <c r="AC17" s="57"/>
      <c r="AD17" s="57"/>
      <c r="AE17" s="57"/>
      <c r="AF17" s="57"/>
      <c r="AG17" s="57"/>
    </row>
    <row r="18" spans="1:33" s="3" customFormat="1" x14ac:dyDescent="0.25">
      <c r="A18" s="85" t="s">
        <v>34</v>
      </c>
      <c r="B18" s="88">
        <v>4000000</v>
      </c>
      <c r="C18" s="89">
        <v>4000000</v>
      </c>
      <c r="D18" s="50">
        <v>4000000</v>
      </c>
      <c r="E18" s="51"/>
      <c r="F18" s="52"/>
      <c r="G18" s="53"/>
      <c r="H18" s="54">
        <v>2000000</v>
      </c>
      <c r="I18" s="52">
        <v>2000000</v>
      </c>
      <c r="J18" s="50">
        <v>2715024</v>
      </c>
      <c r="K18" s="51">
        <f t="shared" si="6"/>
        <v>6000000</v>
      </c>
      <c r="L18" s="52">
        <f t="shared" si="6"/>
        <v>6000000</v>
      </c>
      <c r="M18" s="50">
        <f t="shared" si="7"/>
        <v>6715024</v>
      </c>
      <c r="N18" s="14"/>
      <c r="O18" s="80"/>
      <c r="P18" s="90"/>
      <c r="Q18" s="91"/>
      <c r="R18" s="92"/>
      <c r="S18" s="93"/>
      <c r="T18" s="91"/>
      <c r="U18" s="53"/>
      <c r="V18" s="54"/>
      <c r="W18" s="52"/>
      <c r="X18" s="50"/>
      <c r="Y18" s="51"/>
      <c r="Z18" s="52"/>
      <c r="AA18" s="55"/>
      <c r="AB18" s="14"/>
      <c r="AC18" s="57"/>
      <c r="AD18" s="57"/>
      <c r="AE18" s="57"/>
      <c r="AF18" s="57"/>
      <c r="AG18" s="57"/>
    </row>
    <row r="19" spans="1:33" s="3" customFormat="1" x14ac:dyDescent="0.25">
      <c r="A19" s="85" t="s">
        <v>35</v>
      </c>
      <c r="B19" s="88">
        <v>2433086</v>
      </c>
      <c r="C19" s="89">
        <v>2433086</v>
      </c>
      <c r="D19" s="50">
        <v>2718937</v>
      </c>
      <c r="E19" s="51">
        <v>0</v>
      </c>
      <c r="F19" s="52">
        <v>319</v>
      </c>
      <c r="G19" s="53">
        <v>319</v>
      </c>
      <c r="H19" s="54">
        <v>3290000</v>
      </c>
      <c r="I19" s="52">
        <v>3290000</v>
      </c>
      <c r="J19" s="50">
        <v>3350981</v>
      </c>
      <c r="K19" s="51">
        <f t="shared" si="6"/>
        <v>5723086</v>
      </c>
      <c r="L19" s="52">
        <f>C19+F19+I19</f>
        <v>5723405</v>
      </c>
      <c r="M19" s="50">
        <f t="shared" si="7"/>
        <v>6070237</v>
      </c>
      <c r="N19" s="14"/>
      <c r="O19" s="80"/>
      <c r="P19" s="90"/>
      <c r="Q19" s="91"/>
      <c r="R19" s="92"/>
      <c r="S19" s="93"/>
      <c r="T19" s="91"/>
      <c r="U19" s="53"/>
      <c r="V19" s="54"/>
      <c r="W19" s="52"/>
      <c r="X19" s="50"/>
      <c r="Y19" s="51"/>
      <c r="Z19" s="52"/>
      <c r="AA19" s="55"/>
      <c r="AB19" s="14"/>
      <c r="AC19" s="57"/>
      <c r="AD19" s="57"/>
      <c r="AE19" s="57"/>
      <c r="AF19" s="57"/>
      <c r="AG19" s="57"/>
    </row>
    <row r="20" spans="1:33" s="3" customFormat="1" x14ac:dyDescent="0.25">
      <c r="A20" s="85" t="s">
        <v>36</v>
      </c>
      <c r="B20" s="88"/>
      <c r="C20" s="89"/>
      <c r="D20" s="50"/>
      <c r="E20" s="51"/>
      <c r="F20" s="52"/>
      <c r="G20" s="53"/>
      <c r="H20" s="54">
        <v>4705280</v>
      </c>
      <c r="I20" s="52">
        <v>4705280</v>
      </c>
      <c r="J20" s="50">
        <v>4469000</v>
      </c>
      <c r="K20" s="51">
        <f>B20+E20+H20</f>
        <v>4705280</v>
      </c>
      <c r="L20" s="52">
        <f t="shared" ref="L20:M30" si="9">C20+F20+I20</f>
        <v>4705280</v>
      </c>
      <c r="M20" s="50">
        <f t="shared" si="9"/>
        <v>4469000</v>
      </c>
      <c r="N20" s="14"/>
      <c r="O20" s="80"/>
      <c r="P20" s="90"/>
      <c r="Q20" s="91"/>
      <c r="R20" s="92"/>
      <c r="S20" s="93"/>
      <c r="T20" s="91"/>
      <c r="U20" s="53"/>
      <c r="V20" s="54"/>
      <c r="W20" s="52"/>
      <c r="X20" s="50"/>
      <c r="Y20" s="51"/>
      <c r="Z20" s="52"/>
      <c r="AA20" s="55"/>
      <c r="AB20" s="14"/>
      <c r="AC20" s="57"/>
      <c r="AD20" s="57"/>
      <c r="AE20" s="57"/>
      <c r="AF20" s="57"/>
      <c r="AG20" s="57"/>
    </row>
    <row r="21" spans="1:33" s="3" customFormat="1" x14ac:dyDescent="0.25">
      <c r="A21" s="85" t="s">
        <v>37</v>
      </c>
      <c r="B21" s="88">
        <v>2000</v>
      </c>
      <c r="C21" s="89">
        <v>2000</v>
      </c>
      <c r="D21" s="50">
        <v>2000</v>
      </c>
      <c r="E21" s="51">
        <v>5000</v>
      </c>
      <c r="F21" s="52">
        <v>5000</v>
      </c>
      <c r="G21" s="53">
        <v>5000</v>
      </c>
      <c r="H21" s="54">
        <v>500000</v>
      </c>
      <c r="I21" s="52">
        <v>500000</v>
      </c>
      <c r="J21" s="50">
        <v>12358</v>
      </c>
      <c r="K21" s="51">
        <f t="shared" si="6"/>
        <v>507000</v>
      </c>
      <c r="L21" s="52">
        <f t="shared" si="9"/>
        <v>507000</v>
      </c>
      <c r="M21" s="50">
        <f t="shared" si="9"/>
        <v>19358</v>
      </c>
      <c r="N21" s="14"/>
      <c r="O21" s="80"/>
      <c r="P21" s="90"/>
      <c r="Q21" s="91"/>
      <c r="R21" s="92"/>
      <c r="S21" s="93"/>
      <c r="T21" s="91"/>
      <c r="U21" s="53"/>
      <c r="V21" s="54"/>
      <c r="W21" s="52"/>
      <c r="X21" s="50"/>
      <c r="Y21" s="51"/>
      <c r="Z21" s="52"/>
      <c r="AA21" s="55"/>
      <c r="AB21" s="14"/>
      <c r="AC21" s="57"/>
      <c r="AD21" s="57"/>
      <c r="AE21" s="57"/>
      <c r="AF21" s="57"/>
      <c r="AG21" s="57"/>
    </row>
    <row r="22" spans="1:33" s="3" customFormat="1" x14ac:dyDescent="0.25">
      <c r="A22" s="56" t="s">
        <v>38</v>
      </c>
      <c r="B22" s="88">
        <v>0</v>
      </c>
      <c r="C22" s="89">
        <v>0</v>
      </c>
      <c r="D22" s="50">
        <v>105029</v>
      </c>
      <c r="E22" s="51"/>
      <c r="F22" s="52"/>
      <c r="G22" s="53"/>
      <c r="H22" s="54">
        <v>0</v>
      </c>
      <c r="I22" s="52">
        <v>0</v>
      </c>
      <c r="J22" s="50">
        <v>0</v>
      </c>
      <c r="K22" s="51">
        <f t="shared" si="6"/>
        <v>0</v>
      </c>
      <c r="L22" s="52">
        <f t="shared" si="9"/>
        <v>0</v>
      </c>
      <c r="M22" s="50">
        <f t="shared" si="9"/>
        <v>105029</v>
      </c>
      <c r="N22" s="14"/>
      <c r="O22" s="80"/>
      <c r="P22" s="90"/>
      <c r="Q22" s="91"/>
      <c r="R22" s="92"/>
      <c r="S22" s="93"/>
      <c r="T22" s="91"/>
      <c r="U22" s="53"/>
      <c r="V22" s="54"/>
      <c r="W22" s="52"/>
      <c r="X22" s="50"/>
      <c r="Y22" s="51"/>
      <c r="Z22" s="52"/>
      <c r="AA22" s="55"/>
      <c r="AB22" s="14"/>
      <c r="AC22" s="57"/>
      <c r="AD22" s="57"/>
      <c r="AE22" s="57"/>
      <c r="AF22" s="57"/>
      <c r="AG22" s="57"/>
    </row>
    <row r="23" spans="1:33" s="3" customFormat="1" x14ac:dyDescent="0.25">
      <c r="A23" s="56" t="s">
        <v>39</v>
      </c>
      <c r="B23" s="88">
        <v>0</v>
      </c>
      <c r="C23" s="89">
        <v>0</v>
      </c>
      <c r="D23" s="50">
        <v>377204</v>
      </c>
      <c r="E23" s="51">
        <v>32000</v>
      </c>
      <c r="F23" s="52">
        <v>32000</v>
      </c>
      <c r="G23" s="53">
        <v>32000</v>
      </c>
      <c r="H23" s="54">
        <v>0</v>
      </c>
      <c r="I23" s="52">
        <v>0</v>
      </c>
      <c r="J23" s="50">
        <v>83670</v>
      </c>
      <c r="K23" s="51">
        <f t="shared" si="6"/>
        <v>32000</v>
      </c>
      <c r="L23" s="52">
        <f t="shared" si="9"/>
        <v>32000</v>
      </c>
      <c r="M23" s="50">
        <f t="shared" si="9"/>
        <v>492874</v>
      </c>
      <c r="N23" s="14"/>
      <c r="O23" s="80"/>
      <c r="P23" s="90"/>
      <c r="Q23" s="91"/>
      <c r="R23" s="92"/>
      <c r="S23" s="93"/>
      <c r="T23" s="91"/>
      <c r="U23" s="53"/>
      <c r="V23" s="54"/>
      <c r="W23" s="52"/>
      <c r="X23" s="50"/>
      <c r="Y23" s="51"/>
      <c r="Z23" s="52"/>
      <c r="AA23" s="55"/>
      <c r="AB23" s="14"/>
      <c r="AC23" s="57"/>
      <c r="AD23" s="57"/>
      <c r="AE23" s="57"/>
      <c r="AF23" s="57"/>
      <c r="AG23" s="57"/>
    </row>
    <row r="24" spans="1:33" s="3" customFormat="1" x14ac:dyDescent="0.25">
      <c r="A24" s="94" t="s">
        <v>40</v>
      </c>
      <c r="B24" s="95">
        <v>0</v>
      </c>
      <c r="C24" s="37">
        <v>100000</v>
      </c>
      <c r="D24" s="40">
        <v>100000</v>
      </c>
      <c r="E24" s="36"/>
      <c r="F24" s="37"/>
      <c r="G24" s="38"/>
      <c r="H24" s="39">
        <v>0</v>
      </c>
      <c r="I24" s="37">
        <v>0</v>
      </c>
      <c r="J24" s="40">
        <v>2625398</v>
      </c>
      <c r="K24" s="36">
        <f t="shared" si="6"/>
        <v>0</v>
      </c>
      <c r="L24" s="37">
        <f t="shared" si="9"/>
        <v>100000</v>
      </c>
      <c r="M24" s="40">
        <f>G24+J24</f>
        <v>2625398</v>
      </c>
      <c r="N24" s="14"/>
      <c r="O24" s="80"/>
      <c r="P24" s="90"/>
      <c r="Q24" s="91"/>
      <c r="R24" s="92"/>
      <c r="S24" s="93"/>
      <c r="T24" s="91"/>
      <c r="U24" s="53"/>
      <c r="V24" s="54"/>
      <c r="W24" s="52"/>
      <c r="X24" s="50"/>
      <c r="Y24" s="51"/>
      <c r="Z24" s="52"/>
      <c r="AA24" s="55"/>
      <c r="AB24" s="14"/>
      <c r="AC24" s="57"/>
      <c r="AD24" s="57"/>
      <c r="AE24" s="57"/>
      <c r="AF24" s="57"/>
      <c r="AG24" s="57"/>
    </row>
    <row r="25" spans="1:33" s="3" customFormat="1" x14ac:dyDescent="0.25">
      <c r="A25" s="96" t="s">
        <v>41</v>
      </c>
      <c r="B25" s="97">
        <f>B28+B29</f>
        <v>66091226</v>
      </c>
      <c r="C25" s="98">
        <f>C28+C29</f>
        <v>66149698</v>
      </c>
      <c r="D25" s="99">
        <f>D28+D29</f>
        <v>72150398</v>
      </c>
      <c r="E25" s="100">
        <f>SUM(E26:E29)</f>
        <v>56311200</v>
      </c>
      <c r="F25" s="98">
        <f>SUM(F26:F29)</f>
        <v>56410518</v>
      </c>
      <c r="G25" s="101">
        <f>SUM(G26:G29)</f>
        <v>60746685</v>
      </c>
      <c r="H25" s="97">
        <f>SUM(H26:H29)</f>
        <v>58286958</v>
      </c>
      <c r="I25" s="98">
        <f t="shared" ref="I25" si="10">SUM(I26:I29)</f>
        <v>61609069</v>
      </c>
      <c r="J25" s="99">
        <f>SUM(J26:J29)</f>
        <v>74331026</v>
      </c>
      <c r="K25" s="100">
        <f>B25+E25+H25</f>
        <v>180689384</v>
      </c>
      <c r="L25" s="98">
        <f t="shared" si="9"/>
        <v>184169285</v>
      </c>
      <c r="M25" s="99">
        <f>D25+G25+J25</f>
        <v>207228109</v>
      </c>
      <c r="N25" s="14"/>
      <c r="O25" s="102" t="s">
        <v>42</v>
      </c>
      <c r="P25" s="103"/>
      <c r="Q25" s="104"/>
      <c r="R25" s="105"/>
      <c r="S25" s="106"/>
      <c r="T25" s="107"/>
      <c r="U25" s="108"/>
      <c r="V25" s="97">
        <f>V28+V29</f>
        <v>124870298</v>
      </c>
      <c r="W25" s="98">
        <f>W28+W29+W27</f>
        <v>133184485</v>
      </c>
      <c r="X25" s="99">
        <f>X28+X29+X27</f>
        <v>146236162</v>
      </c>
      <c r="Y25" s="100">
        <f>P25+S25+V25</f>
        <v>124870298</v>
      </c>
      <c r="Z25" s="98">
        <f t="shared" ref="Z25" si="11">Q25+T25+W25</f>
        <v>133184485</v>
      </c>
      <c r="AA25" s="99">
        <f>R25+U25+X25</f>
        <v>146236162</v>
      </c>
      <c r="AB25" s="14"/>
      <c r="AC25" s="57"/>
      <c r="AD25" s="57"/>
      <c r="AE25" s="57"/>
      <c r="AF25" s="57"/>
      <c r="AG25" s="57"/>
    </row>
    <row r="26" spans="1:33" s="3" customFormat="1" x14ac:dyDescent="0.25">
      <c r="A26" s="85" t="s">
        <v>43</v>
      </c>
      <c r="B26" s="88"/>
      <c r="C26" s="89"/>
      <c r="D26" s="50"/>
      <c r="E26" s="51"/>
      <c r="F26" s="52"/>
      <c r="G26" s="53"/>
      <c r="H26" s="54">
        <v>0</v>
      </c>
      <c r="I26" s="52">
        <v>3314187</v>
      </c>
      <c r="J26" s="50">
        <v>13036144</v>
      </c>
      <c r="K26" s="51">
        <f t="shared" si="6"/>
        <v>0</v>
      </c>
      <c r="L26" s="52">
        <f t="shared" si="9"/>
        <v>3314187</v>
      </c>
      <c r="M26" s="50">
        <f t="shared" si="9"/>
        <v>13036144</v>
      </c>
      <c r="N26" s="14"/>
      <c r="O26" s="109" t="s">
        <v>44</v>
      </c>
      <c r="P26" s="110"/>
      <c r="Q26" s="111"/>
      <c r="R26" s="92"/>
      <c r="S26" s="93"/>
      <c r="T26" s="91"/>
      <c r="U26" s="53"/>
      <c r="V26" s="54"/>
      <c r="W26" s="52"/>
      <c r="X26" s="50"/>
      <c r="Y26" s="51"/>
      <c r="Z26" s="52"/>
      <c r="AA26" s="55"/>
      <c r="AB26" s="14"/>
      <c r="AC26" s="57"/>
      <c r="AD26" s="57"/>
      <c r="AE26" s="57"/>
      <c r="AF26" s="57"/>
      <c r="AG26" s="57"/>
    </row>
    <row r="27" spans="1:33" s="3" customFormat="1" x14ac:dyDescent="0.25">
      <c r="A27" s="85" t="s">
        <v>45</v>
      </c>
      <c r="B27" s="88"/>
      <c r="C27" s="89"/>
      <c r="D27" s="112"/>
      <c r="E27" s="113"/>
      <c r="F27" s="114"/>
      <c r="G27" s="53"/>
      <c r="H27" s="54">
        <v>0</v>
      </c>
      <c r="I27" s="52">
        <v>0</v>
      </c>
      <c r="J27" s="50">
        <v>3000000</v>
      </c>
      <c r="K27" s="51">
        <f t="shared" si="6"/>
        <v>0</v>
      </c>
      <c r="L27" s="52">
        <f t="shared" si="9"/>
        <v>0</v>
      </c>
      <c r="M27" s="50">
        <f t="shared" si="9"/>
        <v>3000000</v>
      </c>
      <c r="N27" s="14"/>
      <c r="O27" s="109" t="s">
        <v>46</v>
      </c>
      <c r="P27" s="110"/>
      <c r="Q27" s="111"/>
      <c r="R27" s="92"/>
      <c r="S27" s="93"/>
      <c r="T27" s="91"/>
      <c r="U27" s="53"/>
      <c r="V27" s="54">
        <v>0</v>
      </c>
      <c r="W27" s="52">
        <v>5000000</v>
      </c>
      <c r="X27" s="50">
        <v>5000000</v>
      </c>
      <c r="Y27" s="51">
        <f>P27+S27+V27</f>
        <v>0</v>
      </c>
      <c r="Z27" s="52">
        <f t="shared" ref="Z27:AA29" si="12">Q27+T27+W27</f>
        <v>5000000</v>
      </c>
      <c r="AA27" s="50">
        <f t="shared" si="12"/>
        <v>5000000</v>
      </c>
      <c r="AB27" s="14"/>
      <c r="AC27" s="57"/>
      <c r="AD27" s="57"/>
      <c r="AE27" s="57"/>
      <c r="AF27" s="57"/>
      <c r="AG27" s="57"/>
    </row>
    <row r="28" spans="1:33" s="3" customFormat="1" x14ac:dyDescent="0.25">
      <c r="A28" s="85" t="s">
        <v>47</v>
      </c>
      <c r="B28" s="88">
        <v>1150000</v>
      </c>
      <c r="C28" s="89">
        <v>1208472</v>
      </c>
      <c r="D28" s="50">
        <v>1208472</v>
      </c>
      <c r="E28" s="51">
        <v>3000000</v>
      </c>
      <c r="F28" s="52">
        <v>3099318</v>
      </c>
      <c r="G28" s="53">
        <v>3099318</v>
      </c>
      <c r="H28" s="54">
        <v>58286958</v>
      </c>
      <c r="I28" s="52">
        <v>58294882</v>
      </c>
      <c r="J28" s="50">
        <v>58294882</v>
      </c>
      <c r="K28" s="51">
        <f>B28+E28+H28</f>
        <v>62436958</v>
      </c>
      <c r="L28" s="52">
        <f>C28+F28+I28</f>
        <v>62602672</v>
      </c>
      <c r="M28" s="50">
        <f>D28+G28+J28</f>
        <v>62602672</v>
      </c>
      <c r="N28" s="14"/>
      <c r="O28" s="109" t="s">
        <v>48</v>
      </c>
      <c r="P28" s="110"/>
      <c r="Q28" s="111"/>
      <c r="R28" s="92"/>
      <c r="S28" s="93"/>
      <c r="T28" s="91"/>
      <c r="U28" s="53"/>
      <c r="V28" s="54">
        <v>118252426</v>
      </c>
      <c r="W28" s="52">
        <v>118252426</v>
      </c>
      <c r="X28" s="50">
        <v>128589293</v>
      </c>
      <c r="Y28" s="51">
        <f>P28+S28+V28</f>
        <v>118252426</v>
      </c>
      <c r="Z28" s="52">
        <f t="shared" si="12"/>
        <v>118252426</v>
      </c>
      <c r="AA28" s="50">
        <f t="shared" si="12"/>
        <v>128589293</v>
      </c>
      <c r="AB28" s="14"/>
      <c r="AC28" s="57"/>
      <c r="AD28" s="57"/>
      <c r="AE28" s="57"/>
      <c r="AF28" s="57"/>
      <c r="AG28" s="57"/>
    </row>
    <row r="29" spans="1:33" s="3" customFormat="1" x14ac:dyDescent="0.25">
      <c r="A29" s="85" t="s">
        <v>48</v>
      </c>
      <c r="B29" s="88">
        <v>64941226</v>
      </c>
      <c r="C29" s="89">
        <v>64941226</v>
      </c>
      <c r="D29" s="115">
        <v>70941926</v>
      </c>
      <c r="E29" s="116">
        <v>53311200</v>
      </c>
      <c r="F29" s="117">
        <v>53311200</v>
      </c>
      <c r="G29" s="53">
        <v>57647367</v>
      </c>
      <c r="H29" s="54"/>
      <c r="I29" s="52"/>
      <c r="J29" s="50"/>
      <c r="K29" s="51">
        <f t="shared" si="6"/>
        <v>118252426</v>
      </c>
      <c r="L29" s="52">
        <f t="shared" si="9"/>
        <v>118252426</v>
      </c>
      <c r="M29" s="50">
        <f>D29+G29+J29</f>
        <v>128589293</v>
      </c>
      <c r="N29" s="14"/>
      <c r="O29" s="109" t="s">
        <v>49</v>
      </c>
      <c r="P29" s="110"/>
      <c r="Q29" s="111"/>
      <c r="R29" s="92"/>
      <c r="S29" s="93"/>
      <c r="T29" s="91"/>
      <c r="U29" s="53"/>
      <c r="V29" s="54">
        <v>6617872</v>
      </c>
      <c r="W29" s="52">
        <v>9932059</v>
      </c>
      <c r="X29" s="50">
        <v>12646869</v>
      </c>
      <c r="Y29" s="51">
        <f>P29+S29+V29</f>
        <v>6617872</v>
      </c>
      <c r="Z29" s="52">
        <f t="shared" si="12"/>
        <v>9932059</v>
      </c>
      <c r="AA29" s="50">
        <f t="shared" si="12"/>
        <v>12646869</v>
      </c>
    </row>
    <row r="30" spans="1:33" s="3" customFormat="1" x14ac:dyDescent="0.25">
      <c r="A30" s="96" t="s">
        <v>50</v>
      </c>
      <c r="B30" s="97">
        <f>B13+B25</f>
        <v>77604406</v>
      </c>
      <c r="C30" s="98">
        <f>C13+C25</f>
        <v>77762878</v>
      </c>
      <c r="D30" s="99">
        <f>D13+D25</f>
        <v>84790371</v>
      </c>
      <c r="E30" s="100">
        <f>E8+E13+E25+E11</f>
        <v>56848200</v>
      </c>
      <c r="F30" s="98">
        <f>F8+F13+F25+F11</f>
        <v>56947837</v>
      </c>
      <c r="G30" s="101">
        <f>G8+G13+G25+G11</f>
        <v>61284004</v>
      </c>
      <c r="H30" s="97">
        <f>H8+H11+H13+H24+H25</f>
        <v>302435456</v>
      </c>
      <c r="I30" s="98">
        <f t="shared" ref="I30" si="13">I8+I11+I13+I24+I25</f>
        <v>311059418</v>
      </c>
      <c r="J30" s="99">
        <f>J8+J11+J13+J24+J25</f>
        <v>360678677</v>
      </c>
      <c r="K30" s="100">
        <f>B30+E30+H30</f>
        <v>436888062</v>
      </c>
      <c r="L30" s="98">
        <f t="shared" si="9"/>
        <v>445770133</v>
      </c>
      <c r="M30" s="99">
        <f t="shared" si="9"/>
        <v>506753052</v>
      </c>
      <c r="N30" s="14"/>
      <c r="O30" s="118" t="s">
        <v>51</v>
      </c>
      <c r="P30" s="119">
        <f t="shared" ref="P30:U30" si="14">SUM(P8:P29)</f>
        <v>76372506</v>
      </c>
      <c r="Q30" s="120">
        <f t="shared" si="14"/>
        <v>76530978</v>
      </c>
      <c r="R30" s="99">
        <f t="shared" si="14"/>
        <v>83725793</v>
      </c>
      <c r="S30" s="100">
        <f t="shared" si="14"/>
        <v>56797400</v>
      </c>
      <c r="T30" s="98">
        <f t="shared" si="14"/>
        <v>56897037</v>
      </c>
      <c r="U30" s="101">
        <f t="shared" si="14"/>
        <v>61233204</v>
      </c>
      <c r="V30" s="97">
        <f>V8+V9+V10+V11+V13+V16+V17+V25+V15</f>
        <v>243610167</v>
      </c>
      <c r="W30" s="98">
        <f>W8+W9+W10+W11+W13+W16+W17+W25+W15</f>
        <v>412859775</v>
      </c>
      <c r="X30" s="99">
        <f>X8+X9+X10+X11+X13+X16+X17+X25+X15</f>
        <v>372930391</v>
      </c>
      <c r="Y30" s="100">
        <f>Y8+Y9+Y10+Y11+Y13+Y16+Y17+Y25</f>
        <v>376780073</v>
      </c>
      <c r="Z30" s="98">
        <f t="shared" ref="Z30" si="15">Z8+Z9+Z10+Z11+Z13+Z16+Z17+Z25</f>
        <v>546287790</v>
      </c>
      <c r="AA30" s="99">
        <f>AA8+AA9+AA10+AA11+AA13+AA16+AA17+AA25+AA15</f>
        <v>517889388</v>
      </c>
    </row>
    <row r="31" spans="1:33" s="3" customFormat="1" x14ac:dyDescent="0.25">
      <c r="A31" s="32"/>
      <c r="B31" s="121"/>
      <c r="C31" s="122"/>
      <c r="D31" s="123"/>
      <c r="E31" s="124"/>
      <c r="F31" s="125"/>
      <c r="G31" s="126"/>
      <c r="H31" s="121"/>
      <c r="I31" s="122"/>
      <c r="J31" s="127"/>
      <c r="K31" s="128"/>
      <c r="L31" s="122"/>
      <c r="M31" s="127"/>
      <c r="N31" s="4"/>
      <c r="O31" s="80"/>
      <c r="P31" s="54"/>
      <c r="Q31" s="52"/>
      <c r="R31" s="50"/>
      <c r="S31" s="51"/>
      <c r="T31" s="52"/>
      <c r="U31" s="53"/>
      <c r="V31" s="54"/>
      <c r="W31" s="52"/>
      <c r="X31" s="50"/>
      <c r="Y31" s="51"/>
      <c r="Z31" s="52"/>
      <c r="AA31" s="50"/>
    </row>
    <row r="32" spans="1:33" s="3" customFormat="1" x14ac:dyDescent="0.25">
      <c r="A32" s="96" t="s">
        <v>52</v>
      </c>
      <c r="B32" s="129">
        <f>B33+B34+B35</f>
        <v>0</v>
      </c>
      <c r="C32" s="130">
        <f t="shared" ref="C32:H32" si="16">C33+C34+C35</f>
        <v>0</v>
      </c>
      <c r="D32" s="131">
        <f t="shared" si="16"/>
        <v>0</v>
      </c>
      <c r="E32" s="132">
        <f t="shared" si="16"/>
        <v>0</v>
      </c>
      <c r="F32" s="130">
        <f t="shared" si="16"/>
        <v>0</v>
      </c>
      <c r="G32" s="133">
        <f t="shared" si="16"/>
        <v>0</v>
      </c>
      <c r="H32" s="129">
        <f t="shared" si="16"/>
        <v>12200000</v>
      </c>
      <c r="I32" s="98">
        <f>I33+I34+I35</f>
        <v>172825646</v>
      </c>
      <c r="J32" s="131">
        <f t="shared" ref="J32" si="17">J33+J34+J35</f>
        <v>238552960</v>
      </c>
      <c r="K32" s="100">
        <f>K33+K34+K35</f>
        <v>12200000</v>
      </c>
      <c r="L32" s="130">
        <f t="shared" ref="L32" si="18">L33+L34+L35</f>
        <v>172825646</v>
      </c>
      <c r="M32" s="99">
        <f>M33+M34+M35</f>
        <v>238552960</v>
      </c>
      <c r="N32" s="4"/>
      <c r="O32" s="96" t="s">
        <v>53</v>
      </c>
      <c r="P32" s="129"/>
      <c r="Q32" s="130"/>
      <c r="R32" s="134"/>
      <c r="S32" s="135"/>
      <c r="T32" s="136"/>
      <c r="U32" s="108"/>
      <c r="V32" s="137"/>
      <c r="W32" s="136"/>
      <c r="X32" s="134"/>
      <c r="Y32" s="135"/>
      <c r="Z32" s="136"/>
      <c r="AA32" s="134"/>
    </row>
    <row r="33" spans="1:27" s="3" customFormat="1" x14ac:dyDescent="0.25">
      <c r="A33" s="32" t="s">
        <v>54</v>
      </c>
      <c r="B33" s="121"/>
      <c r="C33" s="122"/>
      <c r="D33" s="138"/>
      <c r="E33" s="139"/>
      <c r="F33" s="140"/>
      <c r="G33" s="141"/>
      <c r="H33" s="142">
        <v>0</v>
      </c>
      <c r="I33" s="143">
        <v>160625646</v>
      </c>
      <c r="J33" s="55">
        <v>227952960</v>
      </c>
      <c r="K33" s="144">
        <f>B33+E33+H33</f>
        <v>0</v>
      </c>
      <c r="L33" s="143">
        <f>C33+F33+I33</f>
        <v>160625646</v>
      </c>
      <c r="M33" s="55">
        <f>D33+G33+J33</f>
        <v>227952960</v>
      </c>
      <c r="N33" s="4"/>
      <c r="O33" s="94" t="s">
        <v>55</v>
      </c>
      <c r="P33" s="39">
        <v>723900</v>
      </c>
      <c r="Q33" s="37">
        <v>723900</v>
      </c>
      <c r="R33" s="40">
        <v>556578</v>
      </c>
      <c r="S33" s="36">
        <v>50800</v>
      </c>
      <c r="T33" s="37">
        <v>50800</v>
      </c>
      <c r="U33" s="38">
        <v>50800</v>
      </c>
      <c r="V33" s="39">
        <v>29530865</v>
      </c>
      <c r="W33" s="37">
        <v>38322597</v>
      </c>
      <c r="X33" s="40">
        <v>41326390</v>
      </c>
      <c r="Y33" s="36">
        <f>P33+S33+V33</f>
        <v>30305565</v>
      </c>
      <c r="Z33" s="37">
        <f t="shared" ref="Z33:AA39" si="19">Q33+T33+W33</f>
        <v>39097297</v>
      </c>
      <c r="AA33" s="40">
        <f t="shared" si="19"/>
        <v>41933768</v>
      </c>
    </row>
    <row r="34" spans="1:27" s="3" customFormat="1" x14ac:dyDescent="0.25">
      <c r="A34" s="32" t="s">
        <v>52</v>
      </c>
      <c r="B34" s="121"/>
      <c r="C34" s="122"/>
      <c r="D34" s="55"/>
      <c r="E34" s="144"/>
      <c r="F34" s="143"/>
      <c r="G34" s="141"/>
      <c r="H34" s="142">
        <v>5000000</v>
      </c>
      <c r="I34" s="143">
        <v>5000000</v>
      </c>
      <c r="J34" s="50">
        <v>8600000</v>
      </c>
      <c r="K34" s="144">
        <f t="shared" ref="K34:M39" si="20">B34+E34+H34</f>
        <v>5000000</v>
      </c>
      <c r="L34" s="143">
        <f t="shared" si="20"/>
        <v>5000000</v>
      </c>
      <c r="M34" s="55">
        <f t="shared" si="20"/>
        <v>8600000</v>
      </c>
      <c r="N34" s="4"/>
      <c r="O34" s="47" t="s">
        <v>56</v>
      </c>
      <c r="P34" s="145"/>
      <c r="Q34" s="146"/>
      <c r="R34" s="50"/>
      <c r="S34" s="51"/>
      <c r="T34" s="52"/>
      <c r="U34" s="141"/>
      <c r="V34" s="142"/>
      <c r="W34" s="143"/>
      <c r="X34" s="55"/>
      <c r="Y34" s="144"/>
      <c r="Z34" s="143"/>
      <c r="AA34" s="55">
        <f t="shared" si="19"/>
        <v>0</v>
      </c>
    </row>
    <row r="35" spans="1:27" s="3" customFormat="1" x14ac:dyDescent="0.25">
      <c r="A35" s="32" t="s">
        <v>57</v>
      </c>
      <c r="B35" s="121"/>
      <c r="C35" s="122"/>
      <c r="D35" s="55"/>
      <c r="E35" s="144"/>
      <c r="F35" s="143"/>
      <c r="G35" s="141"/>
      <c r="H35" s="142">
        <v>7200000</v>
      </c>
      <c r="I35" s="143">
        <v>7200000</v>
      </c>
      <c r="J35" s="50">
        <v>2000000</v>
      </c>
      <c r="K35" s="144">
        <f t="shared" si="20"/>
        <v>7200000</v>
      </c>
      <c r="L35" s="143">
        <f t="shared" si="20"/>
        <v>7200000</v>
      </c>
      <c r="M35" s="55">
        <f t="shared" si="20"/>
        <v>2000000</v>
      </c>
      <c r="N35" s="4"/>
      <c r="O35" s="147" t="s">
        <v>58</v>
      </c>
      <c r="P35" s="148">
        <v>508000</v>
      </c>
      <c r="Q35" s="149">
        <v>508000</v>
      </c>
      <c r="R35" s="40">
        <v>508000</v>
      </c>
      <c r="S35" s="36"/>
      <c r="T35" s="37"/>
      <c r="U35" s="38"/>
      <c r="V35" s="39">
        <v>41494424</v>
      </c>
      <c r="W35" s="37">
        <v>32702692</v>
      </c>
      <c r="X35" s="40">
        <v>184974856</v>
      </c>
      <c r="Y35" s="36">
        <f>P35+S35+V35</f>
        <v>42002424</v>
      </c>
      <c r="Z35" s="37">
        <f t="shared" ref="Z35" si="21">Q35+T35+W35</f>
        <v>33210692</v>
      </c>
      <c r="AA35" s="40">
        <f t="shared" si="19"/>
        <v>185482856</v>
      </c>
    </row>
    <row r="36" spans="1:27" s="3" customFormat="1" x14ac:dyDescent="0.25">
      <c r="A36" s="96" t="s">
        <v>59</v>
      </c>
      <c r="B36" s="129">
        <v>0</v>
      </c>
      <c r="C36" s="130">
        <v>0</v>
      </c>
      <c r="D36" s="99">
        <v>0</v>
      </c>
      <c r="E36" s="100">
        <v>0</v>
      </c>
      <c r="F36" s="98">
        <v>0</v>
      </c>
      <c r="G36" s="101">
        <v>0</v>
      </c>
      <c r="H36" s="97">
        <v>0</v>
      </c>
      <c r="I36" s="98">
        <v>0</v>
      </c>
      <c r="J36" s="99">
        <v>0</v>
      </c>
      <c r="K36" s="100">
        <v>0</v>
      </c>
      <c r="L36" s="98">
        <v>0</v>
      </c>
      <c r="M36" s="99">
        <v>0</v>
      </c>
      <c r="N36" s="4"/>
      <c r="O36" s="85" t="s">
        <v>56</v>
      </c>
      <c r="P36" s="88"/>
      <c r="Q36" s="89"/>
      <c r="R36" s="50"/>
      <c r="S36" s="51"/>
      <c r="T36" s="52"/>
      <c r="U36" s="141"/>
      <c r="V36" s="142">
        <v>0</v>
      </c>
      <c r="W36" s="143">
        <v>0</v>
      </c>
      <c r="X36" s="55">
        <v>152227164</v>
      </c>
      <c r="Y36" s="144"/>
      <c r="Z36" s="143"/>
      <c r="AA36" s="55">
        <f t="shared" si="19"/>
        <v>152227164</v>
      </c>
    </row>
    <row r="37" spans="1:27" s="3" customFormat="1" x14ac:dyDescent="0.25">
      <c r="A37" s="47"/>
      <c r="B37" s="48"/>
      <c r="C37" s="49"/>
      <c r="D37" s="55"/>
      <c r="E37" s="144"/>
      <c r="F37" s="143"/>
      <c r="G37" s="141"/>
      <c r="H37" s="142"/>
      <c r="I37" s="143"/>
      <c r="J37" s="50"/>
      <c r="K37" s="51"/>
      <c r="L37" s="52"/>
      <c r="M37" s="55">
        <f t="shared" si="20"/>
        <v>0</v>
      </c>
      <c r="N37" s="4"/>
      <c r="O37" s="85" t="s">
        <v>60</v>
      </c>
      <c r="P37" s="150"/>
      <c r="Q37" s="151"/>
      <c r="R37" s="69"/>
      <c r="S37" s="70"/>
      <c r="T37" s="71"/>
      <c r="U37" s="79"/>
      <c r="V37" s="78">
        <v>0</v>
      </c>
      <c r="W37" s="71">
        <v>0</v>
      </c>
      <c r="X37" s="69">
        <v>0</v>
      </c>
      <c r="Y37" s="70">
        <f>P37+S37+V37</f>
        <v>0</v>
      </c>
      <c r="Z37" s="71">
        <f t="shared" ref="Z37" si="22">Q37+T37+W37</f>
        <v>0</v>
      </c>
      <c r="AA37" s="69">
        <f t="shared" si="19"/>
        <v>0</v>
      </c>
    </row>
    <row r="38" spans="1:27" s="3" customFormat="1" x14ac:dyDescent="0.25">
      <c r="A38" s="85"/>
      <c r="B38" s="86"/>
      <c r="C38" s="87"/>
      <c r="D38" s="55"/>
      <c r="E38" s="144"/>
      <c r="F38" s="143"/>
      <c r="G38" s="141"/>
      <c r="H38" s="142"/>
      <c r="I38" s="143"/>
      <c r="J38" s="50"/>
      <c r="K38" s="51"/>
      <c r="L38" s="52"/>
      <c r="M38" s="55">
        <f t="shared" si="20"/>
        <v>0</v>
      </c>
      <c r="N38" s="4"/>
      <c r="O38" s="85" t="s">
        <v>61</v>
      </c>
      <c r="P38" s="150"/>
      <c r="Q38" s="151"/>
      <c r="R38" s="69"/>
      <c r="S38" s="70"/>
      <c r="T38" s="71"/>
      <c r="U38" s="79"/>
      <c r="V38" s="78"/>
      <c r="W38" s="71"/>
      <c r="X38" s="69"/>
      <c r="Y38" s="51"/>
      <c r="Z38" s="52"/>
      <c r="AA38" s="55">
        <f t="shared" si="19"/>
        <v>0</v>
      </c>
    </row>
    <row r="39" spans="1:27" s="3" customFormat="1" x14ac:dyDescent="0.25">
      <c r="A39" s="85"/>
      <c r="B39" s="86"/>
      <c r="C39" s="87"/>
      <c r="D39" s="55"/>
      <c r="E39" s="144"/>
      <c r="F39" s="143"/>
      <c r="G39" s="141"/>
      <c r="H39" s="142"/>
      <c r="I39" s="143"/>
      <c r="J39" s="50"/>
      <c r="K39" s="51"/>
      <c r="L39" s="52"/>
      <c r="M39" s="55">
        <f t="shared" si="20"/>
        <v>0</v>
      </c>
      <c r="N39" s="4"/>
      <c r="O39" s="152" t="s">
        <v>59</v>
      </c>
      <c r="P39" s="39"/>
      <c r="Q39" s="37"/>
      <c r="R39" s="35"/>
      <c r="S39" s="153"/>
      <c r="T39" s="154"/>
      <c r="U39" s="155"/>
      <c r="V39" s="39">
        <v>0</v>
      </c>
      <c r="W39" s="37">
        <v>0</v>
      </c>
      <c r="X39" s="40">
        <v>0</v>
      </c>
      <c r="Y39" s="36">
        <f>P39+S39+V39</f>
        <v>0</v>
      </c>
      <c r="Z39" s="37">
        <f t="shared" ref="Z39" si="23">Q39+T39+W39</f>
        <v>0</v>
      </c>
      <c r="AA39" s="40">
        <f t="shared" si="19"/>
        <v>0</v>
      </c>
    </row>
    <row r="40" spans="1:27" s="3" customFormat="1" ht="15.75" thickBot="1" x14ac:dyDescent="0.3">
      <c r="A40" s="156" t="s">
        <v>62</v>
      </c>
      <c r="B40" s="157">
        <f>B32+B36</f>
        <v>0</v>
      </c>
      <c r="C40" s="158">
        <f t="shared" ref="C40:L40" si="24">C32+C36</f>
        <v>0</v>
      </c>
      <c r="D40" s="159">
        <f t="shared" si="24"/>
        <v>0</v>
      </c>
      <c r="E40" s="160">
        <f t="shared" si="24"/>
        <v>0</v>
      </c>
      <c r="F40" s="158">
        <f t="shared" si="24"/>
        <v>0</v>
      </c>
      <c r="G40" s="161">
        <f t="shared" si="24"/>
        <v>0</v>
      </c>
      <c r="H40" s="157">
        <f t="shared" si="24"/>
        <v>12200000</v>
      </c>
      <c r="I40" s="158">
        <f t="shared" si="24"/>
        <v>172825646</v>
      </c>
      <c r="J40" s="159">
        <f t="shared" si="24"/>
        <v>238552960</v>
      </c>
      <c r="K40" s="160">
        <f t="shared" si="24"/>
        <v>12200000</v>
      </c>
      <c r="L40" s="158">
        <f t="shared" si="24"/>
        <v>172825646</v>
      </c>
      <c r="M40" s="162">
        <f>M32+M36</f>
        <v>238552960</v>
      </c>
      <c r="N40" s="4"/>
      <c r="O40" s="96" t="s">
        <v>63</v>
      </c>
      <c r="P40" s="97">
        <f>SUM(P32:P39)</f>
        <v>1231900</v>
      </c>
      <c r="Q40" s="98">
        <f>SUM(Q32:Q39)</f>
        <v>1231900</v>
      </c>
      <c r="R40" s="99">
        <f>SUM(R32:R39)</f>
        <v>1064578</v>
      </c>
      <c r="S40" s="100">
        <f t="shared" ref="S40:T40" si="25">SUM(S32:S39)</f>
        <v>50800</v>
      </c>
      <c r="T40" s="98">
        <f t="shared" si="25"/>
        <v>50800</v>
      </c>
      <c r="U40" s="101">
        <f>SUM(U32:U39)</f>
        <v>50800</v>
      </c>
      <c r="V40" s="97">
        <f>SUM(V33:V39)</f>
        <v>71025289</v>
      </c>
      <c r="W40" s="98">
        <f>SUM(W33:W39)</f>
        <v>71025289</v>
      </c>
      <c r="X40" s="99">
        <f>X33+X35</f>
        <v>226301246</v>
      </c>
      <c r="Y40" s="100">
        <f>Y33+Y35+Y37+Y39</f>
        <v>72307989</v>
      </c>
      <c r="Z40" s="98">
        <f t="shared" ref="Z40:AA40" si="26">Z33+Z35+Z37+Z39</f>
        <v>72307989</v>
      </c>
      <c r="AA40" s="99">
        <f t="shared" si="26"/>
        <v>227416624</v>
      </c>
    </row>
    <row r="41" spans="1:27" s="3" customFormat="1" x14ac:dyDescent="0.25">
      <c r="A41" s="163"/>
      <c r="B41" s="163"/>
      <c r="C41" s="164"/>
      <c r="D41" s="165"/>
      <c r="E41" s="14"/>
      <c r="F41" s="14"/>
      <c r="G41" s="14"/>
      <c r="H41" s="166"/>
      <c r="I41" s="14"/>
      <c r="J41" s="165"/>
      <c r="K41" s="14"/>
      <c r="L41" s="14"/>
      <c r="M41" s="165"/>
      <c r="N41" s="4"/>
      <c r="O41" s="32"/>
      <c r="P41" s="142"/>
      <c r="Q41" s="143"/>
      <c r="R41" s="55"/>
      <c r="S41" s="128"/>
      <c r="T41" s="122"/>
      <c r="U41" s="126"/>
      <c r="V41" s="121"/>
      <c r="W41" s="122"/>
      <c r="X41" s="127"/>
      <c r="Y41" s="128"/>
      <c r="Z41" s="122"/>
      <c r="AA41" s="127"/>
    </row>
    <row r="42" spans="1:27" s="3" customFormat="1" ht="15.75" thickBot="1" x14ac:dyDescent="0.3">
      <c r="A42" s="167" t="s">
        <v>64</v>
      </c>
      <c r="B42" s="168">
        <f t="shared" ref="B42:C42" si="27">B30+B40</f>
        <v>77604406</v>
      </c>
      <c r="C42" s="169">
        <f t="shared" si="27"/>
        <v>77762878</v>
      </c>
      <c r="D42" s="170">
        <f>D30+D40</f>
        <v>84790371</v>
      </c>
      <c r="E42" s="171">
        <f>E30+E40</f>
        <v>56848200</v>
      </c>
      <c r="F42" s="171">
        <f t="shared" ref="F42" si="28">F30+F40</f>
        <v>56947837</v>
      </c>
      <c r="G42" s="171">
        <f>G30+G40</f>
        <v>61284004</v>
      </c>
      <c r="H42" s="168">
        <f>H30+H40</f>
        <v>314635456</v>
      </c>
      <c r="I42" s="169">
        <f>I30+I40</f>
        <v>483885064</v>
      </c>
      <c r="J42" s="170">
        <f>J30+J40</f>
        <v>599231637</v>
      </c>
      <c r="K42" s="171">
        <f t="shared" ref="K42:L42" si="29">K30+K40</f>
        <v>449088062</v>
      </c>
      <c r="L42" s="171">
        <f t="shared" si="29"/>
        <v>618595779</v>
      </c>
      <c r="M42" s="171">
        <f>M30+M40</f>
        <v>745306012</v>
      </c>
      <c r="N42" s="4"/>
      <c r="O42" s="172" t="s">
        <v>65</v>
      </c>
      <c r="P42" s="173">
        <f>P30+P40</f>
        <v>77604406</v>
      </c>
      <c r="Q42" s="174">
        <f>Q30+Q40</f>
        <v>77762878</v>
      </c>
      <c r="R42" s="175">
        <f>R30+R40</f>
        <v>84790371</v>
      </c>
      <c r="S42" s="176">
        <f t="shared" ref="S42:Z42" si="30">S30+S40</f>
        <v>56848200</v>
      </c>
      <c r="T42" s="174">
        <f t="shared" si="30"/>
        <v>56947837</v>
      </c>
      <c r="U42" s="177">
        <f t="shared" si="30"/>
        <v>61284004</v>
      </c>
      <c r="V42" s="173">
        <f t="shared" si="30"/>
        <v>314635456</v>
      </c>
      <c r="W42" s="174">
        <f>W30+W40</f>
        <v>483885064</v>
      </c>
      <c r="X42" s="175">
        <f>X30+X40</f>
        <v>599231637</v>
      </c>
      <c r="Y42" s="176">
        <f>Y30+Y40</f>
        <v>449088062</v>
      </c>
      <c r="Z42" s="174">
        <f t="shared" si="30"/>
        <v>618595779</v>
      </c>
      <c r="AA42" s="175">
        <f>R42+U42+X42</f>
        <v>745306012</v>
      </c>
    </row>
    <row r="43" spans="1:27" s="3" customFormat="1" x14ac:dyDescent="0.25">
      <c r="M43" s="4"/>
      <c r="N43" s="4"/>
      <c r="O43" s="178" t="s">
        <v>66</v>
      </c>
      <c r="P43" s="179"/>
      <c r="Q43" s="180"/>
      <c r="R43" s="127"/>
      <c r="S43" s="128"/>
      <c r="T43" s="122"/>
      <c r="U43" s="126"/>
      <c r="V43" s="121"/>
      <c r="W43" s="122"/>
      <c r="X43" s="127"/>
      <c r="Y43" s="128"/>
      <c r="Z43" s="122"/>
      <c r="AA43" s="72">
        <f>M40-AA40</f>
        <v>11136336</v>
      </c>
    </row>
    <row r="44" spans="1:27" s="3" customFormat="1" x14ac:dyDescent="0.25">
      <c r="N44" s="4"/>
      <c r="O44" s="178" t="s">
        <v>67</v>
      </c>
      <c r="P44" s="179"/>
      <c r="Q44" s="180"/>
      <c r="R44" s="127"/>
      <c r="S44" s="128"/>
      <c r="T44" s="122"/>
      <c r="U44" s="126"/>
      <c r="V44" s="121"/>
      <c r="W44" s="122"/>
      <c r="X44" s="127"/>
      <c r="Y44" s="128"/>
      <c r="Z44" s="122"/>
      <c r="AA44" s="72">
        <f>M30-AA30</f>
        <v>-11136336</v>
      </c>
    </row>
    <row r="45" spans="1:27" s="3" customFormat="1" ht="15.75" thickBot="1" x14ac:dyDescent="0.3">
      <c r="N45" s="4"/>
      <c r="O45" s="181" t="s">
        <v>68</v>
      </c>
      <c r="P45" s="182"/>
      <c r="Q45" s="183"/>
      <c r="R45" s="184"/>
      <c r="S45" s="185"/>
      <c r="T45" s="186"/>
      <c r="U45" s="187"/>
      <c r="V45" s="188"/>
      <c r="W45" s="186"/>
      <c r="X45" s="184"/>
      <c r="Y45" s="185"/>
      <c r="Z45" s="186"/>
      <c r="AA45" s="189">
        <v>0</v>
      </c>
    </row>
    <row r="46" spans="1:27" s="3" customFormat="1" x14ac:dyDescent="0.25">
      <c r="N46" s="4"/>
    </row>
    <row r="47" spans="1:27" s="3" customFormat="1" x14ac:dyDescent="0.25">
      <c r="N47" s="4"/>
    </row>
    <row r="48" spans="1:27" s="3" customFormat="1" x14ac:dyDescent="0.25">
      <c r="N48" s="4"/>
    </row>
  </sheetData>
  <mergeCells count="11">
    <mergeCell ref="Y6:AA6"/>
    <mergeCell ref="A3:AA4"/>
    <mergeCell ref="A6:A7"/>
    <mergeCell ref="B6:D6"/>
    <mergeCell ref="E6:G6"/>
    <mergeCell ref="H6:J6"/>
    <mergeCell ref="K6:M6"/>
    <mergeCell ref="O6:O7"/>
    <mergeCell ref="P6:R6"/>
    <mergeCell ref="S6:U6"/>
    <mergeCell ref="V6:X6"/>
  </mergeCells>
  <pageMargins left="0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2018-05-31T11:20:52Z</dcterms:created>
  <dcterms:modified xsi:type="dcterms:W3CDTF">2018-05-31T11:22:00Z</dcterms:modified>
</cp:coreProperties>
</file>