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1.sz.mell  " sheetId="1" r:id="rId1"/>
    <sheet name="2. sz. mell  " sheetId="2" r:id="rId2"/>
    <sheet name="3. sz. mell." sheetId="3" r:id="rId3"/>
    <sheet name="4. sz. mell." sheetId="4" r:id="rId4"/>
  </sheets>
  <definedNames>
    <definedName name="_xlfn.IFERROR" hidden="1">#NAME?</definedName>
    <definedName name="_xlnm.Print_Area" localSheetId="0">'1.sz.mell  '!$A$1:$E$25</definedName>
    <definedName name="_xlnm.Print_Area" localSheetId="2">'3. sz. mell.'!$A$1:$C$154</definedName>
    <definedName name="_xlnm.Print_Area" localSheetId="3">'4. sz. mell.'!$A$1:$E$157</definedName>
  </definedNames>
  <calcPr fullCalcOnLoad="1"/>
</workbook>
</file>

<file path=xl/sharedStrings.xml><?xml version="1.0" encoding="utf-8"?>
<sst xmlns="http://schemas.openxmlformats.org/spreadsheetml/2006/main" count="736" uniqueCount="336">
  <si>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</si>
  <si>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</si>
  <si>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</si>
  <si>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</si>
  <si>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</si>
  <si>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</si>
  <si>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</si>
  <si>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</si>
  <si>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</si>
  <si>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</si>
  <si>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</si>
  <si>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</si>
  <si>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</si>
  <si>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</si>
  <si>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</si>
  <si>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</si>
  <si>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</si>
  <si>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</si>
  <si>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</si>
  <si>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</si>
  <si>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</si>
  <si>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</si>
  <si>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</si>
  <si>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</si>
  <si>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</si>
  <si>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</si>
  <si>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</si>
  <si>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</si>
  <si>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</si>
  <si>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</si>
  <si>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</si>
  <si>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</si>
  <si>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</si>
  <si>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</si>
  <si>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</si>
  <si>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</si>
  <si>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</si>
  <si>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</si>
  <si>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</si>
  <si>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</si>
  <si>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</si>
  <si>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</si>
  <si>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</si>
  <si>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</si>
  <si>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</si>
  <si>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</si>
  <si>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</si>
  <si>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</si>
  <si>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</si>
  <si>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</si>
  <si>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</si>
  <si>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</si>
  <si>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</si>
  <si>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</si>
  <si>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</si>
  <si>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</si>
  <si>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</si>
  <si>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</si>
  <si>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</si>
  <si>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</si>
  <si>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</si>
  <si>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</si>
  <si>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</si>
  <si>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</si>
  <si>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</si>
  <si>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</si>
  <si>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</si>
  <si>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</si>
  <si>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</si>
  <si>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</si>
  <si>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</si>
  <si>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</si>
  <si>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</si>
  <si>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</si>
  <si>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</si>
  <si>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</si>
  <si>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</si>
  <si>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</si>
  <si>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</si>
  <si>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</si>
  <si>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</si>
  <si>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</si>
  <si>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</si>
  <si>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</si>
  <si>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</si>
  <si>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</si>
  <si>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</si>
  <si>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</si>
  <si>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</si>
  <si>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</si>
  <si>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</si>
  <si>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</si>
  <si>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</si>
  <si>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</si>
  <si>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</si>
  <si>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</si>
  <si>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</si>
  <si>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</si>
  <si>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</si>
  <si>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</si>
  <si>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II. Felhalmozási célú bevételek és kiadások mérlege
</t>
  </si>
  <si>
    <t xml:space="preserve"> </t>
  </si>
  <si>
    <t>Bevételi jogcím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</si>
  <si>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</si>
  <si>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</si>
  <si>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</si>
  <si>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</si>
  <si>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</si>
  <si>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</si>
  <si>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</si>
  <si>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</si>
  <si>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</si>
  <si>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</si>
  <si>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</si>
  <si>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</si>
  <si>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</si>
  <si>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</si>
  <si>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</si>
  <si>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</si>
  <si>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</si>
  <si>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</si>
  <si>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</si>
  <si>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</si>
  <si>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</si>
  <si>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</si>
  <si>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</si>
  <si>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</si>
  <si>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</si>
  <si>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</si>
  <si>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</si>
  <si>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</si>
  <si>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</si>
  <si>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</si>
  <si>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</si>
  <si>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</si>
  <si>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</si>
  <si>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</si>
  <si>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</si>
  <si>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</si>
  <si>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</si>
  <si>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</si>
  <si>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</si>
  <si>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</si>
  <si>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</si>
  <si>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</si>
  <si>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</si>
  <si>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</si>
  <si>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</si>
  <si>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</si>
  <si>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</si>
  <si>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</si>
  <si>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</si>
  <si>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</si>
  <si>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</si>
  <si>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</si>
  <si>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</si>
  <si>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</si>
  <si>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</si>
  <si>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</si>
  <si>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</si>
  <si>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</si>
  <si>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</si>
  <si>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</si>
  <si>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</si>
  <si>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</si>
  <si>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</si>
  <si>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</si>
  <si>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</si>
  <si>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</si>
  <si>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</si>
  <si>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</si>
  <si>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</si>
  <si>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</si>
  <si>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</si>
  <si>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</si>
  <si>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</si>
  <si>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</si>
  <si>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</si>
  <si>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</si>
  <si>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</si>
  <si>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</si>
  <si>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</si>
  <si>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</si>
  <si>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</si>
  <si>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</si>
  <si>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</si>
  <si>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</si>
  <si>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</si>
  <si>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</si>
  <si>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</si>
  <si>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</si>
  <si>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</si>
  <si>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</si>
  <si>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</si>
  <si>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</si>
  <si>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</si>
  <si>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</si>
  <si>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</si>
  <si>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</si>
  <si>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</si>
  <si>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Kiadási jogcímek</t>
  </si>
  <si>
    <t>Sorszám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</si>
  <si>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</si>
  <si>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</si>
  <si>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</si>
  <si>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</si>
  <si>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</si>
  <si>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</si>
  <si>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</si>
  <si>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</si>
  <si>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</si>
  <si>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</si>
  <si>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</si>
  <si>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</si>
  <si>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</si>
  <si>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</si>
  <si>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</si>
  <si>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</si>
  <si>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</si>
  <si>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</si>
  <si>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</si>
  <si>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</si>
  <si>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</si>
  <si>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</si>
  <si>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</si>
  <si>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</si>
  <si>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</si>
  <si>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</si>
  <si>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</si>
  <si>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</si>
  <si>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</si>
  <si>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</si>
  <si>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</si>
  <si>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</si>
  <si>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</si>
  <si>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</si>
  <si>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</si>
  <si>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</si>
  <si>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</si>
  <si>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</si>
  <si>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</si>
  <si>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</si>
  <si>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</si>
  <si>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</si>
  <si>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</si>
  <si>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</si>
  <si>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</si>
  <si>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</si>
  <si>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</si>
  <si>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</si>
  <si>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</si>
  <si>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</si>
  <si>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</si>
  <si>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</si>
  <si>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</si>
  <si>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</si>
  <si>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</si>
  <si>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</si>
  <si>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</si>
  <si>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</si>
  <si>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</si>
  <si>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</si>
  <si>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</si>
  <si>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</si>
  <si>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</si>
  <si>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</si>
  <si>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</si>
  <si>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</si>
  <si>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</si>
  <si>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</si>
  <si>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</si>
  <si>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</si>
  <si>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</si>
  <si>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</si>
  <si>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</si>
  <si>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</si>
  <si>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</si>
  <si>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</si>
  <si>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</si>
  <si>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</si>
  <si>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</si>
  <si>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</si>
  <si>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</si>
  <si>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</si>
  <si>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</si>
  <si>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</si>
  <si>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</si>
  <si>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</si>
  <si>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</si>
  <si>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</si>
  <si>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</si>
  <si>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</si>
  <si>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</si>
  <si>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</si>
  <si>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</si>
  <si>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</si>
  <si>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</si>
  <si>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</si>
  <si>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</si>
  <si>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</si>
  <si>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</si>
  <si>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</si>
  <si>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</si>
  <si>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</si>
  <si>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</si>
  <si>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</si>
  <si>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</si>
  <si>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</si>
  <si>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</si>
  <si>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</si>
  <si>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</si>
  <si>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</si>
  <si>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</si>
  <si>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</si>
  <si>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</si>
  <si>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</si>
  <si>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</si>
  <si>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</si>
  <si>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</si>
  <si>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</si>
  <si>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</si>
  <si>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</si>
  <si>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</si>
  <si>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</si>
  <si>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</si>
  <si>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</si>
  <si>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</si>
  <si>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</si>
  <si>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 xml:space="preserve">    Rövid lejáratú  hitelek, kölcsönök felvétele</t>
  </si>
  <si>
    <t>6.2</t>
  </si>
  <si>
    <t>2019. évi előirányzat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</si>
  <si>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</si>
  <si>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</si>
  <si>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</si>
  <si>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Hiány külső finanszírozásának bevételei (15.+…+19. )</t>
  </si>
  <si>
    <t>Feladat meg-nevezése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</si>
</sst>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 CE"/>
      <family val="1"/>
    </font>
    <font>
      <sz val="11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>
      <alignment/>
      <protection/>
    </xf>
    <xf numFmtId="0" fontId="2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2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2" xfId="0" applyNumberFormat="1" applyFont="1" applyFill="1" applyBorder="1" applyAlignment="1" applyProtection="1">
      <alignment horizontal="center" vertical="center" wrapText="1"/>
      <protection/>
    </xf>
    <xf numFmtId="172" fontId="22" fillId="0" borderId="13" xfId="0" applyNumberFormat="1" applyFont="1" applyFill="1" applyBorder="1" applyAlignment="1" applyProtection="1">
      <alignment horizontal="center" vertical="center" wrapText="1"/>
      <protection/>
    </xf>
    <xf numFmtId="172" fontId="22" fillId="0" borderId="14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8" xfId="0" applyNumberFormat="1" applyFill="1" applyBorder="1" applyAlignment="1" applyProtection="1">
      <alignment horizontal="left" vertical="center" wrapText="1" indent="1"/>
      <protection/>
    </xf>
    <xf numFmtId="172" fontId="20" fillId="0" borderId="0" xfId="0" applyNumberFormat="1" applyFont="1" applyFill="1" applyAlignment="1" applyProtection="1">
      <alignment horizontal="left" vertical="center" wrapText="1"/>
      <protection/>
    </xf>
    <xf numFmtId="172" fontId="21" fillId="0" borderId="0" xfId="0" applyNumberFormat="1" applyFont="1" applyFill="1" applyAlignment="1" applyProtection="1">
      <alignment horizontal="right" vertical="center"/>
      <protection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172" fontId="0" fillId="0" borderId="27" xfId="0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9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27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172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57" applyFont="1" applyFill="1" applyProtection="1">
      <alignment/>
      <protection/>
    </xf>
    <xf numFmtId="0" fontId="32" fillId="0" borderId="0" xfId="57" applyFont="1" applyFill="1" applyAlignment="1" applyProtection="1">
      <alignment horizontal="right" vertical="center"/>
      <protection/>
    </xf>
    <xf numFmtId="49" fontId="32" fillId="0" borderId="0" xfId="57" applyNumberFormat="1" applyFont="1" applyFill="1" applyAlignment="1" applyProtection="1">
      <alignment horizontal="center" vertical="center"/>
      <protection/>
    </xf>
    <xf numFmtId="172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9" fillId="0" borderId="10" xfId="57" applyFont="1" applyFill="1" applyBorder="1" applyAlignment="1" applyProtection="1">
      <alignment vertical="center" wrapText="1"/>
      <protection/>
    </xf>
    <xf numFmtId="0" fontId="29" fillId="0" borderId="30" xfId="57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 applyProtection="1">
      <alignment horizontal="right" vertical="center"/>
      <protection/>
    </xf>
    <xf numFmtId="172" fontId="29" fillId="0" borderId="0" xfId="0" applyNumberFormat="1" applyFont="1" applyBorder="1" applyAlignment="1" applyProtection="1" quotePrefix="1">
      <alignment horizontal="right"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49" fontId="29" fillId="0" borderId="0" xfId="0" applyNumberFormat="1" applyFont="1" applyBorder="1" applyAlignment="1" applyProtection="1">
      <alignment horizontal="center" vertical="center" wrapText="1"/>
      <protection/>
    </xf>
    <xf numFmtId="172" fontId="29" fillId="0" borderId="13" xfId="0" applyNumberFormat="1" applyFont="1" applyBorder="1" applyAlignment="1" applyProtection="1" quotePrefix="1">
      <alignment horizontal="right" vertical="center" wrapText="1"/>
      <protection/>
    </xf>
    <xf numFmtId="172" fontId="29" fillId="0" borderId="14" xfId="0" applyNumberFormat="1" applyFont="1" applyBorder="1" applyAlignment="1" applyProtection="1" quotePrefix="1">
      <alignment horizontal="right" vertical="center" wrapText="1"/>
      <protection/>
    </xf>
    <xf numFmtId="172" fontId="29" fillId="0" borderId="30" xfId="0" applyNumberFormat="1" applyFont="1" applyBorder="1" applyAlignment="1" applyProtection="1" quotePrefix="1">
      <alignment horizontal="right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49" fontId="29" fillId="0" borderId="33" xfId="0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Fill="1" applyProtection="1">
      <alignment/>
      <protection/>
    </xf>
    <xf numFmtId="0" fontId="33" fillId="0" borderId="0" xfId="57" applyFont="1" applyFill="1" applyProtection="1">
      <alignment/>
      <protection/>
    </xf>
    <xf numFmtId="0" fontId="29" fillId="0" borderId="34" xfId="57" applyFont="1" applyFill="1" applyBorder="1" applyAlignment="1" applyProtection="1">
      <alignment horizontal="left" vertical="center" wrapText="1" indent="1"/>
      <protection/>
    </xf>
    <xf numFmtId="49" fontId="29" fillId="0" borderId="10" xfId="57" applyNumberFormat="1" applyFont="1" applyFill="1" applyBorder="1" applyAlignment="1" applyProtection="1">
      <alignment horizontal="center" vertical="center" wrapText="1"/>
      <protection/>
    </xf>
    <xf numFmtId="172" fontId="32" fillId="0" borderId="35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27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36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37" xfId="57" applyFont="1" applyFill="1" applyBorder="1" applyAlignment="1" applyProtection="1">
      <alignment horizontal="left" vertical="center" wrapText="1" indent="1"/>
      <protection/>
    </xf>
    <xf numFmtId="49" fontId="32" fillId="0" borderId="15" xfId="57" applyNumberFormat="1" applyFont="1" applyFill="1" applyBorder="1" applyAlignment="1" applyProtection="1">
      <alignment horizontal="center" vertical="center" wrapText="1"/>
      <protection/>
    </xf>
    <xf numFmtId="172" fontId="29" fillId="0" borderId="13" xfId="0" applyNumberFormat="1" applyFont="1" applyBorder="1" applyAlignment="1" applyProtection="1">
      <alignment horizontal="right" vertical="center" wrapText="1"/>
      <protection/>
    </xf>
    <xf numFmtId="172" fontId="29" fillId="0" borderId="14" xfId="0" applyNumberFormat="1" applyFont="1" applyBorder="1" applyAlignment="1" applyProtection="1">
      <alignment horizontal="right" vertical="center" wrapText="1"/>
      <protection/>
    </xf>
    <xf numFmtId="172" fontId="29" fillId="0" borderId="30" xfId="0" applyNumberFormat="1" applyFont="1" applyBorder="1" applyAlignment="1" applyProtection="1">
      <alignment horizontal="right" vertical="center" wrapText="1"/>
      <protection/>
    </xf>
    <xf numFmtId="0" fontId="32" fillId="0" borderId="38" xfId="57" applyFont="1" applyFill="1" applyBorder="1" applyAlignment="1" applyProtection="1">
      <alignment horizontal="left" vertical="center" wrapText="1" indent="1"/>
      <protection/>
    </xf>
    <xf numFmtId="49" fontId="32" fillId="0" borderId="23" xfId="57" applyNumberFormat="1" applyFont="1" applyFill="1" applyBorder="1" applyAlignment="1" applyProtection="1">
      <alignment horizontal="center" vertical="center" wrapText="1"/>
      <protection/>
    </xf>
    <xf numFmtId="172" fontId="29" fillId="0" borderId="13" xfId="57" applyNumberFormat="1" applyFont="1" applyFill="1" applyBorder="1" applyAlignment="1" applyProtection="1">
      <alignment horizontal="right" vertical="center" wrapText="1"/>
      <protection/>
    </xf>
    <xf numFmtId="172" fontId="29" fillId="0" borderId="14" xfId="57" applyNumberFormat="1" applyFont="1" applyFill="1" applyBorder="1" applyAlignment="1" applyProtection="1">
      <alignment horizontal="right" vertical="center" wrapText="1"/>
      <protection/>
    </xf>
    <xf numFmtId="172" fontId="29" fillId="0" borderId="30" xfId="57" applyNumberFormat="1" applyFont="1" applyFill="1" applyBorder="1" applyAlignment="1" applyProtection="1">
      <alignment horizontal="right" vertical="center" wrapText="1"/>
      <protection/>
    </xf>
    <xf numFmtId="0" fontId="32" fillId="0" borderId="22" xfId="57" applyFont="1" applyFill="1" applyBorder="1" applyAlignment="1" applyProtection="1">
      <alignment horizontal="left" vertical="center" wrapText="1" indent="1"/>
      <protection/>
    </xf>
    <xf numFmtId="49" fontId="32" fillId="0" borderId="18" xfId="57" applyNumberFormat="1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172" fontId="32" fillId="0" borderId="39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40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41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42" xfId="57" applyFont="1" applyFill="1" applyBorder="1" applyAlignment="1" applyProtection="1">
      <alignment horizontal="left" vertical="center" wrapText="1" indent="1"/>
      <protection/>
    </xf>
    <xf numFmtId="49" fontId="32" fillId="0" borderId="29" xfId="57" applyNumberFormat="1" applyFont="1" applyFill="1" applyBorder="1" applyAlignment="1" applyProtection="1">
      <alignment horizontal="center" vertical="center" wrapText="1"/>
      <protection/>
    </xf>
    <xf numFmtId="172" fontId="32" fillId="0" borderId="17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26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43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44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22" xfId="57" applyFont="1" applyFill="1" applyBorder="1" applyAlignment="1" applyProtection="1">
      <alignment horizontal="left" vertical="center" wrapText="1" indent="6"/>
      <protection/>
    </xf>
    <xf numFmtId="0" fontId="32" fillId="0" borderId="37" xfId="57" applyFont="1" applyFill="1" applyBorder="1" applyAlignment="1" applyProtection="1">
      <alignment horizontal="left" vertical="center" wrapText="1" indent="6"/>
      <protection/>
    </xf>
    <xf numFmtId="0" fontId="32" fillId="0" borderId="22" xfId="0" applyFont="1" applyBorder="1" applyAlignment="1" applyProtection="1">
      <alignment horizontal="left" vertical="center" wrapText="1" indent="1"/>
      <protection/>
    </xf>
    <xf numFmtId="0" fontId="32" fillId="0" borderId="42" xfId="0" applyFont="1" applyBorder="1" applyAlignment="1" applyProtection="1">
      <alignment horizontal="left" vertical="center" wrapText="1" indent="1"/>
      <protection/>
    </xf>
    <xf numFmtId="172" fontId="32" fillId="0" borderId="20" xfId="57" applyNumberFormat="1" applyFont="1" applyFill="1" applyBorder="1" applyAlignment="1" applyProtection="1">
      <alignment horizontal="right" vertical="center" wrapText="1"/>
      <protection locked="0"/>
    </xf>
    <xf numFmtId="0" fontId="29" fillId="0" borderId="34" xfId="57" applyFont="1" applyFill="1" applyBorder="1" applyAlignment="1" applyProtection="1">
      <alignment vertical="center" wrapText="1"/>
      <protection/>
    </xf>
    <xf numFmtId="172" fontId="32" fillId="0" borderId="45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46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47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48" xfId="57" applyFont="1" applyFill="1" applyBorder="1" applyAlignment="1" applyProtection="1">
      <alignment horizontal="left" vertical="center" wrapText="1" indent="6"/>
      <protection/>
    </xf>
    <xf numFmtId="49" fontId="32" fillId="0" borderId="49" xfId="57" applyNumberFormat="1" applyFont="1" applyFill="1" applyBorder="1" applyAlignment="1" applyProtection="1">
      <alignment horizontal="center" vertical="center" wrapText="1"/>
      <protection/>
    </xf>
    <xf numFmtId="0" fontId="32" fillId="0" borderId="42" xfId="57" applyFont="1" applyFill="1" applyBorder="1" applyAlignment="1" applyProtection="1">
      <alignment horizontal="left" vertical="center" wrapText="1" indent="6"/>
      <protection/>
    </xf>
    <xf numFmtId="0" fontId="32" fillId="0" borderId="22" xfId="57" applyFont="1" applyFill="1" applyBorder="1" applyAlignment="1" applyProtection="1">
      <alignment horizontal="left" indent="6"/>
      <protection/>
    </xf>
    <xf numFmtId="0" fontId="32" fillId="0" borderId="0" xfId="57" applyFont="1" applyFill="1" applyBorder="1" applyAlignment="1" applyProtection="1">
      <alignment horizontal="left" vertical="center" wrapText="1" indent="1"/>
      <protection/>
    </xf>
    <xf numFmtId="0" fontId="32" fillId="0" borderId="50" xfId="57" applyFont="1" applyFill="1" applyBorder="1" applyAlignment="1" applyProtection="1">
      <alignment horizontal="left" vertical="center" wrapText="1" indent="1"/>
      <protection/>
    </xf>
    <xf numFmtId="172" fontId="32" fillId="0" borderId="51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52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53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54" xfId="57" applyFont="1" applyFill="1" applyBorder="1" applyAlignment="1" applyProtection="1">
      <alignment horizontal="left" vertical="center" wrapText="1" indent="1"/>
      <protection/>
    </xf>
    <xf numFmtId="49" fontId="32" fillId="0" borderId="55" xfId="57" applyNumberFormat="1" applyFont="1" applyFill="1" applyBorder="1" applyAlignment="1" applyProtection="1">
      <alignment horizontal="center" vertical="center" wrapText="1"/>
      <protection/>
    </xf>
    <xf numFmtId="172" fontId="29" fillId="0" borderId="56" xfId="57" applyNumberFormat="1" applyFont="1" applyFill="1" applyBorder="1" applyAlignment="1" applyProtection="1">
      <alignment horizontal="right" vertical="center" wrapText="1"/>
      <protection/>
    </xf>
    <xf numFmtId="172" fontId="29" fillId="0" borderId="57" xfId="57" applyNumberFormat="1" applyFont="1" applyFill="1" applyBorder="1" applyAlignment="1" applyProtection="1">
      <alignment horizontal="right" vertical="center" wrapText="1"/>
      <protection/>
    </xf>
    <xf numFmtId="172" fontId="29" fillId="0" borderId="58" xfId="57" applyNumberFormat="1" applyFont="1" applyFill="1" applyBorder="1" applyAlignment="1" applyProtection="1">
      <alignment horizontal="right" vertical="center" wrapText="1"/>
      <protection/>
    </xf>
    <xf numFmtId="0" fontId="29" fillId="0" borderId="59" xfId="57" applyFont="1" applyFill="1" applyBorder="1" applyAlignment="1" applyProtection="1">
      <alignment vertical="center" wrapText="1"/>
      <protection/>
    </xf>
    <xf numFmtId="49" fontId="29" fillId="0" borderId="60" xfId="57" applyNumberFormat="1" applyFont="1" applyFill="1" applyBorder="1" applyAlignment="1" applyProtection="1">
      <alignment horizontal="center" vertical="center" wrapText="1"/>
      <protection/>
    </xf>
    <xf numFmtId="0" fontId="32" fillId="0" borderId="0" xfId="57" applyFont="1" applyFill="1" applyAlignment="1" applyProtection="1">
      <alignment horizontal="center"/>
      <protection/>
    </xf>
    <xf numFmtId="0" fontId="29" fillId="0" borderId="13" xfId="57" applyFont="1" applyFill="1" applyBorder="1" applyAlignment="1" applyProtection="1">
      <alignment horizontal="center" vertical="center" wrapText="1"/>
      <protection/>
    </xf>
    <xf numFmtId="0" fontId="29" fillId="0" borderId="14" xfId="57" applyFont="1" applyFill="1" applyBorder="1" applyAlignment="1" applyProtection="1">
      <alignment horizontal="center" vertical="center" wrapText="1"/>
      <protection/>
    </xf>
    <xf numFmtId="0" fontId="29" fillId="0" borderId="34" xfId="57" applyFont="1" applyFill="1" applyBorder="1" applyAlignment="1" applyProtection="1">
      <alignment horizontal="center" vertical="center" wrapText="1"/>
      <protection/>
    </xf>
    <xf numFmtId="0" fontId="32" fillId="0" borderId="0" xfId="57" applyFont="1" applyFill="1" applyAlignment="1" applyProtection="1">
      <alignment/>
      <protection/>
    </xf>
    <xf numFmtId="172" fontId="29" fillId="0" borderId="0" xfId="57" applyNumberFormat="1" applyFont="1" applyFill="1" applyBorder="1" applyAlignment="1" applyProtection="1">
      <alignment horizontal="right" vertical="center" wrapText="1"/>
      <protection/>
    </xf>
    <xf numFmtId="172" fontId="29" fillId="0" borderId="11" xfId="57" applyNumberFormat="1" applyFont="1" applyFill="1" applyBorder="1" applyAlignment="1" applyProtection="1">
      <alignment horizontal="right" vertical="center" wrapText="1"/>
      <protection/>
    </xf>
    <xf numFmtId="0" fontId="29" fillId="0" borderId="34" xfId="0" applyFont="1" applyBorder="1" applyAlignment="1" applyProtection="1">
      <alignment horizontal="left" vertical="center" wrapText="1" indent="1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172" fontId="29" fillId="0" borderId="11" xfId="57" applyNumberFormat="1" applyFont="1" applyFill="1" applyBorder="1" applyAlignment="1" applyProtection="1">
      <alignment horizontal="right" vertical="center" wrapText="1"/>
      <protection locked="0"/>
    </xf>
    <xf numFmtId="172" fontId="29" fillId="0" borderId="14" xfId="57" applyNumberFormat="1" applyFont="1" applyFill="1" applyBorder="1" applyAlignment="1" applyProtection="1">
      <alignment horizontal="right" vertical="center" wrapText="1"/>
      <protection locked="0"/>
    </xf>
    <xf numFmtId="172" fontId="29" fillId="0" borderId="30" xfId="57" applyNumberFormat="1" applyFont="1" applyFill="1" applyBorder="1" applyAlignment="1" applyProtection="1">
      <alignment horizontal="right" vertical="center" wrapText="1"/>
      <protection locked="0"/>
    </xf>
    <xf numFmtId="49" fontId="32" fillId="0" borderId="15" xfId="0" applyNumberFormat="1" applyFont="1" applyBorder="1" applyAlignment="1" applyProtection="1">
      <alignment horizontal="center" vertical="center" wrapText="1"/>
      <protection/>
    </xf>
    <xf numFmtId="0" fontId="32" fillId="0" borderId="37" xfId="0" applyFont="1" applyBorder="1" applyAlignment="1" applyProtection="1">
      <alignment horizontal="left" vertical="center" wrapText="1" indent="1"/>
      <protection/>
    </xf>
    <xf numFmtId="172" fontId="32" fillId="0" borderId="61" xfId="57" applyNumberFormat="1" applyFont="1" applyFill="1" applyBorder="1" applyAlignment="1" applyProtection="1">
      <alignment horizontal="right" vertical="center" wrapText="1"/>
      <protection locked="0"/>
    </xf>
    <xf numFmtId="0" fontId="29" fillId="0" borderId="13" xfId="57" applyFont="1" applyFill="1" applyBorder="1" applyAlignment="1" applyProtection="1">
      <alignment horizontal="left" vertical="center" wrapText="1" indent="1"/>
      <protection/>
    </xf>
    <xf numFmtId="49" fontId="29" fillId="0" borderId="30" xfId="57" applyNumberFormat="1" applyFont="1" applyFill="1" applyBorder="1" applyAlignment="1" applyProtection="1">
      <alignment horizontal="center" vertical="center" wrapText="1"/>
      <protection/>
    </xf>
    <xf numFmtId="172" fontId="32" fillId="0" borderId="62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63" xfId="57" applyNumberFormat="1" applyFont="1" applyFill="1" applyBorder="1" applyAlignment="1" applyProtection="1">
      <alignment horizontal="right" vertical="center" wrapText="1"/>
      <protection locked="0"/>
    </xf>
    <xf numFmtId="172" fontId="32" fillId="0" borderId="64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32" xfId="0" applyFont="1" applyBorder="1" applyAlignment="1" applyProtection="1">
      <alignment horizontal="left" vertical="center" wrapText="1" indent="1"/>
      <protection/>
    </xf>
    <xf numFmtId="49" fontId="32" fillId="0" borderId="33" xfId="57" applyNumberFormat="1" applyFont="1" applyFill="1" applyBorder="1" applyAlignment="1" applyProtection="1">
      <alignment horizontal="center" vertical="center" wrapText="1"/>
      <protection/>
    </xf>
    <xf numFmtId="172" fontId="32" fillId="0" borderId="61" xfId="57" applyNumberFormat="1" applyFont="1" applyFill="1" applyBorder="1" applyAlignment="1" applyProtection="1">
      <alignment horizontal="right" vertical="center" wrapText="1"/>
      <protection/>
    </xf>
    <xf numFmtId="172" fontId="32" fillId="0" borderId="26" xfId="57" applyNumberFormat="1" applyFont="1" applyFill="1" applyBorder="1" applyAlignment="1" applyProtection="1">
      <alignment horizontal="right" vertical="center" wrapText="1"/>
      <protection/>
    </xf>
    <xf numFmtId="172" fontId="32" fillId="0" borderId="43" xfId="57" applyNumberFormat="1" applyFont="1" applyFill="1" applyBorder="1" applyAlignment="1" applyProtection="1">
      <alignment horizontal="right" vertical="center" wrapText="1"/>
      <protection/>
    </xf>
    <xf numFmtId="0" fontId="29" fillId="0" borderId="65" xfId="57" applyFont="1" applyFill="1" applyBorder="1" applyAlignment="1" applyProtection="1">
      <alignment horizontal="center" vertical="center" wrapText="1"/>
      <protection/>
    </xf>
    <xf numFmtId="0" fontId="29" fillId="0" borderId="57" xfId="57" applyFont="1" applyFill="1" applyBorder="1" applyAlignment="1" applyProtection="1">
      <alignment horizontal="center" vertical="center" wrapText="1"/>
      <protection/>
    </xf>
    <xf numFmtId="0" fontId="29" fillId="0" borderId="58" xfId="57" applyFont="1" applyFill="1" applyBorder="1" applyAlignment="1" applyProtection="1">
      <alignment horizontal="center" vertical="center" wrapText="1"/>
      <protection/>
    </xf>
    <xf numFmtId="0" fontId="29" fillId="0" borderId="59" xfId="57" applyFont="1" applyFill="1" applyBorder="1" applyAlignment="1" applyProtection="1">
      <alignment horizontal="center" vertical="center" wrapText="1"/>
      <protection/>
    </xf>
    <xf numFmtId="0" fontId="32" fillId="0" borderId="0" xfId="57" applyFont="1" applyFill="1" applyAlignment="1" applyProtection="1">
      <alignment wrapText="1"/>
      <protection/>
    </xf>
    <xf numFmtId="0" fontId="29" fillId="0" borderId="0" xfId="57" applyFont="1" applyFill="1" applyAlignment="1" applyProtection="1">
      <alignment horizontal="center" vertical="center" wrapText="1"/>
      <protection/>
    </xf>
    <xf numFmtId="49" fontId="29" fillId="0" borderId="0" xfId="57" applyNumberFormat="1" applyFont="1" applyFill="1" applyAlignment="1" applyProtection="1">
      <alignment horizontal="left" vertical="center" wrapText="1"/>
      <protection/>
    </xf>
    <xf numFmtId="0" fontId="25" fillId="0" borderId="0" xfId="57" applyFill="1" applyProtection="1">
      <alignment/>
      <protection/>
    </xf>
    <xf numFmtId="0" fontId="25" fillId="0" borderId="0" xfId="57" applyFont="1" applyFill="1" applyAlignment="1" applyProtection="1">
      <alignment horizontal="right" vertical="center" indent="1"/>
      <protection/>
    </xf>
    <xf numFmtId="0" fontId="25" fillId="0" borderId="0" xfId="57" applyFont="1" applyFill="1" applyProtection="1">
      <alignment/>
      <protection/>
    </xf>
    <xf numFmtId="49" fontId="25" fillId="0" borderId="0" xfId="57" applyNumberFormat="1" applyFont="1" applyFill="1" applyAlignment="1" applyProtection="1">
      <alignment horizontal="center" vertical="center"/>
      <protection/>
    </xf>
    <xf numFmtId="172" fontId="22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2" fillId="0" borderId="12" xfId="57" applyFont="1" applyFill="1" applyBorder="1" applyAlignment="1" applyProtection="1">
      <alignment vertical="center" wrapText="1"/>
      <protection/>
    </xf>
    <xf numFmtId="49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7" applyFill="1" applyBorder="1" applyProtection="1">
      <alignment/>
      <protection/>
    </xf>
    <xf numFmtId="0" fontId="21" fillId="0" borderId="31" xfId="0" applyFont="1" applyFill="1" applyBorder="1" applyAlignment="1" applyProtection="1">
      <alignment horizontal="right" vertical="center"/>
      <protection/>
    </xf>
    <xf numFmtId="0" fontId="20" fillId="0" borderId="0" xfId="57" applyFont="1" applyFill="1" applyAlignment="1" applyProtection="1">
      <alignment horizontal="center"/>
      <protection/>
    </xf>
    <xf numFmtId="49" fontId="20" fillId="0" borderId="0" xfId="57" applyNumberFormat="1" applyFont="1" applyFill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172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172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66" xfId="0" applyFont="1" applyBorder="1" applyAlignment="1" applyProtection="1">
      <alignment horizontal="left" vertical="center" wrapText="1" indent="1"/>
      <protection/>
    </xf>
    <xf numFmtId="49" fontId="27" fillId="0" borderId="33" xfId="0" applyNumberFormat="1" applyFont="1" applyBorder="1" applyAlignment="1" applyProtection="1">
      <alignment horizontal="center" vertical="center" wrapText="1"/>
      <protection/>
    </xf>
    <xf numFmtId="0" fontId="20" fillId="0" borderId="0" xfId="57" applyFont="1" applyFill="1" applyProtection="1">
      <alignment/>
      <protection/>
    </xf>
    <xf numFmtId="0" fontId="35" fillId="0" borderId="0" xfId="57" applyFont="1" applyFill="1" applyProtection="1">
      <alignment/>
      <protection/>
    </xf>
    <xf numFmtId="0" fontId="20" fillId="0" borderId="12" xfId="57" applyFont="1" applyFill="1" applyBorder="1" applyAlignment="1" applyProtection="1">
      <alignment horizontal="left" vertical="center" wrapText="1" indent="1"/>
      <protection/>
    </xf>
    <xf numFmtId="49" fontId="20" fillId="0" borderId="10" xfId="57" applyNumberFormat="1" applyFont="1" applyFill="1" applyBorder="1" applyAlignment="1" applyProtection="1">
      <alignment horizontal="center" vertical="center" wrapText="1"/>
      <protection/>
    </xf>
    <xf numFmtId="172" fontId="25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7" applyFont="1" applyFill="1" applyBorder="1" applyAlignment="1" applyProtection="1">
      <alignment horizontal="left" vertical="center" wrapText="1" indent="1"/>
      <protection/>
    </xf>
    <xf numFmtId="49" fontId="25" fillId="0" borderId="15" xfId="57" applyNumberFormat="1" applyFont="1" applyFill="1" applyBorder="1" applyAlignment="1" applyProtection="1">
      <alignment horizontal="center" vertical="center" wrapText="1"/>
      <protection/>
    </xf>
    <xf numFmtId="172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5" fillId="0" borderId="24" xfId="57" applyFont="1" applyFill="1" applyBorder="1" applyAlignment="1" applyProtection="1">
      <alignment horizontal="left" vertical="center" wrapText="1" indent="1"/>
      <protection/>
    </xf>
    <xf numFmtId="49" fontId="25" fillId="0" borderId="23" xfId="57" applyNumberFormat="1" applyFont="1" applyFill="1" applyBorder="1" applyAlignment="1" applyProtection="1">
      <alignment horizontal="center" vertical="center" wrapText="1"/>
      <protection/>
    </xf>
    <xf numFmtId="172" fontId="20" fillId="0" borderId="13" xfId="57" applyNumberFormat="1" applyFont="1" applyFill="1" applyBorder="1" applyAlignment="1" applyProtection="1">
      <alignment horizontal="right" vertical="center" wrapText="1" indent="1"/>
      <protection/>
    </xf>
    <xf numFmtId="172" fontId="20" fillId="0" borderId="13" xfId="57" applyNumberFormat="1" applyFont="1" applyFill="1" applyBorder="1" applyAlignment="1" applyProtection="1">
      <alignment horizontal="right" vertical="center" wrapText="1" indent="1"/>
      <protection/>
    </xf>
    <xf numFmtId="172" fontId="25" fillId="0" borderId="39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7" xfId="57" applyFont="1" applyFill="1" applyBorder="1" applyAlignment="1" applyProtection="1">
      <alignment horizontal="left" vertical="center" wrapText="1" indent="1"/>
      <protection/>
    </xf>
    <xf numFmtId="49" fontId="25" fillId="0" borderId="29" xfId="57" applyNumberFormat="1" applyFont="1" applyFill="1" applyBorder="1" applyAlignment="1" applyProtection="1">
      <alignment horizontal="center" vertical="center" wrapText="1"/>
      <protection/>
    </xf>
    <xf numFmtId="172" fontId="25" fillId="0" borderId="17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57" applyFont="1" applyFill="1" applyBorder="1" applyAlignment="1" applyProtection="1">
      <alignment horizontal="left" vertical="center" wrapText="1" indent="6"/>
      <protection/>
    </xf>
    <xf numFmtId="0" fontId="25" fillId="0" borderId="16" xfId="57" applyFont="1" applyFill="1" applyBorder="1" applyAlignment="1" applyProtection="1">
      <alignment horizontal="left" vertical="center" wrapText="1" indent="6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0" fontId="28" fillId="0" borderId="67" xfId="0" applyFont="1" applyBorder="1" applyAlignment="1" applyProtection="1">
      <alignment horizontal="left" vertical="center" wrapText="1" indent="1"/>
      <protection/>
    </xf>
    <xf numFmtId="0" fontId="25" fillId="0" borderId="19" xfId="57" applyFont="1" applyFill="1" applyBorder="1" applyAlignment="1" applyProtection="1">
      <alignment horizontal="left" vertical="center" wrapText="1" indent="1"/>
      <protection/>
    </xf>
    <xf numFmtId="0" fontId="20" fillId="0" borderId="12" xfId="57" applyFont="1" applyFill="1" applyBorder="1" applyAlignment="1" applyProtection="1">
      <alignment vertical="center" wrapText="1"/>
      <protection/>
    </xf>
    <xf numFmtId="172" fontId="25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8" xfId="57" applyFont="1" applyFill="1" applyBorder="1" applyAlignment="1" applyProtection="1">
      <alignment horizontal="left" vertical="center" wrapText="1" indent="6"/>
      <protection/>
    </xf>
    <xf numFmtId="49" fontId="25" fillId="0" borderId="49" xfId="57" applyNumberFormat="1" applyFont="1" applyFill="1" applyBorder="1" applyAlignment="1" applyProtection="1">
      <alignment horizontal="center" vertical="center" wrapText="1"/>
      <protection/>
    </xf>
    <xf numFmtId="0" fontId="25" fillId="0" borderId="67" xfId="57" applyFont="1" applyFill="1" applyBorder="1" applyAlignment="1" applyProtection="1">
      <alignment horizontal="left" vertical="center" wrapText="1" indent="6"/>
      <protection/>
    </xf>
    <xf numFmtId="49" fontId="25" fillId="0" borderId="18" xfId="57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Font="1" applyFill="1" applyBorder="1" applyAlignment="1" applyProtection="1">
      <alignment horizontal="left" indent="6"/>
      <protection/>
    </xf>
    <xf numFmtId="0" fontId="25" fillId="0" borderId="0" xfId="57" applyFont="1" applyFill="1" applyBorder="1" applyAlignment="1" applyProtection="1">
      <alignment horizontal="left" vertical="center" wrapText="1" indent="1"/>
      <protection/>
    </xf>
    <xf numFmtId="0" fontId="25" fillId="0" borderId="69" xfId="57" applyFont="1" applyFill="1" applyBorder="1" applyAlignment="1" applyProtection="1">
      <alignment horizontal="left" vertical="center" wrapText="1" indent="1"/>
      <protection/>
    </xf>
    <xf numFmtId="172" fontId="25" fillId="0" borderId="51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70" xfId="57" applyFont="1" applyFill="1" applyBorder="1" applyAlignment="1" applyProtection="1">
      <alignment horizontal="left" vertical="center" wrapText="1" indent="1"/>
      <protection/>
    </xf>
    <xf numFmtId="49" fontId="25" fillId="0" borderId="55" xfId="57" applyNumberFormat="1" applyFont="1" applyFill="1" applyBorder="1" applyAlignment="1" applyProtection="1">
      <alignment horizontal="center" vertical="center" wrapText="1"/>
      <protection/>
    </xf>
    <xf numFmtId="172" fontId="20" fillId="0" borderId="56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71" xfId="57" applyFont="1" applyFill="1" applyBorder="1" applyAlignment="1" applyProtection="1">
      <alignment vertical="center" wrapText="1"/>
      <protection/>
    </xf>
    <xf numFmtId="49" fontId="20" fillId="0" borderId="60" xfId="57" applyNumberFormat="1" applyFont="1" applyFill="1" applyBorder="1" applyAlignment="1" applyProtection="1">
      <alignment horizontal="center" vertical="center" wrapText="1"/>
      <protection/>
    </xf>
    <xf numFmtId="0" fontId="36" fillId="0" borderId="0" xfId="57" applyFont="1" applyFill="1" applyProtection="1">
      <alignment/>
      <protection/>
    </xf>
    <xf numFmtId="0" fontId="20" fillId="0" borderId="13" xfId="57" applyFont="1" applyFill="1" applyBorder="1" applyAlignment="1" applyProtection="1">
      <alignment horizontal="center" vertical="center" wrapText="1"/>
      <protection/>
    </xf>
    <xf numFmtId="0" fontId="20" fillId="0" borderId="12" xfId="57" applyFont="1" applyFill="1" applyBorder="1" applyAlignment="1" applyProtection="1">
      <alignment horizontal="center" vertical="center" wrapText="1"/>
      <protection/>
    </xf>
    <xf numFmtId="0" fontId="25" fillId="0" borderId="0" xfId="57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27" fillId="0" borderId="0" xfId="0" applyNumberFormat="1" applyFont="1" applyFill="1" applyBorder="1" applyAlignment="1" applyProtection="1">
      <alignment vertical="center" wrapText="1"/>
      <protection/>
    </xf>
    <xf numFmtId="172" fontId="20" fillId="0" borderId="13" xfId="57" applyNumberFormat="1" applyFont="1" applyFill="1" applyBorder="1" applyAlignment="1" applyProtection="1">
      <alignment horizontal="right" vertical="center" wrapTex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72" fontId="20" fillId="0" borderId="13" xfId="57" applyNumberFormat="1" applyFont="1" applyFill="1" applyBorder="1" applyAlignment="1" applyProtection="1">
      <alignment horizontal="right" vertical="center" wrapText="1"/>
      <protection locked="0"/>
    </xf>
    <xf numFmtId="172" fontId="25" fillId="0" borderId="20" xfId="57" applyNumberFormat="1" applyFont="1" applyFill="1" applyBorder="1" applyAlignment="1" applyProtection="1">
      <alignment horizontal="right" vertical="center" wrapText="1"/>
      <protection locked="0"/>
    </xf>
    <xf numFmtId="49" fontId="28" fillId="0" borderId="29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left" vertical="center" wrapText="1" indent="1"/>
      <protection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172" fontId="20" fillId="0" borderId="13" xfId="57" applyNumberFormat="1" applyFont="1" applyFill="1" applyBorder="1" applyAlignment="1" applyProtection="1">
      <alignment horizontal="right" vertical="center" wrapText="1"/>
      <protection/>
    </xf>
    <xf numFmtId="0" fontId="20" fillId="0" borderId="12" xfId="57" applyFont="1" applyFill="1" applyBorder="1" applyAlignment="1" applyProtection="1">
      <alignment horizontal="left" vertical="center" wrapText="1" indent="1"/>
      <protection/>
    </xf>
    <xf numFmtId="172" fontId="25" fillId="0" borderId="39" xfId="57" applyNumberFormat="1" applyFont="1" applyFill="1" applyBorder="1" applyAlignment="1" applyProtection="1">
      <alignment horizontal="right" vertical="center" wrapText="1"/>
      <protection locked="0"/>
    </xf>
    <xf numFmtId="172" fontId="25" fillId="0" borderId="20" xfId="57" applyNumberFormat="1" applyFont="1" applyFill="1" applyBorder="1" applyAlignment="1" applyProtection="1">
      <alignment horizontal="right" vertical="center" wrapText="1"/>
      <protection locked="0"/>
    </xf>
    <xf numFmtId="172" fontId="25" fillId="0" borderId="17" xfId="57" applyNumberFormat="1" applyFont="1" applyFill="1" applyBorder="1" applyAlignment="1" applyProtection="1">
      <alignment horizontal="right" vertical="center" wrapText="1"/>
      <protection locked="0"/>
    </xf>
    <xf numFmtId="172" fontId="25" fillId="0" borderId="39" xfId="57" applyNumberFormat="1" applyFont="1" applyFill="1" applyBorder="1" applyAlignment="1" applyProtection="1">
      <alignment horizontal="right" vertical="center" wrapText="1"/>
      <protection locked="0"/>
    </xf>
    <xf numFmtId="172" fontId="25" fillId="0" borderId="17" xfId="57" applyNumberFormat="1" applyFont="1" applyFill="1" applyBorder="1" applyAlignment="1" applyProtection="1">
      <alignment horizontal="right" vertical="center" wrapText="1"/>
      <protection locked="0"/>
    </xf>
    <xf numFmtId="172" fontId="25" fillId="0" borderId="17" xfId="57" applyNumberFormat="1" applyFont="1" applyFill="1" applyBorder="1" applyAlignment="1" applyProtection="1">
      <alignment horizontal="right" vertical="center" wrapText="1"/>
      <protection/>
    </xf>
    <xf numFmtId="0" fontId="20" fillId="0" borderId="56" xfId="57" applyFont="1" applyFill="1" applyBorder="1" applyAlignment="1" applyProtection="1">
      <alignment horizontal="center" vertical="center" wrapText="1"/>
      <protection/>
    </xf>
    <xf numFmtId="0" fontId="20" fillId="0" borderId="71" xfId="57" applyFont="1" applyFill="1" applyBorder="1" applyAlignment="1" applyProtection="1">
      <alignment horizontal="center" vertical="center" wrapText="1"/>
      <protection/>
    </xf>
    <xf numFmtId="0" fontId="20" fillId="0" borderId="14" xfId="57" applyFont="1" applyFill="1" applyBorder="1" applyAlignment="1" applyProtection="1">
      <alignment horizontal="center"/>
      <protection/>
    </xf>
    <xf numFmtId="0" fontId="20" fillId="0" borderId="0" xfId="57" applyFont="1" applyFill="1" applyBorder="1" applyAlignment="1" applyProtection="1">
      <alignment horizontal="left"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20" fillId="0" borderId="30" xfId="57" applyFont="1" applyFill="1" applyBorder="1" applyAlignment="1" applyProtection="1">
      <alignment horizontal="center"/>
      <protection/>
    </xf>
    <xf numFmtId="0" fontId="26" fillId="0" borderId="30" xfId="57" applyFont="1" applyFill="1" applyBorder="1" applyAlignment="1" applyProtection="1">
      <alignment horizontal="center"/>
      <protection/>
    </xf>
    <xf numFmtId="172" fontId="21" fillId="0" borderId="0" xfId="0" applyNumberFormat="1" applyFont="1" applyFill="1" applyAlignment="1" applyProtection="1">
      <alignment textRotation="180" wrapText="1"/>
      <protection/>
    </xf>
    <xf numFmtId="172" fontId="24" fillId="0" borderId="72" xfId="0" applyNumberFormat="1" applyFont="1" applyFill="1" applyBorder="1" applyAlignment="1" applyProtection="1">
      <alignment vertical="center" wrapText="1"/>
      <protection/>
    </xf>
    <xf numFmtId="172" fontId="22" fillId="0" borderId="57" xfId="0" applyNumberFormat="1" applyFont="1" applyFill="1" applyBorder="1" applyAlignment="1" applyProtection="1">
      <alignment horizontal="center" vertical="center" wrapText="1"/>
      <protection/>
    </xf>
    <xf numFmtId="172" fontId="22" fillId="0" borderId="63" xfId="0" applyNumberFormat="1" applyFont="1" applyFill="1" applyBorder="1" applyAlignment="1" applyProtection="1">
      <alignment horizontal="center" vertical="center" wrapText="1"/>
      <protection/>
    </xf>
    <xf numFmtId="172" fontId="22" fillId="0" borderId="52" xfId="0" applyNumberFormat="1" applyFont="1" applyFill="1" applyBorder="1" applyAlignment="1" applyProtection="1">
      <alignment horizontal="center" vertical="center" wrapText="1"/>
      <protection/>
    </xf>
    <xf numFmtId="172" fontId="22" fillId="0" borderId="46" xfId="0" applyNumberFormat="1" applyFont="1" applyFill="1" applyBorder="1" applyAlignment="1" applyProtection="1">
      <alignment horizontal="center" vertical="center" wrapText="1"/>
      <protection/>
    </xf>
    <xf numFmtId="172" fontId="34" fillId="0" borderId="31" xfId="57" applyNumberFormat="1" applyFont="1" applyFill="1" applyBorder="1" applyAlignment="1" applyProtection="1">
      <alignment horizontal="left" vertical="center"/>
      <protection/>
    </xf>
    <xf numFmtId="172" fontId="20" fillId="0" borderId="0" xfId="57" applyNumberFormat="1" applyFont="1" applyFill="1" applyBorder="1" applyAlignment="1" applyProtection="1">
      <alignment horizontal="center" vertical="center"/>
      <protection/>
    </xf>
    <xf numFmtId="172" fontId="34" fillId="0" borderId="0" xfId="57" applyNumberFormat="1" applyFont="1" applyFill="1" applyBorder="1" applyAlignment="1" applyProtection="1">
      <alignment horizontal="left"/>
      <protection/>
    </xf>
    <xf numFmtId="0" fontId="20" fillId="0" borderId="0" xfId="57" applyFont="1" applyFill="1" applyAlignment="1" applyProtection="1">
      <alignment horizontal="center"/>
      <protection/>
    </xf>
    <xf numFmtId="0" fontId="20" fillId="0" borderId="30" xfId="57" applyFont="1" applyFill="1" applyBorder="1" applyAlignment="1" applyProtection="1">
      <alignment horizontal="left"/>
      <protection/>
    </xf>
    <xf numFmtId="0" fontId="20" fillId="0" borderId="73" xfId="57" applyFont="1" applyFill="1" applyBorder="1" applyAlignment="1" applyProtection="1">
      <alignment horizontal="left"/>
      <protection/>
    </xf>
    <xf numFmtId="172" fontId="30" fillId="0" borderId="31" xfId="57" applyNumberFormat="1" applyFont="1" applyFill="1" applyBorder="1" applyAlignment="1" applyProtection="1">
      <alignment horizontal="left" vertical="center"/>
      <protection/>
    </xf>
    <xf numFmtId="0" fontId="29" fillId="0" borderId="0" xfId="57" applyFont="1" applyFill="1" applyAlignment="1" applyProtection="1">
      <alignment horizontal="center"/>
      <protection/>
    </xf>
    <xf numFmtId="172" fontId="29" fillId="0" borderId="0" xfId="57" applyNumberFormat="1" applyFont="1" applyFill="1" applyBorder="1" applyAlignment="1" applyProtection="1">
      <alignment horizontal="center" vertical="center"/>
      <protection/>
    </xf>
    <xf numFmtId="172" fontId="30" fillId="0" borderId="31" xfId="57" applyNumberFormat="1" applyFont="1" applyFill="1" applyBorder="1" applyAlignment="1" applyProtection="1">
      <alignment horizontal="left"/>
      <protection/>
    </xf>
    <xf numFmtId="0" fontId="26" fillId="0" borderId="30" xfId="57" applyFont="1" applyFill="1" applyBorder="1" applyAlignment="1" applyProtection="1">
      <alignment horizontal="left"/>
      <protection/>
    </xf>
    <xf numFmtId="0" fontId="26" fillId="0" borderId="73" xfId="57" applyFont="1" applyFill="1" applyBorder="1" applyAlignment="1" applyProtection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Layout" zoomScaleNormal="130" zoomScaleSheetLayoutView="100" workbookViewId="0" topLeftCell="A1">
      <selection activeCell="D25" sqref="D25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50</v>
      </c>
      <c r="C1" s="3"/>
      <c r="D1" s="3"/>
      <c r="E1" s="3"/>
      <c r="F1" s="234"/>
    </row>
    <row r="2" spans="2:6" ht="16.5" thickBot="1">
      <c r="B2" s="35" t="s">
        <v>52</v>
      </c>
      <c r="E2" s="36" t="s">
        <v>53</v>
      </c>
      <c r="F2" s="234"/>
    </row>
    <row r="3" spans="1:6" ht="13.5" thickBot="1">
      <c r="A3" s="236" t="s">
        <v>0</v>
      </c>
      <c r="B3" s="9" t="s">
        <v>1</v>
      </c>
      <c r="C3" s="10"/>
      <c r="D3" s="9" t="s">
        <v>2</v>
      </c>
      <c r="E3" s="11"/>
      <c r="F3" s="234"/>
    </row>
    <row r="4" spans="1:6" s="5" customFormat="1" ht="26.25" thickBot="1">
      <c r="A4" s="237"/>
      <c r="B4" s="12" t="s">
        <v>3</v>
      </c>
      <c r="C4" s="13" t="s">
        <v>330</v>
      </c>
      <c r="D4" s="12" t="s">
        <v>3</v>
      </c>
      <c r="E4" s="14" t="s">
        <v>330</v>
      </c>
      <c r="F4" s="234"/>
    </row>
    <row r="5" spans="1:6" s="6" customFormat="1" ht="13.5" thickBot="1">
      <c r="A5" s="15">
        <v>1</v>
      </c>
      <c r="B5" s="12">
        <v>2</v>
      </c>
      <c r="C5" s="13" t="s">
        <v>4</v>
      </c>
      <c r="D5" s="12" t="s">
        <v>5</v>
      </c>
      <c r="E5" s="14" t="s">
        <v>6</v>
      </c>
      <c r="F5" s="234"/>
    </row>
    <row r="6" spans="1:6" ht="12.75">
      <c r="A6" s="37" t="s">
        <v>7</v>
      </c>
      <c r="B6" s="16" t="s">
        <v>8</v>
      </c>
      <c r="C6" s="17">
        <f>18729828+11389348</f>
        <v>30119176</v>
      </c>
      <c r="D6" s="16" t="s">
        <v>9</v>
      </c>
      <c r="E6" s="18">
        <v>32564526</v>
      </c>
      <c r="F6" s="234"/>
    </row>
    <row r="7" spans="1:6" ht="25.5">
      <c r="A7" s="38" t="s">
        <v>10</v>
      </c>
      <c r="B7" s="19" t="s">
        <v>11</v>
      </c>
      <c r="C7" s="20">
        <v>1050000</v>
      </c>
      <c r="D7" s="19" t="s">
        <v>12</v>
      </c>
      <c r="E7" s="21">
        <v>6027427</v>
      </c>
      <c r="F7" s="234"/>
    </row>
    <row r="8" spans="1:6" ht="12.75">
      <c r="A8" s="38" t="s">
        <v>4</v>
      </c>
      <c r="B8" s="19" t="s">
        <v>13</v>
      </c>
      <c r="C8" s="20"/>
      <c r="D8" s="19" t="s">
        <v>14</v>
      </c>
      <c r="E8" s="21">
        <v>14397335</v>
      </c>
      <c r="F8" s="234"/>
    </row>
    <row r="9" spans="1:6" ht="12.75">
      <c r="A9" s="38" t="s">
        <v>5</v>
      </c>
      <c r="B9" s="19" t="s">
        <v>15</v>
      </c>
      <c r="C9" s="20">
        <f>5056489+1155148</f>
        <v>6211637</v>
      </c>
      <c r="D9" s="19" t="s">
        <v>16</v>
      </c>
      <c r="E9" s="21">
        <v>2101000</v>
      </c>
      <c r="F9" s="234"/>
    </row>
    <row r="10" spans="1:6" ht="12.75">
      <c r="A10" s="38" t="s">
        <v>6</v>
      </c>
      <c r="B10" s="22" t="s">
        <v>17</v>
      </c>
      <c r="C10" s="20"/>
      <c r="D10" s="19" t="s">
        <v>18</v>
      </c>
      <c r="E10" s="21">
        <f>11652414+240000</f>
        <v>11892414</v>
      </c>
      <c r="F10" s="234"/>
    </row>
    <row r="11" spans="1:6" ht="12.75">
      <c r="A11" s="38" t="s">
        <v>19</v>
      </c>
      <c r="B11" s="19" t="s">
        <v>20</v>
      </c>
      <c r="C11" s="23"/>
      <c r="D11" s="19" t="s">
        <v>21</v>
      </c>
      <c r="E11" s="21">
        <v>445613</v>
      </c>
      <c r="F11" s="234"/>
    </row>
    <row r="12" spans="1:6" ht="13.5" thickBot="1">
      <c r="A12" s="38" t="s">
        <v>22</v>
      </c>
      <c r="B12" s="19" t="s">
        <v>23</v>
      </c>
      <c r="C12" s="20">
        <f>302000+1500+392000+1150338</f>
        <v>1845838</v>
      </c>
      <c r="D12" s="24"/>
      <c r="E12" s="21"/>
      <c r="F12" s="234"/>
    </row>
    <row r="13" spans="1:6" ht="13.5" thickBot="1">
      <c r="A13" s="15" t="s">
        <v>56</v>
      </c>
      <c r="B13" s="7" t="s">
        <v>54</v>
      </c>
      <c r="C13" s="25">
        <f>+C6+C7+C9+C10+C11+C12</f>
        <v>39226651</v>
      </c>
      <c r="D13" s="7" t="s">
        <v>55</v>
      </c>
      <c r="E13" s="26">
        <f>SUM(E6:E12)</f>
        <v>67428315</v>
      </c>
      <c r="F13" s="234"/>
    </row>
    <row r="14" spans="1:6" ht="12.75">
      <c r="A14" s="39" t="s">
        <v>57</v>
      </c>
      <c r="B14" s="32" t="s">
        <v>60</v>
      </c>
      <c r="C14" s="28">
        <f>C15</f>
        <v>20851453</v>
      </c>
      <c r="D14" s="34" t="s">
        <v>51</v>
      </c>
      <c r="E14" s="29">
        <v>1204367</v>
      </c>
      <c r="F14" s="234"/>
    </row>
    <row r="15" spans="1:6" ht="12.75">
      <c r="A15" s="39" t="s">
        <v>59</v>
      </c>
      <c r="B15" s="19" t="s">
        <v>29</v>
      </c>
      <c r="C15" s="20">
        <v>20851453</v>
      </c>
      <c r="D15" s="19" t="s">
        <v>30</v>
      </c>
      <c r="E15" s="21"/>
      <c r="F15" s="234"/>
    </row>
    <row r="16" spans="1:6" ht="12.75">
      <c r="A16" s="39" t="s">
        <v>24</v>
      </c>
      <c r="B16" s="19" t="s">
        <v>32</v>
      </c>
      <c r="C16" s="20"/>
      <c r="D16" s="19" t="s">
        <v>33</v>
      </c>
      <c r="E16" s="21"/>
      <c r="F16" s="234"/>
    </row>
    <row r="17" spans="1:6" ht="12.75">
      <c r="A17" s="39" t="s">
        <v>25</v>
      </c>
      <c r="B17" s="19" t="s">
        <v>35</v>
      </c>
      <c r="C17" s="20"/>
      <c r="D17" s="19" t="s">
        <v>36</v>
      </c>
      <c r="E17" s="21"/>
      <c r="F17" s="234"/>
    </row>
    <row r="18" spans="1:6" ht="12.75">
      <c r="A18" s="39" t="s">
        <v>26</v>
      </c>
      <c r="B18" s="19" t="s">
        <v>38</v>
      </c>
      <c r="C18" s="20">
        <v>1000000</v>
      </c>
      <c r="D18" s="27" t="s">
        <v>39</v>
      </c>
      <c r="E18" s="21"/>
      <c r="F18" s="234"/>
    </row>
    <row r="19" spans="1:6" ht="12.75">
      <c r="A19" s="39" t="s">
        <v>27</v>
      </c>
      <c r="B19" s="33" t="s">
        <v>62</v>
      </c>
      <c r="C19" s="30">
        <f>C21</f>
        <v>19466747</v>
      </c>
      <c r="D19" s="19" t="s">
        <v>41</v>
      </c>
      <c r="E19" s="21"/>
      <c r="F19" s="234"/>
    </row>
    <row r="20" spans="1:6" ht="12.75">
      <c r="A20" s="39" t="s">
        <v>28</v>
      </c>
      <c r="B20" s="27" t="s">
        <v>43</v>
      </c>
      <c r="C20" s="31"/>
      <c r="D20" s="16" t="s">
        <v>44</v>
      </c>
      <c r="E20" s="29"/>
      <c r="F20" s="234"/>
    </row>
    <row r="21" spans="1:6" ht="13.5" thickBot="1">
      <c r="A21" s="39" t="s">
        <v>31</v>
      </c>
      <c r="B21" s="19" t="s">
        <v>45</v>
      </c>
      <c r="C21" s="20">
        <v>19466747</v>
      </c>
      <c r="D21" s="24"/>
      <c r="E21" s="21"/>
      <c r="F21" s="234"/>
    </row>
    <row r="22" spans="1:6" ht="26.25" thickBot="1">
      <c r="A22" s="15" t="s">
        <v>34</v>
      </c>
      <c r="B22" s="7" t="s">
        <v>58</v>
      </c>
      <c r="C22" s="25">
        <f>+C14+C19+C18</f>
        <v>41318200</v>
      </c>
      <c r="D22" s="7" t="s">
        <v>61</v>
      </c>
      <c r="E22" s="26">
        <f>+E14+E15+E16+E17+E18+E19+E20</f>
        <v>1204367</v>
      </c>
      <c r="F22" s="234"/>
    </row>
    <row r="23" spans="1:6" ht="13.5" thickBot="1">
      <c r="A23" s="15" t="s">
        <v>37</v>
      </c>
      <c r="B23" s="7" t="s">
        <v>63</v>
      </c>
      <c r="C23" s="8">
        <f>+C13+C22</f>
        <v>80544851</v>
      </c>
      <c r="D23" s="7" t="s">
        <v>64</v>
      </c>
      <c r="E23" s="8">
        <f>+E13+E22</f>
        <v>68632682</v>
      </c>
      <c r="F23" s="234"/>
    </row>
    <row r="24" spans="1:6" ht="13.5" thickBot="1">
      <c r="A24" s="15" t="s">
        <v>40</v>
      </c>
      <c r="B24" s="7" t="s">
        <v>46</v>
      </c>
      <c r="C24" s="8"/>
      <c r="D24" s="7" t="s">
        <v>47</v>
      </c>
      <c r="E24" s="8"/>
      <c r="F24" s="234"/>
    </row>
    <row r="25" spans="1:6" ht="13.5" thickBot="1">
      <c r="A25" s="15" t="s">
        <v>42</v>
      </c>
      <c r="B25" s="7" t="s">
        <v>48</v>
      </c>
      <c r="C25" s="8">
        <f>IF(C13+C14-E23&lt;0,E23-(C13+C14),"-")</f>
        <v>8554578</v>
      </c>
      <c r="D25" s="7" t="s">
        <v>49</v>
      </c>
      <c r="E25" s="8"/>
      <c r="F25" s="234"/>
    </row>
    <row r="26" spans="2:4" ht="18.75">
      <c r="B26" s="235"/>
      <c r="C26" s="235"/>
      <c r="D26" s="235"/>
    </row>
  </sheetData>
  <sheetProtection/>
  <mergeCells count="1">
    <mergeCell ref="A3:A4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BreakPreview" zoomScale="115" zoomScaleSheetLayoutView="115" workbookViewId="0" topLeftCell="A1">
      <selection activeCell="D13" sqref="D13"/>
    </sheetView>
  </sheetViews>
  <sheetFormatPr defaultColWidth="9.00390625" defaultRowHeight="12.75"/>
  <cols>
    <col min="1" max="1" width="6.875" style="4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100</v>
      </c>
      <c r="C1" s="3"/>
      <c r="D1" s="3"/>
      <c r="E1" s="3"/>
      <c r="F1" s="234"/>
    </row>
    <row r="2" spans="2:6" ht="16.5" thickBot="1">
      <c r="B2" s="35" t="s">
        <v>52</v>
      </c>
      <c r="E2" s="36" t="s">
        <v>53</v>
      </c>
      <c r="F2" s="234"/>
    </row>
    <row r="3" spans="1:6" ht="13.5" thickBot="1">
      <c r="A3" s="238" t="s">
        <v>0</v>
      </c>
      <c r="B3" s="9" t="s">
        <v>1</v>
      </c>
      <c r="C3" s="10"/>
      <c r="D3" s="9" t="s">
        <v>2</v>
      </c>
      <c r="E3" s="11"/>
      <c r="F3" s="234"/>
    </row>
    <row r="4" spans="1:6" s="5" customFormat="1" ht="26.25" thickBot="1">
      <c r="A4" s="239"/>
      <c r="B4" s="12" t="s">
        <v>3</v>
      </c>
      <c r="C4" s="13" t="s">
        <v>330</v>
      </c>
      <c r="D4" s="12" t="s">
        <v>3</v>
      </c>
      <c r="E4" s="14" t="s">
        <v>330</v>
      </c>
      <c r="F4" s="234"/>
    </row>
    <row r="5" spans="1:6" s="5" customFormat="1" ht="13.5" thickBot="1">
      <c r="A5" s="15">
        <v>1</v>
      </c>
      <c r="B5" s="12">
        <v>2</v>
      </c>
      <c r="C5" s="13">
        <v>3</v>
      </c>
      <c r="D5" s="12">
        <v>4</v>
      </c>
      <c r="E5" s="14">
        <v>5</v>
      </c>
      <c r="F5" s="234"/>
    </row>
    <row r="6" spans="1:6" ht="12.75">
      <c r="A6" s="37" t="s">
        <v>7</v>
      </c>
      <c r="B6" s="16" t="s">
        <v>99</v>
      </c>
      <c r="C6" s="17">
        <v>256604536</v>
      </c>
      <c r="D6" s="16" t="s">
        <v>98</v>
      </c>
      <c r="E6" s="18">
        <v>269662475</v>
      </c>
      <c r="F6" s="234"/>
    </row>
    <row r="7" spans="1:6" ht="12.75">
      <c r="A7" s="37" t="s">
        <v>10</v>
      </c>
      <c r="B7" s="19" t="s">
        <v>97</v>
      </c>
      <c r="C7" s="20">
        <f>195967177+23365937</f>
        <v>219333114</v>
      </c>
      <c r="D7" s="19" t="s">
        <v>96</v>
      </c>
      <c r="E7" s="21">
        <f>190804777+6993023</f>
        <v>197797800</v>
      </c>
      <c r="F7" s="234"/>
    </row>
    <row r="8" spans="1:6" ht="12.75">
      <c r="A8" s="37" t="s">
        <v>4</v>
      </c>
      <c r="B8" s="19" t="s">
        <v>95</v>
      </c>
      <c r="C8" s="20"/>
      <c r="D8" s="19" t="s">
        <v>94</v>
      </c>
      <c r="E8" s="21"/>
      <c r="F8" s="234"/>
    </row>
    <row r="9" spans="1:6" ht="12.75">
      <c r="A9" s="37" t="s">
        <v>5</v>
      </c>
      <c r="B9" s="19" t="s">
        <v>93</v>
      </c>
      <c r="C9" s="20"/>
      <c r="D9" s="19" t="s">
        <v>92</v>
      </c>
      <c r="E9" s="21"/>
      <c r="F9" s="234"/>
    </row>
    <row r="10" spans="1:6" ht="12.75">
      <c r="A10" s="37" t="s">
        <v>6</v>
      </c>
      <c r="B10" s="19" t="s">
        <v>91</v>
      </c>
      <c r="C10" s="20"/>
      <c r="D10" s="19" t="s">
        <v>90</v>
      </c>
      <c r="E10" s="21"/>
      <c r="F10" s="234"/>
    </row>
    <row r="11" spans="1:6" ht="13.5" thickBot="1">
      <c r="A11" s="37" t="s">
        <v>19</v>
      </c>
      <c r="B11" s="19" t="s">
        <v>89</v>
      </c>
      <c r="C11" s="23">
        <v>1145770</v>
      </c>
      <c r="D11" s="27" t="s">
        <v>21</v>
      </c>
      <c r="E11" s="21"/>
      <c r="F11" s="234"/>
    </row>
    <row r="12" spans="1:6" ht="13.5" thickBot="1">
      <c r="A12" s="15" t="s">
        <v>22</v>
      </c>
      <c r="B12" s="7" t="s">
        <v>88</v>
      </c>
      <c r="C12" s="25">
        <f>+C6+C8+C9+C11</f>
        <v>257750306</v>
      </c>
      <c r="D12" s="7" t="s">
        <v>87</v>
      </c>
      <c r="E12" s="26">
        <f>+E6+E8+E10+E11</f>
        <v>269662475</v>
      </c>
      <c r="F12" s="234"/>
    </row>
    <row r="13" spans="1:6" ht="12.75">
      <c r="A13" s="47" t="s">
        <v>56</v>
      </c>
      <c r="B13" s="32" t="s">
        <v>86</v>
      </c>
      <c r="C13" s="48"/>
      <c r="D13" s="19" t="s">
        <v>85</v>
      </c>
      <c r="E13" s="18"/>
      <c r="F13" s="234"/>
    </row>
    <row r="14" spans="1:6" ht="12.75">
      <c r="A14" s="42" t="s">
        <v>57</v>
      </c>
      <c r="B14" s="44" t="s">
        <v>84</v>
      </c>
      <c r="C14" s="20"/>
      <c r="D14" s="19" t="s">
        <v>83</v>
      </c>
      <c r="E14" s="21"/>
      <c r="F14" s="234"/>
    </row>
    <row r="15" spans="1:6" ht="12.75">
      <c r="A15" s="42" t="s">
        <v>59</v>
      </c>
      <c r="B15" s="44" t="s">
        <v>82</v>
      </c>
      <c r="C15" s="20"/>
      <c r="D15" s="19" t="s">
        <v>33</v>
      </c>
      <c r="E15" s="21"/>
      <c r="F15" s="234"/>
    </row>
    <row r="16" spans="1:6" ht="12.75">
      <c r="A16" s="42" t="s">
        <v>24</v>
      </c>
      <c r="B16" s="44" t="s">
        <v>81</v>
      </c>
      <c r="C16" s="20"/>
      <c r="D16" s="19" t="s">
        <v>36</v>
      </c>
      <c r="E16" s="21"/>
      <c r="F16" s="234"/>
    </row>
    <row r="17" spans="1:6" ht="12.75">
      <c r="A17" s="42" t="s">
        <v>25</v>
      </c>
      <c r="B17" s="44" t="s">
        <v>80</v>
      </c>
      <c r="C17" s="20"/>
      <c r="D17" s="27" t="s">
        <v>39</v>
      </c>
      <c r="E17" s="21"/>
      <c r="F17" s="234"/>
    </row>
    <row r="18" spans="1:6" ht="12.75">
      <c r="A18" s="42" t="s">
        <v>26</v>
      </c>
      <c r="B18" s="45" t="s">
        <v>79</v>
      </c>
      <c r="C18" s="20"/>
      <c r="D18" s="19" t="s">
        <v>78</v>
      </c>
      <c r="E18" s="21"/>
      <c r="F18" s="234"/>
    </row>
    <row r="19" spans="1:6" ht="12.75">
      <c r="A19" s="47" t="s">
        <v>27</v>
      </c>
      <c r="B19" s="46" t="s">
        <v>334</v>
      </c>
      <c r="C19" s="30"/>
      <c r="D19" s="16" t="s">
        <v>44</v>
      </c>
      <c r="E19" s="21"/>
      <c r="F19" s="234"/>
    </row>
    <row r="20" spans="1:6" ht="12.75">
      <c r="A20" s="42" t="s">
        <v>28</v>
      </c>
      <c r="B20" s="45" t="s">
        <v>77</v>
      </c>
      <c r="C20" s="20"/>
      <c r="D20" s="16" t="s">
        <v>76</v>
      </c>
      <c r="E20" s="21"/>
      <c r="F20" s="234"/>
    </row>
    <row r="21" spans="1:6" ht="12.75">
      <c r="A21" s="42" t="s">
        <v>31</v>
      </c>
      <c r="B21" s="45" t="s">
        <v>75</v>
      </c>
      <c r="C21" s="20"/>
      <c r="D21" s="40"/>
      <c r="E21" s="21"/>
      <c r="F21" s="234"/>
    </row>
    <row r="22" spans="1:6" ht="12.75">
      <c r="A22" s="42" t="s">
        <v>34</v>
      </c>
      <c r="B22" s="44" t="s">
        <v>74</v>
      </c>
      <c r="C22" s="20"/>
      <c r="D22" s="40"/>
      <c r="E22" s="21"/>
      <c r="F22" s="234"/>
    </row>
    <row r="23" spans="1:6" ht="12.75">
      <c r="A23" s="42" t="s">
        <v>37</v>
      </c>
      <c r="B23" s="43" t="s">
        <v>73</v>
      </c>
      <c r="C23" s="20"/>
      <c r="D23" s="24"/>
      <c r="E23" s="21"/>
      <c r="F23" s="234"/>
    </row>
    <row r="24" spans="1:6" ht="13.5" thickBot="1">
      <c r="A24" s="42" t="s">
        <v>40</v>
      </c>
      <c r="B24" s="41" t="s">
        <v>72</v>
      </c>
      <c r="C24" s="20"/>
      <c r="D24" s="40"/>
      <c r="E24" s="21"/>
      <c r="F24" s="234"/>
    </row>
    <row r="25" spans="1:6" ht="26.25" thickBot="1">
      <c r="A25" s="15" t="s">
        <v>42</v>
      </c>
      <c r="B25" s="7" t="s">
        <v>71</v>
      </c>
      <c r="C25" s="25"/>
      <c r="D25" s="7" t="s">
        <v>70</v>
      </c>
      <c r="E25" s="26"/>
      <c r="F25" s="234"/>
    </row>
    <row r="26" spans="1:6" ht="13.5" thickBot="1">
      <c r="A26" s="15" t="s">
        <v>69</v>
      </c>
      <c r="B26" s="7" t="s">
        <v>68</v>
      </c>
      <c r="C26" s="8">
        <f>+C12+C25</f>
        <v>257750306</v>
      </c>
      <c r="D26" s="7" t="s">
        <v>67</v>
      </c>
      <c r="E26" s="8">
        <f>+E12+E25</f>
        <v>269662475</v>
      </c>
      <c r="F26" s="234"/>
    </row>
    <row r="27" spans="1:6" ht="13.5" thickBot="1">
      <c r="A27" s="15" t="s">
        <v>66</v>
      </c>
      <c r="B27" s="7" t="s">
        <v>46</v>
      </c>
      <c r="C27" s="8"/>
      <c r="D27" s="7" t="s">
        <v>47</v>
      </c>
      <c r="E27" s="8"/>
      <c r="F27" s="234"/>
    </row>
    <row r="28" spans="1:6" ht="13.5" thickBot="1">
      <c r="A28" s="15" t="s">
        <v>65</v>
      </c>
      <c r="B28" s="7" t="s">
        <v>48</v>
      </c>
      <c r="C28" s="8">
        <f>+E26-C26</f>
        <v>11912169</v>
      </c>
      <c r="D28" s="7" t="s">
        <v>49</v>
      </c>
      <c r="E28" s="8"/>
      <c r="F28" s="234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90" r:id="rId1"/>
  <headerFooter alignWithMargins="0">
    <oddHeader>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zoomScaleSheetLayoutView="50" workbookViewId="0" topLeftCell="A118">
      <selection activeCell="A152" sqref="A152:B152"/>
    </sheetView>
  </sheetViews>
  <sheetFormatPr defaultColWidth="9.00390625" defaultRowHeight="12.75"/>
  <cols>
    <col min="1" max="1" width="9.50390625" style="153" customWidth="1"/>
    <col min="2" max="2" width="91.625" style="152" customWidth="1"/>
    <col min="3" max="3" width="21.625" style="151" customWidth="1"/>
    <col min="4" max="4" width="9.00390625" style="150" customWidth="1"/>
    <col min="5" max="16384" width="9.375" style="150" customWidth="1"/>
  </cols>
  <sheetData>
    <row r="1" spans="1:3" ht="15.75" customHeight="1">
      <c r="A1" s="241" t="s">
        <v>320</v>
      </c>
      <c r="B1" s="241"/>
      <c r="C1" s="241"/>
    </row>
    <row r="2" spans="1:3" ht="15.75" customHeight="1" thickBot="1">
      <c r="A2" s="240"/>
      <c r="B2" s="240"/>
      <c r="C2" s="158" t="s">
        <v>105</v>
      </c>
    </row>
    <row r="3" spans="1:3" ht="32.25" thickBot="1">
      <c r="A3" s="171" t="s">
        <v>0</v>
      </c>
      <c r="B3" s="206" t="s">
        <v>102</v>
      </c>
      <c r="C3" s="205" t="s">
        <v>330</v>
      </c>
    </row>
    <row r="4" spans="1:3" s="161" customFormat="1" ht="16.5" thickBot="1">
      <c r="A4" s="203">
        <v>1</v>
      </c>
      <c r="B4" s="228">
        <v>2</v>
      </c>
      <c r="C4" s="227">
        <v>3</v>
      </c>
    </row>
    <row r="5" spans="1:3" s="161" customFormat="1" ht="16.5" thickBot="1">
      <c r="A5" s="171" t="s">
        <v>7</v>
      </c>
      <c r="B5" s="220" t="s">
        <v>318</v>
      </c>
      <c r="C5" s="219">
        <f>+C6+C7+C8+C9+C10+C11</f>
        <v>30119176</v>
      </c>
    </row>
    <row r="6" spans="1:3" s="161" customFormat="1" ht="15.75">
      <c r="A6" s="174" t="s">
        <v>198</v>
      </c>
      <c r="B6" s="217" t="s">
        <v>317</v>
      </c>
      <c r="C6" s="223">
        <v>18729828</v>
      </c>
    </row>
    <row r="7" spans="1:3" s="161" customFormat="1" ht="15.75">
      <c r="A7" s="194" t="s">
        <v>196</v>
      </c>
      <c r="B7" s="186" t="s">
        <v>316</v>
      </c>
      <c r="C7" s="222"/>
    </row>
    <row r="8" spans="1:3" s="161" customFormat="1" ht="15.75">
      <c r="A8" s="194" t="s">
        <v>195</v>
      </c>
      <c r="B8" s="186" t="s">
        <v>315</v>
      </c>
      <c r="C8" s="222">
        <f>7924378+1664970</f>
        <v>9589348</v>
      </c>
    </row>
    <row r="9" spans="1:3" s="161" customFormat="1" ht="15.75">
      <c r="A9" s="194" t="s">
        <v>193</v>
      </c>
      <c r="B9" s="186" t="s">
        <v>314</v>
      </c>
      <c r="C9" s="222">
        <v>1800000</v>
      </c>
    </row>
    <row r="10" spans="1:3" s="161" customFormat="1" ht="15.75">
      <c r="A10" s="194" t="s">
        <v>313</v>
      </c>
      <c r="B10" s="186" t="s">
        <v>312</v>
      </c>
      <c r="C10" s="222"/>
    </row>
    <row r="11" spans="1:3" s="161" customFormat="1" ht="16.5" thickBot="1">
      <c r="A11" s="182" t="s">
        <v>191</v>
      </c>
      <c r="B11" s="187" t="s">
        <v>311</v>
      </c>
      <c r="C11" s="222"/>
    </row>
    <row r="12" spans="1:3" s="161" customFormat="1" ht="16.5" thickBot="1">
      <c r="A12" s="171" t="s">
        <v>10</v>
      </c>
      <c r="B12" s="211" t="s">
        <v>310</v>
      </c>
      <c r="C12" s="219">
        <f>+C13+C14+C15+C16+C17+C18</f>
        <v>0</v>
      </c>
    </row>
    <row r="13" spans="1:3" s="161" customFormat="1" ht="15.75">
      <c r="A13" s="174" t="s">
        <v>172</v>
      </c>
      <c r="B13" s="217" t="s">
        <v>309</v>
      </c>
      <c r="C13" s="223"/>
    </row>
    <row r="14" spans="1:3" s="161" customFormat="1" ht="15.75">
      <c r="A14" s="194" t="s">
        <v>171</v>
      </c>
      <c r="B14" s="186" t="s">
        <v>308</v>
      </c>
      <c r="C14" s="222"/>
    </row>
    <row r="15" spans="1:3" s="161" customFormat="1" ht="15.75">
      <c r="A15" s="194" t="s">
        <v>169</v>
      </c>
      <c r="B15" s="186" t="s">
        <v>307</v>
      </c>
      <c r="C15" s="222"/>
    </row>
    <row r="16" spans="1:3" s="161" customFormat="1" ht="15.75">
      <c r="A16" s="194" t="s">
        <v>168</v>
      </c>
      <c r="B16" s="186" t="s">
        <v>306</v>
      </c>
      <c r="C16" s="222"/>
    </row>
    <row r="17" spans="1:3" s="161" customFormat="1" ht="15.75">
      <c r="A17" s="194" t="s">
        <v>166</v>
      </c>
      <c r="B17" s="186" t="s">
        <v>305</v>
      </c>
      <c r="C17" s="222"/>
    </row>
    <row r="18" spans="1:3" s="161" customFormat="1" ht="16.5" thickBot="1">
      <c r="A18" s="182" t="s">
        <v>165</v>
      </c>
      <c r="B18" s="187" t="s">
        <v>304</v>
      </c>
      <c r="C18" s="221"/>
    </row>
    <row r="19" spans="1:3" s="161" customFormat="1" ht="16.5" thickBot="1">
      <c r="A19" s="171" t="s">
        <v>4</v>
      </c>
      <c r="B19" s="220" t="s">
        <v>303</v>
      </c>
      <c r="C19" s="219">
        <f>+C20+C21+C22+C23+C24</f>
        <v>257750306</v>
      </c>
    </row>
    <row r="20" spans="1:3" s="161" customFormat="1" ht="15.75">
      <c r="A20" s="174" t="s">
        <v>148</v>
      </c>
      <c r="B20" s="217" t="s">
        <v>302</v>
      </c>
      <c r="C20" s="223"/>
    </row>
    <row r="21" spans="1:3" s="161" customFormat="1" ht="15.75">
      <c r="A21" s="194" t="s">
        <v>146</v>
      </c>
      <c r="B21" s="186" t="s">
        <v>301</v>
      </c>
      <c r="C21" s="222"/>
    </row>
    <row r="22" spans="1:3" s="161" customFormat="1" ht="15.75">
      <c r="A22" s="194" t="s">
        <v>300</v>
      </c>
      <c r="B22" s="186" t="s">
        <v>299</v>
      </c>
      <c r="C22" s="222"/>
    </row>
    <row r="23" spans="1:3" s="161" customFormat="1" ht="15.75">
      <c r="A23" s="194" t="s">
        <v>298</v>
      </c>
      <c r="B23" s="186" t="s">
        <v>297</v>
      </c>
      <c r="C23" s="222">
        <v>1145770</v>
      </c>
    </row>
    <row r="24" spans="1:3" s="161" customFormat="1" ht="15.75">
      <c r="A24" s="194" t="s">
        <v>296</v>
      </c>
      <c r="B24" s="186" t="s">
        <v>295</v>
      </c>
      <c r="C24" s="222">
        <v>256604536</v>
      </c>
    </row>
    <row r="25" spans="1:3" s="161" customFormat="1" ht="16.5" thickBot="1">
      <c r="A25" s="182" t="s">
        <v>294</v>
      </c>
      <c r="B25" s="187" t="s">
        <v>293</v>
      </c>
      <c r="C25" s="221">
        <f>195967177+23365937</f>
        <v>219333114</v>
      </c>
    </row>
    <row r="26" spans="1:3" s="161" customFormat="1" ht="16.5" thickBot="1">
      <c r="A26" s="171" t="s">
        <v>292</v>
      </c>
      <c r="B26" s="220" t="s">
        <v>291</v>
      </c>
      <c r="C26" s="210">
        <f>+C27+C30+C32</f>
        <v>6211637</v>
      </c>
    </row>
    <row r="27" spans="1:3" s="161" customFormat="1" ht="15.75">
      <c r="A27" s="174" t="s">
        <v>290</v>
      </c>
      <c r="B27" s="217" t="s">
        <v>289</v>
      </c>
      <c r="C27" s="226">
        <v>5056489</v>
      </c>
    </row>
    <row r="28" spans="1:3" s="161" customFormat="1" ht="15.75">
      <c r="A28" s="194" t="s">
        <v>288</v>
      </c>
      <c r="B28" s="186" t="s">
        <v>287</v>
      </c>
      <c r="C28" s="222">
        <v>5056489</v>
      </c>
    </row>
    <row r="29" spans="1:3" s="161" customFormat="1" ht="15.75">
      <c r="A29" s="194" t="s">
        <v>286</v>
      </c>
      <c r="B29" s="186" t="s">
        <v>285</v>
      </c>
      <c r="C29" s="222"/>
    </row>
    <row r="30" spans="1:3" s="161" customFormat="1" ht="15.75">
      <c r="A30" s="194" t="s">
        <v>284</v>
      </c>
      <c r="B30" s="186" t="s">
        <v>283</v>
      </c>
      <c r="C30" s="222">
        <v>1155148</v>
      </c>
    </row>
    <row r="31" spans="1:3" s="161" customFormat="1" ht="15.75">
      <c r="A31" s="194" t="s">
        <v>282</v>
      </c>
      <c r="B31" s="186" t="s">
        <v>281</v>
      </c>
      <c r="C31" s="222"/>
    </row>
    <row r="32" spans="1:3" s="161" customFormat="1" ht="16.5" thickBot="1">
      <c r="A32" s="182" t="s">
        <v>280</v>
      </c>
      <c r="B32" s="187" t="s">
        <v>279</v>
      </c>
      <c r="C32" s="221"/>
    </row>
    <row r="33" spans="1:3" s="161" customFormat="1" ht="16.5" thickBot="1">
      <c r="A33" s="171" t="s">
        <v>6</v>
      </c>
      <c r="B33" s="220" t="s">
        <v>278</v>
      </c>
      <c r="C33" s="219">
        <f>SUM(C34:C43)</f>
        <v>1845838</v>
      </c>
    </row>
    <row r="34" spans="1:3" s="161" customFormat="1" ht="15.75">
      <c r="A34" s="174" t="s">
        <v>142</v>
      </c>
      <c r="B34" s="217" t="s">
        <v>277</v>
      </c>
      <c r="C34" s="223"/>
    </row>
    <row r="35" spans="1:3" s="161" customFormat="1" ht="15.75">
      <c r="A35" s="194" t="s">
        <v>140</v>
      </c>
      <c r="B35" s="186" t="s">
        <v>276</v>
      </c>
      <c r="C35" s="222">
        <v>1150338</v>
      </c>
    </row>
    <row r="36" spans="1:3" s="161" customFormat="1" ht="15.75">
      <c r="A36" s="194" t="s">
        <v>138</v>
      </c>
      <c r="B36" s="186" t="s">
        <v>275</v>
      </c>
      <c r="C36" s="222">
        <v>302000</v>
      </c>
    </row>
    <row r="37" spans="1:3" s="161" customFormat="1" ht="15.75">
      <c r="A37" s="194" t="s">
        <v>274</v>
      </c>
      <c r="B37" s="186" t="s">
        <v>273</v>
      </c>
      <c r="C37" s="222"/>
    </row>
    <row r="38" spans="1:3" s="161" customFormat="1" ht="15.75">
      <c r="A38" s="194" t="s">
        <v>272</v>
      </c>
      <c r="B38" s="186" t="s">
        <v>271</v>
      </c>
      <c r="C38" s="222"/>
    </row>
    <row r="39" spans="1:3" s="161" customFormat="1" ht="15.75">
      <c r="A39" s="194" t="s">
        <v>270</v>
      </c>
      <c r="B39" s="186" t="s">
        <v>269</v>
      </c>
      <c r="C39" s="222">
        <v>392000</v>
      </c>
    </row>
    <row r="40" spans="1:3" s="161" customFormat="1" ht="15.75">
      <c r="A40" s="194" t="s">
        <v>268</v>
      </c>
      <c r="B40" s="186" t="s">
        <v>267</v>
      </c>
      <c r="C40" s="222"/>
    </row>
    <row r="41" spans="1:3" s="161" customFormat="1" ht="15.75">
      <c r="A41" s="194" t="s">
        <v>266</v>
      </c>
      <c r="B41" s="186" t="s">
        <v>265</v>
      </c>
      <c r="C41" s="222">
        <v>1500</v>
      </c>
    </row>
    <row r="42" spans="1:3" s="161" customFormat="1" ht="15.75">
      <c r="A42" s="194" t="s">
        <v>264</v>
      </c>
      <c r="B42" s="186" t="s">
        <v>263</v>
      </c>
      <c r="C42" s="214"/>
    </row>
    <row r="43" spans="1:3" s="161" customFormat="1" ht="16.5" thickBot="1">
      <c r="A43" s="182" t="s">
        <v>262</v>
      </c>
      <c r="B43" s="187" t="s">
        <v>23</v>
      </c>
      <c r="C43" s="224">
        <v>0</v>
      </c>
    </row>
    <row r="44" spans="1:3" s="161" customFormat="1" ht="16.5" thickBot="1">
      <c r="A44" s="171" t="s">
        <v>19</v>
      </c>
      <c r="B44" s="220" t="s">
        <v>261</v>
      </c>
      <c r="C44" s="219">
        <f>+C45+C46+C47+C48+C49</f>
        <v>0</v>
      </c>
    </row>
    <row r="45" spans="1:3" s="161" customFormat="1" ht="15.75">
      <c r="A45" s="174" t="s">
        <v>135</v>
      </c>
      <c r="B45" s="217" t="s">
        <v>260</v>
      </c>
      <c r="C45" s="225"/>
    </row>
    <row r="46" spans="1:3" s="161" customFormat="1" ht="15.75">
      <c r="A46" s="194" t="s">
        <v>329</v>
      </c>
      <c r="B46" s="186" t="s">
        <v>259</v>
      </c>
      <c r="C46" s="214"/>
    </row>
    <row r="47" spans="1:3" s="161" customFormat="1" ht="15.75">
      <c r="A47" s="194" t="s">
        <v>131</v>
      </c>
      <c r="B47" s="186" t="s">
        <v>258</v>
      </c>
      <c r="C47" s="214"/>
    </row>
    <row r="48" spans="1:3" s="161" customFormat="1" ht="15.75">
      <c r="A48" s="194" t="s">
        <v>129</v>
      </c>
      <c r="B48" s="186" t="s">
        <v>257</v>
      </c>
      <c r="C48" s="214"/>
    </row>
    <row r="49" spans="1:3" s="161" customFormat="1" ht="16.5" thickBot="1">
      <c r="A49" s="182" t="s">
        <v>256</v>
      </c>
      <c r="B49" s="187" t="s">
        <v>255</v>
      </c>
      <c r="C49" s="224"/>
    </row>
    <row r="50" spans="1:3" s="161" customFormat="1" ht="16.5" thickBot="1">
      <c r="A50" s="171" t="s">
        <v>254</v>
      </c>
      <c r="B50" s="220" t="s">
        <v>253</v>
      </c>
      <c r="C50" s="219">
        <f>C52</f>
        <v>2050000</v>
      </c>
    </row>
    <row r="51" spans="1:3" s="161" customFormat="1" ht="15.75">
      <c r="A51" s="174" t="s">
        <v>126</v>
      </c>
      <c r="B51" s="217" t="s">
        <v>252</v>
      </c>
      <c r="C51" s="223"/>
    </row>
    <row r="52" spans="1:3" s="161" customFormat="1" ht="15.75">
      <c r="A52" s="194" t="s">
        <v>124</v>
      </c>
      <c r="B52" s="186" t="s">
        <v>251</v>
      </c>
      <c r="C52" s="222">
        <v>2050000</v>
      </c>
    </row>
    <row r="53" spans="1:3" s="161" customFormat="1" ht="15.75">
      <c r="A53" s="194" t="s">
        <v>122</v>
      </c>
      <c r="B53" s="186" t="s">
        <v>250</v>
      </c>
      <c r="C53" s="222"/>
    </row>
    <row r="54" spans="1:3" s="161" customFormat="1" ht="16.5" thickBot="1">
      <c r="A54" s="182" t="s">
        <v>120</v>
      </c>
      <c r="B54" s="187" t="s">
        <v>249</v>
      </c>
      <c r="C54" s="221"/>
    </row>
    <row r="55" spans="1:3" s="161" customFormat="1" ht="16.5" thickBot="1">
      <c r="A55" s="171" t="s">
        <v>56</v>
      </c>
      <c r="B55" s="211" t="s">
        <v>248</v>
      </c>
      <c r="C55" s="219"/>
    </row>
    <row r="56" spans="1:3" s="161" customFormat="1" ht="15.75">
      <c r="A56" s="174" t="s">
        <v>117</v>
      </c>
      <c r="B56" s="217" t="s">
        <v>247</v>
      </c>
      <c r="C56" s="214"/>
    </row>
    <row r="57" spans="1:3" s="161" customFormat="1" ht="15.75">
      <c r="A57" s="194" t="s">
        <v>115</v>
      </c>
      <c r="B57" s="186" t="s">
        <v>246</v>
      </c>
      <c r="C57" s="214"/>
    </row>
    <row r="58" spans="1:3" s="161" customFormat="1" ht="15.75">
      <c r="A58" s="194" t="s">
        <v>113</v>
      </c>
      <c r="B58" s="186" t="s">
        <v>245</v>
      </c>
      <c r="C58" s="214"/>
    </row>
    <row r="59" spans="1:3" s="161" customFormat="1" ht="16.5" thickBot="1">
      <c r="A59" s="182" t="s">
        <v>111</v>
      </c>
      <c r="B59" s="187" t="s">
        <v>244</v>
      </c>
      <c r="C59" s="214"/>
    </row>
    <row r="60" spans="1:3" s="161" customFormat="1" ht="16.5" thickBot="1">
      <c r="A60" s="171" t="s">
        <v>57</v>
      </c>
      <c r="B60" s="220" t="s">
        <v>243</v>
      </c>
      <c r="C60" s="210">
        <f>+C5+C12+C19+C26+C33+C44+C50+C55</f>
        <v>297976957</v>
      </c>
    </row>
    <row r="61" spans="1:3" s="161" customFormat="1" ht="16.5" thickBot="1">
      <c r="A61" s="212" t="s">
        <v>59</v>
      </c>
      <c r="B61" s="211" t="s">
        <v>242</v>
      </c>
      <c r="C61" s="219"/>
    </row>
    <row r="62" spans="1:3" s="161" customFormat="1" ht="15.75">
      <c r="A62" s="174" t="s">
        <v>241</v>
      </c>
      <c r="B62" s="217" t="s">
        <v>240</v>
      </c>
      <c r="C62" s="214"/>
    </row>
    <row r="63" spans="1:3" s="161" customFormat="1" ht="15.75">
      <c r="A63" s="194" t="s">
        <v>239</v>
      </c>
      <c r="B63" s="186" t="s">
        <v>238</v>
      </c>
      <c r="C63" s="214"/>
    </row>
    <row r="64" spans="1:3" s="161" customFormat="1" ht="16.5" thickBot="1">
      <c r="A64" s="182" t="s">
        <v>237</v>
      </c>
      <c r="B64" s="187" t="s">
        <v>328</v>
      </c>
      <c r="C64" s="214"/>
    </row>
    <row r="65" spans="1:3" s="161" customFormat="1" ht="16.5" thickBot="1">
      <c r="A65" s="212" t="s">
        <v>24</v>
      </c>
      <c r="B65" s="211" t="s">
        <v>235</v>
      </c>
      <c r="C65" s="219"/>
    </row>
    <row r="66" spans="1:3" s="161" customFormat="1" ht="15.75">
      <c r="A66" s="174" t="s">
        <v>234</v>
      </c>
      <c r="B66" s="217" t="s">
        <v>233</v>
      </c>
      <c r="C66" s="214"/>
    </row>
    <row r="67" spans="1:3" s="161" customFormat="1" ht="15.75">
      <c r="A67" s="194" t="s">
        <v>232</v>
      </c>
      <c r="B67" s="186" t="s">
        <v>231</v>
      </c>
      <c r="C67" s="214"/>
    </row>
    <row r="68" spans="1:3" s="161" customFormat="1" ht="15.75">
      <c r="A68" s="194" t="s">
        <v>230</v>
      </c>
      <c r="B68" s="186" t="s">
        <v>229</v>
      </c>
      <c r="C68" s="214"/>
    </row>
    <row r="69" spans="1:3" s="161" customFormat="1" ht="16.5" thickBot="1">
      <c r="A69" s="182" t="s">
        <v>228</v>
      </c>
      <c r="B69" s="187" t="s">
        <v>227</v>
      </c>
      <c r="C69" s="214"/>
    </row>
    <row r="70" spans="1:3" s="161" customFormat="1" ht="16.5" thickBot="1">
      <c r="A70" s="212" t="s">
        <v>25</v>
      </c>
      <c r="B70" s="211" t="s">
        <v>226</v>
      </c>
      <c r="C70" s="219">
        <f>+C71+C72</f>
        <v>20851453</v>
      </c>
    </row>
    <row r="71" spans="1:3" s="161" customFormat="1" ht="15.75">
      <c r="A71" s="174" t="s">
        <v>225</v>
      </c>
      <c r="B71" s="217" t="s">
        <v>224</v>
      </c>
      <c r="C71" s="214">
        <v>20851453</v>
      </c>
    </row>
    <row r="72" spans="1:3" s="161" customFormat="1" ht="16.5" thickBot="1">
      <c r="A72" s="182" t="s">
        <v>223</v>
      </c>
      <c r="B72" s="187" t="s">
        <v>222</v>
      </c>
      <c r="C72" s="214"/>
    </row>
    <row r="73" spans="1:3" s="161" customFormat="1" ht="16.5" thickBot="1">
      <c r="A73" s="212" t="s">
        <v>26</v>
      </c>
      <c r="B73" s="211" t="s">
        <v>221</v>
      </c>
      <c r="C73" s="219"/>
    </row>
    <row r="74" spans="1:3" s="161" customFormat="1" ht="15.75">
      <c r="A74" s="174" t="s">
        <v>220</v>
      </c>
      <c r="B74" s="217" t="s">
        <v>219</v>
      </c>
      <c r="C74" s="214"/>
    </row>
    <row r="75" spans="1:3" s="161" customFormat="1" ht="15.75">
      <c r="A75" s="194" t="s">
        <v>218</v>
      </c>
      <c r="B75" s="186" t="s">
        <v>217</v>
      </c>
      <c r="C75" s="214"/>
    </row>
    <row r="76" spans="1:3" s="161" customFormat="1" ht="16.5" thickBot="1">
      <c r="A76" s="182" t="s">
        <v>216</v>
      </c>
      <c r="B76" s="187" t="s">
        <v>215</v>
      </c>
      <c r="C76" s="214"/>
    </row>
    <row r="77" spans="1:3" s="161" customFormat="1" ht="16.5" thickBot="1">
      <c r="A77" s="212" t="s">
        <v>27</v>
      </c>
      <c r="B77" s="211" t="s">
        <v>214</v>
      </c>
      <c r="C77" s="219">
        <f>+C78+C79+C80+C81</f>
        <v>19466747</v>
      </c>
    </row>
    <row r="78" spans="1:3" s="161" customFormat="1" ht="15.75">
      <c r="A78" s="218" t="s">
        <v>213</v>
      </c>
      <c r="B78" s="217" t="s">
        <v>212</v>
      </c>
      <c r="C78" s="214">
        <v>19466747</v>
      </c>
    </row>
    <row r="79" spans="1:3" s="161" customFormat="1" ht="15.75">
      <c r="A79" s="216" t="s">
        <v>211</v>
      </c>
      <c r="B79" s="186" t="s">
        <v>210</v>
      </c>
      <c r="C79" s="214"/>
    </row>
    <row r="80" spans="1:3" s="161" customFormat="1" ht="15.75">
      <c r="A80" s="216" t="s">
        <v>209</v>
      </c>
      <c r="B80" s="186" t="s">
        <v>208</v>
      </c>
      <c r="C80" s="214"/>
    </row>
    <row r="81" spans="1:3" s="161" customFormat="1" ht="16.5" thickBot="1">
      <c r="A81" s="215" t="s">
        <v>207</v>
      </c>
      <c r="B81" s="187" t="s">
        <v>206</v>
      </c>
      <c r="C81" s="214"/>
    </row>
    <row r="82" spans="1:3" s="161" customFormat="1" ht="16.5" thickBot="1">
      <c r="A82" s="212" t="s">
        <v>28</v>
      </c>
      <c r="B82" s="211" t="s">
        <v>205</v>
      </c>
      <c r="C82" s="213"/>
    </row>
    <row r="83" spans="1:3" s="161" customFormat="1" ht="16.5" thickBot="1">
      <c r="A83" s="212" t="s">
        <v>31</v>
      </c>
      <c r="B83" s="211" t="s">
        <v>204</v>
      </c>
      <c r="C83" s="210">
        <f>+C61+C65+C70+C77+C82</f>
        <v>40318200</v>
      </c>
    </row>
    <row r="84" spans="1:3" s="161" customFormat="1" ht="27" customHeight="1" thickBot="1">
      <c r="A84" s="212" t="s">
        <v>34</v>
      </c>
      <c r="B84" s="211" t="s">
        <v>203</v>
      </c>
      <c r="C84" s="210">
        <f>+C60+C83</f>
        <v>338295157</v>
      </c>
    </row>
    <row r="85" spans="1:3" s="161" customFormat="1" ht="15.75">
      <c r="A85" s="209"/>
      <c r="B85" s="209"/>
      <c r="C85" s="209"/>
    </row>
    <row r="86" spans="1:9" ht="16.5" customHeight="1">
      <c r="A86" s="241" t="s">
        <v>202</v>
      </c>
      <c r="B86" s="241"/>
      <c r="C86" s="241"/>
      <c r="I86" s="150" t="s">
        <v>101</v>
      </c>
    </row>
    <row r="87" spans="1:3" s="207" customFormat="1" ht="16.5" customHeight="1" thickBot="1">
      <c r="A87" s="242"/>
      <c r="B87" s="242"/>
      <c r="C87" s="208" t="s">
        <v>105</v>
      </c>
    </row>
    <row r="88" spans="1:3" ht="32.25" thickBot="1">
      <c r="A88" s="171" t="s">
        <v>0</v>
      </c>
      <c r="B88" s="206" t="s">
        <v>200</v>
      </c>
      <c r="C88" s="205" t="s">
        <v>330</v>
      </c>
    </row>
    <row r="89" spans="1:3" s="204" customFormat="1" ht="16.5" thickBot="1">
      <c r="A89" s="171">
        <v>1</v>
      </c>
      <c r="B89" s="206">
        <v>2</v>
      </c>
      <c r="C89" s="205">
        <v>3</v>
      </c>
    </row>
    <row r="90" spans="1:3" ht="16.5" thickBot="1">
      <c r="A90" s="203" t="s">
        <v>7</v>
      </c>
      <c r="B90" s="202" t="s">
        <v>327</v>
      </c>
      <c r="C90" s="201">
        <f>+C91+C92+C93+C94+C95</f>
        <v>66982702</v>
      </c>
    </row>
    <row r="91" spans="1:3" ht="15.75">
      <c r="A91" s="200" t="s">
        <v>198</v>
      </c>
      <c r="B91" s="199" t="s">
        <v>197</v>
      </c>
      <c r="C91" s="198">
        <v>32564526</v>
      </c>
    </row>
    <row r="92" spans="1:3" ht="15.75">
      <c r="A92" s="194" t="s">
        <v>196</v>
      </c>
      <c r="B92" s="188" t="s">
        <v>12</v>
      </c>
      <c r="C92" s="172">
        <v>6027427</v>
      </c>
    </row>
    <row r="93" spans="1:3" ht="15.75">
      <c r="A93" s="194" t="s">
        <v>195</v>
      </c>
      <c r="B93" s="188" t="s">
        <v>194</v>
      </c>
      <c r="C93" s="180">
        <v>14397335</v>
      </c>
    </row>
    <row r="94" spans="1:3" ht="15.75">
      <c r="A94" s="194" t="s">
        <v>193</v>
      </c>
      <c r="B94" s="197" t="s">
        <v>16</v>
      </c>
      <c r="C94" s="180">
        <v>2101000</v>
      </c>
    </row>
    <row r="95" spans="1:3" ht="15.75">
      <c r="A95" s="194" t="s">
        <v>192</v>
      </c>
      <c r="B95" s="196" t="s">
        <v>18</v>
      </c>
      <c r="C95" s="180">
        <f>11652414+240000</f>
        <v>11892414</v>
      </c>
    </row>
    <row r="96" spans="1:3" ht="15.75">
      <c r="A96" s="194" t="s">
        <v>191</v>
      </c>
      <c r="B96" s="188" t="s">
        <v>190</v>
      </c>
      <c r="C96" s="180"/>
    </row>
    <row r="97" spans="1:3" ht="15.75">
      <c r="A97" s="194" t="s">
        <v>189</v>
      </c>
      <c r="B97" s="195" t="s">
        <v>188</v>
      </c>
      <c r="C97" s="180"/>
    </row>
    <row r="98" spans="1:3" ht="15.75">
      <c r="A98" s="194" t="s">
        <v>187</v>
      </c>
      <c r="B98" s="184" t="s">
        <v>186</v>
      </c>
      <c r="C98" s="180"/>
    </row>
    <row r="99" spans="1:3" ht="15.75">
      <c r="A99" s="194" t="s">
        <v>185</v>
      </c>
      <c r="B99" s="184" t="s">
        <v>160</v>
      </c>
      <c r="C99" s="180"/>
    </row>
    <row r="100" spans="1:3" ht="15.75">
      <c r="A100" s="194" t="s">
        <v>184</v>
      </c>
      <c r="B100" s="195" t="s">
        <v>183</v>
      </c>
      <c r="C100" s="180">
        <v>11652414</v>
      </c>
    </row>
    <row r="101" spans="1:3" ht="15.75">
      <c r="A101" s="194" t="s">
        <v>182</v>
      </c>
      <c r="B101" s="195" t="s">
        <v>181</v>
      </c>
      <c r="C101" s="180"/>
    </row>
    <row r="102" spans="1:3" ht="15.75">
      <c r="A102" s="194" t="s">
        <v>180</v>
      </c>
      <c r="B102" s="184" t="s">
        <v>154</v>
      </c>
      <c r="C102" s="180"/>
    </row>
    <row r="103" spans="1:3" ht="15.75">
      <c r="A103" s="177" t="s">
        <v>179</v>
      </c>
      <c r="B103" s="193" t="s">
        <v>178</v>
      </c>
      <c r="C103" s="180"/>
    </row>
    <row r="104" spans="1:3" ht="15.75">
      <c r="A104" s="194" t="s">
        <v>177</v>
      </c>
      <c r="B104" s="193" t="s">
        <v>176</v>
      </c>
      <c r="C104" s="180"/>
    </row>
    <row r="105" spans="1:3" ht="16.5" thickBot="1">
      <c r="A105" s="192" t="s">
        <v>175</v>
      </c>
      <c r="B105" s="191" t="s">
        <v>174</v>
      </c>
      <c r="C105" s="190">
        <v>240000</v>
      </c>
    </row>
    <row r="106" spans="1:3" ht="16.5" thickBot="1">
      <c r="A106" s="171" t="s">
        <v>10</v>
      </c>
      <c r="B106" s="189" t="s">
        <v>326</v>
      </c>
      <c r="C106" s="179">
        <f>+C107+C109+C111</f>
        <v>269662475</v>
      </c>
    </row>
    <row r="107" spans="1:3" ht="15.75">
      <c r="A107" s="174" t="s">
        <v>172</v>
      </c>
      <c r="B107" s="188" t="s">
        <v>98</v>
      </c>
      <c r="C107" s="183">
        <v>269662475</v>
      </c>
    </row>
    <row r="108" spans="1:3" ht="15.75">
      <c r="A108" s="174" t="s">
        <v>171</v>
      </c>
      <c r="B108" s="181" t="s">
        <v>170</v>
      </c>
      <c r="C108" s="183">
        <f>190804777+6993023</f>
        <v>197797800</v>
      </c>
    </row>
    <row r="109" spans="1:3" ht="15.75">
      <c r="A109" s="174" t="s">
        <v>169</v>
      </c>
      <c r="B109" s="181" t="s">
        <v>94</v>
      </c>
      <c r="C109" s="172"/>
    </row>
    <row r="110" spans="1:3" ht="15.75">
      <c r="A110" s="174" t="s">
        <v>168</v>
      </c>
      <c r="B110" s="181" t="s">
        <v>167</v>
      </c>
      <c r="C110" s="172"/>
    </row>
    <row r="111" spans="1:3" ht="15.75">
      <c r="A111" s="174" t="s">
        <v>166</v>
      </c>
      <c r="B111" s="187" t="s">
        <v>90</v>
      </c>
      <c r="C111" s="172"/>
    </row>
    <row r="112" spans="1:3" ht="15.75">
      <c r="A112" s="174" t="s">
        <v>165</v>
      </c>
      <c r="B112" s="186" t="s">
        <v>325</v>
      </c>
      <c r="C112" s="172"/>
    </row>
    <row r="113" spans="1:3" ht="15.75">
      <c r="A113" s="174" t="s">
        <v>163</v>
      </c>
      <c r="B113" s="185" t="s">
        <v>162</v>
      </c>
      <c r="C113" s="172"/>
    </row>
    <row r="114" spans="1:3" ht="15.75">
      <c r="A114" s="174" t="s">
        <v>161</v>
      </c>
      <c r="B114" s="184" t="s">
        <v>160</v>
      </c>
      <c r="C114" s="172"/>
    </row>
    <row r="115" spans="1:3" ht="15.75">
      <c r="A115" s="174" t="s">
        <v>159</v>
      </c>
      <c r="B115" s="184" t="s">
        <v>158</v>
      </c>
      <c r="C115" s="172"/>
    </row>
    <row r="116" spans="1:3" ht="15.75">
      <c r="A116" s="174" t="s">
        <v>157</v>
      </c>
      <c r="B116" s="184" t="s">
        <v>156</v>
      </c>
      <c r="C116" s="172"/>
    </row>
    <row r="117" spans="1:3" ht="15.75">
      <c r="A117" s="174" t="s">
        <v>155</v>
      </c>
      <c r="B117" s="184" t="s">
        <v>154</v>
      </c>
      <c r="C117" s="172"/>
    </row>
    <row r="118" spans="1:3" ht="15.75">
      <c r="A118" s="174" t="s">
        <v>153</v>
      </c>
      <c r="B118" s="184" t="s">
        <v>152</v>
      </c>
      <c r="C118" s="172"/>
    </row>
    <row r="119" spans="1:3" ht="16.5" thickBot="1">
      <c r="A119" s="177" t="s">
        <v>151</v>
      </c>
      <c r="B119" s="184" t="s">
        <v>150</v>
      </c>
      <c r="C119" s="180"/>
    </row>
    <row r="120" spans="1:3" ht="16.5" thickBot="1">
      <c r="A120" s="171" t="s">
        <v>4</v>
      </c>
      <c r="B120" s="170" t="s">
        <v>149</v>
      </c>
      <c r="C120" s="179">
        <f>+C121+C122</f>
        <v>445613</v>
      </c>
    </row>
    <row r="121" spans="1:3" ht="15.75">
      <c r="A121" s="174" t="s">
        <v>148</v>
      </c>
      <c r="B121" s="173" t="s">
        <v>147</v>
      </c>
      <c r="C121" s="183">
        <v>445613</v>
      </c>
    </row>
    <row r="122" spans="1:3" ht="16.5" thickBot="1">
      <c r="A122" s="182" t="s">
        <v>146</v>
      </c>
      <c r="B122" s="181" t="s">
        <v>145</v>
      </c>
      <c r="C122" s="180"/>
    </row>
    <row r="123" spans="1:3" ht="16.5" thickBot="1">
      <c r="A123" s="171" t="s">
        <v>5</v>
      </c>
      <c r="B123" s="170" t="s">
        <v>144</v>
      </c>
      <c r="C123" s="179">
        <f>+C90+C106+C120</f>
        <v>337090790</v>
      </c>
    </row>
    <row r="124" spans="1:3" ht="16.5" thickBot="1">
      <c r="A124" s="171" t="s">
        <v>6</v>
      </c>
      <c r="B124" s="170" t="s">
        <v>143</v>
      </c>
      <c r="C124" s="179"/>
    </row>
    <row r="125" spans="1:3" ht="15.75">
      <c r="A125" s="174" t="s">
        <v>142</v>
      </c>
      <c r="B125" s="173" t="s">
        <v>141</v>
      </c>
      <c r="C125" s="172"/>
    </row>
    <row r="126" spans="1:3" ht="15.75">
      <c r="A126" s="174" t="s">
        <v>140</v>
      </c>
      <c r="B126" s="173" t="s">
        <v>139</v>
      </c>
      <c r="C126" s="172"/>
    </row>
    <row r="127" spans="1:3" ht="16.5" thickBot="1">
      <c r="A127" s="177" t="s">
        <v>138</v>
      </c>
      <c r="B127" s="176" t="s">
        <v>137</v>
      </c>
      <c r="C127" s="172"/>
    </row>
    <row r="128" spans="1:3" ht="16.5" thickBot="1">
      <c r="A128" s="171" t="s">
        <v>19</v>
      </c>
      <c r="B128" s="170" t="s">
        <v>136</v>
      </c>
      <c r="C128" s="179"/>
    </row>
    <row r="129" spans="1:3" ht="15.75">
      <c r="A129" s="174" t="s">
        <v>135</v>
      </c>
      <c r="B129" s="173" t="s">
        <v>134</v>
      </c>
      <c r="C129" s="172"/>
    </row>
    <row r="130" spans="1:3" ht="15.75">
      <c r="A130" s="174" t="s">
        <v>133</v>
      </c>
      <c r="B130" s="173" t="s">
        <v>132</v>
      </c>
      <c r="C130" s="172"/>
    </row>
    <row r="131" spans="1:3" ht="15.75">
      <c r="A131" s="174" t="s">
        <v>131</v>
      </c>
      <c r="B131" s="173" t="s">
        <v>130</v>
      </c>
      <c r="C131" s="172"/>
    </row>
    <row r="132" spans="1:3" ht="16.5" thickBot="1">
      <c r="A132" s="177" t="s">
        <v>129</v>
      </c>
      <c r="B132" s="176" t="s">
        <v>128</v>
      </c>
      <c r="C132" s="172"/>
    </row>
    <row r="133" spans="1:3" ht="16.5" thickBot="1">
      <c r="A133" s="171" t="s">
        <v>22</v>
      </c>
      <c r="B133" s="170" t="s">
        <v>127</v>
      </c>
      <c r="C133" s="178">
        <f>C135</f>
        <v>1204367</v>
      </c>
    </row>
    <row r="134" spans="1:3" ht="15.75">
      <c r="A134" s="174" t="s">
        <v>126</v>
      </c>
      <c r="B134" s="173" t="s">
        <v>125</v>
      </c>
      <c r="C134" s="172"/>
    </row>
    <row r="135" spans="1:3" ht="15.75">
      <c r="A135" s="174" t="s">
        <v>124</v>
      </c>
      <c r="B135" s="173" t="s">
        <v>123</v>
      </c>
      <c r="C135" s="172">
        <v>1204367</v>
      </c>
    </row>
    <row r="136" spans="1:3" ht="15.75">
      <c r="A136" s="174" t="s">
        <v>122</v>
      </c>
      <c r="B136" s="173" t="s">
        <v>121</v>
      </c>
      <c r="C136" s="172"/>
    </row>
    <row r="137" spans="1:3" ht="16.5" thickBot="1">
      <c r="A137" s="177" t="s">
        <v>120</v>
      </c>
      <c r="B137" s="176" t="s">
        <v>324</v>
      </c>
      <c r="C137" s="172"/>
    </row>
    <row r="138" spans="1:3" ht="16.5" thickBot="1">
      <c r="A138" s="171" t="s">
        <v>56</v>
      </c>
      <c r="B138" s="170" t="s">
        <v>118</v>
      </c>
      <c r="C138" s="175"/>
    </row>
    <row r="139" spans="1:3" ht="15.75">
      <c r="A139" s="174" t="s">
        <v>117</v>
      </c>
      <c r="B139" s="173" t="s">
        <v>116</v>
      </c>
      <c r="C139" s="172"/>
    </row>
    <row r="140" spans="1:3" ht="15.75">
      <c r="A140" s="174" t="s">
        <v>115</v>
      </c>
      <c r="B140" s="173" t="s">
        <v>114</v>
      </c>
      <c r="C140" s="172"/>
    </row>
    <row r="141" spans="1:3" ht="15.75">
      <c r="A141" s="174" t="s">
        <v>113</v>
      </c>
      <c r="B141" s="173" t="s">
        <v>112</v>
      </c>
      <c r="C141" s="172"/>
    </row>
    <row r="142" spans="1:3" ht="16.5" thickBot="1">
      <c r="A142" s="174" t="s">
        <v>111</v>
      </c>
      <c r="B142" s="173" t="s">
        <v>110</v>
      </c>
      <c r="C142" s="172"/>
    </row>
    <row r="143" spans="1:9" ht="16.5" thickBot="1">
      <c r="A143" s="171" t="s">
        <v>57</v>
      </c>
      <c r="B143" s="170" t="s">
        <v>109</v>
      </c>
      <c r="C143" s="165">
        <f>C138+C133</f>
        <v>1204367</v>
      </c>
      <c r="F143" s="169"/>
      <c r="G143" s="168"/>
      <c r="H143" s="168"/>
      <c r="I143" s="168"/>
    </row>
    <row r="144" spans="1:3" s="161" customFormat="1" ht="16.5" thickBot="1">
      <c r="A144" s="167" t="s">
        <v>59</v>
      </c>
      <c r="B144" s="166" t="s">
        <v>108</v>
      </c>
      <c r="C144" s="165">
        <f>+C123+C143</f>
        <v>338295157</v>
      </c>
    </row>
    <row r="145" spans="1:3" s="161" customFormat="1" ht="16.5" thickBot="1">
      <c r="A145" s="164"/>
      <c r="B145" s="163"/>
      <c r="C145" s="162"/>
    </row>
    <row r="146" spans="1:4" ht="16.5" thickBot="1">
      <c r="A146" s="244" t="s">
        <v>107</v>
      </c>
      <c r="B146" s="245"/>
      <c r="C146" s="229">
        <v>20</v>
      </c>
      <c r="D146" s="152"/>
    </row>
    <row r="147" spans="1:4" ht="16.5" thickBot="1">
      <c r="A147" s="244" t="s">
        <v>332</v>
      </c>
      <c r="B147" s="245"/>
      <c r="C147" s="229">
        <v>5</v>
      </c>
      <c r="D147" s="152"/>
    </row>
    <row r="148" spans="1:4" ht="16.5" thickBot="1">
      <c r="A148" s="244" t="s">
        <v>331</v>
      </c>
      <c r="B148" s="245"/>
      <c r="C148" s="229">
        <v>10</v>
      </c>
      <c r="D148" s="152"/>
    </row>
    <row r="149" spans="1:4" ht="16.5" thickBot="1">
      <c r="A149" s="244" t="s">
        <v>333</v>
      </c>
      <c r="B149" s="245"/>
      <c r="C149" s="229">
        <v>5</v>
      </c>
      <c r="D149" s="152"/>
    </row>
    <row r="150" spans="1:3" ht="15.75">
      <c r="A150" s="160"/>
      <c r="B150" s="159"/>
      <c r="C150" s="159"/>
    </row>
    <row r="151" spans="1:3" ht="15.75">
      <c r="A151" s="243" t="s">
        <v>106</v>
      </c>
      <c r="B151" s="243"/>
      <c r="C151" s="243"/>
    </row>
    <row r="152" spans="1:3" ht="15" customHeight="1" thickBot="1">
      <c r="A152" s="240"/>
      <c r="B152" s="240"/>
      <c r="C152" s="158" t="s">
        <v>105</v>
      </c>
    </row>
    <row r="153" spans="1:4" ht="19.5" customHeight="1" thickBot="1">
      <c r="A153" s="156" t="s">
        <v>7</v>
      </c>
      <c r="B153" s="155" t="s">
        <v>104</v>
      </c>
      <c r="C153" s="154">
        <f>+C60-C123</f>
        <v>-39113833</v>
      </c>
      <c r="D153" s="157"/>
    </row>
    <row r="154" spans="1:3" ht="25.5" customHeight="1" thickBot="1">
      <c r="A154" s="156" t="s">
        <v>10</v>
      </c>
      <c r="B154" s="155" t="s">
        <v>103</v>
      </c>
      <c r="C154" s="154">
        <f>+C83-C143</f>
        <v>39113833</v>
      </c>
    </row>
  </sheetData>
  <sheetProtection/>
  <mergeCells count="10">
    <mergeCell ref="A152:B152"/>
    <mergeCell ref="A86:C86"/>
    <mergeCell ref="A1:C1"/>
    <mergeCell ref="A2:B2"/>
    <mergeCell ref="A87:B87"/>
    <mergeCell ref="A151:C151"/>
    <mergeCell ref="A146:B146"/>
    <mergeCell ref="A147:B147"/>
    <mergeCell ref="A148:B148"/>
    <mergeCell ref="A149:B149"/>
  </mergeCells>
  <printOptions horizontalCentered="1"/>
  <pageMargins left="0.1968503937007874" right="0.1968503937007874" top="0.984251968503937" bottom="0.3937007874015748" header="0.5905511811023623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CE,Félkövér"&amp;12Pári Község Önkormányzata
2019. ÉVI KÖLTSÉGVETÉSÉNEK ÖSSZEVONT MÉRLEGE&amp;10
&amp;R&amp;"Times New Roman CE,Félkövér dőlt"&amp;11 3. sz. melléklet </oddHeader>
  </headerFooter>
  <rowBreaks count="2" manualBreakCount="2">
    <brk id="60" max="2" man="1"/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7"/>
  <sheetViews>
    <sheetView tabSelected="1" zoomScaleSheetLayoutView="71" zoomScalePageLayoutView="80" workbookViewId="0" topLeftCell="A113">
      <selection activeCell="A149" sqref="A149:IV149"/>
    </sheetView>
  </sheetViews>
  <sheetFormatPr defaultColWidth="9.00390625" defaultRowHeight="12.75"/>
  <cols>
    <col min="1" max="1" width="15.125" style="51" customWidth="1"/>
    <col min="2" max="2" width="89.50390625" style="49" customWidth="1"/>
    <col min="3" max="3" width="24.625" style="50" customWidth="1"/>
    <col min="4" max="4" width="29.125" style="49" customWidth="1"/>
    <col min="5" max="5" width="31.375" style="49" customWidth="1"/>
    <col min="6" max="16384" width="9.375" style="49" customWidth="1"/>
  </cols>
  <sheetData>
    <row r="2" spans="1:5" s="147" customFormat="1" ht="28.5">
      <c r="A2" s="149" t="s">
        <v>335</v>
      </c>
      <c r="C2" s="148" t="s">
        <v>323</v>
      </c>
      <c r="D2" s="148" t="s">
        <v>322</v>
      </c>
      <c r="E2" s="148" t="s">
        <v>321</v>
      </c>
    </row>
    <row r="3" spans="1:5" s="147" customFormat="1" ht="15">
      <c r="A3" s="149"/>
      <c r="C3" s="148"/>
      <c r="D3" s="148"/>
      <c r="E3" s="148"/>
    </row>
    <row r="4" spans="1:5" s="147" customFormat="1" ht="15">
      <c r="A4" s="149"/>
      <c r="B4" s="148" t="s">
        <v>320</v>
      </c>
      <c r="C4" s="148"/>
      <c r="D4" s="148"/>
      <c r="E4" s="148"/>
    </row>
    <row r="5" spans="1:5" ht="15.75" customHeight="1" thickBot="1">
      <c r="A5" s="246"/>
      <c r="B5" s="246"/>
      <c r="C5" s="55"/>
      <c r="D5" s="55"/>
      <c r="E5" s="55" t="s">
        <v>105</v>
      </c>
    </row>
    <row r="6" spans="1:5" ht="15.75" thickBot="1">
      <c r="A6" s="67" t="s">
        <v>201</v>
      </c>
      <c r="B6" s="121" t="s">
        <v>319</v>
      </c>
      <c r="C6" s="54" t="s">
        <v>330</v>
      </c>
      <c r="D6" s="54" t="s">
        <v>330</v>
      </c>
      <c r="E6" s="54" t="s">
        <v>330</v>
      </c>
    </row>
    <row r="7" spans="1:5" s="118" customFormat="1" ht="15.75" thickBot="1">
      <c r="A7" s="117">
        <v>1</v>
      </c>
      <c r="B7" s="146">
        <v>2</v>
      </c>
      <c r="C7" s="145">
        <v>3</v>
      </c>
      <c r="D7" s="144">
        <v>4</v>
      </c>
      <c r="E7" s="143">
        <v>5</v>
      </c>
    </row>
    <row r="8" spans="1:5" ht="15.75" thickBot="1">
      <c r="A8" s="67" t="s">
        <v>7</v>
      </c>
      <c r="B8" s="66" t="s">
        <v>318</v>
      </c>
      <c r="C8" s="80">
        <f>SUM(C9:C14)</f>
        <v>30119176</v>
      </c>
      <c r="D8" s="79">
        <f>SUM(D9:D14)</f>
        <v>0</v>
      </c>
      <c r="E8" s="124">
        <f>SUM(E9:E14)</f>
        <v>0</v>
      </c>
    </row>
    <row r="9" spans="1:5" ht="15">
      <c r="A9" s="72" t="s">
        <v>198</v>
      </c>
      <c r="B9" s="131" t="s">
        <v>317</v>
      </c>
      <c r="C9" s="91">
        <v>18729828</v>
      </c>
      <c r="D9" s="90"/>
      <c r="E9" s="132"/>
    </row>
    <row r="10" spans="1:5" ht="15">
      <c r="A10" s="82" t="s">
        <v>196</v>
      </c>
      <c r="B10" s="95" t="s">
        <v>316</v>
      </c>
      <c r="C10" s="70"/>
      <c r="D10" s="69"/>
      <c r="E10" s="68"/>
    </row>
    <row r="11" spans="1:5" ht="15">
      <c r="A11" s="82" t="s">
        <v>195</v>
      </c>
      <c r="B11" s="95" t="s">
        <v>315</v>
      </c>
      <c r="C11" s="70">
        <v>9589348</v>
      </c>
      <c r="D11" s="69"/>
      <c r="E11" s="68"/>
    </row>
    <row r="12" spans="1:5" ht="15">
      <c r="A12" s="82" t="s">
        <v>193</v>
      </c>
      <c r="B12" s="95" t="s">
        <v>314</v>
      </c>
      <c r="C12" s="70">
        <v>1800000</v>
      </c>
      <c r="D12" s="69"/>
      <c r="E12" s="68"/>
    </row>
    <row r="13" spans="1:5" ht="15">
      <c r="A13" s="82" t="s">
        <v>313</v>
      </c>
      <c r="B13" s="95" t="s">
        <v>312</v>
      </c>
      <c r="C13" s="70"/>
      <c r="D13" s="69"/>
      <c r="E13" s="68"/>
    </row>
    <row r="14" spans="1:5" ht="15.75" thickBot="1">
      <c r="A14" s="88" t="s">
        <v>191</v>
      </c>
      <c r="B14" s="96" t="s">
        <v>311</v>
      </c>
      <c r="C14" s="70"/>
      <c r="D14" s="69"/>
      <c r="E14" s="68"/>
    </row>
    <row r="15" spans="1:5" ht="15.75" thickBot="1">
      <c r="A15" s="67" t="s">
        <v>10</v>
      </c>
      <c r="B15" s="125" t="s">
        <v>310</v>
      </c>
      <c r="C15" s="80">
        <f>SUM(C16:C20)</f>
        <v>0</v>
      </c>
      <c r="D15" s="79">
        <f>SUM(D16:D20)</f>
        <v>0</v>
      </c>
      <c r="E15" s="124">
        <f>SUM(E16:E20)</f>
        <v>0</v>
      </c>
    </row>
    <row r="16" spans="1:5" ht="15">
      <c r="A16" s="72" t="s">
        <v>172</v>
      </c>
      <c r="B16" s="131" t="s">
        <v>309</v>
      </c>
      <c r="C16" s="91"/>
      <c r="D16" s="90"/>
      <c r="E16" s="132"/>
    </row>
    <row r="17" spans="1:5" ht="15">
      <c r="A17" s="82" t="s">
        <v>171</v>
      </c>
      <c r="B17" s="95" t="s">
        <v>308</v>
      </c>
      <c r="C17" s="70"/>
      <c r="D17" s="69"/>
      <c r="E17" s="68"/>
    </row>
    <row r="18" spans="1:5" ht="15">
      <c r="A18" s="82" t="s">
        <v>169</v>
      </c>
      <c r="B18" s="95" t="s">
        <v>307</v>
      </c>
      <c r="C18" s="70"/>
      <c r="D18" s="69"/>
      <c r="E18" s="68"/>
    </row>
    <row r="19" spans="1:5" ht="15">
      <c r="A19" s="82" t="s">
        <v>168</v>
      </c>
      <c r="B19" s="95" t="s">
        <v>306</v>
      </c>
      <c r="C19" s="70"/>
      <c r="D19" s="69"/>
      <c r="E19" s="68"/>
    </row>
    <row r="20" spans="1:5" ht="15">
      <c r="A20" s="82" t="s">
        <v>166</v>
      </c>
      <c r="B20" s="95" t="s">
        <v>305</v>
      </c>
      <c r="C20" s="70"/>
      <c r="D20" s="69"/>
      <c r="E20" s="68"/>
    </row>
    <row r="21" spans="1:5" ht="15.75" thickBot="1">
      <c r="A21" s="88" t="s">
        <v>165</v>
      </c>
      <c r="B21" s="96" t="s">
        <v>304</v>
      </c>
      <c r="C21" s="86"/>
      <c r="D21" s="85"/>
      <c r="E21" s="92"/>
    </row>
    <row r="22" spans="1:5" ht="15.75" thickBot="1">
      <c r="A22" s="67" t="s">
        <v>4</v>
      </c>
      <c r="B22" s="66" t="s">
        <v>303</v>
      </c>
      <c r="C22" s="80">
        <f>SUM(C23:C27)</f>
        <v>0</v>
      </c>
      <c r="D22" s="79">
        <f>SUM(D23:D27)</f>
        <v>257750306</v>
      </c>
      <c r="E22" s="124">
        <f>SUM(E23:E27)</f>
        <v>0</v>
      </c>
    </row>
    <row r="23" spans="1:5" ht="15">
      <c r="A23" s="72" t="s">
        <v>148</v>
      </c>
      <c r="B23" s="131" t="s">
        <v>302</v>
      </c>
      <c r="C23" s="91"/>
      <c r="D23" s="90"/>
      <c r="E23" s="132"/>
    </row>
    <row r="24" spans="1:5" ht="15">
      <c r="A24" s="82" t="s">
        <v>146</v>
      </c>
      <c r="B24" s="95" t="s">
        <v>301</v>
      </c>
      <c r="C24" s="70"/>
      <c r="D24" s="69"/>
      <c r="E24" s="68"/>
    </row>
    <row r="25" spans="1:5" ht="15">
      <c r="A25" s="82" t="s">
        <v>300</v>
      </c>
      <c r="B25" s="95" t="s">
        <v>299</v>
      </c>
      <c r="C25" s="70"/>
      <c r="D25" s="69">
        <v>1145770</v>
      </c>
      <c r="E25" s="68"/>
    </row>
    <row r="26" spans="1:5" ht="15">
      <c r="A26" s="82" t="s">
        <v>298</v>
      </c>
      <c r="B26" s="95" t="s">
        <v>297</v>
      </c>
      <c r="C26" s="70"/>
      <c r="D26" s="69"/>
      <c r="E26" s="68"/>
    </row>
    <row r="27" spans="1:5" ht="15">
      <c r="A27" s="82" t="s">
        <v>296</v>
      </c>
      <c r="B27" s="95" t="s">
        <v>295</v>
      </c>
      <c r="C27" s="70"/>
      <c r="D27" s="69">
        <v>256604536</v>
      </c>
      <c r="E27" s="68"/>
    </row>
    <row r="28" spans="1:5" ht="15.75" thickBot="1">
      <c r="A28" s="88" t="s">
        <v>294</v>
      </c>
      <c r="B28" s="96" t="s">
        <v>293</v>
      </c>
      <c r="C28" s="86"/>
      <c r="D28" s="85">
        <v>219333114</v>
      </c>
      <c r="E28" s="92"/>
    </row>
    <row r="29" spans="1:5" ht="15.75" thickBot="1">
      <c r="A29" s="67" t="s">
        <v>292</v>
      </c>
      <c r="B29" s="66" t="s">
        <v>291</v>
      </c>
      <c r="C29" s="80">
        <f>SUM(C30,C33,C34,C35)</f>
        <v>6211637</v>
      </c>
      <c r="D29" s="79">
        <f>SUM(D30,D33,D34,D35)</f>
        <v>0</v>
      </c>
      <c r="E29" s="124">
        <f>SUM(E30,E33,E34,E35)</f>
        <v>0</v>
      </c>
    </row>
    <row r="30" spans="1:5" ht="15">
      <c r="A30" s="72" t="s">
        <v>290</v>
      </c>
      <c r="B30" s="131" t="s">
        <v>289</v>
      </c>
      <c r="C30" s="142">
        <v>5056489</v>
      </c>
      <c r="D30" s="141"/>
      <c r="E30" s="140"/>
    </row>
    <row r="31" spans="1:5" ht="15">
      <c r="A31" s="82" t="s">
        <v>288</v>
      </c>
      <c r="B31" s="95" t="s">
        <v>287</v>
      </c>
      <c r="C31" s="70"/>
      <c r="D31" s="69"/>
      <c r="E31" s="68"/>
    </row>
    <row r="32" spans="1:5" ht="15">
      <c r="A32" s="82" t="s">
        <v>286</v>
      </c>
      <c r="B32" s="95" t="s">
        <v>285</v>
      </c>
      <c r="C32" s="70"/>
      <c r="D32" s="69"/>
      <c r="E32" s="68"/>
    </row>
    <row r="33" spans="1:5" ht="15">
      <c r="A33" s="82" t="s">
        <v>284</v>
      </c>
      <c r="B33" s="95" t="s">
        <v>283</v>
      </c>
      <c r="C33" s="70">
        <v>1155148</v>
      </c>
      <c r="D33" s="69"/>
      <c r="E33" s="68"/>
    </row>
    <row r="34" spans="1:5" ht="15">
      <c r="A34" s="82" t="s">
        <v>282</v>
      </c>
      <c r="B34" s="95" t="s">
        <v>281</v>
      </c>
      <c r="C34" s="70"/>
      <c r="D34" s="69"/>
      <c r="E34" s="68"/>
    </row>
    <row r="35" spans="1:5" ht="15.75" thickBot="1">
      <c r="A35" s="88" t="s">
        <v>280</v>
      </c>
      <c r="B35" s="96" t="s">
        <v>279</v>
      </c>
      <c r="C35" s="86"/>
      <c r="D35" s="85"/>
      <c r="E35" s="92"/>
    </row>
    <row r="36" spans="1:5" ht="15.75" thickBot="1">
      <c r="A36" s="67" t="s">
        <v>6</v>
      </c>
      <c r="B36" s="66" t="s">
        <v>278</v>
      </c>
      <c r="C36" s="80">
        <f>SUM(C37:C46)</f>
        <v>0</v>
      </c>
      <c r="D36" s="79">
        <f>SUM(D37:D46)</f>
        <v>1845838</v>
      </c>
      <c r="E36" s="124">
        <f>SUM(E37:E46)</f>
        <v>0</v>
      </c>
    </row>
    <row r="37" spans="1:5" ht="15">
      <c r="A37" s="72" t="s">
        <v>142</v>
      </c>
      <c r="B37" s="131" t="s">
        <v>277</v>
      </c>
      <c r="C37" s="91"/>
      <c r="D37" s="90"/>
      <c r="E37" s="132"/>
    </row>
    <row r="38" spans="1:5" ht="15">
      <c r="A38" s="82" t="s">
        <v>140</v>
      </c>
      <c r="B38" s="95" t="s">
        <v>276</v>
      </c>
      <c r="C38" s="70"/>
      <c r="D38" s="69">
        <v>1150338</v>
      </c>
      <c r="E38" s="68"/>
    </row>
    <row r="39" spans="1:5" ht="15">
      <c r="A39" s="82" t="s">
        <v>138</v>
      </c>
      <c r="B39" s="95" t="s">
        <v>275</v>
      </c>
      <c r="C39" s="70"/>
      <c r="D39" s="69">
        <v>302000</v>
      </c>
      <c r="E39" s="68"/>
    </row>
    <row r="40" spans="1:5" ht="15">
      <c r="A40" s="82" t="s">
        <v>274</v>
      </c>
      <c r="B40" s="95" t="s">
        <v>273</v>
      </c>
      <c r="C40" s="70"/>
      <c r="D40" s="69">
        <v>0</v>
      </c>
      <c r="E40" s="68"/>
    </row>
    <row r="41" spans="1:5" ht="15">
      <c r="A41" s="82" t="s">
        <v>272</v>
      </c>
      <c r="B41" s="95" t="s">
        <v>271</v>
      </c>
      <c r="C41" s="70"/>
      <c r="D41" s="69"/>
      <c r="E41" s="68"/>
    </row>
    <row r="42" spans="1:5" ht="15">
      <c r="A42" s="82" t="s">
        <v>270</v>
      </c>
      <c r="B42" s="95" t="s">
        <v>269</v>
      </c>
      <c r="C42" s="70"/>
      <c r="D42" s="69">
        <v>392000</v>
      </c>
      <c r="E42" s="68"/>
    </row>
    <row r="43" spans="1:5" ht="15">
      <c r="A43" s="82" t="s">
        <v>268</v>
      </c>
      <c r="B43" s="95" t="s">
        <v>267</v>
      </c>
      <c r="C43" s="70"/>
      <c r="D43" s="69"/>
      <c r="E43" s="68"/>
    </row>
    <row r="44" spans="1:5" ht="15">
      <c r="A44" s="82" t="s">
        <v>266</v>
      </c>
      <c r="B44" s="95" t="s">
        <v>265</v>
      </c>
      <c r="C44" s="70"/>
      <c r="D44" s="69">
        <v>1500</v>
      </c>
      <c r="E44" s="68"/>
    </row>
    <row r="45" spans="1:5" ht="15">
      <c r="A45" s="82" t="s">
        <v>264</v>
      </c>
      <c r="B45" s="95" t="s">
        <v>263</v>
      </c>
      <c r="C45" s="70"/>
      <c r="D45" s="69"/>
      <c r="E45" s="68"/>
    </row>
    <row r="46" spans="1:5" ht="15.75" thickBot="1">
      <c r="A46" s="88" t="s">
        <v>262</v>
      </c>
      <c r="B46" s="96" t="s">
        <v>23</v>
      </c>
      <c r="C46" s="86"/>
      <c r="D46" s="85"/>
      <c r="E46" s="92"/>
    </row>
    <row r="47" spans="1:5" ht="15.75" thickBot="1">
      <c r="A47" s="67" t="s">
        <v>19</v>
      </c>
      <c r="B47" s="66" t="s">
        <v>261</v>
      </c>
      <c r="C47" s="80">
        <f>SUM(C48:C52)</f>
        <v>0</v>
      </c>
      <c r="D47" s="79">
        <f>SUM(D48:D52)</f>
        <v>0</v>
      </c>
      <c r="E47" s="124">
        <f>SUM(E48:E52)</f>
        <v>0</v>
      </c>
    </row>
    <row r="48" spans="1:5" ht="15">
      <c r="A48" s="72" t="s">
        <v>135</v>
      </c>
      <c r="B48" s="131" t="s">
        <v>260</v>
      </c>
      <c r="C48" s="91"/>
      <c r="D48" s="90"/>
      <c r="E48" s="132"/>
    </row>
    <row r="49" spans="1:5" ht="15">
      <c r="A49" s="82" t="s">
        <v>133</v>
      </c>
      <c r="B49" s="95" t="s">
        <v>259</v>
      </c>
      <c r="C49" s="70"/>
      <c r="D49" s="69"/>
      <c r="E49" s="68"/>
    </row>
    <row r="50" spans="1:5" ht="15">
      <c r="A50" s="82" t="s">
        <v>131</v>
      </c>
      <c r="B50" s="95" t="s">
        <v>258</v>
      </c>
      <c r="C50" s="70"/>
      <c r="D50" s="69"/>
      <c r="E50" s="68"/>
    </row>
    <row r="51" spans="1:5" ht="15">
      <c r="A51" s="82" t="s">
        <v>129</v>
      </c>
      <c r="B51" s="95" t="s">
        <v>257</v>
      </c>
      <c r="C51" s="70"/>
      <c r="D51" s="69"/>
      <c r="E51" s="68"/>
    </row>
    <row r="52" spans="1:5" ht="15.75" thickBot="1">
      <c r="A52" s="139" t="s">
        <v>256</v>
      </c>
      <c r="B52" s="138" t="s">
        <v>255</v>
      </c>
      <c r="C52" s="137"/>
      <c r="D52" s="136"/>
      <c r="E52" s="135"/>
    </row>
    <row r="53" spans="1:5" ht="15.75" thickBot="1">
      <c r="A53" s="134" t="s">
        <v>254</v>
      </c>
      <c r="B53" s="133" t="s">
        <v>253</v>
      </c>
      <c r="C53" s="80">
        <f>SUM(C54:C56)</f>
        <v>0</v>
      </c>
      <c r="D53" s="79">
        <f>SUM(D54:D56)</f>
        <v>0</v>
      </c>
      <c r="E53" s="124">
        <f>SUM(E54:E56)</f>
        <v>0</v>
      </c>
    </row>
    <row r="54" spans="1:5" ht="15">
      <c r="A54" s="72" t="s">
        <v>126</v>
      </c>
      <c r="B54" s="131" t="s">
        <v>252</v>
      </c>
      <c r="C54" s="91"/>
      <c r="D54" s="90"/>
      <c r="E54" s="132"/>
    </row>
    <row r="55" spans="1:5" ht="15">
      <c r="A55" s="82" t="s">
        <v>124</v>
      </c>
      <c r="B55" s="95" t="s">
        <v>251</v>
      </c>
      <c r="C55" s="70"/>
      <c r="D55" s="69"/>
      <c r="E55" s="68"/>
    </row>
    <row r="56" spans="1:5" ht="15">
      <c r="A56" s="82" t="s">
        <v>122</v>
      </c>
      <c r="B56" s="95" t="s">
        <v>250</v>
      </c>
      <c r="C56" s="70"/>
      <c r="D56" s="69"/>
      <c r="E56" s="68"/>
    </row>
    <row r="57" spans="1:5" ht="15.75" thickBot="1">
      <c r="A57" s="88" t="s">
        <v>120</v>
      </c>
      <c r="B57" s="96" t="s">
        <v>249</v>
      </c>
      <c r="C57" s="86"/>
      <c r="D57" s="85"/>
      <c r="E57" s="92"/>
    </row>
    <row r="58" spans="1:5" ht="15.75" thickBot="1">
      <c r="A58" s="67" t="s">
        <v>56</v>
      </c>
      <c r="B58" s="125" t="s">
        <v>248</v>
      </c>
      <c r="C58" s="80">
        <f>SUM(C59:C61)</f>
        <v>0</v>
      </c>
      <c r="D58" s="79">
        <f>SUM(D59:D61)</f>
        <v>2050000</v>
      </c>
      <c r="E58" s="124">
        <f>SUM(E59:E61)</f>
        <v>0</v>
      </c>
    </row>
    <row r="59" spans="1:5" ht="15">
      <c r="A59" s="72" t="s">
        <v>117</v>
      </c>
      <c r="B59" s="131" t="s">
        <v>247</v>
      </c>
      <c r="C59" s="70"/>
      <c r="D59" s="69"/>
      <c r="E59" s="68"/>
    </row>
    <row r="60" spans="1:5" ht="15">
      <c r="A60" s="82" t="s">
        <v>115</v>
      </c>
      <c r="B60" s="95" t="s">
        <v>246</v>
      </c>
      <c r="C60" s="70"/>
      <c r="D60" s="69">
        <v>2050000</v>
      </c>
      <c r="E60" s="68"/>
    </row>
    <row r="61" spans="1:5" ht="15">
      <c r="A61" s="82" t="s">
        <v>113</v>
      </c>
      <c r="B61" s="95" t="s">
        <v>245</v>
      </c>
      <c r="C61" s="70"/>
      <c r="D61" s="69"/>
      <c r="E61" s="68"/>
    </row>
    <row r="62" spans="1:5" ht="15.75" thickBot="1">
      <c r="A62" s="88" t="s">
        <v>111</v>
      </c>
      <c r="B62" s="96" t="s">
        <v>244</v>
      </c>
      <c r="C62" s="70"/>
      <c r="D62" s="69"/>
      <c r="E62" s="68"/>
    </row>
    <row r="63" spans="1:5" ht="15.75" thickBot="1">
      <c r="A63" s="67" t="s">
        <v>57</v>
      </c>
      <c r="B63" s="66" t="s">
        <v>243</v>
      </c>
      <c r="C63" s="80">
        <f>SUM(C8,C15,C22,C29,C36)</f>
        <v>36330813</v>
      </c>
      <c r="D63" s="79">
        <f>SUM(D8,D15,D22,D29,D36,D58)</f>
        <v>261646144</v>
      </c>
      <c r="E63" s="124">
        <f>SUM(E8,E15,E29,E36)</f>
        <v>0</v>
      </c>
    </row>
    <row r="64" spans="1:5" ht="15.75" thickBot="1">
      <c r="A64" s="126" t="s">
        <v>59</v>
      </c>
      <c r="B64" s="125" t="s">
        <v>242</v>
      </c>
      <c r="C64" s="80">
        <f>SUM(C65:C67)</f>
        <v>0</v>
      </c>
      <c r="D64" s="79">
        <f>SUM(D65:D67)</f>
        <v>0</v>
      </c>
      <c r="E64" s="124">
        <f>SUM(E65:E67)</f>
        <v>0</v>
      </c>
    </row>
    <row r="65" spans="1:5" ht="15">
      <c r="A65" s="72" t="s">
        <v>241</v>
      </c>
      <c r="B65" s="131" t="s">
        <v>240</v>
      </c>
      <c r="C65" s="70"/>
      <c r="D65" s="69"/>
      <c r="E65" s="68"/>
    </row>
    <row r="66" spans="1:5" ht="15">
      <c r="A66" s="82" t="s">
        <v>239</v>
      </c>
      <c r="B66" s="95" t="s">
        <v>238</v>
      </c>
      <c r="C66" s="70"/>
      <c r="D66" s="69"/>
      <c r="E66" s="68"/>
    </row>
    <row r="67" spans="1:5" ht="15.75" thickBot="1">
      <c r="A67" s="88" t="s">
        <v>237</v>
      </c>
      <c r="B67" s="96" t="s">
        <v>236</v>
      </c>
      <c r="C67" s="70"/>
      <c r="D67" s="69"/>
      <c r="E67" s="68"/>
    </row>
    <row r="68" spans="1:5" ht="15.75" thickBot="1">
      <c r="A68" s="126" t="s">
        <v>24</v>
      </c>
      <c r="B68" s="125" t="s">
        <v>235</v>
      </c>
      <c r="C68" s="80">
        <f>SUM(C69:C72)</f>
        <v>0</v>
      </c>
      <c r="D68" s="79">
        <f>SUM(D69:D72)</f>
        <v>0</v>
      </c>
      <c r="E68" s="124">
        <f>SUM(E69:E72)</f>
        <v>0</v>
      </c>
    </row>
    <row r="69" spans="1:5" ht="15">
      <c r="A69" s="72" t="s">
        <v>234</v>
      </c>
      <c r="B69" s="131" t="s">
        <v>233</v>
      </c>
      <c r="C69" s="70"/>
      <c r="D69" s="69"/>
      <c r="E69" s="68"/>
    </row>
    <row r="70" spans="1:5" ht="15">
      <c r="A70" s="82" t="s">
        <v>232</v>
      </c>
      <c r="B70" s="95" t="s">
        <v>231</v>
      </c>
      <c r="C70" s="70"/>
      <c r="D70" s="69"/>
      <c r="E70" s="68"/>
    </row>
    <row r="71" spans="1:5" ht="15">
      <c r="A71" s="82" t="s">
        <v>230</v>
      </c>
      <c r="B71" s="95" t="s">
        <v>229</v>
      </c>
      <c r="C71" s="70"/>
      <c r="D71" s="69"/>
      <c r="E71" s="68"/>
    </row>
    <row r="72" spans="1:5" ht="15.75" thickBot="1">
      <c r="A72" s="88" t="s">
        <v>228</v>
      </c>
      <c r="B72" s="96" t="s">
        <v>227</v>
      </c>
      <c r="C72" s="70"/>
      <c r="D72" s="69"/>
      <c r="E72" s="68"/>
    </row>
    <row r="73" spans="1:5" ht="15.75" thickBot="1">
      <c r="A73" s="126" t="s">
        <v>25</v>
      </c>
      <c r="B73" s="125" t="s">
        <v>226</v>
      </c>
      <c r="C73" s="80">
        <f>SUM(C74:C75)</f>
        <v>20851453</v>
      </c>
      <c r="D73" s="79">
        <f>SUM(D74:D75)</f>
        <v>0</v>
      </c>
      <c r="E73" s="124">
        <f>SUM(E74:E75)</f>
        <v>0</v>
      </c>
    </row>
    <row r="74" spans="1:5" ht="15">
      <c r="A74" s="72" t="s">
        <v>225</v>
      </c>
      <c r="B74" s="131" t="s">
        <v>224</v>
      </c>
      <c r="C74" s="70">
        <v>20851453</v>
      </c>
      <c r="D74" s="69"/>
      <c r="E74" s="68"/>
    </row>
    <row r="75" spans="1:5" ht="15.75" thickBot="1">
      <c r="A75" s="88" t="s">
        <v>223</v>
      </c>
      <c r="B75" s="96" t="s">
        <v>222</v>
      </c>
      <c r="C75" s="70"/>
      <c r="D75" s="69"/>
      <c r="E75" s="68"/>
    </row>
    <row r="76" spans="1:5" ht="15.75" thickBot="1">
      <c r="A76" s="126" t="s">
        <v>26</v>
      </c>
      <c r="B76" s="125" t="s">
        <v>221</v>
      </c>
      <c r="C76" s="80">
        <f>SUM(C77:C79)</f>
        <v>0</v>
      </c>
      <c r="D76" s="79">
        <f>SUM(D77:D79)</f>
        <v>0</v>
      </c>
      <c r="E76" s="124">
        <f>SUM(E77:E79)</f>
        <v>0</v>
      </c>
    </row>
    <row r="77" spans="1:5" ht="15">
      <c r="A77" s="72" t="s">
        <v>220</v>
      </c>
      <c r="B77" s="131" t="s">
        <v>219</v>
      </c>
      <c r="C77" s="70"/>
      <c r="D77" s="69"/>
      <c r="E77" s="68"/>
    </row>
    <row r="78" spans="1:5" ht="15">
      <c r="A78" s="82" t="s">
        <v>218</v>
      </c>
      <c r="B78" s="95" t="s">
        <v>217</v>
      </c>
      <c r="C78" s="70"/>
      <c r="D78" s="69"/>
      <c r="E78" s="68"/>
    </row>
    <row r="79" spans="1:5" ht="15.75" thickBot="1">
      <c r="A79" s="88" t="s">
        <v>216</v>
      </c>
      <c r="B79" s="96" t="s">
        <v>215</v>
      </c>
      <c r="C79" s="70"/>
      <c r="D79" s="69"/>
      <c r="E79" s="68"/>
    </row>
    <row r="80" spans="1:5" ht="15.75" thickBot="1">
      <c r="A80" s="126" t="s">
        <v>27</v>
      </c>
      <c r="B80" s="125" t="s">
        <v>214</v>
      </c>
      <c r="C80" s="80">
        <f>SUM(C81:C84)</f>
        <v>0</v>
      </c>
      <c r="D80" s="79">
        <f>SUM(D81:D84)</f>
        <v>19466747</v>
      </c>
      <c r="E80" s="124">
        <f>SUM(E81:E84)</f>
        <v>0</v>
      </c>
    </row>
    <row r="81" spans="1:5" ht="15">
      <c r="A81" s="130" t="s">
        <v>213</v>
      </c>
      <c r="B81" s="131" t="s">
        <v>212</v>
      </c>
      <c r="C81" s="70"/>
      <c r="D81" s="69">
        <v>19466747</v>
      </c>
      <c r="E81" s="68"/>
    </row>
    <row r="82" spans="1:5" ht="15">
      <c r="A82" s="130" t="s">
        <v>211</v>
      </c>
      <c r="B82" s="95" t="s">
        <v>210</v>
      </c>
      <c r="C82" s="70"/>
      <c r="D82" s="69"/>
      <c r="E82" s="68"/>
    </row>
    <row r="83" spans="1:5" ht="15">
      <c r="A83" s="130" t="s">
        <v>209</v>
      </c>
      <c r="B83" s="95" t="s">
        <v>208</v>
      </c>
      <c r="C83" s="70"/>
      <c r="D83" s="69"/>
      <c r="E83" s="68"/>
    </row>
    <row r="84" spans="1:5" ht="15.75" thickBot="1">
      <c r="A84" s="130" t="s">
        <v>207</v>
      </c>
      <c r="B84" s="96" t="s">
        <v>206</v>
      </c>
      <c r="C84" s="70"/>
      <c r="D84" s="69"/>
      <c r="E84" s="68"/>
    </row>
    <row r="85" spans="1:5" ht="15.75" thickBot="1">
      <c r="A85" s="126" t="s">
        <v>28</v>
      </c>
      <c r="B85" s="125" t="s">
        <v>205</v>
      </c>
      <c r="C85" s="129"/>
      <c r="D85" s="128"/>
      <c r="E85" s="127"/>
    </row>
    <row r="86" spans="1:5" ht="15.75" thickBot="1">
      <c r="A86" s="126" t="s">
        <v>31</v>
      </c>
      <c r="B86" s="125" t="s">
        <v>204</v>
      </c>
      <c r="C86" s="80">
        <f>SUM(C64,C68,C73,C76,C80,C85)</f>
        <v>20851453</v>
      </c>
      <c r="D86" s="79">
        <f>SUM(D64,D68,D73,D76,D80,D85)</f>
        <v>19466747</v>
      </c>
      <c r="E86" s="124">
        <f>SUM(E64,E68,E73,E76,E80,E85)</f>
        <v>0</v>
      </c>
    </row>
    <row r="87" spans="1:5" ht="27" customHeight="1" thickBot="1">
      <c r="A87" s="63" t="s">
        <v>34</v>
      </c>
      <c r="B87" s="62" t="s">
        <v>203</v>
      </c>
      <c r="C87" s="80">
        <f>SUM(C63,C86)</f>
        <v>57182266</v>
      </c>
      <c r="D87" s="79">
        <f>SUM(D63,D86)</f>
        <v>281112891</v>
      </c>
      <c r="E87" s="124">
        <f>SUM(E63,E86)</f>
        <v>0</v>
      </c>
    </row>
    <row r="88" spans="1:5" ht="15">
      <c r="A88" s="58"/>
      <c r="B88" s="57"/>
      <c r="C88" s="123"/>
      <c r="D88" s="123"/>
      <c r="E88" s="123"/>
    </row>
    <row r="89" spans="1:9" ht="16.5" customHeight="1">
      <c r="A89" s="248" t="s">
        <v>202</v>
      </c>
      <c r="B89" s="248"/>
      <c r="C89" s="248"/>
      <c r="I89" s="49" t="s">
        <v>101</v>
      </c>
    </row>
    <row r="90" spans="1:5" s="122" customFormat="1" ht="16.5" customHeight="1" thickBot="1">
      <c r="A90" s="249"/>
      <c r="B90" s="249"/>
      <c r="C90" s="55"/>
      <c r="D90" s="55"/>
      <c r="E90" s="55" t="s">
        <v>105</v>
      </c>
    </row>
    <row r="91" spans="1:5" ht="15.75" thickBot="1">
      <c r="A91" s="67" t="s">
        <v>201</v>
      </c>
      <c r="B91" s="121" t="s">
        <v>200</v>
      </c>
      <c r="C91" s="54" t="s">
        <v>330</v>
      </c>
      <c r="D91" s="54" t="s">
        <v>330</v>
      </c>
      <c r="E91" s="54" t="s">
        <v>330</v>
      </c>
    </row>
    <row r="92" spans="1:5" s="118" customFormat="1" ht="15.75" thickBot="1">
      <c r="A92" s="67">
        <v>1</v>
      </c>
      <c r="B92" s="121">
        <v>2</v>
      </c>
      <c r="C92" s="54">
        <v>3</v>
      </c>
      <c r="D92" s="120">
        <v>4</v>
      </c>
      <c r="E92" s="119">
        <v>5</v>
      </c>
    </row>
    <row r="93" spans="1:5" ht="15.75" thickBot="1">
      <c r="A93" s="117" t="s">
        <v>7</v>
      </c>
      <c r="B93" s="116" t="s">
        <v>199</v>
      </c>
      <c r="C93" s="115">
        <f>SUM(C94:C98)</f>
        <v>32412374</v>
      </c>
      <c r="D93" s="114">
        <f>SUM(D94:D98)</f>
        <v>34570328</v>
      </c>
      <c r="E93" s="113">
        <f>SUM(E94:E98)</f>
        <v>0</v>
      </c>
    </row>
    <row r="94" spans="1:5" ht="15">
      <c r="A94" s="112" t="s">
        <v>198</v>
      </c>
      <c r="B94" s="111" t="s">
        <v>197</v>
      </c>
      <c r="C94" s="110">
        <v>9702115</v>
      </c>
      <c r="D94" s="109">
        <v>22862411</v>
      </c>
      <c r="E94" s="108"/>
    </row>
    <row r="95" spans="1:5" ht="15">
      <c r="A95" s="82" t="s">
        <v>196</v>
      </c>
      <c r="B95" s="81" t="s">
        <v>12</v>
      </c>
      <c r="C95" s="70">
        <v>1569259</v>
      </c>
      <c r="D95" s="69">
        <v>4458168</v>
      </c>
      <c r="E95" s="97"/>
    </row>
    <row r="96" spans="1:5" ht="15">
      <c r="A96" s="82" t="s">
        <v>195</v>
      </c>
      <c r="B96" s="81" t="s">
        <v>194</v>
      </c>
      <c r="C96" s="86">
        <v>13889335</v>
      </c>
      <c r="D96" s="85">
        <v>508000</v>
      </c>
      <c r="E96" s="84"/>
    </row>
    <row r="97" spans="1:5" ht="15">
      <c r="A97" s="82" t="s">
        <v>193</v>
      </c>
      <c r="B97" s="107" t="s">
        <v>16</v>
      </c>
      <c r="C97" s="86">
        <v>2101000</v>
      </c>
      <c r="D97" s="85"/>
      <c r="E97" s="84"/>
    </row>
    <row r="98" spans="1:5" ht="15">
      <c r="A98" s="82" t="s">
        <v>192</v>
      </c>
      <c r="B98" s="106" t="s">
        <v>18</v>
      </c>
      <c r="C98" s="86">
        <v>5150665</v>
      </c>
      <c r="D98" s="85">
        <v>6741749</v>
      </c>
      <c r="E98" s="84"/>
    </row>
    <row r="99" spans="1:5" ht="15">
      <c r="A99" s="82" t="s">
        <v>191</v>
      </c>
      <c r="B99" s="81" t="s">
        <v>190</v>
      </c>
      <c r="C99" s="86"/>
      <c r="D99" s="85"/>
      <c r="E99" s="84"/>
    </row>
    <row r="100" spans="1:5" ht="15">
      <c r="A100" s="82" t="s">
        <v>189</v>
      </c>
      <c r="B100" s="105" t="s">
        <v>188</v>
      </c>
      <c r="C100" s="86"/>
      <c r="D100" s="85"/>
      <c r="E100" s="84"/>
    </row>
    <row r="101" spans="1:5" ht="15">
      <c r="A101" s="82" t="s">
        <v>187</v>
      </c>
      <c r="B101" s="93" t="s">
        <v>186</v>
      </c>
      <c r="C101" s="86"/>
      <c r="D101" s="85"/>
      <c r="E101" s="84"/>
    </row>
    <row r="102" spans="1:5" ht="15">
      <c r="A102" s="82" t="s">
        <v>185</v>
      </c>
      <c r="B102" s="93" t="s">
        <v>160</v>
      </c>
      <c r="C102" s="86"/>
      <c r="D102" s="85"/>
      <c r="E102" s="84"/>
    </row>
    <row r="103" spans="1:5" ht="15">
      <c r="A103" s="82" t="s">
        <v>184</v>
      </c>
      <c r="B103" s="105" t="s">
        <v>183</v>
      </c>
      <c r="C103" s="86"/>
      <c r="D103" s="85">
        <v>6501749</v>
      </c>
      <c r="E103" s="84"/>
    </row>
    <row r="104" spans="1:5" ht="15">
      <c r="A104" s="82" t="s">
        <v>182</v>
      </c>
      <c r="B104" s="105" t="s">
        <v>181</v>
      </c>
      <c r="C104" s="86"/>
      <c r="D104" s="85"/>
      <c r="E104" s="84"/>
    </row>
    <row r="105" spans="1:5" ht="15">
      <c r="A105" s="82" t="s">
        <v>180</v>
      </c>
      <c r="B105" s="93" t="s">
        <v>154</v>
      </c>
      <c r="C105" s="86"/>
      <c r="D105" s="85"/>
      <c r="E105" s="84"/>
    </row>
    <row r="106" spans="1:5" ht="15">
      <c r="A106" s="77" t="s">
        <v>179</v>
      </c>
      <c r="B106" s="104" t="s">
        <v>178</v>
      </c>
      <c r="C106" s="86"/>
      <c r="D106" s="85"/>
      <c r="E106" s="84"/>
    </row>
    <row r="107" spans="1:5" ht="15">
      <c r="A107" s="82" t="s">
        <v>177</v>
      </c>
      <c r="B107" s="104" t="s">
        <v>176</v>
      </c>
      <c r="C107" s="86"/>
      <c r="D107" s="85"/>
      <c r="E107" s="84"/>
    </row>
    <row r="108" spans="1:5" ht="15.75" thickBot="1">
      <c r="A108" s="103" t="s">
        <v>175</v>
      </c>
      <c r="B108" s="102" t="s">
        <v>174</v>
      </c>
      <c r="C108" s="101"/>
      <c r="D108" s="100">
        <v>240000</v>
      </c>
      <c r="E108" s="99"/>
    </row>
    <row r="109" spans="1:5" ht="15.75" thickBot="1">
      <c r="A109" s="67" t="s">
        <v>10</v>
      </c>
      <c r="B109" s="98" t="s">
        <v>173</v>
      </c>
      <c r="C109" s="80">
        <f>SUM(C110,C112,C114)</f>
        <v>0</v>
      </c>
      <c r="D109" s="79">
        <f>SUM(D110,D112,D114)</f>
        <v>269662475</v>
      </c>
      <c r="E109" s="78">
        <f>SUM(E110,E112,E114)</f>
        <v>0</v>
      </c>
    </row>
    <row r="110" spans="1:5" ht="15">
      <c r="A110" s="72" t="s">
        <v>172</v>
      </c>
      <c r="B110" s="81" t="s">
        <v>98</v>
      </c>
      <c r="C110" s="91"/>
      <c r="D110" s="90">
        <v>269662475</v>
      </c>
      <c r="E110" s="89"/>
    </row>
    <row r="111" spans="1:5" ht="15">
      <c r="A111" s="72" t="s">
        <v>171</v>
      </c>
      <c r="B111" s="87" t="s">
        <v>170</v>
      </c>
      <c r="C111" s="91"/>
      <c r="D111" s="90">
        <v>197797800</v>
      </c>
      <c r="E111" s="89"/>
    </row>
    <row r="112" spans="1:5" ht="15">
      <c r="A112" s="72" t="s">
        <v>169</v>
      </c>
      <c r="B112" s="87" t="s">
        <v>94</v>
      </c>
      <c r="C112" s="70"/>
      <c r="D112" s="69">
        <v>0</v>
      </c>
      <c r="E112" s="97"/>
    </row>
    <row r="113" spans="1:5" ht="15">
      <c r="A113" s="72" t="s">
        <v>168</v>
      </c>
      <c r="B113" s="87" t="s">
        <v>167</v>
      </c>
      <c r="C113" s="70"/>
      <c r="D113" s="69"/>
      <c r="E113" s="68"/>
    </row>
    <row r="114" spans="1:5" ht="15">
      <c r="A114" s="72" t="s">
        <v>166</v>
      </c>
      <c r="B114" s="96" t="s">
        <v>90</v>
      </c>
      <c r="C114" s="70"/>
      <c r="D114" s="69"/>
      <c r="E114" s="68"/>
    </row>
    <row r="115" spans="1:5" ht="15">
      <c r="A115" s="72" t="s">
        <v>165</v>
      </c>
      <c r="B115" s="95" t="s">
        <v>164</v>
      </c>
      <c r="C115" s="70"/>
      <c r="D115" s="69"/>
      <c r="E115" s="68"/>
    </row>
    <row r="116" spans="1:5" ht="15">
      <c r="A116" s="72" t="s">
        <v>163</v>
      </c>
      <c r="B116" s="94" t="s">
        <v>162</v>
      </c>
      <c r="C116" s="70"/>
      <c r="D116" s="69"/>
      <c r="E116" s="68"/>
    </row>
    <row r="117" spans="1:5" ht="15">
      <c r="A117" s="72" t="s">
        <v>161</v>
      </c>
      <c r="B117" s="93" t="s">
        <v>160</v>
      </c>
      <c r="C117" s="70"/>
      <c r="D117" s="69"/>
      <c r="E117" s="68"/>
    </row>
    <row r="118" spans="1:5" ht="15">
      <c r="A118" s="72" t="s">
        <v>159</v>
      </c>
      <c r="B118" s="93" t="s">
        <v>158</v>
      </c>
      <c r="C118" s="70"/>
      <c r="D118" s="69"/>
      <c r="E118" s="68"/>
    </row>
    <row r="119" spans="1:5" ht="15">
      <c r="A119" s="72" t="s">
        <v>157</v>
      </c>
      <c r="B119" s="93" t="s">
        <v>156</v>
      </c>
      <c r="C119" s="70"/>
      <c r="D119" s="69"/>
      <c r="E119" s="68"/>
    </row>
    <row r="120" spans="1:5" ht="15">
      <c r="A120" s="72" t="s">
        <v>155</v>
      </c>
      <c r="B120" s="93" t="s">
        <v>154</v>
      </c>
      <c r="C120" s="70"/>
      <c r="D120" s="69"/>
      <c r="E120" s="68"/>
    </row>
    <row r="121" spans="1:5" ht="15">
      <c r="A121" s="72" t="s">
        <v>153</v>
      </c>
      <c r="B121" s="93" t="s">
        <v>152</v>
      </c>
      <c r="C121" s="70"/>
      <c r="D121" s="69"/>
      <c r="E121" s="68"/>
    </row>
    <row r="122" spans="1:5" ht="15.75" thickBot="1">
      <c r="A122" s="77" t="s">
        <v>151</v>
      </c>
      <c r="B122" s="93" t="s">
        <v>150</v>
      </c>
      <c r="C122" s="86"/>
      <c r="D122" s="85"/>
      <c r="E122" s="92"/>
    </row>
    <row r="123" spans="1:5" ht="15.75" thickBot="1">
      <c r="A123" s="67" t="s">
        <v>4</v>
      </c>
      <c r="B123" s="66" t="s">
        <v>149</v>
      </c>
      <c r="C123" s="80">
        <f>SUM(C124:C125)</f>
        <v>0</v>
      </c>
      <c r="D123" s="79">
        <f>SUM(D124:D125)</f>
        <v>445613</v>
      </c>
      <c r="E123" s="78">
        <f>SUM(E124:E125)</f>
        <v>0</v>
      </c>
    </row>
    <row r="124" spans="1:5" ht="15">
      <c r="A124" s="72" t="s">
        <v>148</v>
      </c>
      <c r="B124" s="71" t="s">
        <v>147</v>
      </c>
      <c r="C124" s="91"/>
      <c r="D124" s="90">
        <v>445613</v>
      </c>
      <c r="E124" s="89"/>
    </row>
    <row r="125" spans="1:5" ht="15.75" thickBot="1">
      <c r="A125" s="88" t="s">
        <v>146</v>
      </c>
      <c r="B125" s="87" t="s">
        <v>145</v>
      </c>
      <c r="C125" s="86"/>
      <c r="D125" s="85"/>
      <c r="E125" s="84"/>
    </row>
    <row r="126" spans="1:5" ht="15.75" thickBot="1">
      <c r="A126" s="67" t="s">
        <v>5</v>
      </c>
      <c r="B126" s="83" t="s">
        <v>144</v>
      </c>
      <c r="C126" s="79">
        <f>SUM(C93,C109,C123)</f>
        <v>32412374</v>
      </c>
      <c r="D126" s="79">
        <f>SUM(D93,D109,D123)</f>
        <v>304678416</v>
      </c>
      <c r="E126" s="79">
        <f>SUM(E93,E109,E123)</f>
        <v>0</v>
      </c>
    </row>
    <row r="127" spans="1:5" ht="15.75" thickBot="1">
      <c r="A127" s="67" t="s">
        <v>6</v>
      </c>
      <c r="B127" s="83" t="s">
        <v>143</v>
      </c>
      <c r="C127" s="79">
        <f>SUM(C128:C130)</f>
        <v>0</v>
      </c>
      <c r="D127" s="79">
        <f>SUM(D128:D130)</f>
        <v>0</v>
      </c>
      <c r="E127" s="79">
        <f>SUM(E128:E130)</f>
        <v>0</v>
      </c>
    </row>
    <row r="128" spans="1:5" ht="15">
      <c r="A128" s="72" t="s">
        <v>142</v>
      </c>
      <c r="B128" s="71" t="s">
        <v>141</v>
      </c>
      <c r="C128" s="70"/>
      <c r="D128" s="69"/>
      <c r="E128" s="68"/>
    </row>
    <row r="129" spans="1:5" ht="15">
      <c r="A129" s="72" t="s">
        <v>140</v>
      </c>
      <c r="B129" s="71" t="s">
        <v>139</v>
      </c>
      <c r="C129" s="70"/>
      <c r="D129" s="69"/>
      <c r="E129" s="68"/>
    </row>
    <row r="130" spans="1:5" ht="15.75" thickBot="1">
      <c r="A130" s="77" t="s">
        <v>138</v>
      </c>
      <c r="B130" s="76" t="s">
        <v>137</v>
      </c>
      <c r="C130" s="70"/>
      <c r="D130" s="69"/>
      <c r="E130" s="68"/>
    </row>
    <row r="131" spans="1:5" ht="15.75" thickBot="1">
      <c r="A131" s="67" t="s">
        <v>19</v>
      </c>
      <c r="B131" s="66" t="s">
        <v>136</v>
      </c>
      <c r="C131" s="80">
        <f>SUM(C132:C135)</f>
        <v>0</v>
      </c>
      <c r="D131" s="79">
        <f>SUM(D132:D135)</f>
        <v>0</v>
      </c>
      <c r="E131" s="78">
        <f>SUM(E132:E135)</f>
        <v>0</v>
      </c>
    </row>
    <row r="132" spans="1:5" ht="15">
      <c r="A132" s="72" t="s">
        <v>135</v>
      </c>
      <c r="B132" s="71" t="s">
        <v>134</v>
      </c>
      <c r="C132" s="70"/>
      <c r="D132" s="69"/>
      <c r="E132" s="68"/>
    </row>
    <row r="133" spans="1:5" ht="15">
      <c r="A133" s="82" t="s">
        <v>133</v>
      </c>
      <c r="B133" s="81" t="s">
        <v>132</v>
      </c>
      <c r="C133" s="70"/>
      <c r="D133" s="69"/>
      <c r="E133" s="68"/>
    </row>
    <row r="134" spans="1:5" ht="15">
      <c r="A134" s="82" t="s">
        <v>131</v>
      </c>
      <c r="B134" s="81" t="s">
        <v>130</v>
      </c>
      <c r="C134" s="70"/>
      <c r="D134" s="69"/>
      <c r="E134" s="68"/>
    </row>
    <row r="135" spans="1:5" ht="15.75" thickBot="1">
      <c r="A135" s="77" t="s">
        <v>129</v>
      </c>
      <c r="B135" s="76" t="s">
        <v>128</v>
      </c>
      <c r="C135" s="70"/>
      <c r="D135" s="69"/>
      <c r="E135" s="68"/>
    </row>
    <row r="136" spans="1:5" ht="15.75" thickBot="1">
      <c r="A136" s="67" t="s">
        <v>22</v>
      </c>
      <c r="B136" s="66" t="s">
        <v>127</v>
      </c>
      <c r="C136" s="80">
        <f>SUM(C137:C140)</f>
        <v>1204367</v>
      </c>
      <c r="D136" s="79">
        <f>SUM(D137:D140)</f>
        <v>0</v>
      </c>
      <c r="E136" s="78">
        <f>SUM(E137:E140)</f>
        <v>0</v>
      </c>
    </row>
    <row r="137" spans="1:5" ht="15">
      <c r="A137" s="72" t="s">
        <v>126</v>
      </c>
      <c r="B137" s="71" t="s">
        <v>125</v>
      </c>
      <c r="C137" s="70"/>
      <c r="D137" s="69"/>
      <c r="E137" s="68"/>
    </row>
    <row r="138" spans="1:5" ht="15">
      <c r="A138" s="72" t="s">
        <v>124</v>
      </c>
      <c r="B138" s="71" t="s">
        <v>123</v>
      </c>
      <c r="C138" s="70">
        <v>1204367</v>
      </c>
      <c r="D138" s="69"/>
      <c r="E138" s="68"/>
    </row>
    <row r="139" spans="1:5" ht="15">
      <c r="A139" s="72" t="s">
        <v>122</v>
      </c>
      <c r="B139" s="71" t="s">
        <v>121</v>
      </c>
      <c r="C139" s="70"/>
      <c r="D139" s="69"/>
      <c r="E139" s="68"/>
    </row>
    <row r="140" spans="1:5" ht="15.75" thickBot="1">
      <c r="A140" s="77" t="s">
        <v>120</v>
      </c>
      <c r="B140" s="76" t="s">
        <v>119</v>
      </c>
      <c r="C140" s="70"/>
      <c r="D140" s="69"/>
      <c r="E140" s="68"/>
    </row>
    <row r="141" spans="1:5" ht="15.75" thickBot="1">
      <c r="A141" s="67" t="s">
        <v>56</v>
      </c>
      <c r="B141" s="66" t="s">
        <v>118</v>
      </c>
      <c r="C141" s="75">
        <f>SUM(C142:C145)</f>
        <v>0</v>
      </c>
      <c r="D141" s="74">
        <f>SUM(D142:D145)</f>
        <v>0</v>
      </c>
      <c r="E141" s="73">
        <f>SUM(E142:E145)</f>
        <v>0</v>
      </c>
    </row>
    <row r="142" spans="1:5" ht="15">
      <c r="A142" s="72" t="s">
        <v>117</v>
      </c>
      <c r="B142" s="71" t="s">
        <v>116</v>
      </c>
      <c r="C142" s="70"/>
      <c r="D142" s="69"/>
      <c r="E142" s="68"/>
    </row>
    <row r="143" spans="1:5" ht="15">
      <c r="A143" s="72" t="s">
        <v>115</v>
      </c>
      <c r="B143" s="71" t="s">
        <v>114</v>
      </c>
      <c r="C143" s="70"/>
      <c r="D143" s="69"/>
      <c r="E143" s="68"/>
    </row>
    <row r="144" spans="1:5" ht="15">
      <c r="A144" s="72" t="s">
        <v>113</v>
      </c>
      <c r="B144" s="71" t="s">
        <v>112</v>
      </c>
      <c r="C144" s="70"/>
      <c r="D144" s="69"/>
      <c r="E144" s="68"/>
    </row>
    <row r="145" spans="1:5" ht="15.75" thickBot="1">
      <c r="A145" s="72" t="s">
        <v>111</v>
      </c>
      <c r="B145" s="71" t="s">
        <v>110</v>
      </c>
      <c r="C145" s="70"/>
      <c r="D145" s="69"/>
      <c r="E145" s="68"/>
    </row>
    <row r="146" spans="1:9" ht="15.75" thickBot="1">
      <c r="A146" s="67" t="s">
        <v>57</v>
      </c>
      <c r="B146" s="66" t="s">
        <v>109</v>
      </c>
      <c r="C146" s="61">
        <f>SUM(C127,C131,C136,C141)</f>
        <v>1204367</v>
      </c>
      <c r="D146" s="60">
        <f>SUM(D127,D131,D136,D141)</f>
        <v>0</v>
      </c>
      <c r="E146" s="59">
        <f>SUM(E127,E131,E136,E141)</f>
        <v>0</v>
      </c>
      <c r="F146" s="65"/>
      <c r="G146" s="64"/>
      <c r="H146" s="64"/>
      <c r="I146" s="64"/>
    </row>
    <row r="147" spans="1:5" ht="15.75" thickBot="1">
      <c r="A147" s="63" t="s">
        <v>59</v>
      </c>
      <c r="B147" s="62" t="s">
        <v>108</v>
      </c>
      <c r="C147" s="61">
        <f>SUM(C126,C146)</f>
        <v>33616741</v>
      </c>
      <c r="D147" s="60">
        <f>SUM(D126,D146)</f>
        <v>304678416</v>
      </c>
      <c r="E147" s="59">
        <f>SUM(E126,E146)</f>
        <v>0</v>
      </c>
    </row>
    <row r="148" spans="1:5" ht="14.25" customHeight="1" thickBot="1">
      <c r="A148" s="58"/>
      <c r="B148" s="57"/>
      <c r="C148" s="56"/>
      <c r="D148" s="56"/>
      <c r="E148" s="56"/>
    </row>
    <row r="149" spans="1:5" s="150" customFormat="1" ht="16.5" thickBot="1">
      <c r="A149" s="244" t="s">
        <v>107</v>
      </c>
      <c r="B149" s="245"/>
      <c r="C149" s="232">
        <v>5</v>
      </c>
      <c r="D149" s="232">
        <v>15</v>
      </c>
      <c r="E149" s="232"/>
    </row>
    <row r="150" spans="1:5" s="150" customFormat="1" ht="16.5" thickBot="1">
      <c r="A150" s="250" t="s">
        <v>332</v>
      </c>
      <c r="B150" s="251"/>
      <c r="C150" s="233"/>
      <c r="D150" s="233">
        <v>5</v>
      </c>
      <c r="E150" s="233"/>
    </row>
    <row r="151" spans="1:5" s="150" customFormat="1" ht="16.5" thickBot="1">
      <c r="A151" s="250" t="s">
        <v>331</v>
      </c>
      <c r="B151" s="251"/>
      <c r="C151" s="233"/>
      <c r="D151" s="233">
        <v>10</v>
      </c>
      <c r="E151" s="233"/>
    </row>
    <row r="152" spans="1:5" s="150" customFormat="1" ht="16.5" thickBot="1">
      <c r="A152" s="250" t="s">
        <v>333</v>
      </c>
      <c r="B152" s="251"/>
      <c r="C152" s="233">
        <v>5</v>
      </c>
      <c r="D152" s="233"/>
      <c r="E152" s="233"/>
    </row>
    <row r="153" spans="1:4" s="150" customFormat="1" ht="15.75">
      <c r="A153" s="230"/>
      <c r="B153" s="230"/>
      <c r="C153" s="231"/>
      <c r="D153" s="152"/>
    </row>
    <row r="154" spans="1:5" ht="15">
      <c r="A154" s="247" t="s">
        <v>106</v>
      </c>
      <c r="B154" s="247"/>
      <c r="C154" s="247"/>
      <c r="D154" s="247"/>
      <c r="E154" s="247"/>
    </row>
    <row r="155" spans="1:5" ht="15.75" thickBot="1">
      <c r="A155" s="246"/>
      <c r="B155" s="246"/>
      <c r="C155" s="55"/>
      <c r="D155" s="55"/>
      <c r="E155" s="55" t="s">
        <v>105</v>
      </c>
    </row>
    <row r="156" spans="1:5" ht="29.25" thickBot="1">
      <c r="A156" s="54" t="s">
        <v>7</v>
      </c>
      <c r="B156" s="53" t="s">
        <v>104</v>
      </c>
      <c r="C156" s="52">
        <f>+C63-C126</f>
        <v>3918439</v>
      </c>
      <c r="D156" s="52">
        <f>+D63-D126</f>
        <v>-43032272</v>
      </c>
      <c r="E156" s="52">
        <f>+E63-E126</f>
        <v>0</v>
      </c>
    </row>
    <row r="157" spans="1:5" ht="29.25" thickBot="1">
      <c r="A157" s="54" t="s">
        <v>10</v>
      </c>
      <c r="B157" s="53" t="s">
        <v>103</v>
      </c>
      <c r="C157" s="52">
        <f>+C86-C146</f>
        <v>19647086</v>
      </c>
      <c r="D157" s="52">
        <f>+D86-D146</f>
        <v>19466747</v>
      </c>
      <c r="E157" s="52">
        <f>+E86-E146</f>
        <v>0</v>
      </c>
    </row>
  </sheetData>
  <sheetProtection/>
  <mergeCells count="9">
    <mergeCell ref="A155:B155"/>
    <mergeCell ref="A154:E154"/>
    <mergeCell ref="A89:C89"/>
    <mergeCell ref="A5:B5"/>
    <mergeCell ref="A90:B90"/>
    <mergeCell ref="A149:B149"/>
    <mergeCell ref="A150:B150"/>
    <mergeCell ref="A151:B151"/>
    <mergeCell ref="A152:B152"/>
  </mergeCells>
  <printOptions horizontalCentered="1"/>
  <pageMargins left="0.1968503937007874" right="0.1968503937007874" top="0.7874015748031497" bottom="0.1968503937007874" header="0.5905511811023623" footer="0.5905511811023623"/>
  <pageSetup fitToHeight="2" horizontalDpi="600" verticalDpi="600" orientation="portrait" paperSize="9" scale="56" r:id="rId1"/>
  <headerFooter alignWithMargins="0">
    <oddHeader>&amp;L&amp;"Times New Roman CE,Félkövér"&amp;14 2019.&amp;C&amp;"Times New Roman CE,Félkövér"&amp;14Pári Község Önkormányzata&amp;R&amp;"Times New Roman CE,Félkövér dőlt"&amp;14 4. sz. melléklet</oddHeader>
  </headerFooter>
  <rowBreaks count="1" manualBreakCount="1"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2019-02-14T09:10:18Z</cp:lastPrinted>
  <dcterms:created xsi:type="dcterms:W3CDTF">2014-02-06T13:24:42Z</dcterms:created>
  <dcterms:modified xsi:type="dcterms:W3CDTF">2019-02-14T10:47:35Z</dcterms:modified>
  <cp:category/>
  <cp:version/>
  <cp:contentType/>
  <cp:contentStatus/>
</cp:coreProperties>
</file>