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C:\Users\orbanp\Documents\2016. évi költségvetés\Újrónafő zárszámadás\2016.12.31. rendelet módosítása Újrónafő\"/>
    </mc:Choice>
  </mc:AlternateContent>
  <bookViews>
    <workbookView xWindow="0" yWindow="180" windowWidth="16380" windowHeight="8010" tabRatio="727" activeTab="1"/>
  </bookViews>
  <sheets>
    <sheet name="Újrónafő" sheetId="1" r:id="rId1"/>
    <sheet name="2." sheetId="6" r:id="rId2"/>
    <sheet name="Munka2" sheetId="20" r:id="rId3"/>
  </sheets>
  <definedNames>
    <definedName name="__xlfn_IFERROR">NA()</definedName>
    <definedName name="_xlnm.Print_Area" localSheetId="1">'2.'!$A$1:$G$65</definedName>
    <definedName name="_xlnm.Print_Area" localSheetId="0">Újrónafő!$A$1:$D$149</definedName>
  </definedNames>
  <calcPr calcId="162913"/>
</workbook>
</file>

<file path=xl/calcChain.xml><?xml version="1.0" encoding="utf-8"?>
<calcChain xmlns="http://schemas.openxmlformats.org/spreadsheetml/2006/main">
  <c r="C27" i="1" l="1"/>
  <c r="C26" i="1" s="1"/>
  <c r="D27" i="1"/>
  <c r="D26" i="1" s="1"/>
  <c r="D138" i="1"/>
  <c r="C138" i="1"/>
  <c r="D133" i="1"/>
  <c r="C133" i="1"/>
  <c r="D128" i="1"/>
  <c r="C128" i="1"/>
  <c r="D124" i="1"/>
  <c r="C124" i="1"/>
  <c r="D120" i="1"/>
  <c r="C120" i="1"/>
  <c r="D106" i="1"/>
  <c r="C106" i="1"/>
  <c r="D95" i="1"/>
  <c r="D90" i="1" s="1"/>
  <c r="C95" i="1"/>
  <c r="C90" i="1" s="1"/>
  <c r="D77" i="1"/>
  <c r="C77" i="1"/>
  <c r="D73" i="1"/>
  <c r="C73" i="1"/>
  <c r="D70" i="1"/>
  <c r="C70" i="1"/>
  <c r="D65" i="1"/>
  <c r="C65" i="1"/>
  <c r="D61" i="1"/>
  <c r="C61" i="1"/>
  <c r="D55" i="1"/>
  <c r="C55" i="1"/>
  <c r="D50" i="1"/>
  <c r="C50" i="1"/>
  <c r="D44" i="1"/>
  <c r="C44" i="1"/>
  <c r="D33" i="1"/>
  <c r="C33" i="1"/>
  <c r="D19" i="1"/>
  <c r="C19" i="1"/>
  <c r="D12" i="1"/>
  <c r="C12" i="1"/>
  <c r="D5" i="1"/>
  <c r="C5" i="1"/>
  <c r="C143" i="1" l="1"/>
  <c r="D143" i="1"/>
  <c r="D83" i="1"/>
  <c r="D149" i="1" s="1"/>
  <c r="C83" i="1"/>
  <c r="C149" i="1" s="1"/>
  <c r="C123" i="1"/>
  <c r="D123" i="1"/>
  <c r="D144" i="1" s="1"/>
  <c r="C60" i="1"/>
  <c r="D60" i="1"/>
  <c r="C144" i="1" l="1"/>
  <c r="C148" i="1"/>
  <c r="C84" i="1"/>
  <c r="D84" i="1"/>
  <c r="D148" i="1"/>
  <c r="F37" i="6" l="1"/>
  <c r="F38" i="6"/>
  <c r="G38" i="6"/>
  <c r="F39" i="6"/>
  <c r="G39" i="6"/>
  <c r="F40" i="6"/>
  <c r="G40" i="6"/>
  <c r="F41" i="6"/>
  <c r="G41" i="6"/>
  <c r="F57" i="6"/>
  <c r="F61" i="6" s="1"/>
  <c r="G57" i="6"/>
  <c r="F6" i="6"/>
  <c r="G6" i="6"/>
  <c r="F7" i="6"/>
  <c r="F8" i="6"/>
  <c r="G8" i="6"/>
  <c r="F9" i="6"/>
  <c r="G9" i="6"/>
  <c r="G10" i="6"/>
  <c r="C8" i="6"/>
  <c r="D8" i="6"/>
  <c r="C38" i="6"/>
  <c r="D38" i="6"/>
  <c r="C11" i="6"/>
  <c r="D11" i="6"/>
  <c r="C41" i="6"/>
  <c r="D41" i="6"/>
  <c r="D55" i="6"/>
  <c r="C55" i="6"/>
  <c r="C61" i="6" s="1"/>
  <c r="G27" i="6"/>
  <c r="D24" i="6"/>
  <c r="D39" i="6"/>
  <c r="C24" i="6"/>
  <c r="F27" i="6"/>
  <c r="F10" i="6"/>
  <c r="C6" i="6"/>
  <c r="D40" i="6"/>
  <c r="C9" i="6"/>
  <c r="C12" i="6"/>
  <c r="C10" i="6"/>
  <c r="C39" i="6"/>
  <c r="C7" i="6"/>
  <c r="C20" i="6"/>
  <c r="C19" i="6" s="1"/>
  <c r="F11" i="6"/>
  <c r="C40" i="6"/>
  <c r="C37" i="6"/>
  <c r="D37" i="6"/>
  <c r="C27" i="6" l="1"/>
  <c r="D6" i="6"/>
  <c r="D20" i="6"/>
  <c r="D12" i="6"/>
  <c r="G61" i="6"/>
  <c r="G11" i="6"/>
  <c r="G48" i="6"/>
  <c r="G7" i="6"/>
  <c r="D23" i="6"/>
  <c r="D9" i="6"/>
  <c r="D7" i="6"/>
  <c r="F48" i="6"/>
  <c r="F18" i="6"/>
  <c r="F28" i="6" s="1"/>
  <c r="F62" i="6" s="1"/>
  <c r="C18" i="6"/>
  <c r="C48" i="6"/>
  <c r="D18" i="6" l="1"/>
  <c r="G18" i="6"/>
  <c r="D19" i="6"/>
  <c r="D27" i="6" s="1"/>
  <c r="G63" i="6"/>
  <c r="F30" i="6"/>
  <c r="C29" i="6"/>
  <c r="F29" i="6"/>
  <c r="C28" i="6"/>
  <c r="C62" i="6" s="1"/>
  <c r="C30" i="6"/>
  <c r="F63" i="6"/>
  <c r="F64" i="6"/>
  <c r="D28" i="6" l="1"/>
  <c r="G29" i="6"/>
  <c r="D29" i="6"/>
  <c r="G28" i="6"/>
  <c r="G62" i="6" s="1"/>
  <c r="G64" i="6" s="1"/>
  <c r="D62" i="6" l="1"/>
  <c r="G30" i="6"/>
  <c r="D30" i="6"/>
</calcChain>
</file>

<file path=xl/sharedStrings.xml><?xml version="1.0" encoding="utf-8"?>
<sst xmlns="http://schemas.openxmlformats.org/spreadsheetml/2006/main" count="451" uniqueCount="339">
  <si>
    <t>1. sz. táblázat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</si>
  <si>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</si>
  <si>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</si>
  <si>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</si>
  <si>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</si>
  <si>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</si>
  <si>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</si>
  <si>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</si>
  <si>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</si>
  <si>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</si>
  <si>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</si>
  <si>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</si>
  <si>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</si>
  <si>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</si>
  <si>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</si>
  <si>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</si>
  <si>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</si>
  <si>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</si>
  <si>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</si>
  <si>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</si>
  <si>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</si>
  <si>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</si>
  <si>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</si>
  <si>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</si>
  <si>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</si>
  <si>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</si>
  <si>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</si>
  <si>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</si>
  <si>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</si>
  <si>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</si>
  <si>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</si>
  <si>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</si>
  <si>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</si>
  <si>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</si>
  <si>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</si>
  <si>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</si>
  <si>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</si>
  <si>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</si>
  <si>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</si>
  <si>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</si>
  <si>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</si>
  <si>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</si>
  <si>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</si>
  <si>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</si>
  <si>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</si>
  <si>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</si>
  <si>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</si>
  <si>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</si>
  <si>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</si>
  <si>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</si>
  <si>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</si>
  <si>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</si>
  <si>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</si>
  <si>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</si>
  <si>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</si>
  <si>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</si>
  <si>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</si>
  <si>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</si>
  <si>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</si>
  <si>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</si>
  <si>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</si>
  <si>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</si>
  <si>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</si>
  <si>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</si>
  <si>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</si>
  <si>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</si>
  <si>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</si>
  <si>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</si>
  <si>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</si>
  <si>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</si>
  <si>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</si>
  <si>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</si>
  <si>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</si>
  <si>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</si>
  <si>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</si>
  <si>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</si>
  <si>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</si>
  <si>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</si>
  <si>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</si>
  <si>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</si>
  <si>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</si>
  <si>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</si>
  <si>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</si>
  <si>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</si>
  <si>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</si>
  <si>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</si>
  <si>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</si>
  <si>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</si>
  <si>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</si>
  <si>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</si>
  <si>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</si>
  <si>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</si>
  <si>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</si>
  <si>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</si>
  <si>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</si>
  <si>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</si>
  <si>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</si>
  <si>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</si>
  <si>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</si>
  <si>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</si>
  <si>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</si>
  <si>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</si>
  <si>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</si>
  <si>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</si>
  <si>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</si>
  <si>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</si>
  <si>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</si>
  <si>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</si>
  <si>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</si>
  <si>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</si>
  <si>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</si>
  <si>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</si>
  <si>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</si>
  <si>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</si>
  <si>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</si>
  <si>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</si>
  <si>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</si>
  <si>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</si>
  <si>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</si>
  <si>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</si>
  <si>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</si>
  <si>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</si>
  <si>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</si>
  <si>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</si>
  <si>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</si>
  <si>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</si>
  <si>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</si>
  <si>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</si>
  <si>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</si>
  <si>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</si>
  <si>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</si>
  <si>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</si>
  <si>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</si>
  <si>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</si>
  <si>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</si>
  <si>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</si>
  <si>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</si>
  <si>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</si>
  <si>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</si>
  <si>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</si>
  <si>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</si>
  <si>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</si>
  <si>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</si>
  <si>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</si>
  <si>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</si>
  <si>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</si>
  <si>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</si>
  <si>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</si>
  <si>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</si>
  <si>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</si>
  <si>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</si>
  <si>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</si>
  <si>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</si>
  <si>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</si>
  <si>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</si>
  <si>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</si>
  <si>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</si>
  <si>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</si>
  <si>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</si>
  <si>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</si>
  <si>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</si>
  <si>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</si>
  <si>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</si>
  <si>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</si>
  <si>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</si>
  <si>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</si>
  <si>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</si>
  <si>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</si>
  <si>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</si>
  <si>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</si>
  <si>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</si>
  <si>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</si>
  <si>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</si>
  <si>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</si>
  <si>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</si>
  <si>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</si>
  <si>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</si>
  <si>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</si>
  <si>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</si>
  <si>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</si>
  <si>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</si>
  <si>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</si>
  <si>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</si>
  <si>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</si>
  <si>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</si>
  <si>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</si>
  <si>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</si>
  <si>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</si>
  <si>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</si>
  <si>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</si>
  <si>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</si>
  <si>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</si>
  <si>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</si>
  <si>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</si>
  <si>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</si>
  <si>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</si>
  <si>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</si>
  <si>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</si>
  <si>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</si>
  <si>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</si>
  <si>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</si>
  <si>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</si>
  <si>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</si>
  <si>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</si>
  <si>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</si>
  <si>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</si>
  <si>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</si>
  <si>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</si>
  <si>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</si>
  <si>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</si>
  <si>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</si>
  <si>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</si>
  <si>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</si>
  <si>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</si>
  <si>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</si>
  <si>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</si>
  <si>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</si>
  <si>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</si>
  <si>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</si>
  <si>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</si>
  <si>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</si>
  <si>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</si>
  <si>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</si>
  <si>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</si>
  <si>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</si>
  <si>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</si>
  <si>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</si>
  <si>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</si>
  <si>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</si>
  <si>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</si>
  <si>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</si>
  <si>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</si>
  <si>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</si>
  <si>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</si>
  <si>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</si>
  <si>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</si>
  <si>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</si>
  <si>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</si>
  <si>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</si>
  <si>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</si>
  <si>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</si>
  <si>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</si>
  <si>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</si>
  <si>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</si>
  <si>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</si>
  <si>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</si>
  <si>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</si>
  <si>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</si>
  <si>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</si>
  <si>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</si>
  <si>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</si>
  <si>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</si>
  <si>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</si>
  <si>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Tartalékok</t>
  </si>
  <si>
    <t>Sajátos működési működési bevételek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</si>
  <si>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</si>
  <si>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</si>
  <si>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</si>
  <si>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</si>
  <si>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</si>
  <si>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</si>
  <si>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</si>
  <si>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</si>
  <si>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</si>
  <si>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</si>
  <si>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</si>
  <si>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</si>
  <si>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</si>
  <si>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</si>
  <si>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</si>
  <si>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</si>
  <si>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</si>
  <si>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</si>
  <si>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</si>
  <si>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</si>
  <si>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</si>
  <si>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</si>
  <si>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</si>
  <si>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</si>
  <si>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</si>
  <si>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</si>
  <si>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</si>
  <si>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</si>
  <si>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</si>
  <si>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</si>
  <si>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</si>
  <si>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</si>
  <si>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</si>
  <si>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</si>
  <si>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</si>
  <si>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</si>
  <si>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</si>
  <si>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</si>
  <si>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</si>
  <si>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</si>
  <si>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</si>
  <si>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</si>
  <si>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</si>
  <si>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</si>
  <si>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</si>
  <si>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</si>
  <si>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</si>
  <si>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</si>
  <si>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</si>
  <si>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</si>
  <si>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</si>
  <si>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</si>
  <si>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</si>
  <si>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</si>
  <si>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</si>
  <si>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</si>
  <si>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</si>
  <si>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</si>
  <si>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</si>
  <si>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</si>
  <si>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</si>
  <si>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</si>
  <si>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</si>
  <si>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</si>
  <si>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</si>
  <si>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</si>
  <si>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</si>
  <si>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</si>
  <si>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</si>
  <si>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</si>
  <si>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</si>
  <si>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</si>
  <si>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</si>
  <si>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Módosított előirányzat</t>
  </si>
  <si>
    <t>5.-ből EU-s támogatás</t>
  </si>
  <si>
    <t>BEVÉTEL MINDÖSSZESEN</t>
  </si>
  <si>
    <t>KIADÁS MINDÖSSZESEN</t>
  </si>
  <si>
    <t>Intézméyn finanszírozás</t>
  </si>
  <si>
    <t>Finanszírozási bevételek</t>
  </si>
  <si>
    <t>2016. évi előirányzat</t>
  </si>
  <si>
    <t>2016. évi módosított előirányzat</t>
  </si>
  <si>
    <t>megelőlegzés visszafizetése</t>
  </si>
  <si>
    <t xml:space="preserve">B E V É T E L E K  Újrónafő Község Önkormányzata </t>
  </si>
  <si>
    <t xml:space="preserve">K I A D Á S O K Újrónafő Önkormányzata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</si>
</sst>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26" x14ac:knownFonts="1"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11"/>
      <color rgb="FF000000"/>
      <name val="Calibri"/>
      <family val="2"/>
      <charset val="1"/>
    </font>
    <font>
      <sz val="10"/>
      <name val="Calibri"/>
      <family val="2"/>
      <charset val="1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1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21" fillId="0" borderId="0"/>
    <xf numFmtId="0" fontId="20" fillId="0" borderId="0"/>
    <xf numFmtId="0" fontId="22" fillId="0" borderId="0"/>
    <xf numFmtId="0" fontId="20" fillId="0" borderId="0"/>
    <xf numFmtId="0" fontId="4" fillId="0" borderId="0"/>
    <xf numFmtId="0" fontId="23" fillId="0" borderId="0"/>
    <xf numFmtId="0" fontId="20" fillId="0" borderId="0"/>
    <xf numFmtId="0" fontId="19" fillId="0" borderId="0"/>
    <xf numFmtId="43" fontId="21" fillId="0" borderId="0" applyFont="0" applyFill="0" applyBorder="0" applyAlignment="0" applyProtection="0"/>
    <xf numFmtId="0" fontId="3" fillId="0" borderId="0"/>
    <xf numFmtId="43" fontId="24" fillId="0" borderId="0" applyFont="0" applyFill="0" applyBorder="0" applyAlignment="0" applyProtection="0"/>
    <xf numFmtId="0" fontId="21" fillId="0" borderId="0"/>
    <xf numFmtId="0" fontId="25" fillId="0" borderId="0"/>
    <xf numFmtId="0" fontId="2" fillId="0" borderId="0"/>
    <xf numFmtId="0" fontId="1" fillId="0" borderId="0"/>
  </cellStyleXfs>
  <cellXfs count="116">
    <xf numFmtId="0" fontId="0" fillId="0" borderId="0" xfId="0"/>
    <xf numFmtId="0" fontId="7" fillId="0" borderId="0" xfId="3" applyFont="1" applyFill="1" applyProtection="1"/>
    <xf numFmtId="0" fontId="7" fillId="0" borderId="0" xfId="3" applyFont="1" applyFill="1" applyAlignment="1" applyProtection="1">
      <alignment horizontal="right" vertical="center" indent="1"/>
    </xf>
    <xf numFmtId="0" fontId="7" fillId="0" borderId="0" xfId="3" applyFill="1" applyProtection="1"/>
    <xf numFmtId="0" fontId="10" fillId="0" borderId="1" xfId="0" applyFont="1" applyFill="1" applyBorder="1" applyAlignment="1" applyProtection="1">
      <alignment horizontal="right" vertical="center"/>
    </xf>
    <xf numFmtId="0" fontId="11" fillId="0" borderId="2" xfId="3" applyFont="1" applyFill="1" applyBorder="1" applyAlignment="1" applyProtection="1">
      <alignment horizontal="center" vertical="center" wrapText="1"/>
    </xf>
    <xf numFmtId="0" fontId="11" fillId="0" borderId="3" xfId="3" applyFont="1" applyFill="1" applyBorder="1" applyAlignment="1" applyProtection="1">
      <alignment horizontal="center" vertical="center" wrapText="1"/>
    </xf>
    <xf numFmtId="0" fontId="11" fillId="0" borderId="4" xfId="3" applyFont="1" applyFill="1" applyBorder="1" applyAlignment="1" applyProtection="1">
      <alignment horizontal="center" vertical="center" wrapText="1"/>
    </xf>
    <xf numFmtId="0" fontId="12" fillId="0" borderId="5" xfId="3" applyFont="1" applyFill="1" applyBorder="1" applyAlignment="1" applyProtection="1">
      <alignment horizontal="center" vertical="center" wrapText="1"/>
    </xf>
    <xf numFmtId="0" fontId="12" fillId="0" borderId="6" xfId="3" applyFont="1" applyFill="1" applyBorder="1" applyAlignment="1" applyProtection="1">
      <alignment horizontal="center" vertical="center" wrapText="1"/>
    </xf>
    <xf numFmtId="0" fontId="12" fillId="0" borderId="7" xfId="3" applyFont="1" applyFill="1" applyBorder="1" applyAlignment="1" applyProtection="1">
      <alignment horizontal="center" vertical="center" wrapText="1"/>
    </xf>
    <xf numFmtId="0" fontId="13" fillId="0" borderId="0" xfId="3" applyFont="1" applyFill="1" applyProtection="1"/>
    <xf numFmtId="0" fontId="12" fillId="0" borderId="2" xfId="3" applyFont="1" applyFill="1" applyBorder="1" applyAlignment="1" applyProtection="1">
      <alignment horizontal="left" vertical="center" wrapText="1" indent="1"/>
    </xf>
    <xf numFmtId="0" fontId="12" fillId="0" borderId="3" xfId="3" applyFont="1" applyFill="1" applyBorder="1" applyAlignment="1" applyProtection="1">
      <alignment horizontal="left" vertical="center" wrapText="1" indent="1"/>
    </xf>
    <xf numFmtId="164" fontId="12" fillId="0" borderId="4" xfId="3" applyNumberFormat="1" applyFont="1" applyFill="1" applyBorder="1" applyAlignment="1" applyProtection="1">
      <alignment horizontal="right" vertical="center" wrapText="1" indent="1"/>
    </xf>
    <xf numFmtId="0" fontId="0" fillId="0" borderId="0" xfId="3" applyFont="1" applyFill="1" applyProtection="1"/>
    <xf numFmtId="49" fontId="13" fillId="0" borderId="8" xfId="3" applyNumberFormat="1" applyFont="1" applyFill="1" applyBorder="1" applyAlignment="1" applyProtection="1">
      <alignment horizontal="left" vertical="center" wrapText="1" indent="1"/>
    </xf>
    <xf numFmtId="0" fontId="14" fillId="0" borderId="9" xfId="0" applyFont="1" applyBorder="1" applyAlignment="1" applyProtection="1">
      <alignment horizontal="left" wrapText="1" indent="1"/>
    </xf>
    <xf numFmtId="49" fontId="13" fillId="0" borderId="10" xfId="3" applyNumberFormat="1" applyFont="1" applyFill="1" applyBorder="1" applyAlignment="1" applyProtection="1">
      <alignment horizontal="left" vertical="center" wrapText="1" indent="1"/>
    </xf>
    <xf numFmtId="0" fontId="14" fillId="0" borderId="11" xfId="0" applyFont="1" applyBorder="1" applyAlignment="1" applyProtection="1">
      <alignment horizontal="left" wrapText="1" indent="1"/>
    </xf>
    <xf numFmtId="49" fontId="13" fillId="0" borderId="12" xfId="3" applyNumberFormat="1" applyFont="1" applyFill="1" applyBorder="1" applyAlignment="1" applyProtection="1">
      <alignment horizontal="left" vertical="center" wrapText="1" indent="1"/>
    </xf>
    <xf numFmtId="0" fontId="14" fillId="0" borderId="13" xfId="0" applyFont="1" applyBorder="1" applyAlignment="1" applyProtection="1">
      <alignment horizontal="left" wrapText="1" indent="1"/>
    </xf>
    <xf numFmtId="0" fontId="15" fillId="0" borderId="3" xfId="0" applyFont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wrapText="1"/>
    </xf>
    <xf numFmtId="0" fontId="14" fillId="0" borderId="13" xfId="0" applyFont="1" applyBorder="1" applyAlignment="1" applyProtection="1">
      <alignment wrapText="1"/>
    </xf>
    <xf numFmtId="0" fontId="14" fillId="0" borderId="8" xfId="0" applyFont="1" applyBorder="1" applyAlignment="1" applyProtection="1">
      <alignment wrapText="1"/>
    </xf>
    <xf numFmtId="0" fontId="14" fillId="0" borderId="10" xfId="0" applyFont="1" applyBorder="1" applyAlignment="1" applyProtection="1">
      <alignment wrapText="1"/>
    </xf>
    <xf numFmtId="0" fontId="14" fillId="0" borderId="12" xfId="0" applyFont="1" applyBorder="1" applyAlignment="1" applyProtection="1">
      <alignment wrapText="1"/>
    </xf>
    <xf numFmtId="0" fontId="15" fillId="0" borderId="3" xfId="0" applyFont="1" applyBorder="1" applyAlignment="1" applyProtection="1">
      <alignment wrapText="1"/>
    </xf>
    <xf numFmtId="0" fontId="15" fillId="0" borderId="14" xfId="0" applyFont="1" applyBorder="1" applyAlignment="1" applyProtection="1">
      <alignment wrapText="1"/>
    </xf>
    <xf numFmtId="0" fontId="15" fillId="0" borderId="15" xfId="0" applyFont="1" applyBorder="1" applyAlignment="1" applyProtection="1">
      <alignment wrapText="1"/>
    </xf>
    <xf numFmtId="0" fontId="8" fillId="0" borderId="0" xfId="3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vertical="center" wrapText="1"/>
    </xf>
    <xf numFmtId="164" fontId="8" fillId="0" borderId="0" xfId="3" applyNumberFormat="1" applyFont="1" applyFill="1" applyBorder="1" applyAlignment="1" applyProtection="1">
      <alignment horizontal="right" vertical="center" wrapText="1" indent="1"/>
    </xf>
    <xf numFmtId="0" fontId="10" fillId="0" borderId="1" xfId="0" applyFont="1" applyFill="1" applyBorder="1" applyAlignment="1" applyProtection="1">
      <alignment horizontal="right"/>
    </xf>
    <xf numFmtId="0" fontId="7" fillId="0" borderId="0" xfId="3" applyFill="1" applyAlignment="1" applyProtection="1"/>
    <xf numFmtId="0" fontId="12" fillId="0" borderId="2" xfId="3" applyFont="1" applyFill="1" applyBorder="1" applyAlignment="1" applyProtection="1">
      <alignment horizontal="center" vertical="center" wrapText="1"/>
    </xf>
    <xf numFmtId="0" fontId="12" fillId="0" borderId="3" xfId="3" applyFont="1" applyFill="1" applyBorder="1" applyAlignment="1" applyProtection="1">
      <alignment horizontal="center" vertical="center" wrapText="1"/>
    </xf>
    <xf numFmtId="0" fontId="12" fillId="0" borderId="4" xfId="3" applyFont="1" applyFill="1" applyBorder="1" applyAlignment="1" applyProtection="1">
      <alignment horizontal="center" vertical="center" wrapText="1"/>
    </xf>
    <xf numFmtId="0" fontId="12" fillId="0" borderId="5" xfId="3" applyFont="1" applyFill="1" applyBorder="1" applyAlignment="1" applyProtection="1">
      <alignment horizontal="left" vertical="center" wrapText="1" indent="1"/>
    </xf>
    <xf numFmtId="0" fontId="12" fillId="0" borderId="6" xfId="3" applyFont="1" applyFill="1" applyBorder="1" applyAlignment="1" applyProtection="1">
      <alignment vertical="center" wrapText="1"/>
    </xf>
    <xf numFmtId="49" fontId="13" fillId="0" borderId="16" xfId="3" applyNumberFormat="1" applyFont="1" applyFill="1" applyBorder="1" applyAlignment="1" applyProtection="1">
      <alignment horizontal="left" vertical="center" wrapText="1" indent="1"/>
    </xf>
    <xf numFmtId="0" fontId="13" fillId="0" borderId="17" xfId="3" applyFont="1" applyFill="1" applyBorder="1" applyAlignment="1" applyProtection="1">
      <alignment horizontal="left" vertical="center" wrapText="1" indent="1"/>
    </xf>
    <xf numFmtId="0" fontId="13" fillId="0" borderId="11" xfId="3" applyFont="1" applyFill="1" applyBorder="1" applyAlignment="1" applyProtection="1">
      <alignment horizontal="left" vertical="center" wrapText="1" indent="1"/>
    </xf>
    <xf numFmtId="0" fontId="13" fillId="0" borderId="18" xfId="3" applyFont="1" applyFill="1" applyBorder="1" applyAlignment="1" applyProtection="1">
      <alignment horizontal="left" vertical="center" wrapText="1" indent="1"/>
    </xf>
    <xf numFmtId="0" fontId="13" fillId="0" borderId="0" xfId="3" applyFont="1" applyFill="1" applyBorder="1" applyAlignment="1" applyProtection="1">
      <alignment horizontal="left" vertical="center" wrapText="1" indent="1"/>
    </xf>
    <xf numFmtId="0" fontId="13" fillId="0" borderId="11" xfId="3" applyFont="1" applyFill="1" applyBorder="1" applyAlignment="1" applyProtection="1">
      <alignment horizontal="left" indent="6"/>
    </xf>
    <xf numFmtId="0" fontId="13" fillId="0" borderId="11" xfId="3" applyFont="1" applyFill="1" applyBorder="1" applyAlignment="1" applyProtection="1">
      <alignment horizontal="left" vertical="center" wrapText="1" indent="6"/>
    </xf>
    <xf numFmtId="49" fontId="13" fillId="0" borderId="19" xfId="3" applyNumberFormat="1" applyFont="1" applyFill="1" applyBorder="1" applyAlignment="1" applyProtection="1">
      <alignment horizontal="left" vertical="center" wrapText="1" indent="1"/>
    </xf>
    <xf numFmtId="0" fontId="13" fillId="0" borderId="13" xfId="3" applyFont="1" applyFill="1" applyBorder="1" applyAlignment="1" applyProtection="1">
      <alignment horizontal="left" vertical="center" wrapText="1" indent="6"/>
    </xf>
    <xf numFmtId="49" fontId="13" fillId="0" borderId="20" xfId="3" applyNumberFormat="1" applyFont="1" applyFill="1" applyBorder="1" applyAlignment="1" applyProtection="1">
      <alignment horizontal="left" vertical="center" wrapText="1" indent="1"/>
    </xf>
    <xf numFmtId="0" fontId="13" fillId="0" borderId="21" xfId="3" applyFont="1" applyFill="1" applyBorder="1" applyAlignment="1" applyProtection="1">
      <alignment horizontal="left" vertical="center" wrapText="1" indent="6"/>
    </xf>
    <xf numFmtId="0" fontId="12" fillId="0" borderId="3" xfId="3" applyFont="1" applyFill="1" applyBorder="1" applyAlignment="1" applyProtection="1">
      <alignment vertical="center" wrapText="1"/>
    </xf>
    <xf numFmtId="0" fontId="13" fillId="0" borderId="13" xfId="3" applyFont="1" applyFill="1" applyBorder="1" applyAlignment="1" applyProtection="1">
      <alignment horizontal="left" vertical="center" wrapText="1" indent="1"/>
    </xf>
    <xf numFmtId="0" fontId="14" fillId="0" borderId="13" xfId="0" applyFont="1" applyBorder="1" applyAlignment="1" applyProtection="1">
      <alignment horizontal="left" vertical="center" wrapText="1" indent="1"/>
    </xf>
    <xf numFmtId="0" fontId="14" fillId="0" borderId="11" xfId="0" applyFont="1" applyBorder="1" applyAlignment="1" applyProtection="1">
      <alignment horizontal="left" vertical="center" wrapText="1" indent="1"/>
    </xf>
    <xf numFmtId="0" fontId="13" fillId="0" borderId="9" xfId="3" applyFont="1" applyFill="1" applyBorder="1" applyAlignment="1" applyProtection="1">
      <alignment horizontal="left" vertical="center" wrapText="1" indent="6"/>
    </xf>
    <xf numFmtId="0" fontId="13" fillId="0" borderId="9" xfId="3" applyFont="1" applyFill="1" applyBorder="1" applyAlignment="1" applyProtection="1">
      <alignment horizontal="left" vertical="center" wrapText="1" indent="1"/>
    </xf>
    <xf numFmtId="0" fontId="13" fillId="0" borderId="22" xfId="3" applyFont="1" applyFill="1" applyBorder="1" applyAlignment="1" applyProtection="1">
      <alignment horizontal="left" vertical="center" wrapText="1" indent="1"/>
    </xf>
    <xf numFmtId="0" fontId="8" fillId="0" borderId="0" xfId="3" applyFont="1" applyFill="1" applyProtection="1"/>
    <xf numFmtId="0" fontId="15" fillId="0" borderId="14" xfId="0" applyFont="1" applyBorder="1" applyAlignment="1" applyProtection="1">
      <alignment horizontal="left" vertical="center" wrapText="1" indent="1"/>
    </xf>
    <xf numFmtId="0" fontId="16" fillId="0" borderId="15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right" vertical="center"/>
    </xf>
    <xf numFmtId="164" fontId="11" fillId="0" borderId="2" xfId="0" applyNumberFormat="1" applyFont="1" applyFill="1" applyBorder="1" applyAlignment="1" applyProtection="1">
      <alignment horizontal="center" vertical="center" wrapText="1"/>
    </xf>
    <xf numFmtId="164" fontId="11" fillId="0" borderId="3" xfId="0" applyNumberFormat="1" applyFont="1" applyFill="1" applyBorder="1" applyAlignment="1" applyProtection="1">
      <alignment horizontal="center" vertical="center" wrapText="1"/>
    </xf>
    <xf numFmtId="164" fontId="11" fillId="0" borderId="4" xfId="0" applyNumberFormat="1" applyFont="1" applyFill="1" applyBorder="1" applyAlignment="1" applyProtection="1">
      <alignment horizontal="center" vertical="center" wrapText="1"/>
    </xf>
    <xf numFmtId="164" fontId="12" fillId="0" borderId="26" xfId="0" applyNumberFormat="1" applyFont="1" applyFill="1" applyBorder="1" applyAlignment="1" applyProtection="1">
      <alignment horizontal="center" vertical="center" wrapText="1"/>
    </xf>
    <xf numFmtId="164" fontId="12" fillId="0" borderId="2" xfId="0" applyNumberFormat="1" applyFont="1" applyFill="1" applyBorder="1" applyAlignment="1" applyProtection="1">
      <alignment horizontal="center" vertical="center" wrapText="1"/>
    </xf>
    <xf numFmtId="164" fontId="12" fillId="0" borderId="3" xfId="0" applyNumberFormat="1" applyFont="1" applyFill="1" applyBorder="1" applyAlignment="1" applyProtection="1">
      <alignment horizontal="center" vertical="center" wrapText="1"/>
    </xf>
    <xf numFmtId="164" fontId="12" fillId="0" borderId="4" xfId="0" applyNumberFormat="1" applyFont="1" applyFill="1" applyBorder="1" applyAlignment="1" applyProtection="1">
      <alignment horizontal="center" vertical="center" wrapText="1"/>
    </xf>
    <xf numFmtId="164" fontId="0" fillId="0" borderId="27" xfId="0" applyNumberFormat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ont="1" applyFill="1" applyBorder="1" applyAlignment="1" applyProtection="1">
      <alignment horizontal="left" vertical="center" wrapText="1" indent="1"/>
    </xf>
    <xf numFmtId="164" fontId="13" fillId="0" borderId="10" xfId="0" applyNumberFormat="1" applyFont="1" applyFill="1" applyBorder="1" applyAlignment="1" applyProtection="1">
      <alignment horizontal="left" vertical="center" wrapText="1" indent="1"/>
    </xf>
    <xf numFmtId="164" fontId="13" fillId="0" borderId="29" xfId="0" applyNumberFormat="1" applyFont="1" applyFill="1" applyBorder="1" applyAlignment="1" applyProtection="1">
      <alignment horizontal="left" vertical="center" wrapText="1" indent="1"/>
    </xf>
    <xf numFmtId="164" fontId="17" fillId="0" borderId="26" xfId="0" applyNumberFormat="1" applyFont="1" applyFill="1" applyBorder="1" applyAlignment="1" applyProtection="1">
      <alignment horizontal="left" vertical="center" wrapText="1" indent="1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</xf>
    <xf numFmtId="164" fontId="12" fillId="0" borderId="4" xfId="0" applyNumberFormat="1" applyFont="1" applyFill="1" applyBorder="1" applyAlignment="1" applyProtection="1">
      <alignment horizontal="right" vertical="center" wrapText="1" inden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left" vertical="center" wrapText="1" indent="1"/>
    </xf>
    <xf numFmtId="164" fontId="18" fillId="0" borderId="22" xfId="0" applyNumberFormat="1" applyFont="1" applyFill="1" applyBorder="1" applyAlignment="1" applyProtection="1">
      <alignment horizontal="right" vertical="center" wrapText="1" indent="1"/>
    </xf>
    <xf numFmtId="164" fontId="18" fillId="0" borderId="11" xfId="0" applyNumberFormat="1" applyFont="1" applyFill="1" applyBorder="1" applyAlignment="1" applyProtection="1">
      <alignment horizontal="right" vertical="center" wrapText="1" indent="1"/>
    </xf>
    <xf numFmtId="164" fontId="17" fillId="0" borderId="2" xfId="0" applyNumberFormat="1" applyFont="1" applyFill="1" applyBorder="1" applyAlignment="1" applyProtection="1">
      <alignment horizontal="left" vertical="center" wrapText="1" indent="1"/>
    </xf>
    <xf numFmtId="164" fontId="17" fillId="0" borderId="31" xfId="0" applyNumberFormat="1" applyFont="1" applyFill="1" applyBorder="1" applyAlignment="1" applyProtection="1">
      <alignment horizontal="right" vertical="center" wrapText="1" indent="1"/>
    </xf>
    <xf numFmtId="164" fontId="18" fillId="0" borderId="1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right" vertical="center" wrapText="1" indent="1"/>
    </xf>
    <xf numFmtId="164" fontId="13" fillId="0" borderId="10" xfId="0" applyNumberFormat="1" applyFont="1" applyFill="1" applyBorder="1" applyAlignment="1" applyProtection="1">
      <alignment horizontal="left" vertical="center" wrapText="1" indent="2"/>
    </xf>
    <xf numFmtId="164" fontId="13" fillId="0" borderId="11" xfId="0" applyNumberFormat="1" applyFont="1" applyFill="1" applyBorder="1" applyAlignment="1" applyProtection="1">
      <alignment horizontal="left" vertical="center" wrapText="1" indent="2"/>
    </xf>
    <xf numFmtId="164" fontId="18" fillId="0" borderId="11" xfId="0" applyNumberFormat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Fill="1" applyBorder="1" applyAlignment="1" applyProtection="1">
      <alignment horizontal="left" vertical="center" wrapText="1" indent="2"/>
    </xf>
    <xf numFmtId="164" fontId="13" fillId="0" borderId="12" xfId="0" applyNumberFormat="1" applyFont="1" applyFill="1" applyBorder="1" applyAlignment="1" applyProtection="1">
      <alignment horizontal="left" vertical="center" wrapText="1" indent="2"/>
    </xf>
    <xf numFmtId="164" fontId="11" fillId="0" borderId="32" xfId="0" applyNumberFormat="1" applyFont="1" applyFill="1" applyBorder="1" applyAlignment="1" applyProtection="1">
      <alignment horizontal="center" vertical="center" wrapText="1"/>
    </xf>
    <xf numFmtId="164" fontId="13" fillId="0" borderId="24" xfId="3" applyNumberFormat="1" applyFont="1" applyFill="1" applyBorder="1" applyAlignment="1" applyProtection="1">
      <alignment horizontal="right" vertical="center" wrapText="1" indent="1"/>
    </xf>
    <xf numFmtId="0" fontId="0" fillId="0" borderId="0" xfId="0" applyProtection="1"/>
    <xf numFmtId="164" fontId="13" fillId="0" borderId="9" xfId="0" applyNumberFormat="1" applyFont="1" applyFill="1" applyBorder="1" applyAlignment="1" applyProtection="1">
      <alignment horizontal="right" vertical="center" wrapText="1" indent="1"/>
    </xf>
    <xf numFmtId="164" fontId="13" fillId="0" borderId="23" xfId="0" applyNumberFormat="1" applyFont="1" applyFill="1" applyBorder="1" applyAlignment="1" applyProtection="1">
      <alignment horizontal="right" vertical="center" wrapText="1" indent="1"/>
    </xf>
    <xf numFmtId="164" fontId="13" fillId="0" borderId="11" xfId="0" applyNumberFormat="1" applyFont="1" applyFill="1" applyBorder="1" applyAlignment="1" applyProtection="1">
      <alignment horizontal="right" vertical="center" wrapText="1" indent="1"/>
    </xf>
    <xf numFmtId="164" fontId="13" fillId="0" borderId="24" xfId="0" applyNumberFormat="1" applyFont="1" applyFill="1" applyBorder="1" applyAlignment="1" applyProtection="1">
      <alignment horizontal="right" vertical="center" wrapText="1" indent="1"/>
    </xf>
    <xf numFmtId="164" fontId="13" fillId="0" borderId="33" xfId="0" applyNumberFormat="1" applyFont="1" applyFill="1" applyBorder="1" applyAlignment="1" applyProtection="1">
      <alignment horizontal="right" vertical="center" wrapText="1" indent="1"/>
    </xf>
    <xf numFmtId="164" fontId="13" fillId="0" borderId="0" xfId="0" applyNumberFormat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left" vertical="center" wrapText="1" indent="1"/>
    </xf>
    <xf numFmtId="164" fontId="13" fillId="0" borderId="13" xfId="0" applyNumberFormat="1" applyFont="1" applyFill="1" applyBorder="1" applyAlignment="1" applyProtection="1">
      <alignment horizontal="righ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</xf>
    <xf numFmtId="164" fontId="13" fillId="0" borderId="34" xfId="0" applyNumberFormat="1" applyFont="1" applyFill="1" applyBorder="1" applyAlignment="1" applyProtection="1">
      <alignment horizontal="right" vertical="center" wrapText="1" indent="1"/>
    </xf>
    <xf numFmtId="164" fontId="13" fillId="0" borderId="22" xfId="0" applyNumberFormat="1" applyFont="1" applyFill="1" applyBorder="1" applyAlignment="1" applyProtection="1">
      <alignment horizontal="right" vertical="center" wrapText="1" indent="1"/>
    </xf>
    <xf numFmtId="164" fontId="13" fillId="0" borderId="35" xfId="0" applyNumberFormat="1" applyFont="1" applyFill="1" applyBorder="1" applyAlignment="1" applyProtection="1">
      <alignment horizontal="right" vertical="center" wrapText="1" indent="1"/>
    </xf>
    <xf numFmtId="164" fontId="9" fillId="0" borderId="1" xfId="3" applyNumberFormat="1" applyFont="1" applyFill="1" applyBorder="1" applyAlignment="1" applyProtection="1">
      <alignment horizontal="left" vertical="center"/>
    </xf>
    <xf numFmtId="164" fontId="8" fillId="0" borderId="0" xfId="3" applyNumberFormat="1" applyFont="1" applyFill="1" applyBorder="1" applyAlignment="1" applyProtection="1">
      <alignment horizontal="center" vertical="center"/>
    </xf>
    <xf numFmtId="164" fontId="9" fillId="0" borderId="1" xfId="3" applyNumberFormat="1" applyFont="1" applyFill="1" applyBorder="1" applyAlignment="1" applyProtection="1">
      <alignment horizontal="left"/>
    </xf>
    <xf numFmtId="0" fontId="8" fillId="0" borderId="0" xfId="3" applyFont="1" applyFill="1" applyBorder="1" applyAlignment="1" applyProtection="1">
      <alignment horizontal="center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11" fillId="0" borderId="2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center" vertical="center" wrapText="1"/>
    </xf>
  </cellXfs>
  <cellStyles count="19">
    <cellStyle name="Ezres 2" xfId="14"/>
    <cellStyle name="Ezres 2 2" xfId="12"/>
    <cellStyle name="Hiperhivatkozás" xfId="1"/>
    <cellStyle name="Már látott hiperhivatkozás" xfId="2"/>
    <cellStyle name="Normál" xfId="0" builtinId="0"/>
    <cellStyle name="Normál 2" xfId="4"/>
    <cellStyle name="Normál 2 2" xfId="10"/>
    <cellStyle name="Normál 2 2 2" xfId="15"/>
    <cellStyle name="Normál 2 3" xfId="13"/>
    <cellStyle name="Normál 2 3 2" xfId="17"/>
    <cellStyle name="Normál 3" xfId="8"/>
    <cellStyle name="Normál 3 2" xfId="18"/>
    <cellStyle name="Normál 3_SZÖT Zárszámadás 2014." xfId="16"/>
    <cellStyle name="Normál 4" xfId="11"/>
    <cellStyle name="Normál 5" xfId="6"/>
    <cellStyle name="Normál 6" xfId="7"/>
    <cellStyle name="Normál_KVRENMUNKA" xfId="3"/>
    <cellStyle name="TableStyleLight1" xfId="5"/>
    <cellStyle name="TableStyleLight1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50"/>
  <sheetViews>
    <sheetView topLeftCell="A148" zoomScale="120" zoomScaleNormal="120" zoomScaleSheetLayoutView="100" workbookViewId="0">
      <selection activeCell="I8" sqref="I8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4" width="21.6640625" style="2" customWidth="1"/>
    <col min="5" max="16384" width="9.33203125" style="3"/>
  </cols>
  <sheetData>
    <row r="1" spans="1:4" ht="15.95" customHeight="1" x14ac:dyDescent="0.25">
      <c r="A1" s="110" t="s">
        <v>337</v>
      </c>
      <c r="B1" s="110"/>
      <c r="C1" s="110"/>
      <c r="D1" s="3"/>
    </row>
    <row r="2" spans="1:4" ht="15.95" customHeight="1" thickBot="1" x14ac:dyDescent="0.3">
      <c r="A2" s="109" t="s">
        <v>0</v>
      </c>
      <c r="B2" s="109"/>
      <c r="C2" s="4" t="s">
        <v>1</v>
      </c>
      <c r="D2" s="4"/>
    </row>
    <row r="3" spans="1:4" ht="38.1" customHeight="1" thickBot="1" x14ac:dyDescent="0.3">
      <c r="A3" s="5" t="s">
        <v>2</v>
      </c>
      <c r="B3" s="6" t="s">
        <v>3</v>
      </c>
      <c r="C3" s="7" t="s">
        <v>334</v>
      </c>
      <c r="D3" s="7" t="s">
        <v>328</v>
      </c>
    </row>
    <row r="4" spans="1:4" s="11" customFormat="1" ht="12" customHeight="1" thickBot="1" x14ac:dyDescent="0.25">
      <c r="A4" s="8">
        <v>1</v>
      </c>
      <c r="B4" s="9">
        <v>2</v>
      </c>
      <c r="C4" s="10">
        <v>3</v>
      </c>
      <c r="D4" s="10">
        <v>4</v>
      </c>
    </row>
    <row r="5" spans="1:4" s="15" customFormat="1" ht="12" customHeight="1" thickBot="1" x14ac:dyDescent="0.25">
      <c r="A5" s="12" t="s">
        <v>4</v>
      </c>
      <c r="B5" s="13" t="s">
        <v>5</v>
      </c>
      <c r="C5" s="14">
        <f>+C6+C7+C8+C9+C10+C11</f>
        <v>13146</v>
      </c>
      <c r="D5" s="14">
        <f>+D6+D7+D8+D9+D10+D11</f>
        <v>12090</v>
      </c>
    </row>
    <row r="6" spans="1:4" s="15" customFormat="1" ht="12" customHeight="1" x14ac:dyDescent="0.2">
      <c r="A6" s="16" t="s">
        <v>6</v>
      </c>
      <c r="B6" s="17" t="s">
        <v>7</v>
      </c>
      <c r="C6" s="95">
        <v>5539</v>
      </c>
      <c r="D6" s="95">
        <v>5539</v>
      </c>
    </row>
    <row r="7" spans="1:4" s="15" customFormat="1" ht="12" customHeight="1" x14ac:dyDescent="0.2">
      <c r="A7" s="18" t="s">
        <v>8</v>
      </c>
      <c r="B7" s="19" t="s">
        <v>9</v>
      </c>
      <c r="C7" s="95"/>
      <c r="D7" s="95"/>
    </row>
    <row r="8" spans="1:4" s="15" customFormat="1" ht="12" customHeight="1" x14ac:dyDescent="0.2">
      <c r="A8" s="18" t="s">
        <v>10</v>
      </c>
      <c r="B8" s="19" t="s">
        <v>11</v>
      </c>
      <c r="C8" s="95">
        <v>6407</v>
      </c>
      <c r="D8" s="95">
        <v>5093</v>
      </c>
    </row>
    <row r="9" spans="1:4" s="15" customFormat="1" ht="12" customHeight="1" x14ac:dyDescent="0.2">
      <c r="A9" s="18" t="s">
        <v>12</v>
      </c>
      <c r="B9" s="19" t="s">
        <v>13</v>
      </c>
      <c r="C9" s="95">
        <v>1200</v>
      </c>
      <c r="D9" s="95">
        <v>1200</v>
      </c>
    </row>
    <row r="10" spans="1:4" s="15" customFormat="1" ht="12" customHeight="1" x14ac:dyDescent="0.2">
      <c r="A10" s="18" t="s">
        <v>14</v>
      </c>
      <c r="B10" s="19" t="s">
        <v>15</v>
      </c>
      <c r="C10" s="95"/>
      <c r="D10" s="95"/>
    </row>
    <row r="11" spans="1:4" s="15" customFormat="1" ht="12" customHeight="1" thickBot="1" x14ac:dyDescent="0.25">
      <c r="A11" s="20" t="s">
        <v>16</v>
      </c>
      <c r="B11" s="21" t="s">
        <v>17</v>
      </c>
      <c r="C11" s="95"/>
      <c r="D11" s="95">
        <v>258</v>
      </c>
    </row>
    <row r="12" spans="1:4" s="15" customFormat="1" ht="12" customHeight="1" thickBot="1" x14ac:dyDescent="0.25">
      <c r="A12" s="12" t="s">
        <v>18</v>
      </c>
      <c r="B12" s="22" t="s">
        <v>19</v>
      </c>
      <c r="C12" s="14">
        <f>SUM(C13:C18)</f>
        <v>4033</v>
      </c>
      <c r="D12" s="14">
        <f>SUM(D13:D17)</f>
        <v>7169</v>
      </c>
    </row>
    <row r="13" spans="1:4" s="15" customFormat="1" ht="12" customHeight="1" x14ac:dyDescent="0.2">
      <c r="A13" s="16" t="s">
        <v>20</v>
      </c>
      <c r="B13" s="17" t="s">
        <v>21</v>
      </c>
      <c r="C13" s="95"/>
      <c r="D13" s="95"/>
    </row>
    <row r="14" spans="1:4" s="15" customFormat="1" ht="12" customHeight="1" x14ac:dyDescent="0.2">
      <c r="A14" s="18" t="s">
        <v>22</v>
      </c>
      <c r="B14" s="19" t="s">
        <v>23</v>
      </c>
      <c r="C14" s="95"/>
      <c r="D14" s="95"/>
    </row>
    <row r="15" spans="1:4" s="15" customFormat="1" ht="12" customHeight="1" x14ac:dyDescent="0.2">
      <c r="A15" s="18" t="s">
        <v>24</v>
      </c>
      <c r="B15" s="19" t="s">
        <v>25</v>
      </c>
      <c r="C15" s="95"/>
      <c r="D15" s="95"/>
    </row>
    <row r="16" spans="1:4" s="15" customFormat="1" ht="12" customHeight="1" x14ac:dyDescent="0.2">
      <c r="A16" s="18" t="s">
        <v>26</v>
      </c>
      <c r="B16" s="19" t="s">
        <v>27</v>
      </c>
      <c r="C16" s="95"/>
      <c r="D16" s="95"/>
    </row>
    <row r="17" spans="1:4" s="15" customFormat="1" ht="12" customHeight="1" x14ac:dyDescent="0.2">
      <c r="A17" s="18" t="s">
        <v>28</v>
      </c>
      <c r="B17" s="19" t="s">
        <v>29</v>
      </c>
      <c r="C17" s="95">
        <v>4033</v>
      </c>
      <c r="D17" s="95">
        <v>7169</v>
      </c>
    </row>
    <row r="18" spans="1:4" s="15" customFormat="1" ht="12" customHeight="1" thickBot="1" x14ac:dyDescent="0.25">
      <c r="A18" s="20" t="s">
        <v>30</v>
      </c>
      <c r="B18" s="21" t="s">
        <v>31</v>
      </c>
      <c r="C18" s="95"/>
      <c r="D18" s="95"/>
    </row>
    <row r="19" spans="1:4" s="15" customFormat="1" ht="12" customHeight="1" thickBot="1" x14ac:dyDescent="0.25">
      <c r="A19" s="12" t="s">
        <v>32</v>
      </c>
      <c r="B19" s="13" t="s">
        <v>33</v>
      </c>
      <c r="C19" s="14">
        <f>+C20+C21+C22+C23+C24</f>
        <v>0</v>
      </c>
      <c r="D19" s="14">
        <f>+D20+D21+D22+D23+D24</f>
        <v>4362</v>
      </c>
    </row>
    <row r="20" spans="1:4" s="15" customFormat="1" ht="12" customHeight="1" x14ac:dyDescent="0.2">
      <c r="A20" s="16" t="s">
        <v>34</v>
      </c>
      <c r="B20" s="17" t="s">
        <v>35</v>
      </c>
      <c r="C20" s="95"/>
      <c r="D20" s="95">
        <v>4362</v>
      </c>
    </row>
    <row r="21" spans="1:4" s="15" customFormat="1" ht="12" customHeight="1" x14ac:dyDescent="0.2">
      <c r="A21" s="18" t="s">
        <v>36</v>
      </c>
      <c r="B21" s="19" t="s">
        <v>37</v>
      </c>
      <c r="C21" s="95"/>
      <c r="D21" s="95"/>
    </row>
    <row r="22" spans="1:4" s="15" customFormat="1" ht="12" customHeight="1" x14ac:dyDescent="0.2">
      <c r="A22" s="18" t="s">
        <v>38</v>
      </c>
      <c r="B22" s="19" t="s">
        <v>39</v>
      </c>
      <c r="C22" s="95"/>
      <c r="D22" s="95"/>
    </row>
    <row r="23" spans="1:4" s="15" customFormat="1" ht="12" customHeight="1" x14ac:dyDescent="0.2">
      <c r="A23" s="18" t="s">
        <v>40</v>
      </c>
      <c r="B23" s="19" t="s">
        <v>41</v>
      </c>
      <c r="C23" s="95"/>
      <c r="D23" s="95"/>
    </row>
    <row r="24" spans="1:4" s="15" customFormat="1" ht="12" customHeight="1" x14ac:dyDescent="0.2">
      <c r="A24" s="18" t="s">
        <v>42</v>
      </c>
      <c r="B24" s="19" t="s">
        <v>43</v>
      </c>
      <c r="C24" s="95"/>
      <c r="D24" s="95"/>
    </row>
    <row r="25" spans="1:4" s="15" customFormat="1" ht="12" customHeight="1" thickBot="1" x14ac:dyDescent="0.25">
      <c r="A25" s="20" t="s">
        <v>44</v>
      </c>
      <c r="B25" s="21" t="s">
        <v>45</v>
      </c>
      <c r="C25" s="95"/>
      <c r="D25" s="95"/>
    </row>
    <row r="26" spans="1:4" s="15" customFormat="1" ht="12" customHeight="1" thickBot="1" x14ac:dyDescent="0.25">
      <c r="A26" s="12" t="s">
        <v>46</v>
      </c>
      <c r="B26" s="13" t="s">
        <v>47</v>
      </c>
      <c r="C26" s="14">
        <f>+C27+C30+C31+C32</f>
        <v>41600</v>
      </c>
      <c r="D26" s="14">
        <f>D27+D30+D31+D32</f>
        <v>31490</v>
      </c>
    </row>
    <row r="27" spans="1:4" s="15" customFormat="1" ht="12" customHeight="1" x14ac:dyDescent="0.2">
      <c r="A27" s="16" t="s">
        <v>48</v>
      </c>
      <c r="B27" s="17" t="s">
        <v>49</v>
      </c>
      <c r="C27" s="95">
        <f>SUM(C28:C29)</f>
        <v>39800</v>
      </c>
      <c r="D27" s="95">
        <f>SUM(D28:D29)</f>
        <v>26880</v>
      </c>
    </row>
    <row r="28" spans="1:4" s="15" customFormat="1" ht="12" customHeight="1" x14ac:dyDescent="0.2">
      <c r="A28" s="18" t="s">
        <v>50</v>
      </c>
      <c r="B28" s="19" t="s">
        <v>51</v>
      </c>
      <c r="C28" s="95">
        <v>5800</v>
      </c>
      <c r="D28" s="95">
        <v>7220</v>
      </c>
    </row>
    <row r="29" spans="1:4" s="15" customFormat="1" ht="12" customHeight="1" x14ac:dyDescent="0.2">
      <c r="A29" s="18" t="s">
        <v>52</v>
      </c>
      <c r="B29" s="19" t="s">
        <v>53</v>
      </c>
      <c r="C29" s="95">
        <v>34000</v>
      </c>
      <c r="D29" s="95">
        <v>19660</v>
      </c>
    </row>
    <row r="30" spans="1:4" s="15" customFormat="1" ht="12" customHeight="1" x14ac:dyDescent="0.2">
      <c r="A30" s="18" t="s">
        <v>54</v>
      </c>
      <c r="B30" s="19" t="s">
        <v>55</v>
      </c>
      <c r="C30" s="95">
        <v>1800</v>
      </c>
      <c r="D30" s="95">
        <v>2200</v>
      </c>
    </row>
    <row r="31" spans="1:4" s="15" customFormat="1" ht="12" customHeight="1" x14ac:dyDescent="0.2">
      <c r="A31" s="18" t="s">
        <v>56</v>
      </c>
      <c r="B31" s="19" t="s">
        <v>57</v>
      </c>
      <c r="C31" s="95"/>
      <c r="D31" s="95"/>
    </row>
    <row r="32" spans="1:4" s="15" customFormat="1" ht="12" customHeight="1" thickBot="1" x14ac:dyDescent="0.25">
      <c r="A32" s="20" t="s">
        <v>58</v>
      </c>
      <c r="B32" s="21" t="s">
        <v>59</v>
      </c>
      <c r="C32" s="95"/>
      <c r="D32" s="95">
        <v>2410</v>
      </c>
    </row>
    <row r="33" spans="1:4" s="15" customFormat="1" ht="12" customHeight="1" thickBot="1" x14ac:dyDescent="0.25">
      <c r="A33" s="12" t="s">
        <v>60</v>
      </c>
      <c r="B33" s="13" t="s">
        <v>61</v>
      </c>
      <c r="C33" s="14">
        <f>SUM(C34:C43)</f>
        <v>1200</v>
      </c>
      <c r="D33" s="14">
        <f>SUM(D34:D43)</f>
        <v>2167</v>
      </c>
    </row>
    <row r="34" spans="1:4" s="15" customFormat="1" ht="12" customHeight="1" x14ac:dyDescent="0.2">
      <c r="A34" s="16" t="s">
        <v>62</v>
      </c>
      <c r="B34" s="17" t="s">
        <v>63</v>
      </c>
      <c r="C34" s="95"/>
      <c r="D34" s="95"/>
    </row>
    <row r="35" spans="1:4" s="15" customFormat="1" ht="12" customHeight="1" x14ac:dyDescent="0.2">
      <c r="A35" s="18" t="s">
        <v>64</v>
      </c>
      <c r="B35" s="19" t="s">
        <v>65</v>
      </c>
      <c r="C35" s="95"/>
      <c r="D35" s="95">
        <v>20</v>
      </c>
    </row>
    <row r="36" spans="1:4" s="15" customFormat="1" ht="12" customHeight="1" x14ac:dyDescent="0.2">
      <c r="A36" s="18" t="s">
        <v>66</v>
      </c>
      <c r="B36" s="19" t="s">
        <v>67</v>
      </c>
      <c r="C36" s="95"/>
      <c r="D36" s="95"/>
    </row>
    <row r="37" spans="1:4" s="15" customFormat="1" ht="12" customHeight="1" x14ac:dyDescent="0.2">
      <c r="A37" s="18" t="s">
        <v>68</v>
      </c>
      <c r="B37" s="19" t="s">
        <v>69</v>
      </c>
      <c r="C37" s="95">
        <v>800</v>
      </c>
      <c r="D37" s="95">
        <v>800</v>
      </c>
    </row>
    <row r="38" spans="1:4" s="15" customFormat="1" ht="12" customHeight="1" x14ac:dyDescent="0.2">
      <c r="A38" s="18" t="s">
        <v>70</v>
      </c>
      <c r="B38" s="19" t="s">
        <v>71</v>
      </c>
      <c r="C38" s="95">
        <v>315</v>
      </c>
      <c r="D38" s="95">
        <v>400</v>
      </c>
    </row>
    <row r="39" spans="1:4" s="15" customFormat="1" ht="12" customHeight="1" x14ac:dyDescent="0.2">
      <c r="A39" s="18" t="s">
        <v>72</v>
      </c>
      <c r="B39" s="19" t="s">
        <v>73</v>
      </c>
      <c r="C39" s="95">
        <v>85</v>
      </c>
      <c r="D39" s="95">
        <v>300</v>
      </c>
    </row>
    <row r="40" spans="1:4" s="15" customFormat="1" ht="12" customHeight="1" x14ac:dyDescent="0.2">
      <c r="A40" s="18" t="s">
        <v>74</v>
      </c>
      <c r="B40" s="19" t="s">
        <v>75</v>
      </c>
      <c r="C40" s="95"/>
      <c r="D40" s="95"/>
    </row>
    <row r="41" spans="1:4" s="15" customFormat="1" ht="12" customHeight="1" x14ac:dyDescent="0.2">
      <c r="A41" s="18" t="s">
        <v>76</v>
      </c>
      <c r="B41" s="19" t="s">
        <v>77</v>
      </c>
      <c r="C41" s="95"/>
      <c r="D41" s="95">
        <v>176</v>
      </c>
    </row>
    <row r="42" spans="1:4" s="15" customFormat="1" ht="12" customHeight="1" x14ac:dyDescent="0.2">
      <c r="A42" s="18" t="s">
        <v>78</v>
      </c>
      <c r="B42" s="19" t="s">
        <v>79</v>
      </c>
      <c r="C42" s="95"/>
      <c r="D42" s="95"/>
    </row>
    <row r="43" spans="1:4" s="15" customFormat="1" ht="12" customHeight="1" thickBot="1" x14ac:dyDescent="0.25">
      <c r="A43" s="20" t="s">
        <v>80</v>
      </c>
      <c r="B43" s="21" t="s">
        <v>81</v>
      </c>
      <c r="C43" s="95"/>
      <c r="D43" s="95">
        <v>471</v>
      </c>
    </row>
    <row r="44" spans="1:4" s="15" customFormat="1" ht="12" customHeight="1" thickBot="1" x14ac:dyDescent="0.25">
      <c r="A44" s="12" t="s">
        <v>82</v>
      </c>
      <c r="B44" s="13" t="s">
        <v>83</v>
      </c>
      <c r="C44" s="14">
        <f>SUM(C45:C49)</f>
        <v>0</v>
      </c>
      <c r="D44" s="14">
        <f>SUM(D45:D49)</f>
        <v>0</v>
      </c>
    </row>
    <row r="45" spans="1:4" s="15" customFormat="1" ht="12" customHeight="1" x14ac:dyDescent="0.2">
      <c r="A45" s="16" t="s">
        <v>84</v>
      </c>
      <c r="B45" s="17" t="s">
        <v>85</v>
      </c>
      <c r="C45" s="95"/>
      <c r="D45" s="95"/>
    </row>
    <row r="46" spans="1:4" s="15" customFormat="1" ht="12" customHeight="1" x14ac:dyDescent="0.2">
      <c r="A46" s="18" t="s">
        <v>86</v>
      </c>
      <c r="B46" s="19" t="s">
        <v>87</v>
      </c>
      <c r="C46" s="95"/>
      <c r="D46" s="95"/>
    </row>
    <row r="47" spans="1:4" s="15" customFormat="1" ht="12" customHeight="1" x14ac:dyDescent="0.2">
      <c r="A47" s="18" t="s">
        <v>88</v>
      </c>
      <c r="B47" s="19" t="s">
        <v>89</v>
      </c>
      <c r="C47" s="95"/>
      <c r="D47" s="95"/>
    </row>
    <row r="48" spans="1:4" s="15" customFormat="1" ht="12" customHeight="1" x14ac:dyDescent="0.2">
      <c r="A48" s="18" t="s">
        <v>90</v>
      </c>
      <c r="B48" s="19" t="s">
        <v>91</v>
      </c>
      <c r="C48" s="95"/>
      <c r="D48" s="95"/>
    </row>
    <row r="49" spans="1:4" s="15" customFormat="1" ht="12" customHeight="1" thickBot="1" x14ac:dyDescent="0.25">
      <c r="A49" s="20" t="s">
        <v>92</v>
      </c>
      <c r="B49" s="21" t="s">
        <v>93</v>
      </c>
      <c r="C49" s="95"/>
      <c r="D49" s="95"/>
    </row>
    <row r="50" spans="1:4" s="15" customFormat="1" ht="12" customHeight="1" thickBot="1" x14ac:dyDescent="0.25">
      <c r="A50" s="12" t="s">
        <v>94</v>
      </c>
      <c r="B50" s="13" t="s">
        <v>95</v>
      </c>
      <c r="C50" s="14">
        <f>SUM(C51:C53)</f>
        <v>0</v>
      </c>
      <c r="D50" s="14">
        <f>SUM(D51:D53)</f>
        <v>649</v>
      </c>
    </row>
    <row r="51" spans="1:4" s="15" customFormat="1" ht="12" customHeight="1" x14ac:dyDescent="0.2">
      <c r="A51" s="16" t="s">
        <v>96</v>
      </c>
      <c r="B51" s="17" t="s">
        <v>97</v>
      </c>
      <c r="C51" s="95"/>
      <c r="D51" s="95"/>
    </row>
    <row r="52" spans="1:4" s="15" customFormat="1" ht="12" customHeight="1" x14ac:dyDescent="0.2">
      <c r="A52" s="18" t="s">
        <v>98</v>
      </c>
      <c r="B52" s="19" t="s">
        <v>99</v>
      </c>
      <c r="C52" s="95"/>
      <c r="D52" s="95"/>
    </row>
    <row r="53" spans="1:4" s="15" customFormat="1" ht="12" customHeight="1" x14ac:dyDescent="0.2">
      <c r="A53" s="18" t="s">
        <v>100</v>
      </c>
      <c r="B53" s="19" t="s">
        <v>101</v>
      </c>
      <c r="C53" s="95"/>
      <c r="D53" s="95">
        <v>649</v>
      </c>
    </row>
    <row r="54" spans="1:4" s="15" customFormat="1" ht="12" customHeight="1" thickBot="1" x14ac:dyDescent="0.25">
      <c r="A54" s="20" t="s">
        <v>102</v>
      </c>
      <c r="B54" s="21" t="s">
        <v>103</v>
      </c>
      <c r="C54" s="95"/>
      <c r="D54" s="95"/>
    </row>
    <row r="55" spans="1:4" s="15" customFormat="1" ht="12" customHeight="1" thickBot="1" x14ac:dyDescent="0.25">
      <c r="A55" s="12" t="s">
        <v>104</v>
      </c>
      <c r="B55" s="22" t="s">
        <v>105</v>
      </c>
      <c r="C55" s="14">
        <f>SUM(C56:C58)</f>
        <v>0</v>
      </c>
      <c r="D55" s="14">
        <f>SUM(D56:D58)</f>
        <v>0</v>
      </c>
    </row>
    <row r="56" spans="1:4" s="15" customFormat="1" ht="12" customHeight="1" x14ac:dyDescent="0.2">
      <c r="A56" s="16" t="s">
        <v>106</v>
      </c>
      <c r="B56" s="17" t="s">
        <v>107</v>
      </c>
      <c r="C56" s="95"/>
      <c r="D56" s="95"/>
    </row>
    <row r="57" spans="1:4" s="15" customFormat="1" ht="12" customHeight="1" x14ac:dyDescent="0.2">
      <c r="A57" s="18" t="s">
        <v>108</v>
      </c>
      <c r="B57" s="19" t="s">
        <v>109</v>
      </c>
      <c r="C57" s="95"/>
      <c r="D57" s="95"/>
    </row>
    <row r="58" spans="1:4" s="15" customFormat="1" ht="12" customHeight="1" x14ac:dyDescent="0.2">
      <c r="A58" s="18" t="s">
        <v>110</v>
      </c>
      <c r="B58" s="19" t="s">
        <v>111</v>
      </c>
      <c r="C58" s="95"/>
      <c r="D58" s="95"/>
    </row>
    <row r="59" spans="1:4" s="15" customFormat="1" ht="12" customHeight="1" thickBot="1" x14ac:dyDescent="0.25">
      <c r="A59" s="20" t="s">
        <v>112</v>
      </c>
      <c r="B59" s="21" t="s">
        <v>113</v>
      </c>
      <c r="C59" s="95"/>
      <c r="D59" s="95"/>
    </row>
    <row r="60" spans="1:4" s="15" customFormat="1" ht="12" customHeight="1" thickBot="1" x14ac:dyDescent="0.25">
      <c r="A60" s="12" t="s">
        <v>114</v>
      </c>
      <c r="B60" s="13" t="s">
        <v>115</v>
      </c>
      <c r="C60" s="14">
        <f>+C5+C12+C19+C26+C33+C44+C50+C55</f>
        <v>59979</v>
      </c>
      <c r="D60" s="14">
        <f>+D5+D12+D19+D26+D33+D44+D50+D55</f>
        <v>57927</v>
      </c>
    </row>
    <row r="61" spans="1:4" s="15" customFormat="1" ht="12" customHeight="1" thickBot="1" x14ac:dyDescent="0.25">
      <c r="A61" s="23" t="s">
        <v>116</v>
      </c>
      <c r="B61" s="22" t="s">
        <v>117</v>
      </c>
      <c r="C61" s="14">
        <f>SUM(C62:C64)</f>
        <v>0</v>
      </c>
      <c r="D61" s="14">
        <f>SUM(D62:D64)</f>
        <v>0</v>
      </c>
    </row>
    <row r="62" spans="1:4" s="15" customFormat="1" ht="12" customHeight="1" x14ac:dyDescent="0.2">
      <c r="A62" s="16" t="s">
        <v>118</v>
      </c>
      <c r="B62" s="17" t="s">
        <v>119</v>
      </c>
      <c r="C62" s="95"/>
      <c r="D62" s="95"/>
    </row>
    <row r="63" spans="1:4" s="15" customFormat="1" ht="12" customHeight="1" x14ac:dyDescent="0.2">
      <c r="A63" s="18" t="s">
        <v>120</v>
      </c>
      <c r="B63" s="19" t="s">
        <v>121</v>
      </c>
      <c r="C63" s="95"/>
      <c r="D63" s="95"/>
    </row>
    <row r="64" spans="1:4" s="15" customFormat="1" ht="12" customHeight="1" thickBot="1" x14ac:dyDescent="0.25">
      <c r="A64" s="20" t="s">
        <v>122</v>
      </c>
      <c r="B64" s="24" t="s">
        <v>123</v>
      </c>
      <c r="C64" s="95"/>
      <c r="D64" s="95"/>
    </row>
    <row r="65" spans="1:4" s="15" customFormat="1" ht="12" customHeight="1" thickBot="1" x14ac:dyDescent="0.25">
      <c r="A65" s="23" t="s">
        <v>124</v>
      </c>
      <c r="B65" s="22" t="s">
        <v>125</v>
      </c>
      <c r="C65" s="14">
        <f>SUM(C66:C69)</f>
        <v>11530</v>
      </c>
      <c r="D65" s="14">
        <f>SUM(D66:D69)</f>
        <v>16560</v>
      </c>
    </row>
    <row r="66" spans="1:4" s="15" customFormat="1" ht="12" customHeight="1" x14ac:dyDescent="0.2">
      <c r="A66" s="16" t="s">
        <v>126</v>
      </c>
      <c r="B66" s="17" t="s">
        <v>127</v>
      </c>
      <c r="C66" s="95">
        <v>11530</v>
      </c>
      <c r="D66" s="95">
        <v>16560</v>
      </c>
    </row>
    <row r="67" spans="1:4" s="15" customFormat="1" ht="12" customHeight="1" x14ac:dyDescent="0.2">
      <c r="A67" s="18" t="s">
        <v>128</v>
      </c>
      <c r="B67" s="19" t="s">
        <v>129</v>
      </c>
      <c r="C67" s="95"/>
      <c r="D67" s="95"/>
    </row>
    <row r="68" spans="1:4" s="15" customFormat="1" ht="12" customHeight="1" x14ac:dyDescent="0.2">
      <c r="A68" s="18" t="s">
        <v>130</v>
      </c>
      <c r="B68" s="19" t="s">
        <v>131</v>
      </c>
      <c r="C68" s="95"/>
      <c r="D68" s="95"/>
    </row>
    <row r="69" spans="1:4" s="15" customFormat="1" ht="12" customHeight="1" thickBot="1" x14ac:dyDescent="0.25">
      <c r="A69" s="20" t="s">
        <v>132</v>
      </c>
      <c r="B69" s="21" t="s">
        <v>133</v>
      </c>
      <c r="C69" s="95"/>
      <c r="D69" s="95"/>
    </row>
    <row r="70" spans="1:4" s="15" customFormat="1" ht="12" customHeight="1" thickBot="1" x14ac:dyDescent="0.25">
      <c r="A70" s="23" t="s">
        <v>134</v>
      </c>
      <c r="B70" s="22" t="s">
        <v>135</v>
      </c>
      <c r="C70" s="14">
        <f>SUM(C71:C72)</f>
        <v>10008</v>
      </c>
      <c r="D70" s="14">
        <f>SUM(D71:D72)</f>
        <v>10008</v>
      </c>
    </row>
    <row r="71" spans="1:4" s="15" customFormat="1" ht="12" customHeight="1" x14ac:dyDescent="0.2">
      <c r="A71" s="16" t="s">
        <v>136</v>
      </c>
      <c r="B71" s="17" t="s">
        <v>137</v>
      </c>
      <c r="C71" s="95">
        <v>10008</v>
      </c>
      <c r="D71" s="95">
        <v>10008</v>
      </c>
    </row>
    <row r="72" spans="1:4" s="15" customFormat="1" ht="12" customHeight="1" thickBot="1" x14ac:dyDescent="0.25">
      <c r="A72" s="20" t="s">
        <v>138</v>
      </c>
      <c r="B72" s="21" t="s">
        <v>139</v>
      </c>
      <c r="C72" s="95"/>
      <c r="D72" s="95"/>
    </row>
    <row r="73" spans="1:4" s="15" customFormat="1" ht="12" customHeight="1" thickBot="1" x14ac:dyDescent="0.25">
      <c r="A73" s="23" t="s">
        <v>140</v>
      </c>
      <c r="B73" s="22" t="s">
        <v>141</v>
      </c>
      <c r="C73" s="14">
        <f>SUM(C74:C76)</f>
        <v>0</v>
      </c>
      <c r="D73" s="14">
        <f>SUM(D74:D76)</f>
        <v>1206</v>
      </c>
    </row>
    <row r="74" spans="1:4" s="15" customFormat="1" ht="12" customHeight="1" x14ac:dyDescent="0.2">
      <c r="A74" s="16" t="s">
        <v>142</v>
      </c>
      <c r="B74" s="17" t="s">
        <v>143</v>
      </c>
      <c r="C74" s="95"/>
      <c r="D74" s="95">
        <v>1206</v>
      </c>
    </row>
    <row r="75" spans="1:4" s="15" customFormat="1" ht="12" customHeight="1" x14ac:dyDescent="0.2">
      <c r="A75" s="18" t="s">
        <v>144</v>
      </c>
      <c r="B75" s="19" t="s">
        <v>145</v>
      </c>
      <c r="C75" s="95"/>
      <c r="D75" s="95"/>
    </row>
    <row r="76" spans="1:4" s="15" customFormat="1" ht="12" customHeight="1" thickBot="1" x14ac:dyDescent="0.25">
      <c r="A76" s="20" t="s">
        <v>146</v>
      </c>
      <c r="B76" s="21" t="s">
        <v>333</v>
      </c>
      <c r="C76" s="95"/>
      <c r="D76" s="95"/>
    </row>
    <row r="77" spans="1:4" s="15" customFormat="1" ht="12" customHeight="1" thickBot="1" x14ac:dyDescent="0.25">
      <c r="A77" s="23" t="s">
        <v>147</v>
      </c>
      <c r="B77" s="22" t="s">
        <v>148</v>
      </c>
      <c r="C77" s="14">
        <f>SUM(C78:C81)</f>
        <v>0</v>
      </c>
      <c r="D77" s="14">
        <f>SUM(D78:D81)</f>
        <v>0</v>
      </c>
    </row>
    <row r="78" spans="1:4" s="15" customFormat="1" ht="12" customHeight="1" x14ac:dyDescent="0.2">
      <c r="A78" s="25" t="s">
        <v>149</v>
      </c>
      <c r="B78" s="17" t="s">
        <v>150</v>
      </c>
      <c r="C78" s="95"/>
      <c r="D78" s="95"/>
    </row>
    <row r="79" spans="1:4" s="15" customFormat="1" ht="12" customHeight="1" x14ac:dyDescent="0.2">
      <c r="A79" s="26" t="s">
        <v>151</v>
      </c>
      <c r="B79" s="19" t="s">
        <v>152</v>
      </c>
      <c r="C79" s="95"/>
      <c r="D79" s="95"/>
    </row>
    <row r="80" spans="1:4" s="15" customFormat="1" ht="12" customHeight="1" x14ac:dyDescent="0.2">
      <c r="A80" s="26" t="s">
        <v>153</v>
      </c>
      <c r="B80" s="19" t="s">
        <v>154</v>
      </c>
      <c r="C80" s="95"/>
      <c r="D80" s="95"/>
    </row>
    <row r="81" spans="1:4" s="15" customFormat="1" ht="12" customHeight="1" thickBot="1" x14ac:dyDescent="0.25">
      <c r="A81" s="27" t="s">
        <v>155</v>
      </c>
      <c r="B81" s="21" t="s">
        <v>156</v>
      </c>
      <c r="C81" s="95"/>
      <c r="D81" s="95"/>
    </row>
    <row r="82" spans="1:4" s="15" customFormat="1" ht="13.5" customHeight="1" thickBot="1" x14ac:dyDescent="0.25">
      <c r="A82" s="23" t="s">
        <v>157</v>
      </c>
      <c r="B82" s="22" t="s">
        <v>158</v>
      </c>
      <c r="C82" s="14"/>
      <c r="D82" s="14"/>
    </row>
    <row r="83" spans="1:4" s="15" customFormat="1" ht="15.75" customHeight="1" thickBot="1" x14ac:dyDescent="0.25">
      <c r="A83" s="23" t="s">
        <v>159</v>
      </c>
      <c r="B83" s="28" t="s">
        <v>160</v>
      </c>
      <c r="C83" s="14">
        <f>+C61+C65+C70+C73+C77+C82</f>
        <v>21538</v>
      </c>
      <c r="D83" s="14">
        <f>+D61+D65+D70+D73+D77+D82</f>
        <v>27774</v>
      </c>
    </row>
    <row r="84" spans="1:4" s="15" customFormat="1" ht="16.5" customHeight="1" thickBot="1" x14ac:dyDescent="0.25">
      <c r="A84" s="29" t="s">
        <v>161</v>
      </c>
      <c r="B84" s="30" t="s">
        <v>162</v>
      </c>
      <c r="C84" s="14">
        <f>+C60+C83</f>
        <v>81517</v>
      </c>
      <c r="D84" s="14">
        <f>+D60+D83</f>
        <v>85701</v>
      </c>
    </row>
    <row r="85" spans="1:4" s="15" customFormat="1" ht="15.75" customHeight="1" x14ac:dyDescent="0.2">
      <c r="A85" s="31"/>
      <c r="B85" s="32"/>
      <c r="C85" s="33"/>
      <c r="D85" s="33"/>
    </row>
    <row r="86" spans="1:4" ht="16.5" customHeight="1" x14ac:dyDescent="0.25">
      <c r="A86" s="110" t="s">
        <v>338</v>
      </c>
      <c r="B86" s="110"/>
      <c r="C86" s="110"/>
      <c r="D86" s="3"/>
    </row>
    <row r="87" spans="1:4" s="35" customFormat="1" ht="16.5" customHeight="1" thickBot="1" x14ac:dyDescent="0.3">
      <c r="A87" s="111" t="s">
        <v>163</v>
      </c>
      <c r="B87" s="111"/>
      <c r="C87" s="34" t="s">
        <v>1</v>
      </c>
      <c r="D87" s="34" t="s">
        <v>1</v>
      </c>
    </row>
    <row r="88" spans="1:4" ht="38.1" customHeight="1" thickBot="1" x14ac:dyDescent="0.3">
      <c r="A88" s="5" t="s">
        <v>2</v>
      </c>
      <c r="B88" s="6" t="s">
        <v>164</v>
      </c>
      <c r="C88" s="7" t="s">
        <v>334</v>
      </c>
      <c r="D88" s="7" t="s">
        <v>328</v>
      </c>
    </row>
    <row r="89" spans="1:4" s="11" customFormat="1" ht="12" customHeight="1" thickBot="1" x14ac:dyDescent="0.25">
      <c r="A89" s="36">
        <v>1</v>
      </c>
      <c r="B89" s="37">
        <v>2</v>
      </c>
      <c r="C89" s="38">
        <v>3</v>
      </c>
      <c r="D89" s="38">
        <v>4</v>
      </c>
    </row>
    <row r="90" spans="1:4" ht="12" customHeight="1" thickBot="1" x14ac:dyDescent="0.3">
      <c r="A90" s="39" t="s">
        <v>4</v>
      </c>
      <c r="B90" s="40" t="s">
        <v>165</v>
      </c>
      <c r="C90" s="14">
        <f>SUM(C91:C95)</f>
        <v>40192</v>
      </c>
      <c r="D90" s="14">
        <f>SUM(D91:D95)</f>
        <v>62822</v>
      </c>
    </row>
    <row r="91" spans="1:4" ht="12" customHeight="1" x14ac:dyDescent="0.25">
      <c r="A91" s="41" t="s">
        <v>6</v>
      </c>
      <c r="B91" s="42" t="s">
        <v>166</v>
      </c>
      <c r="C91" s="95">
        <v>8139</v>
      </c>
      <c r="D91" s="95">
        <v>7064</v>
      </c>
    </row>
    <row r="92" spans="1:4" ht="12" customHeight="1" x14ac:dyDescent="0.25">
      <c r="A92" s="18" t="s">
        <v>8</v>
      </c>
      <c r="B92" s="43" t="s">
        <v>167</v>
      </c>
      <c r="C92" s="95">
        <v>2201</v>
      </c>
      <c r="D92" s="95">
        <v>1672</v>
      </c>
    </row>
    <row r="93" spans="1:4" ht="12" customHeight="1" x14ac:dyDescent="0.25">
      <c r="A93" s="18" t="s">
        <v>10</v>
      </c>
      <c r="B93" s="43" t="s">
        <v>168</v>
      </c>
      <c r="C93" s="95">
        <v>19012</v>
      </c>
      <c r="D93" s="95">
        <v>37788</v>
      </c>
    </row>
    <row r="94" spans="1:4" ht="12" customHeight="1" x14ac:dyDescent="0.25">
      <c r="A94" s="18" t="s">
        <v>12</v>
      </c>
      <c r="B94" s="44" t="s">
        <v>169</v>
      </c>
      <c r="C94" s="95">
        <v>2448</v>
      </c>
      <c r="D94" s="95">
        <v>3360</v>
      </c>
    </row>
    <row r="95" spans="1:4" ht="12" customHeight="1" x14ac:dyDescent="0.25">
      <c r="A95" s="18" t="s">
        <v>170</v>
      </c>
      <c r="B95" s="45" t="s">
        <v>171</v>
      </c>
      <c r="C95" s="95">
        <f>SUM(C96:C105)</f>
        <v>8392</v>
      </c>
      <c r="D95" s="95">
        <f>SUM(D96:D105)</f>
        <v>12938</v>
      </c>
    </row>
    <row r="96" spans="1:4" ht="12" customHeight="1" x14ac:dyDescent="0.25">
      <c r="A96" s="18" t="s">
        <v>16</v>
      </c>
      <c r="B96" s="43" t="s">
        <v>172</v>
      </c>
      <c r="C96" s="95"/>
      <c r="D96" s="95"/>
    </row>
    <row r="97" spans="1:4" ht="12" customHeight="1" x14ac:dyDescent="0.25">
      <c r="A97" s="18" t="s">
        <v>173</v>
      </c>
      <c r="B97" s="46" t="s">
        <v>174</v>
      </c>
      <c r="C97" s="95"/>
      <c r="D97" s="95"/>
    </row>
    <row r="98" spans="1:4" ht="12" customHeight="1" x14ac:dyDescent="0.25">
      <c r="A98" s="18" t="s">
        <v>175</v>
      </c>
      <c r="B98" s="47" t="s">
        <v>176</v>
      </c>
      <c r="C98" s="95"/>
      <c r="D98" s="95">
        <v>539</v>
      </c>
    </row>
    <row r="99" spans="1:4" ht="12" customHeight="1" x14ac:dyDescent="0.25">
      <c r="A99" s="18" t="s">
        <v>177</v>
      </c>
      <c r="B99" s="47" t="s">
        <v>178</v>
      </c>
      <c r="C99" s="95"/>
      <c r="D99" s="95"/>
    </row>
    <row r="100" spans="1:4" ht="12" customHeight="1" x14ac:dyDescent="0.25">
      <c r="A100" s="18" t="s">
        <v>179</v>
      </c>
      <c r="B100" s="46" t="s">
        <v>180</v>
      </c>
      <c r="C100" s="95">
        <v>7352</v>
      </c>
      <c r="D100" s="95">
        <v>10091</v>
      </c>
    </row>
    <row r="101" spans="1:4" ht="12" customHeight="1" x14ac:dyDescent="0.25">
      <c r="A101" s="18" t="s">
        <v>181</v>
      </c>
      <c r="B101" s="46" t="s">
        <v>182</v>
      </c>
      <c r="C101" s="95"/>
      <c r="D101" s="95"/>
    </row>
    <row r="102" spans="1:4" ht="12" customHeight="1" x14ac:dyDescent="0.25">
      <c r="A102" s="18" t="s">
        <v>183</v>
      </c>
      <c r="B102" s="47" t="s">
        <v>184</v>
      </c>
      <c r="C102" s="95"/>
      <c r="D102" s="95">
        <v>160</v>
      </c>
    </row>
    <row r="103" spans="1:4" ht="12" customHeight="1" x14ac:dyDescent="0.25">
      <c r="A103" s="48" t="s">
        <v>185</v>
      </c>
      <c r="B103" s="49" t="s">
        <v>186</v>
      </c>
      <c r="C103" s="95"/>
      <c r="D103" s="95"/>
    </row>
    <row r="104" spans="1:4" ht="12" customHeight="1" x14ac:dyDescent="0.25">
      <c r="A104" s="18" t="s">
        <v>187</v>
      </c>
      <c r="B104" s="49" t="s">
        <v>188</v>
      </c>
      <c r="C104" s="95"/>
      <c r="D104" s="95"/>
    </row>
    <row r="105" spans="1:4" ht="12" customHeight="1" thickBot="1" x14ac:dyDescent="0.3">
      <c r="A105" s="50" t="s">
        <v>189</v>
      </c>
      <c r="B105" s="51" t="s">
        <v>190</v>
      </c>
      <c r="C105" s="95">
        <v>1040</v>
      </c>
      <c r="D105" s="95">
        <v>2148</v>
      </c>
    </row>
    <row r="106" spans="1:4" ht="12" customHeight="1" thickBot="1" x14ac:dyDescent="0.3">
      <c r="A106" s="12" t="s">
        <v>18</v>
      </c>
      <c r="B106" s="52" t="s">
        <v>191</v>
      </c>
      <c r="C106" s="14">
        <f>+C107+C109+C111</f>
        <v>36325</v>
      </c>
      <c r="D106" s="14">
        <f>+D107+D109+D111+D114+D117</f>
        <v>21508</v>
      </c>
    </row>
    <row r="107" spans="1:4" ht="12" customHeight="1" x14ac:dyDescent="0.25">
      <c r="A107" s="16" t="s">
        <v>20</v>
      </c>
      <c r="B107" s="43" t="s">
        <v>192</v>
      </c>
      <c r="C107" s="95">
        <v>17725</v>
      </c>
      <c r="D107" s="95">
        <v>15580</v>
      </c>
    </row>
    <row r="108" spans="1:4" ht="12" customHeight="1" x14ac:dyDescent="0.25">
      <c r="A108" s="16" t="s">
        <v>22</v>
      </c>
      <c r="B108" s="53" t="s">
        <v>193</v>
      </c>
      <c r="C108" s="95"/>
      <c r="D108" s="95"/>
    </row>
    <row r="109" spans="1:4" ht="12" customHeight="1" x14ac:dyDescent="0.25">
      <c r="A109" s="16" t="s">
        <v>24</v>
      </c>
      <c r="B109" s="53" t="s">
        <v>194</v>
      </c>
      <c r="C109" s="95">
        <v>18600</v>
      </c>
      <c r="D109" s="95">
        <v>5928</v>
      </c>
    </row>
    <row r="110" spans="1:4" ht="12" customHeight="1" x14ac:dyDescent="0.25">
      <c r="A110" s="16" t="s">
        <v>26</v>
      </c>
      <c r="B110" s="53" t="s">
        <v>195</v>
      </c>
      <c r="C110" s="95"/>
      <c r="D110" s="95"/>
    </row>
    <row r="111" spans="1:4" ht="12" customHeight="1" x14ac:dyDescent="0.25">
      <c r="A111" s="16" t="s">
        <v>28</v>
      </c>
      <c r="B111" s="54" t="s">
        <v>196</v>
      </c>
      <c r="C111" s="95"/>
      <c r="D111" s="95"/>
    </row>
    <row r="112" spans="1:4" ht="12" customHeight="1" x14ac:dyDescent="0.25">
      <c r="A112" s="16" t="s">
        <v>30</v>
      </c>
      <c r="B112" s="55" t="s">
        <v>197</v>
      </c>
      <c r="C112" s="95"/>
      <c r="D112" s="95"/>
    </row>
    <row r="113" spans="1:4" ht="12" customHeight="1" x14ac:dyDescent="0.25">
      <c r="A113" s="16" t="s">
        <v>198</v>
      </c>
      <c r="B113" s="56" t="s">
        <v>199</v>
      </c>
      <c r="C113" s="95"/>
      <c r="D113" s="95"/>
    </row>
    <row r="114" spans="1:4" ht="16.5" customHeight="1" x14ac:dyDescent="0.25">
      <c r="A114" s="16" t="s">
        <v>200</v>
      </c>
      <c r="B114" s="47" t="s">
        <v>178</v>
      </c>
      <c r="C114" s="95"/>
      <c r="D114" s="95"/>
    </row>
    <row r="115" spans="1:4" ht="12" customHeight="1" x14ac:dyDescent="0.25">
      <c r="A115" s="16" t="s">
        <v>201</v>
      </c>
      <c r="B115" s="47" t="s">
        <v>202</v>
      </c>
      <c r="C115" s="95"/>
      <c r="D115" s="95"/>
    </row>
    <row r="116" spans="1:4" ht="12" customHeight="1" x14ac:dyDescent="0.25">
      <c r="A116" s="16" t="s">
        <v>203</v>
      </c>
      <c r="B116" s="47" t="s">
        <v>204</v>
      </c>
      <c r="C116" s="95"/>
      <c r="D116" s="95"/>
    </row>
    <row r="117" spans="1:4" ht="12" customHeight="1" x14ac:dyDescent="0.25">
      <c r="A117" s="16" t="s">
        <v>205</v>
      </c>
      <c r="B117" s="47" t="s">
        <v>184</v>
      </c>
      <c r="C117" s="95"/>
      <c r="D117" s="95"/>
    </row>
    <row r="118" spans="1:4" ht="12" customHeight="1" x14ac:dyDescent="0.25">
      <c r="A118" s="16" t="s">
        <v>206</v>
      </c>
      <c r="B118" s="47" t="s">
        <v>207</v>
      </c>
      <c r="C118" s="95"/>
      <c r="D118" s="95"/>
    </row>
    <row r="119" spans="1:4" ht="16.5" customHeight="1" thickBot="1" x14ac:dyDescent="0.3">
      <c r="A119" s="48" t="s">
        <v>208</v>
      </c>
      <c r="B119" s="47" t="s">
        <v>209</v>
      </c>
      <c r="C119" s="95"/>
      <c r="D119" s="95"/>
    </row>
    <row r="120" spans="1:4" ht="12" customHeight="1" thickBot="1" x14ac:dyDescent="0.3">
      <c r="A120" s="12" t="s">
        <v>32</v>
      </c>
      <c r="B120" s="13" t="s">
        <v>210</v>
      </c>
      <c r="C120" s="14">
        <f>+C121+C122</f>
        <v>4475</v>
      </c>
      <c r="D120" s="14">
        <f>+D121+D122</f>
        <v>0</v>
      </c>
    </row>
    <row r="121" spans="1:4" ht="12" customHeight="1" x14ac:dyDescent="0.25">
      <c r="A121" s="16" t="s">
        <v>34</v>
      </c>
      <c r="B121" s="57" t="s">
        <v>211</v>
      </c>
      <c r="C121" s="95">
        <v>4475</v>
      </c>
      <c r="D121" s="95"/>
    </row>
    <row r="122" spans="1:4" ht="12" customHeight="1" thickBot="1" x14ac:dyDescent="0.3">
      <c r="A122" s="20" t="s">
        <v>36</v>
      </c>
      <c r="B122" s="53" t="s">
        <v>212</v>
      </c>
      <c r="C122" s="95"/>
      <c r="D122" s="95"/>
    </row>
    <row r="123" spans="1:4" ht="12" customHeight="1" thickBot="1" x14ac:dyDescent="0.3">
      <c r="A123" s="12" t="s">
        <v>213</v>
      </c>
      <c r="B123" s="13" t="s">
        <v>214</v>
      </c>
      <c r="C123" s="14">
        <f>+C90+C106+C120</f>
        <v>80992</v>
      </c>
      <c r="D123" s="14">
        <f>+D90+D106+D120</f>
        <v>84330</v>
      </c>
    </row>
    <row r="124" spans="1:4" ht="12" customHeight="1" thickBot="1" x14ac:dyDescent="0.3">
      <c r="A124" s="12" t="s">
        <v>60</v>
      </c>
      <c r="B124" s="13" t="s">
        <v>215</v>
      </c>
      <c r="C124" s="14">
        <f>+C125+C126+C127</f>
        <v>0</v>
      </c>
      <c r="D124" s="14">
        <f>+D125+D126+D127</f>
        <v>0</v>
      </c>
    </row>
    <row r="125" spans="1:4" ht="12" customHeight="1" x14ac:dyDescent="0.25">
      <c r="A125" s="16" t="s">
        <v>62</v>
      </c>
      <c r="B125" s="57" t="s">
        <v>216</v>
      </c>
      <c r="C125" s="95"/>
      <c r="D125" s="95"/>
    </row>
    <row r="126" spans="1:4" ht="12" customHeight="1" x14ac:dyDescent="0.25">
      <c r="A126" s="16" t="s">
        <v>64</v>
      </c>
      <c r="B126" s="57" t="s">
        <v>217</v>
      </c>
      <c r="C126" s="95"/>
      <c r="D126" s="95"/>
    </row>
    <row r="127" spans="1:4" ht="12" customHeight="1" thickBot="1" x14ac:dyDescent="0.3">
      <c r="A127" s="48" t="s">
        <v>66</v>
      </c>
      <c r="B127" s="58" t="s">
        <v>218</v>
      </c>
      <c r="C127" s="95"/>
      <c r="D127" s="95"/>
    </row>
    <row r="128" spans="1:4" ht="12" customHeight="1" thickBot="1" x14ac:dyDescent="0.3">
      <c r="A128" s="12" t="s">
        <v>82</v>
      </c>
      <c r="B128" s="13" t="s">
        <v>219</v>
      </c>
      <c r="C128" s="14">
        <f>+C129+C130+C131+C132</f>
        <v>0</v>
      </c>
      <c r="D128" s="14">
        <f>+D129+D130+D131+D132</f>
        <v>0</v>
      </c>
    </row>
    <row r="129" spans="1:7" ht="12" customHeight="1" x14ac:dyDescent="0.25">
      <c r="A129" s="16" t="s">
        <v>84</v>
      </c>
      <c r="B129" s="57" t="s">
        <v>220</v>
      </c>
      <c r="C129" s="95"/>
      <c r="D129" s="95"/>
    </row>
    <row r="130" spans="1:7" ht="12" customHeight="1" x14ac:dyDescent="0.25">
      <c r="A130" s="16" t="s">
        <v>86</v>
      </c>
      <c r="B130" s="57" t="s">
        <v>221</v>
      </c>
      <c r="C130" s="95"/>
      <c r="D130" s="95"/>
    </row>
    <row r="131" spans="1:7" ht="12" customHeight="1" x14ac:dyDescent="0.25">
      <c r="A131" s="16" t="s">
        <v>88</v>
      </c>
      <c r="B131" s="57" t="s">
        <v>222</v>
      </c>
      <c r="C131" s="95"/>
      <c r="D131" s="95"/>
    </row>
    <row r="132" spans="1:7" ht="12" customHeight="1" thickBot="1" x14ac:dyDescent="0.3">
      <c r="A132" s="48" t="s">
        <v>90</v>
      </c>
      <c r="B132" s="58" t="s">
        <v>223</v>
      </c>
      <c r="C132" s="95"/>
      <c r="D132" s="95"/>
    </row>
    <row r="133" spans="1:7" ht="12" customHeight="1" thickBot="1" x14ac:dyDescent="0.3">
      <c r="A133" s="12" t="s">
        <v>224</v>
      </c>
      <c r="B133" s="13" t="s">
        <v>225</v>
      </c>
      <c r="C133" s="14">
        <f>+C134+C135+C136+C137</f>
        <v>525</v>
      </c>
      <c r="D133" s="14">
        <f>+D134+D135+D136+D137</f>
        <v>1371</v>
      </c>
    </row>
    <row r="134" spans="1:7" ht="12" customHeight="1" x14ac:dyDescent="0.25">
      <c r="A134" s="16" t="s">
        <v>96</v>
      </c>
      <c r="B134" s="57" t="s">
        <v>226</v>
      </c>
      <c r="C134" s="95">
        <v>525</v>
      </c>
      <c r="D134" s="95">
        <v>1371</v>
      </c>
    </row>
    <row r="135" spans="1:7" ht="12" customHeight="1" x14ac:dyDescent="0.25">
      <c r="A135" s="16" t="s">
        <v>98</v>
      </c>
      <c r="B135" s="57" t="s">
        <v>227</v>
      </c>
      <c r="C135" s="95"/>
      <c r="D135" s="95"/>
    </row>
    <row r="136" spans="1:7" ht="12" customHeight="1" x14ac:dyDescent="0.25">
      <c r="A136" s="16" t="s">
        <v>100</v>
      </c>
      <c r="B136" s="57" t="s">
        <v>332</v>
      </c>
      <c r="C136" s="95"/>
      <c r="D136" s="95"/>
    </row>
    <row r="137" spans="1:7" ht="12" customHeight="1" thickBot="1" x14ac:dyDescent="0.3">
      <c r="A137" s="48" t="s">
        <v>102</v>
      </c>
      <c r="B137" s="58" t="s">
        <v>228</v>
      </c>
      <c r="C137" s="95"/>
      <c r="D137" s="95"/>
    </row>
    <row r="138" spans="1:7" ht="12" customHeight="1" thickBot="1" x14ac:dyDescent="0.3">
      <c r="A138" s="12" t="s">
        <v>104</v>
      </c>
      <c r="B138" s="13" t="s">
        <v>229</v>
      </c>
      <c r="C138" s="14">
        <f>+C139+C140+C141+C142</f>
        <v>0</v>
      </c>
      <c r="D138" s="14">
        <f>+D139+D140+D141+D142</f>
        <v>0</v>
      </c>
    </row>
    <row r="139" spans="1:7" ht="12" customHeight="1" x14ac:dyDescent="0.25">
      <c r="A139" s="16" t="s">
        <v>106</v>
      </c>
      <c r="B139" s="57" t="s">
        <v>230</v>
      </c>
      <c r="C139" s="95"/>
      <c r="D139" s="95"/>
    </row>
    <row r="140" spans="1:7" ht="12" customHeight="1" x14ac:dyDescent="0.25">
      <c r="A140" s="16" t="s">
        <v>108</v>
      </c>
      <c r="B140" s="57" t="s">
        <v>231</v>
      </c>
      <c r="C140" s="95"/>
      <c r="D140" s="95"/>
    </row>
    <row r="141" spans="1:7" ht="12" customHeight="1" x14ac:dyDescent="0.25">
      <c r="A141" s="16" t="s">
        <v>110</v>
      </c>
      <c r="B141" s="57" t="s">
        <v>232</v>
      </c>
      <c r="C141" s="95"/>
      <c r="D141" s="95"/>
    </row>
    <row r="142" spans="1:7" ht="12" customHeight="1" thickBot="1" x14ac:dyDescent="0.3">
      <c r="A142" s="16" t="s">
        <v>112</v>
      </c>
      <c r="B142" s="57" t="s">
        <v>233</v>
      </c>
      <c r="C142" s="95"/>
      <c r="D142" s="95"/>
    </row>
    <row r="143" spans="1:7" ht="15" customHeight="1" thickBot="1" x14ac:dyDescent="0.3">
      <c r="A143" s="12" t="s">
        <v>114</v>
      </c>
      <c r="B143" s="13" t="s">
        <v>234</v>
      </c>
      <c r="C143" s="14">
        <f>+C124+C128+C133+C138</f>
        <v>525</v>
      </c>
      <c r="D143" s="14">
        <f>+D124+D128+D133+D138</f>
        <v>1371</v>
      </c>
      <c r="E143" s="59"/>
      <c r="F143" s="59"/>
      <c r="G143" s="59"/>
    </row>
    <row r="144" spans="1:7" s="15" customFormat="1" ht="12.95" customHeight="1" thickBot="1" x14ac:dyDescent="0.25">
      <c r="A144" s="60" t="s">
        <v>235</v>
      </c>
      <c r="B144" s="61" t="s">
        <v>236</v>
      </c>
      <c r="C144" s="14">
        <f>+C123+C143</f>
        <v>81517</v>
      </c>
      <c r="D144" s="14">
        <f>+D123+D143</f>
        <v>85701</v>
      </c>
    </row>
    <row r="146" spans="1:4" ht="15.75" customHeight="1" x14ac:dyDescent="0.25">
      <c r="A146" s="112" t="s">
        <v>237</v>
      </c>
      <c r="B146" s="112"/>
      <c r="C146" s="112"/>
      <c r="D146" s="3"/>
    </row>
    <row r="147" spans="1:4" ht="15" customHeight="1" thickBot="1" x14ac:dyDescent="0.3">
      <c r="A147" s="109" t="s">
        <v>238</v>
      </c>
      <c r="B147" s="109"/>
      <c r="C147" s="4" t="s">
        <v>1</v>
      </c>
      <c r="D147" s="4"/>
    </row>
    <row r="148" spans="1:4" ht="13.5" customHeight="1" thickBot="1" x14ac:dyDescent="0.3">
      <c r="A148" s="12">
        <v>1</v>
      </c>
      <c r="B148" s="52" t="s">
        <v>239</v>
      </c>
      <c r="C148" s="14">
        <f>+C60-C123</f>
        <v>-21013</v>
      </c>
      <c r="D148" s="14">
        <f>+D60-D123</f>
        <v>-26403</v>
      </c>
    </row>
    <row r="149" spans="1:4" ht="27.75" customHeight="1" thickBot="1" x14ac:dyDescent="0.3">
      <c r="A149" s="12" t="s">
        <v>18</v>
      </c>
      <c r="B149" s="52" t="s">
        <v>240</v>
      </c>
      <c r="C149" s="14">
        <f>+C83-C143</f>
        <v>21013</v>
      </c>
      <c r="D149" s="14">
        <f>+D83-D143</f>
        <v>26403</v>
      </c>
    </row>
    <row r="150" spans="1:4" ht="7.5" customHeight="1" x14ac:dyDescent="0.25">
      <c r="A150" s="2"/>
      <c r="B150" s="3"/>
      <c r="C150" s="3"/>
      <c r="D150" s="3"/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1236111111111111" bottom="0.86597222222222225" header="0.78749999999999998" footer="0.51180555555555551"/>
  <pageSetup paperSize="8" scale="76" firstPageNumber="0" orientation="portrait" horizontalDpi="300" verticalDpi="300" r:id="rId1"/>
  <headerFooter alignWithMargins="0">
    <oddHeader xml:space="preserve">&amp;R&amp;"Times New Roman CE,Félkövér dőlt"&amp;11 1. melléklet </oddHeader>
  </headerFooter>
  <rowBreaks count="1" manualBreakCount="1"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65"/>
  <sheetViews>
    <sheetView tabSelected="1" zoomScale="120" zoomScaleNormal="120" zoomScaleSheetLayoutView="100" workbookViewId="0">
      <selection activeCell="J7" sqref="J7"/>
    </sheetView>
  </sheetViews>
  <sheetFormatPr defaultRowHeight="12.75" x14ac:dyDescent="0.2"/>
  <cols>
    <col min="1" max="1" width="7" customWidth="1"/>
    <col min="2" max="2" width="55.1640625" customWidth="1"/>
    <col min="3" max="4" width="16.6640625" customWidth="1"/>
    <col min="5" max="5" width="55.1640625" customWidth="1"/>
    <col min="6" max="7" width="16.6640625" customWidth="1"/>
    <col min="8" max="8" width="20.6640625" customWidth="1"/>
  </cols>
  <sheetData>
    <row r="1" spans="1:7" ht="31.5" customHeight="1" x14ac:dyDescent="0.2">
      <c r="A1" s="62"/>
      <c r="B1" s="115" t="s">
        <v>241</v>
      </c>
      <c r="C1" s="115"/>
      <c r="D1" s="115"/>
      <c r="E1" s="115"/>
      <c r="F1" s="115"/>
      <c r="G1" s="96"/>
    </row>
    <row r="2" spans="1:7" ht="14.25" thickBot="1" x14ac:dyDescent="0.25">
      <c r="A2" s="62"/>
      <c r="B2" s="63"/>
      <c r="C2" s="62"/>
      <c r="D2" s="62"/>
      <c r="E2" s="62"/>
      <c r="F2" s="64" t="s">
        <v>242</v>
      </c>
      <c r="G2" s="64"/>
    </row>
    <row r="3" spans="1:7" ht="13.5" customHeight="1" thickBot="1" x14ac:dyDescent="0.25">
      <c r="A3" s="113" t="s">
        <v>2</v>
      </c>
      <c r="B3" s="114" t="s">
        <v>243</v>
      </c>
      <c r="C3" s="114"/>
      <c r="D3" s="94"/>
      <c r="E3" s="113" t="s">
        <v>244</v>
      </c>
      <c r="F3" s="113"/>
      <c r="G3" s="71"/>
    </row>
    <row r="4" spans="1:7" ht="36.75" thickBot="1" x14ac:dyDescent="0.25">
      <c r="A4" s="113"/>
      <c r="B4" s="65" t="s">
        <v>245</v>
      </c>
      <c r="C4" s="66" t="s">
        <v>334</v>
      </c>
      <c r="D4" s="7" t="s">
        <v>335</v>
      </c>
      <c r="E4" s="65" t="s">
        <v>245</v>
      </c>
      <c r="F4" s="67" t="s">
        <v>334</v>
      </c>
      <c r="G4" s="7" t="s">
        <v>335</v>
      </c>
    </row>
    <row r="5" spans="1:7" ht="13.5" thickBot="1" x14ac:dyDescent="0.25">
      <c r="A5" s="68">
        <v>1</v>
      </c>
      <c r="B5" s="69">
        <v>2</v>
      </c>
      <c r="C5" s="70" t="s">
        <v>32</v>
      </c>
      <c r="D5" s="70">
        <v>4</v>
      </c>
      <c r="E5" s="69">
        <v>7</v>
      </c>
      <c r="F5" s="71">
        <v>8</v>
      </c>
      <c r="G5" s="71">
        <v>9</v>
      </c>
    </row>
    <row r="6" spans="1:7" x14ac:dyDescent="0.2">
      <c r="A6" s="72" t="s">
        <v>4</v>
      </c>
      <c r="B6" s="73" t="s">
        <v>246</v>
      </c>
      <c r="C6" s="97">
        <f>Újrónafő!C5</f>
        <v>13146</v>
      </c>
      <c r="D6" s="97">
        <f>Újrónafő!D5</f>
        <v>12090</v>
      </c>
      <c r="E6" s="73" t="s">
        <v>247</v>
      </c>
      <c r="F6" s="98">
        <f>Újrónafő!C91</f>
        <v>8139</v>
      </c>
      <c r="G6" s="98">
        <f>Újrónafő!D91</f>
        <v>7064</v>
      </c>
    </row>
    <row r="7" spans="1:7" x14ac:dyDescent="0.2">
      <c r="A7" s="74" t="s">
        <v>18</v>
      </c>
      <c r="B7" s="75" t="s">
        <v>248</v>
      </c>
      <c r="C7" s="99">
        <f>Újrónafő!C12</f>
        <v>4033</v>
      </c>
      <c r="D7" s="99">
        <f>Újrónafő!D12</f>
        <v>7169</v>
      </c>
      <c r="E7" s="75" t="s">
        <v>167</v>
      </c>
      <c r="F7" s="100">
        <f>Újrónafő!C92</f>
        <v>2201</v>
      </c>
      <c r="G7" s="100">
        <f>Újrónafő!D92</f>
        <v>1672</v>
      </c>
    </row>
    <row r="8" spans="1:7" x14ac:dyDescent="0.2">
      <c r="A8" s="74" t="s">
        <v>32</v>
      </c>
      <c r="B8" s="75" t="s">
        <v>249</v>
      </c>
      <c r="C8" s="99">
        <f>Újrónafő!C18</f>
        <v>0</v>
      </c>
      <c r="D8" s="99">
        <f>Újrónafő!D18</f>
        <v>0</v>
      </c>
      <c r="E8" s="75" t="s">
        <v>250</v>
      </c>
      <c r="F8" s="100">
        <f>Újrónafő!C93</f>
        <v>19012</v>
      </c>
      <c r="G8" s="100">
        <f>Újrónafő!D93</f>
        <v>37788</v>
      </c>
    </row>
    <row r="9" spans="1:7" x14ac:dyDescent="0.2">
      <c r="A9" s="74" t="s">
        <v>213</v>
      </c>
      <c r="B9" s="75" t="s">
        <v>251</v>
      </c>
      <c r="C9" s="99">
        <f>Újrónafő!C26</f>
        <v>41600</v>
      </c>
      <c r="D9" s="99">
        <f>Újrónafő!D26</f>
        <v>31490</v>
      </c>
      <c r="E9" s="75" t="s">
        <v>169</v>
      </c>
      <c r="F9" s="100">
        <f>Újrónafő!C94</f>
        <v>2448</v>
      </c>
      <c r="G9" s="100">
        <f>Újrónafő!D94</f>
        <v>3360</v>
      </c>
    </row>
    <row r="10" spans="1:7" x14ac:dyDescent="0.2">
      <c r="A10" s="74" t="s">
        <v>60</v>
      </c>
      <c r="B10" s="76" t="s">
        <v>252</v>
      </c>
      <c r="C10" s="99">
        <f>Újrónafő!C50</f>
        <v>0</v>
      </c>
      <c r="D10" s="99"/>
      <c r="E10" s="75" t="s">
        <v>171</v>
      </c>
      <c r="F10" s="100">
        <f>Újrónafő!C95</f>
        <v>8392</v>
      </c>
      <c r="G10" s="100">
        <f>Újrónafő!D95</f>
        <v>12938</v>
      </c>
    </row>
    <row r="11" spans="1:7" x14ac:dyDescent="0.2">
      <c r="A11" s="74" t="s">
        <v>82</v>
      </c>
      <c r="B11" s="75" t="s">
        <v>329</v>
      </c>
      <c r="C11" s="101">
        <f>Újrónafő!C54</f>
        <v>0</v>
      </c>
      <c r="D11" s="101">
        <f>Újrónafő!D54</f>
        <v>0</v>
      </c>
      <c r="E11" s="75" t="s">
        <v>253</v>
      </c>
      <c r="F11" s="100">
        <f>Újrónafő!C120</f>
        <v>4475</v>
      </c>
      <c r="G11" s="100">
        <f>Újrónafő!D120</f>
        <v>0</v>
      </c>
    </row>
    <row r="12" spans="1:7" x14ac:dyDescent="0.2">
      <c r="A12" s="74" t="s">
        <v>224</v>
      </c>
      <c r="B12" s="75" t="s">
        <v>81</v>
      </c>
      <c r="C12" s="99">
        <f>Újrónafő!C33</f>
        <v>1200</v>
      </c>
      <c r="D12" s="99">
        <f>Újrónafő!D33</f>
        <v>2167</v>
      </c>
      <c r="E12" s="75"/>
      <c r="F12" s="100"/>
      <c r="G12" s="100"/>
    </row>
    <row r="13" spans="1:7" x14ac:dyDescent="0.2">
      <c r="A13" s="74" t="s">
        <v>104</v>
      </c>
      <c r="B13" s="75" t="s">
        <v>254</v>
      </c>
      <c r="C13" s="99"/>
      <c r="D13" s="99">
        <v>649</v>
      </c>
      <c r="E13" s="75"/>
      <c r="F13" s="100"/>
      <c r="G13" s="100"/>
    </row>
    <row r="14" spans="1:7" x14ac:dyDescent="0.2">
      <c r="A14" s="74" t="s">
        <v>114</v>
      </c>
      <c r="B14" s="102"/>
      <c r="C14" s="101"/>
      <c r="D14" s="101"/>
      <c r="E14" s="75"/>
      <c r="F14" s="100"/>
      <c r="G14" s="100"/>
    </row>
    <row r="15" spans="1:7" x14ac:dyDescent="0.2">
      <c r="A15" s="74" t="s">
        <v>235</v>
      </c>
      <c r="B15" s="75"/>
      <c r="C15" s="99"/>
      <c r="D15" s="99"/>
      <c r="E15" s="75"/>
      <c r="F15" s="100"/>
      <c r="G15" s="100"/>
    </row>
    <row r="16" spans="1:7" x14ac:dyDescent="0.2">
      <c r="A16" s="74" t="s">
        <v>255</v>
      </c>
      <c r="B16" s="75"/>
      <c r="C16" s="99"/>
      <c r="D16" s="99"/>
      <c r="E16" s="75"/>
      <c r="F16" s="100"/>
      <c r="G16" s="100"/>
    </row>
    <row r="17" spans="1:7" ht="13.5" thickBot="1" x14ac:dyDescent="0.25">
      <c r="A17" s="74" t="s">
        <v>256</v>
      </c>
      <c r="B17" s="103"/>
      <c r="C17" s="104"/>
      <c r="D17" s="104"/>
      <c r="E17" s="75"/>
      <c r="F17" s="105"/>
      <c r="G17" s="105"/>
    </row>
    <row r="18" spans="1:7" ht="13.5" thickBot="1" x14ac:dyDescent="0.25">
      <c r="A18" s="77" t="s">
        <v>257</v>
      </c>
      <c r="B18" s="78" t="s">
        <v>258</v>
      </c>
      <c r="C18" s="79">
        <f>+C6+C7+C9+C10+C12+C13+C14+C15+C16+C17</f>
        <v>59979</v>
      </c>
      <c r="D18" s="79">
        <f>+D6+D7+D9+D10+D12+D13+D14+D15+D16+D17</f>
        <v>53565</v>
      </c>
      <c r="E18" s="78" t="s">
        <v>259</v>
      </c>
      <c r="F18" s="80">
        <f>SUM(F6:F17)</f>
        <v>44667</v>
      </c>
      <c r="G18" s="80">
        <f>SUM(G6:G17)</f>
        <v>62822</v>
      </c>
    </row>
    <row r="19" spans="1:7" x14ac:dyDescent="0.2">
      <c r="A19" s="81" t="s">
        <v>260</v>
      </c>
      <c r="B19" s="82" t="s">
        <v>261</v>
      </c>
      <c r="C19" s="83">
        <f>C20+C21+C22+C23</f>
        <v>21538</v>
      </c>
      <c r="D19" s="83">
        <f>D20+D21+D22+D23</f>
        <v>27774</v>
      </c>
      <c r="E19" s="75" t="s">
        <v>262</v>
      </c>
      <c r="F19" s="106"/>
      <c r="G19" s="106"/>
    </row>
    <row r="20" spans="1:7" x14ac:dyDescent="0.2">
      <c r="A20" s="74" t="s">
        <v>263</v>
      </c>
      <c r="B20" s="75" t="s">
        <v>264</v>
      </c>
      <c r="C20" s="99">
        <f>Újrónafő!C70</f>
        <v>10008</v>
      </c>
      <c r="D20" s="99">
        <f>Újrónafő!D70</f>
        <v>10008</v>
      </c>
      <c r="E20" s="75" t="s">
        <v>265</v>
      </c>
      <c r="F20" s="100"/>
      <c r="G20" s="100"/>
    </row>
    <row r="21" spans="1:7" x14ac:dyDescent="0.2">
      <c r="A21" s="74" t="s">
        <v>266</v>
      </c>
      <c r="B21" s="75" t="s">
        <v>267</v>
      </c>
      <c r="C21" s="99"/>
      <c r="D21" s="99"/>
      <c r="E21" s="75" t="s">
        <v>268</v>
      </c>
      <c r="F21" s="100"/>
      <c r="G21" s="100"/>
    </row>
    <row r="22" spans="1:7" x14ac:dyDescent="0.2">
      <c r="A22" s="74" t="s">
        <v>269</v>
      </c>
      <c r="B22" s="75" t="s">
        <v>270</v>
      </c>
      <c r="C22" s="99">
        <v>11530</v>
      </c>
      <c r="D22" s="99">
        <v>16560</v>
      </c>
      <c r="E22" s="75" t="s">
        <v>271</v>
      </c>
      <c r="F22" s="100"/>
      <c r="G22" s="100"/>
    </row>
    <row r="23" spans="1:7" x14ac:dyDescent="0.2">
      <c r="A23" s="74" t="s">
        <v>272</v>
      </c>
      <c r="B23" s="75" t="s">
        <v>273</v>
      </c>
      <c r="C23" s="99"/>
      <c r="D23" s="99">
        <f>Újrónafő!D73</f>
        <v>1206</v>
      </c>
      <c r="E23" s="82" t="s">
        <v>274</v>
      </c>
      <c r="F23" s="100"/>
      <c r="G23" s="100"/>
    </row>
    <row r="24" spans="1:7" x14ac:dyDescent="0.2">
      <c r="A24" s="74" t="s">
        <v>275</v>
      </c>
      <c r="B24" s="75" t="s">
        <v>276</v>
      </c>
      <c r="C24" s="84">
        <f>+C25+C26</f>
        <v>0</v>
      </c>
      <c r="D24" s="84">
        <f>+D25+D26</f>
        <v>0</v>
      </c>
      <c r="E24" s="75" t="s">
        <v>277</v>
      </c>
      <c r="F24" s="100"/>
      <c r="G24" s="100"/>
    </row>
    <row r="25" spans="1:7" x14ac:dyDescent="0.2">
      <c r="A25" s="81" t="s">
        <v>278</v>
      </c>
      <c r="B25" s="82" t="s">
        <v>279</v>
      </c>
      <c r="C25" s="107"/>
      <c r="D25" s="107"/>
      <c r="E25" s="73" t="s">
        <v>280</v>
      </c>
      <c r="F25" s="106"/>
      <c r="G25" s="106"/>
    </row>
    <row r="26" spans="1:7" ht="13.5" thickBot="1" x14ac:dyDescent="0.25">
      <c r="A26" s="74" t="s">
        <v>281</v>
      </c>
      <c r="B26" s="75" t="s">
        <v>282</v>
      </c>
      <c r="C26" s="99"/>
      <c r="D26" s="99"/>
      <c r="E26" s="75" t="s">
        <v>336</v>
      </c>
      <c r="F26" s="100">
        <v>525</v>
      </c>
      <c r="G26" s="100">
        <v>1371</v>
      </c>
    </row>
    <row r="27" spans="1:7" ht="21.75" thickBot="1" x14ac:dyDescent="0.25">
      <c r="A27" s="77" t="s">
        <v>283</v>
      </c>
      <c r="B27" s="78" t="s">
        <v>284</v>
      </c>
      <c r="C27" s="79">
        <f>+C19+C24</f>
        <v>21538</v>
      </c>
      <c r="D27" s="79">
        <f>+D19+D24</f>
        <v>27774</v>
      </c>
      <c r="E27" s="78" t="s">
        <v>285</v>
      </c>
      <c r="F27" s="80">
        <f>SUM(F19:F26)</f>
        <v>525</v>
      </c>
      <c r="G27" s="80">
        <f>SUM(G19:G26)</f>
        <v>1371</v>
      </c>
    </row>
    <row r="28" spans="1:7" ht="13.5" thickBot="1" x14ac:dyDescent="0.25">
      <c r="A28" s="77" t="s">
        <v>286</v>
      </c>
      <c r="B28" s="85" t="s">
        <v>287</v>
      </c>
      <c r="C28" s="86">
        <f>+C18+C27</f>
        <v>81517</v>
      </c>
      <c r="D28" s="86">
        <f>+D18+D27</f>
        <v>81339</v>
      </c>
      <c r="E28" s="85" t="s">
        <v>288</v>
      </c>
      <c r="F28" s="86">
        <f>+F18+F27</f>
        <v>45192</v>
      </c>
      <c r="G28" s="86">
        <f>+G18+G27</f>
        <v>64193</v>
      </c>
    </row>
    <row r="29" spans="1:7" ht="13.5" thickBot="1" x14ac:dyDescent="0.25">
      <c r="A29" s="77" t="s">
        <v>289</v>
      </c>
      <c r="B29" s="85" t="s">
        <v>290</v>
      </c>
      <c r="C29" s="86" t="str">
        <f>IF(C18-F18&lt;0,F18-C18,"-")</f>
        <v>-</v>
      </c>
      <c r="D29" s="86">
        <f>IF(D18-G18&lt;0,G18-D18,"-")</f>
        <v>9257</v>
      </c>
      <c r="E29" s="85" t="s">
        <v>291</v>
      </c>
      <c r="F29" s="86">
        <f>IF(C18-F18&gt;0,C18-F18,"-")</f>
        <v>15312</v>
      </c>
      <c r="G29" s="86" t="str">
        <f>IF(D18-G18&gt;0,D18-G18,"-")</f>
        <v>-</v>
      </c>
    </row>
    <row r="30" spans="1:7" ht="13.5" thickBot="1" x14ac:dyDescent="0.25">
      <c r="A30" s="77" t="s">
        <v>292</v>
      </c>
      <c r="B30" s="85" t="s">
        <v>293</v>
      </c>
      <c r="C30" s="86" t="str">
        <f>IF(C18+C19-F28&lt;0,F28-(C18+C19),"-")</f>
        <v>-</v>
      </c>
      <c r="D30" s="86" t="str">
        <f>IF(D18+D19-G28&lt;0,G28-(D18+D19),"-")</f>
        <v>-</v>
      </c>
      <c r="E30" s="85" t="s">
        <v>294</v>
      </c>
      <c r="F30" s="86">
        <f>IF(C18+C19-F28&gt;0,C18+C19-F28,"-")</f>
        <v>36325</v>
      </c>
      <c r="G30" s="86">
        <f>IF(D18+D19-G28&gt;0,D18+D19-G28,"-")</f>
        <v>17146</v>
      </c>
    </row>
    <row r="31" spans="1:7" x14ac:dyDescent="0.2">
      <c r="B31" s="96"/>
      <c r="C31" s="96"/>
      <c r="D31" s="96"/>
      <c r="E31" s="96"/>
      <c r="F31" s="96"/>
      <c r="G31" s="96"/>
    </row>
    <row r="32" spans="1:7" ht="15.75" x14ac:dyDescent="0.2">
      <c r="A32" s="62"/>
      <c r="B32" s="115" t="s">
        <v>295</v>
      </c>
      <c r="C32" s="115"/>
      <c r="D32" s="115"/>
      <c r="E32" s="115"/>
      <c r="F32" s="115"/>
      <c r="G32" s="96"/>
    </row>
    <row r="33" spans="1:7" ht="14.25" thickBot="1" x14ac:dyDescent="0.25">
      <c r="A33" s="62"/>
      <c r="B33" s="63"/>
      <c r="C33" s="62"/>
      <c r="D33" s="62"/>
      <c r="E33" s="62"/>
      <c r="F33" s="64"/>
      <c r="G33" s="64" t="s">
        <v>242</v>
      </c>
    </row>
    <row r="34" spans="1:7" ht="13.5" thickBot="1" x14ac:dyDescent="0.25">
      <c r="A34" s="113" t="s">
        <v>2</v>
      </c>
      <c r="B34" s="114" t="s">
        <v>243</v>
      </c>
      <c r="C34" s="114"/>
      <c r="D34" s="94"/>
      <c r="E34" s="113" t="s">
        <v>244</v>
      </c>
      <c r="F34" s="113"/>
      <c r="G34" s="7"/>
    </row>
    <row r="35" spans="1:7" ht="36.75" thickBot="1" x14ac:dyDescent="0.25">
      <c r="A35" s="113"/>
      <c r="B35" s="65" t="s">
        <v>245</v>
      </c>
      <c r="C35" s="66" t="s">
        <v>334</v>
      </c>
      <c r="D35" s="7" t="s">
        <v>335</v>
      </c>
      <c r="E35" s="65" t="s">
        <v>245</v>
      </c>
      <c r="F35" s="66" t="s">
        <v>334</v>
      </c>
      <c r="G35" s="7" t="s">
        <v>335</v>
      </c>
    </row>
    <row r="36" spans="1:7" ht="13.5" thickBot="1" x14ac:dyDescent="0.25">
      <c r="A36" s="68">
        <v>1</v>
      </c>
      <c r="B36" s="69">
        <v>2</v>
      </c>
      <c r="C36" s="70">
        <v>3</v>
      </c>
      <c r="D36" s="70">
        <v>4</v>
      </c>
      <c r="E36" s="69">
        <v>6</v>
      </c>
      <c r="F36" s="71">
        <v>7</v>
      </c>
      <c r="G36" s="71">
        <v>8</v>
      </c>
    </row>
    <row r="37" spans="1:7" x14ac:dyDescent="0.2">
      <c r="A37" s="72" t="s">
        <v>4</v>
      </c>
      <c r="B37" s="73" t="s">
        <v>296</v>
      </c>
      <c r="C37" s="97">
        <f>Újrónafő!C19</f>
        <v>0</v>
      </c>
      <c r="D37" s="97">
        <f>Újrónafő!D19</f>
        <v>4362</v>
      </c>
      <c r="E37" s="73" t="s">
        <v>192</v>
      </c>
      <c r="F37" s="98">
        <f>Újrónafő!C107</f>
        <v>17725</v>
      </c>
      <c r="G37" s="98">
        <v>15580</v>
      </c>
    </row>
    <row r="38" spans="1:7" x14ac:dyDescent="0.2">
      <c r="A38" s="74" t="s">
        <v>18</v>
      </c>
      <c r="B38" s="75" t="s">
        <v>297</v>
      </c>
      <c r="C38" s="99">
        <f>Újrónafő!C25</f>
        <v>0</v>
      </c>
      <c r="D38" s="99">
        <f>Újrónafő!D25</f>
        <v>0</v>
      </c>
      <c r="E38" s="75" t="s">
        <v>298</v>
      </c>
      <c r="F38" s="100">
        <f>Újrónafő!C108</f>
        <v>0</v>
      </c>
      <c r="G38" s="100">
        <f>Újrónafő!D108</f>
        <v>0</v>
      </c>
    </row>
    <row r="39" spans="1:7" x14ac:dyDescent="0.2">
      <c r="A39" s="74" t="s">
        <v>32</v>
      </c>
      <c r="B39" s="75" t="s">
        <v>299</v>
      </c>
      <c r="C39" s="99">
        <f>Újrónafő!C44</f>
        <v>0</v>
      </c>
      <c r="D39" s="99">
        <f>Újrónafő!D44</f>
        <v>0</v>
      </c>
      <c r="E39" s="75" t="s">
        <v>194</v>
      </c>
      <c r="F39" s="100">
        <f>Újrónafő!C109</f>
        <v>18600</v>
      </c>
      <c r="G39" s="100">
        <f>Újrónafő!D109</f>
        <v>5928</v>
      </c>
    </row>
    <row r="40" spans="1:7" x14ac:dyDescent="0.2">
      <c r="A40" s="74" t="s">
        <v>213</v>
      </c>
      <c r="B40" s="75" t="s">
        <v>300</v>
      </c>
      <c r="C40" s="99">
        <f>Újrónafő!C55</f>
        <v>0</v>
      </c>
      <c r="D40" s="99">
        <f>Újrónafő!D55</f>
        <v>0</v>
      </c>
      <c r="E40" s="75" t="s">
        <v>301</v>
      </c>
      <c r="F40" s="100">
        <f>Újrónafő!C110</f>
        <v>0</v>
      </c>
      <c r="G40" s="100">
        <f>Újrónafő!D110</f>
        <v>0</v>
      </c>
    </row>
    <row r="41" spans="1:7" x14ac:dyDescent="0.2">
      <c r="A41" s="74" t="s">
        <v>60</v>
      </c>
      <c r="B41" s="75" t="s">
        <v>302</v>
      </c>
      <c r="C41" s="99">
        <f>Újrónafő!C59</f>
        <v>0</v>
      </c>
      <c r="D41" s="99">
        <f>Újrónafő!D59</f>
        <v>0</v>
      </c>
      <c r="E41" s="75" t="s">
        <v>196</v>
      </c>
      <c r="F41" s="100">
        <f>Újrónafő!C111</f>
        <v>0</v>
      </c>
      <c r="G41" s="100">
        <f>Újrónafő!D111</f>
        <v>0</v>
      </c>
    </row>
    <row r="42" spans="1:7" x14ac:dyDescent="0.2">
      <c r="A42" s="74" t="s">
        <v>82</v>
      </c>
      <c r="B42" s="75" t="s">
        <v>303</v>
      </c>
      <c r="C42" s="101"/>
      <c r="D42" s="101"/>
      <c r="E42" s="75"/>
      <c r="F42" s="100"/>
      <c r="G42" s="100"/>
    </row>
    <row r="43" spans="1:7" x14ac:dyDescent="0.2">
      <c r="A43" s="74" t="s">
        <v>224</v>
      </c>
      <c r="B43" s="75"/>
      <c r="C43" s="99"/>
      <c r="D43" s="99"/>
      <c r="E43" s="75"/>
      <c r="F43" s="100"/>
      <c r="G43" s="100"/>
    </row>
    <row r="44" spans="1:7" x14ac:dyDescent="0.2">
      <c r="A44" s="74" t="s">
        <v>104</v>
      </c>
      <c r="B44" s="75"/>
      <c r="C44" s="99"/>
      <c r="D44" s="99"/>
      <c r="E44" s="75"/>
      <c r="F44" s="100"/>
      <c r="G44" s="100"/>
    </row>
    <row r="45" spans="1:7" x14ac:dyDescent="0.2">
      <c r="A45" s="74" t="s">
        <v>114</v>
      </c>
      <c r="B45" s="75"/>
      <c r="C45" s="101"/>
      <c r="D45" s="101"/>
      <c r="E45" s="75"/>
      <c r="F45" s="100"/>
      <c r="G45" s="100"/>
    </row>
    <row r="46" spans="1:7" x14ac:dyDescent="0.2">
      <c r="A46" s="74" t="s">
        <v>235</v>
      </c>
      <c r="B46" s="75"/>
      <c r="C46" s="101"/>
      <c r="D46" s="101"/>
      <c r="E46" s="75"/>
      <c r="F46" s="100"/>
      <c r="G46" s="100"/>
    </row>
    <row r="47" spans="1:7" ht="13.5" thickBot="1" x14ac:dyDescent="0.25">
      <c r="A47" s="81" t="s">
        <v>255</v>
      </c>
      <c r="B47" s="82"/>
      <c r="C47" s="108"/>
      <c r="D47" s="108"/>
      <c r="E47" s="82"/>
      <c r="F47" s="106"/>
      <c r="G47" s="106"/>
    </row>
    <row r="48" spans="1:7" ht="13.5" thickBot="1" x14ac:dyDescent="0.25">
      <c r="A48" s="77" t="s">
        <v>256</v>
      </c>
      <c r="B48" s="78" t="s">
        <v>304</v>
      </c>
      <c r="C48" s="79">
        <f>+C37+C39+C40+C42+C43+C44+C45+C46+C47</f>
        <v>0</v>
      </c>
      <c r="D48" s="79"/>
      <c r="E48" s="78" t="s">
        <v>305</v>
      </c>
      <c r="F48" s="80">
        <f>+F37+F39+F41+F42+F43+F44+F45+F46+F47</f>
        <v>36325</v>
      </c>
      <c r="G48" s="80">
        <f>+G37+G39+G41+G42+G43+G44+G45+G46+G47</f>
        <v>21508</v>
      </c>
    </row>
    <row r="49" spans="1:7" x14ac:dyDescent="0.2">
      <c r="A49" s="72" t="s">
        <v>257</v>
      </c>
      <c r="B49" s="87" t="s">
        <v>306</v>
      </c>
      <c r="C49" s="88"/>
      <c r="D49" s="88"/>
      <c r="E49" s="75" t="s">
        <v>262</v>
      </c>
      <c r="F49" s="98"/>
      <c r="G49" s="98"/>
    </row>
    <row r="50" spans="1:7" x14ac:dyDescent="0.2">
      <c r="A50" s="74" t="s">
        <v>260</v>
      </c>
      <c r="B50" s="89" t="s">
        <v>307</v>
      </c>
      <c r="E50" s="75" t="s">
        <v>308</v>
      </c>
      <c r="F50" s="100"/>
      <c r="G50" s="100"/>
    </row>
    <row r="51" spans="1:7" x14ac:dyDescent="0.2">
      <c r="A51" s="72" t="s">
        <v>263</v>
      </c>
      <c r="B51" s="89" t="s">
        <v>309</v>
      </c>
      <c r="C51" s="99"/>
      <c r="D51" s="99"/>
      <c r="E51" s="75" t="s">
        <v>268</v>
      </c>
      <c r="F51" s="100"/>
      <c r="G51" s="100"/>
    </row>
    <row r="52" spans="1:7" x14ac:dyDescent="0.2">
      <c r="A52" s="74" t="s">
        <v>266</v>
      </c>
      <c r="B52" s="89" t="s">
        <v>310</v>
      </c>
      <c r="C52" s="99"/>
      <c r="D52" s="99"/>
      <c r="E52" s="75" t="s">
        <v>271</v>
      </c>
      <c r="F52" s="100"/>
      <c r="G52" s="100"/>
    </row>
    <row r="53" spans="1:7" x14ac:dyDescent="0.2">
      <c r="A53" s="72" t="s">
        <v>269</v>
      </c>
      <c r="B53" s="89" t="s">
        <v>311</v>
      </c>
      <c r="C53" s="99"/>
      <c r="D53" s="99"/>
      <c r="E53" s="82" t="s">
        <v>274</v>
      </c>
      <c r="F53" s="100"/>
      <c r="G53" s="100"/>
    </row>
    <row r="54" spans="1:7" x14ac:dyDescent="0.2">
      <c r="A54" s="74" t="s">
        <v>272</v>
      </c>
      <c r="B54" s="90" t="s">
        <v>312</v>
      </c>
      <c r="C54" s="99"/>
      <c r="D54" s="99"/>
      <c r="E54" s="75" t="s">
        <v>313</v>
      </c>
      <c r="F54" s="100"/>
      <c r="G54" s="100"/>
    </row>
    <row r="55" spans="1:7" x14ac:dyDescent="0.2">
      <c r="A55" s="72" t="s">
        <v>275</v>
      </c>
      <c r="B55" s="91" t="s">
        <v>314</v>
      </c>
      <c r="C55" s="84">
        <f>+C56+C57+C58+C59+C60</f>
        <v>0</v>
      </c>
      <c r="D55" s="84">
        <f>+D56+D57+D58+D59+D60</f>
        <v>0</v>
      </c>
      <c r="E55" s="73" t="s">
        <v>280</v>
      </c>
      <c r="F55" s="100"/>
      <c r="G55" s="100"/>
    </row>
    <row r="56" spans="1:7" x14ac:dyDescent="0.2">
      <c r="A56" s="74" t="s">
        <v>278</v>
      </c>
      <c r="B56" s="90" t="s">
        <v>315</v>
      </c>
      <c r="C56" s="99"/>
      <c r="D56" s="99"/>
      <c r="E56" s="73" t="s">
        <v>316</v>
      </c>
      <c r="F56" s="100"/>
      <c r="G56" s="100"/>
    </row>
    <row r="57" spans="1:7" x14ac:dyDescent="0.2">
      <c r="A57" s="72" t="s">
        <v>281</v>
      </c>
      <c r="B57" s="90" t="s">
        <v>317</v>
      </c>
      <c r="C57" s="99"/>
      <c r="D57" s="99"/>
      <c r="E57" s="73" t="s">
        <v>227</v>
      </c>
      <c r="F57" s="100">
        <f>Újrónafő!C135</f>
        <v>0</v>
      </c>
      <c r="G57" s="100">
        <f>Újrónafő!D135</f>
        <v>0</v>
      </c>
    </row>
    <row r="58" spans="1:7" x14ac:dyDescent="0.2">
      <c r="A58" s="74" t="s">
        <v>283</v>
      </c>
      <c r="B58" s="89" t="s">
        <v>318</v>
      </c>
      <c r="C58" s="99"/>
      <c r="D58" s="99"/>
      <c r="E58" s="73"/>
      <c r="F58" s="100"/>
      <c r="G58" s="100"/>
    </row>
    <row r="59" spans="1:7" x14ac:dyDescent="0.2">
      <c r="A59" s="72" t="s">
        <v>286</v>
      </c>
      <c r="B59" s="92" t="s">
        <v>319</v>
      </c>
      <c r="C59" s="99"/>
      <c r="D59" s="99"/>
      <c r="E59" s="75"/>
      <c r="F59" s="100"/>
      <c r="G59" s="100"/>
    </row>
    <row r="60" spans="1:7" ht="13.5" thickBot="1" x14ac:dyDescent="0.25">
      <c r="A60" s="74" t="s">
        <v>289</v>
      </c>
      <c r="B60" s="93" t="s">
        <v>320</v>
      </c>
      <c r="C60" s="99"/>
      <c r="D60" s="99"/>
      <c r="E60" s="73"/>
      <c r="F60" s="100"/>
      <c r="G60" s="100"/>
    </row>
    <row r="61" spans="1:7" ht="21.75" thickBot="1" x14ac:dyDescent="0.25">
      <c r="A61" s="77" t="s">
        <v>292</v>
      </c>
      <c r="B61" s="78" t="s">
        <v>321</v>
      </c>
      <c r="C61" s="79">
        <f>+C49+C55</f>
        <v>0</v>
      </c>
      <c r="D61" s="79">
        <v>4362</v>
      </c>
      <c r="E61" s="78" t="s">
        <v>322</v>
      </c>
      <c r="F61" s="80">
        <f>SUM(F49:F60)</f>
        <v>0</v>
      </c>
      <c r="G61" s="80">
        <f>SUM(G49:G60)</f>
        <v>0</v>
      </c>
    </row>
    <row r="62" spans="1:7" ht="13.5" thickBot="1" x14ac:dyDescent="0.25">
      <c r="A62" s="77" t="s">
        <v>323</v>
      </c>
      <c r="B62" s="85" t="s">
        <v>324</v>
      </c>
      <c r="C62" s="86">
        <f>C28+C61</f>
        <v>81517</v>
      </c>
      <c r="D62" s="86">
        <f t="shared" ref="D62" si="0">D28+D61</f>
        <v>85701</v>
      </c>
      <c r="E62" s="85" t="s">
        <v>325</v>
      </c>
      <c r="F62" s="86">
        <f>F48+F28</f>
        <v>81517</v>
      </c>
      <c r="G62" s="86">
        <f t="shared" ref="G62" si="1">G48+G28</f>
        <v>85701</v>
      </c>
    </row>
    <row r="63" spans="1:7" ht="13.5" thickBot="1" x14ac:dyDescent="0.25">
      <c r="A63" s="77" t="s">
        <v>326</v>
      </c>
      <c r="B63" s="85" t="s">
        <v>290</v>
      </c>
      <c r="C63" s="86"/>
      <c r="D63" s="86"/>
      <c r="E63" s="85" t="s">
        <v>291</v>
      </c>
      <c r="F63" s="86" t="str">
        <f>IF(C48-F48&gt;0,C48-F48,"-")</f>
        <v>-</v>
      </c>
      <c r="G63" s="86" t="str">
        <f>IF(D48-G48&gt;0,D48-G48,"-")</f>
        <v>-</v>
      </c>
    </row>
    <row r="64" spans="1:7" ht="13.5" thickBot="1" x14ac:dyDescent="0.25">
      <c r="A64" s="77" t="s">
        <v>327</v>
      </c>
      <c r="B64" s="85" t="s">
        <v>293</v>
      </c>
      <c r="C64" s="86"/>
      <c r="D64" s="86"/>
      <c r="E64" s="85" t="s">
        <v>294</v>
      </c>
      <c r="F64" s="86" t="str">
        <f>IF(C48+C49-F62&gt;0,C48+C49-F62,"-")</f>
        <v>-</v>
      </c>
      <c r="G64" s="86" t="str">
        <f>IF(D48+D49-G62&gt;0,D48+D49-G62,"-")</f>
        <v>-</v>
      </c>
    </row>
    <row r="65" spans="1:7" ht="13.5" thickBot="1" x14ac:dyDescent="0.25">
      <c r="A65" s="77">
        <v>29</v>
      </c>
      <c r="B65" s="85" t="s">
        <v>330</v>
      </c>
      <c r="C65" s="86">
        <v>81517</v>
      </c>
      <c r="D65" s="86">
        <v>85701</v>
      </c>
      <c r="E65" s="85" t="s">
        <v>331</v>
      </c>
      <c r="F65" s="86">
        <v>81517</v>
      </c>
      <c r="G65" s="86">
        <v>85701</v>
      </c>
    </row>
  </sheetData>
  <sheetProtection selectLockedCells="1" selectUnlockedCells="1"/>
  <mergeCells count="8">
    <mergeCell ref="A34:A35"/>
    <mergeCell ref="B34:C34"/>
    <mergeCell ref="E34:F34"/>
    <mergeCell ref="B1:F1"/>
    <mergeCell ref="A3:A4"/>
    <mergeCell ref="B3:C3"/>
    <mergeCell ref="E3:F3"/>
    <mergeCell ref="B32:F32"/>
  </mergeCells>
  <pageMargins left="0.70866141732283472" right="0.70866141732283472" top="0.74803149606299213" bottom="0.74803149606299213" header="0.31496062992125984" footer="0.51181102362204722"/>
  <pageSetup paperSize="8" scale="70" firstPageNumber="0" orientation="landscape" horizontalDpi="300" verticalDpi="300" r:id="rId1"/>
  <headerFooter alignWithMargins="0">
    <oddHeader>&amp;C2. 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7" sqref="G2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Újrónafő</vt:lpstr>
      <vt:lpstr>2.</vt:lpstr>
      <vt:lpstr>Munka2</vt:lpstr>
      <vt:lpstr>'2.'!Nyomtatási_terület</vt:lpstr>
      <vt:lpstr>Újrónafő!Nyomtatási_terület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Winkler András</dc:creator>
  <cp:lastModifiedBy>Orbán Piroska</cp:lastModifiedBy>
  <cp:lastPrinted>2017-04-12T08:07:48Z</cp:lastPrinted>
  <dcterms:created xsi:type="dcterms:W3CDTF">2015-05-13T12:35:38Z</dcterms:created>
  <dcterms:modified xsi:type="dcterms:W3CDTF">2017-04-12T12:01:29Z</dcterms:modified>
</cp:coreProperties>
</file>