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27" activeTab="0"/>
  </bookViews>
  <sheets>
    <sheet name="ÖNK+ÓVODA" sheetId="1" r:id="rId1"/>
    <sheet name="ÖNK." sheetId="2" r:id="rId2"/>
    <sheet name="ÖNKORM." sheetId="3" r:id="rId3"/>
    <sheet name="beruházás" sheetId="4" r:id="rId4"/>
    <sheet name="felújítás" sheetId="5" r:id="rId5"/>
    <sheet name="ÖNKORMÁNYZAT" sheetId="6" r:id="rId6"/>
    <sheet name="ÓVODA" sheetId="7" r:id="rId7"/>
    <sheet name="PE VÁLTOZÁS" sheetId="8" r:id="rId8"/>
  </sheets>
  <definedNames>
    <definedName name="_xlnm.Print_Titles" localSheetId="6">'ÓVODA'!$1:$6</definedName>
    <definedName name="_xlnm.Print_Area" localSheetId="1">'ÖNK.'!$A$1:$I$28</definedName>
    <definedName name="_xlnm.Print_Area" localSheetId="0">'ÖNK+ÓVODA'!$A$1:$E$146</definedName>
    <definedName name="_xlnm.Print_Area" localSheetId="2">'ÖNKORM.'!$A$1:$I$31</definedName>
    <definedName name="_xlnm.Print_Area" localSheetId="5">'ÖNKORMÁNYZAT'!$A$1:$E$150</definedName>
  </definedNames>
  <calcPr fullCalcOnLoad="1"/>
</workbook>
</file>

<file path=xl/sharedStrings.xml><?xml version="1.0" encoding="utf-8"?>
<sst xmlns="http://schemas.openxmlformats.org/spreadsheetml/2006/main" count="1263" uniqueCount="479">
  <si>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</si>
  <si>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</si>
  <si>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</si>
  <si>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</si>
  <si>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</si>
  <si>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</si>
  <si>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</si>
  <si>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</si>
  <si>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</si>
  <si>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</si>
  <si>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</si>
  <si>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</si>
  <si>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</si>
  <si>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</si>
  <si>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</si>
  <si>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</si>
  <si>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</si>
  <si>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</si>
  <si>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</si>
  <si>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</si>
  <si>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</si>
  <si>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</si>
  <si>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</si>
  <si>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</si>
  <si>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</si>
  <si>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</si>
  <si>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</si>
  <si>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</si>
  <si>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</si>
  <si>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</si>
  <si>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</si>
  <si>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</si>
  <si>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</si>
  <si>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</si>
  <si>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</si>
  <si>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</si>
  <si>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</si>
  <si>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</si>
  <si>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</si>
  <si>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</si>
  <si>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</si>
  <si>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</si>
  <si>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</si>
  <si>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</si>
  <si>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</si>
  <si>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</si>
  <si>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</si>
  <si>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</si>
  <si>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</si>
  <si>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</si>
  <si>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</si>
  <si>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</si>
  <si>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</si>
  <si>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</si>
  <si>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</si>
  <si>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</si>
  <si>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</si>
  <si>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</si>
  <si>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</si>
  <si>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</si>
  <si>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</si>
  <si>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</si>
  <si>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</si>
  <si>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</si>
  <si>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</si>
  <si>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</si>
  <si>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</si>
  <si>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</si>
  <si>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</si>
  <si>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</si>
  <si>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</si>
  <si>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</si>
  <si>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</si>
  <si>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</si>
  <si>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</si>
  <si>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</si>
  <si>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</si>
  <si>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</si>
  <si>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</si>
  <si>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</si>
  <si>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</si>
  <si>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</si>
  <si>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</si>
  <si>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</si>
  <si>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</si>
  <si>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</si>
  <si>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</si>
  <si>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</si>
  <si>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</si>
  <si>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</si>
  <si>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</si>
  <si>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</si>
  <si>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</si>
  <si>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</si>
  <si>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</si>
  <si>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</si>
  <si>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</si>
  <si>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</si>
  <si>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</si>
  <si>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</si>
  <si>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</si>
  <si>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</si>
  <si>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</si>
  <si>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</si>
  <si>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</si>
  <si>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</si>
  <si>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</si>
  <si>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</si>
  <si>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</si>
  <si>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</si>
  <si>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</si>
  <si>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</si>
  <si>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</si>
  <si>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</si>
  <si>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</si>
  <si>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</si>
  <si>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Befektetési célú belföldi, külföldi értékpapírok vásárlása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</si>
  <si>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</si>
  <si>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</si>
  <si>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</si>
  <si>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</si>
  <si>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</si>
  <si>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</si>
  <si>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</si>
  <si>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</si>
  <si>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</si>
  <si>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</si>
  <si>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</si>
  <si>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</si>
  <si>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</si>
  <si>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</si>
  <si>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</si>
  <si>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</si>
  <si>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</si>
  <si>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</si>
  <si>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</si>
  <si>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</si>
  <si>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</si>
  <si>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</si>
  <si>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</si>
  <si>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</si>
  <si>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</si>
  <si>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</si>
  <si>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</si>
  <si>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</si>
  <si>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</si>
  <si>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</si>
  <si>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</si>
  <si>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</si>
  <si>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</si>
  <si>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</si>
  <si>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</si>
  <si>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</si>
  <si>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</si>
  <si>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</si>
  <si>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</si>
  <si>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</si>
  <si>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</si>
  <si>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</si>
  <si>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</si>
  <si>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</si>
  <si>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</si>
  <si>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</si>
  <si>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</si>
  <si>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</si>
  <si>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</si>
  <si>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</si>
  <si>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</si>
  <si>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</si>
  <si>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</si>
  <si>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</si>
  <si>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</si>
  <si>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</si>
  <si>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</si>
  <si>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</si>
  <si>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</si>
  <si>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</si>
  <si>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</si>
  <si>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</si>
  <si>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</si>
  <si>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</si>
  <si>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</si>
  <si>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</si>
  <si>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</si>
  <si>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</si>
  <si>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</si>
  <si>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</si>
  <si>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</si>
  <si>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</si>
  <si>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</si>
  <si>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</si>
  <si>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</si>
  <si>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</si>
  <si>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</si>
  <si>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</si>
  <si>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</si>
  <si>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</si>
  <si>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</si>
  <si>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</si>
  <si>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</si>
  <si>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</si>
  <si>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</si>
  <si>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</si>
  <si>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</si>
  <si>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</si>
  <si>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</si>
  <si>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</si>
  <si>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</si>
  <si>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</si>
  <si>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</si>
  <si>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</si>
  <si>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</si>
  <si>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</si>
  <si>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</si>
  <si>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</si>
  <si>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</si>
  <si>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</si>
  <si>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</si>
  <si>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</si>
  <si>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</si>
  <si>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</si>
  <si>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</si>
  <si>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</si>
  <si>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</si>
  <si>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</si>
  <si>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</si>
  <si>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</si>
  <si>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</si>
  <si>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</si>
  <si>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</si>
  <si>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</si>
  <si>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</si>
  <si>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</si>
  <si>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</si>
  <si>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</si>
  <si>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</si>
  <si>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</si>
  <si>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</si>
  <si>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</si>
  <si>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</si>
  <si>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</si>
  <si>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</si>
  <si>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</si>
  <si>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</si>
  <si>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</si>
  <si>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</si>
  <si>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</si>
  <si>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</si>
  <si>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</si>
  <si>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</si>
  <si>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</si>
  <si>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</si>
  <si>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</si>
  <si>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</si>
  <si>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</si>
  <si>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</si>
  <si>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</si>
  <si>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</si>
  <si>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</si>
  <si>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</si>
  <si>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</si>
  <si>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</si>
  <si>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</si>
  <si>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</si>
  <si>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</si>
  <si>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</si>
  <si>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</si>
  <si>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</si>
  <si>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</si>
  <si>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</si>
  <si>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</si>
  <si>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</si>
  <si>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</si>
  <si>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</si>
  <si>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</si>
  <si>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</si>
  <si>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</si>
  <si>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</si>
  <si>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</si>
  <si>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</si>
  <si>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</si>
  <si>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</si>
  <si>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</si>
  <si>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</si>
  <si>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</si>
  <si>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</si>
  <si>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</si>
  <si>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</si>
  <si>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</si>
  <si>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</si>
  <si>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</si>
  <si>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</si>
  <si>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</si>
  <si>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</si>
  <si>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</si>
  <si>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</si>
  <si>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</si>
  <si>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</si>
  <si>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</si>
  <si>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</si>
  <si>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</si>
  <si>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</si>
  <si>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</si>
  <si>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</si>
  <si>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</si>
  <si>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</si>
  <si>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</si>
  <si>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</si>
  <si>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</si>
  <si>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</si>
  <si>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</si>
  <si>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</si>
  <si>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</si>
  <si>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</si>
  <si>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</si>
  <si>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</si>
  <si>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</si>
  <si>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</si>
  <si>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</si>
  <si>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</si>
  <si>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</si>
  <si>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</si>
  <si>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</si>
  <si>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</si>
  <si>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</si>
  <si>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</si>
  <si>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</si>
  <si>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</si>
  <si>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</si>
  <si>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</si>
  <si>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</si>
  <si>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</si>
  <si>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</si>
  <si>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</si>
  <si>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</si>
  <si>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</si>
  <si>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</si>
  <si>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</si>
  <si>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</si>
  <si>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</si>
  <si>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</si>
  <si>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</si>
  <si>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</si>
  <si>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</si>
  <si>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</si>
  <si>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</si>
  <si>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</si>
  <si>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</si>
  <si>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</si>
  <si>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</si>
  <si>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</si>
  <si>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Összes bevétel, kiadás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</si>
  <si>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</si>
  <si>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</si>
  <si>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</si>
  <si>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</si>
  <si>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</si>
  <si>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</si>
  <si>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</si>
  <si>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</si>
  <si>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</si>
  <si>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</si>
  <si>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</si>
  <si>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</si>
  <si>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</si>
  <si>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</si>
  <si>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</si>
  <si>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</si>
  <si>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</si>
  <si>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</si>
  <si>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</si>
  <si>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</si>
  <si>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</si>
  <si>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</si>
  <si>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</si>
  <si>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</si>
  <si>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</si>
  <si>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</si>
  <si>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</si>
  <si>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</si>
  <si>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</si>
  <si>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</si>
  <si>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</si>
  <si>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</si>
  <si>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</si>
  <si>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</si>
  <si>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</si>
  <si>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</si>
  <si>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</si>
  <si>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</si>
  <si>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</si>
  <si>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</si>
  <si>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</si>
  <si>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</si>
  <si>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</si>
  <si>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</si>
  <si>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</si>
  <si>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</si>
  <si>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</si>
  <si>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</si>
  <si>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</si>
  <si>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</si>
  <si>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</si>
  <si>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</si>
  <si>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</si>
  <si>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</si>
  <si>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</si>
  <si>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</si>
  <si>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</si>
  <si>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</si>
  <si>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</si>
  <si>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</si>
  <si>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</si>
  <si>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</si>
  <si>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</si>
  <si>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</si>
  <si>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</si>
  <si>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</si>
  <si>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</si>
  <si>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</si>
  <si>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</si>
  <si>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</si>
  <si>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</si>
  <si>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</si>
  <si>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</si>
  <si>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</si>
  <si>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</si>
  <si>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</si>
  <si>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</si>
  <si>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</si>
  <si>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</si>
  <si>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</si>
  <si>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</si>
  <si>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</si>
  <si>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</si>
  <si>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</si>
  <si>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</si>
  <si>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</si>
  <si>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</si>
  <si>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</si>
  <si>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</si>
  <si>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</si>
  <si>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</si>
  <si>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</si>
  <si>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</si>
  <si>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</si>
  <si>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</si>
  <si>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</si>
  <si>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</si>
  <si>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</si>
  <si>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</si>
  <si>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</si>
  <si>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</si>
  <si>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</si>
  <si>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</si>
  <si>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</si>
  <si>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</si>
  <si>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</si>
  <si>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- Vagyoni típusú adók ( helyi iparűzési adó )</t>
  </si>
  <si>
    <t>Központi irányítószervi támogatás ( óvoda finanszírozás )</t>
  </si>
  <si>
    <t>Ravazdi Nyitnikék Óvoda, Egységes Óvoda-Bölcsöde</t>
  </si>
  <si>
    <t>Központi irányító szervi támogatás</t>
  </si>
  <si>
    <t>Likviditású hitelek törlesztése</t>
  </si>
  <si>
    <t>Ravazd Község Önkormányzata</t>
  </si>
  <si>
    <t>Tűzoltószertás</t>
  </si>
  <si>
    <t>Családi Napközi</t>
  </si>
  <si>
    <t>Fűkasza</t>
  </si>
  <si>
    <t>Játszótér kerítés</t>
  </si>
  <si>
    <t>Hűtőszekrény</t>
  </si>
  <si>
    <t>Porszívó</t>
  </si>
  <si>
    <t>Festmények</t>
  </si>
  <si>
    <t>Tűzoltószertár bútor</t>
  </si>
  <si>
    <t>Bútor ( Közművelődési pályázat )</t>
  </si>
  <si>
    <t>PÁNDZSA vízelvezetési pályázat</t>
  </si>
  <si>
    <t>Vásárlás: Országút 104/B</t>
  </si>
  <si>
    <t>Úrna sírfal</t>
  </si>
  <si>
    <t>Államháztartáson belüli megelőlegezés</t>
  </si>
  <si>
    <t>Rövidlejáratú hitel felvétel</t>
  </si>
  <si>
    <t xml:space="preserve">   Likviditású hitel felvét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</si>
</sst>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4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 CE"/>
      <family val="1"/>
    </font>
    <font>
      <sz val="10"/>
      <name val="Wingdings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7" fillId="1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6" borderId="7" applyNumberFormat="0" applyFont="0" applyAlignment="0" applyProtection="0"/>
    <xf numFmtId="0" fontId="35" fillId="15" borderId="0" applyNumberFormat="0" applyBorder="0" applyAlignment="0" applyProtection="0"/>
    <xf numFmtId="0" fontId="36" fillId="16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11" borderId="0" applyNumberFormat="0" applyBorder="0" applyAlignment="0" applyProtection="0"/>
    <xf numFmtId="0" fontId="41" fillId="16" borderId="1" applyNumberFormat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18" borderId="1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58" applyNumberFormat="1" applyFont="1" applyFill="1" applyBorder="1" applyAlignment="1" applyProtection="1">
      <alignment vertical="center"/>
      <protection/>
    </xf>
    <xf numFmtId="164" fontId="19" fillId="0" borderId="17" xfId="58" applyNumberFormat="1" applyFont="1" applyFill="1" applyBorder="1" applyAlignment="1" applyProtection="1">
      <alignment/>
      <protection/>
    </xf>
    <xf numFmtId="0" fontId="6" fillId="0" borderId="18" xfId="58" applyFont="1" applyFill="1" applyBorder="1" applyAlignment="1" applyProtection="1">
      <alignment horizontal="center" vertical="center" wrapText="1"/>
      <protection/>
    </xf>
    <xf numFmtId="0" fontId="6" fillId="0" borderId="19" xfId="58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164" fontId="1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175" fontId="6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indent="1"/>
    </xf>
    <xf numFmtId="175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left" vertical="center" wrapText="1" indent="1"/>
      <protection locked="0"/>
    </xf>
    <xf numFmtId="175" fontId="6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indent="5"/>
    </xf>
    <xf numFmtId="175" fontId="11" fillId="0" borderId="19" xfId="0" applyNumberFormat="1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vertical="center" wrapTex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49" fontId="13" fillId="0" borderId="4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12" fillId="0" borderId="41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vertical="center" wrapText="1"/>
      <protection/>
    </xf>
    <xf numFmtId="0" fontId="12" fillId="0" borderId="35" xfId="58" applyFont="1" applyFill="1" applyBorder="1" applyAlignment="1" applyProtection="1">
      <alignment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58" applyFont="1" applyFill="1" applyBorder="1" applyAlignment="1" applyProtection="1">
      <alignment horizontal="left" indent="6"/>
      <protection/>
    </xf>
    <xf numFmtId="0" fontId="13" fillId="0" borderId="10" xfId="58" applyFont="1" applyFill="1" applyBorder="1" applyAlignment="1" applyProtection="1">
      <alignment horizontal="left" vertical="center" wrapText="1" indent="6"/>
      <protection/>
    </xf>
    <xf numFmtId="0" fontId="13" fillId="0" borderId="29" xfId="58" applyFont="1" applyFill="1" applyBorder="1" applyAlignment="1" applyProtection="1">
      <alignment horizontal="left" vertical="center" wrapText="1" indent="6"/>
      <protection/>
    </xf>
    <xf numFmtId="0" fontId="13" fillId="0" borderId="18" xfId="58" applyFont="1" applyFill="1" applyBorder="1" applyAlignment="1" applyProtection="1">
      <alignment horizontal="left" vertical="center" wrapText="1" indent="6"/>
      <protection/>
    </xf>
    <xf numFmtId="164" fontId="12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29" xfId="0" applyFont="1" applyBorder="1" applyAlignment="1" applyProtection="1">
      <alignment horizontal="left" vertical="center" wrapText="1" indent="1"/>
      <protection/>
    </xf>
    <xf numFmtId="0" fontId="17" fillId="0" borderId="44" xfId="0" applyFont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23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29" xfId="0" applyFont="1" applyBorder="1" applyAlignment="1" applyProtection="1">
      <alignment horizontal="left" wrapText="1" indent="1"/>
      <protection/>
    </xf>
    <xf numFmtId="0" fontId="16" fillId="0" borderId="27" xfId="0" applyFont="1" applyBorder="1" applyAlignment="1" applyProtection="1">
      <alignment wrapTex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Alignment="1" applyProtection="1">
      <alignment horizontal="left" vertical="center" inden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left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32" xfId="0" applyNumberFormat="1" applyFont="1" applyFill="1" applyBorder="1" applyAlignment="1" applyProtection="1">
      <alignment horizontal="right" vertical="center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37" xfId="58" applyFont="1" applyFill="1" applyBorder="1" applyAlignment="1" applyProtection="1" quotePrefix="1">
      <alignment horizontal="left" vertical="center" wrapText="1" indent="1"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49" fontId="2" fillId="0" borderId="0" xfId="58" applyNumberFormat="1" applyFill="1" applyProtection="1">
      <alignment/>
      <protection/>
    </xf>
    <xf numFmtId="49" fontId="13" fillId="0" borderId="0" xfId="58" applyNumberFormat="1" applyFont="1" applyFill="1" applyProtection="1">
      <alignment/>
      <protection/>
    </xf>
    <xf numFmtId="49" fontId="0" fillId="0" borderId="0" xfId="58" applyNumberFormat="1" applyFont="1" applyFill="1" applyProtection="1">
      <alignment/>
      <protection/>
    </xf>
    <xf numFmtId="49" fontId="2" fillId="0" borderId="0" xfId="58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16" fillId="0" borderId="10" xfId="0" applyFont="1" applyBorder="1" applyAlignment="1" applyProtection="1" quotePrefix="1">
      <alignment horizontal="left" wrapText="1" indent="1"/>
      <protection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0" fontId="12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4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6" fillId="0" borderId="22" xfId="58" applyNumberFormat="1" applyFont="1" applyFill="1" applyBorder="1" applyAlignment="1" applyProtection="1">
      <alignment horizontal="center" vertical="center"/>
      <protection/>
    </xf>
    <xf numFmtId="164" fontId="6" fillId="0" borderId="32" xfId="58" applyNumberFormat="1" applyFont="1" applyFill="1" applyBorder="1" applyAlignment="1" applyProtection="1">
      <alignment horizontal="center" vertical="center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18" xfId="58" applyFont="1" applyFill="1" applyBorder="1" applyAlignment="1" applyProtection="1">
      <alignment horizontal="center" vertical="center" wrapText="1"/>
      <protection/>
    </xf>
    <xf numFmtId="0" fontId="6" fillId="0" borderId="31" xfId="58" applyFont="1" applyFill="1" applyBorder="1" applyAlignment="1" applyProtection="1">
      <alignment horizontal="center" vertical="center" wrapText="1"/>
      <protection/>
    </xf>
    <xf numFmtId="0" fontId="6" fillId="0" borderId="33" xfId="58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I146"/>
  <sheetViews>
    <sheetView tabSelected="1" zoomScale="130" zoomScaleNormal="130" zoomScaleSheetLayoutView="100" workbookViewId="0" topLeftCell="A1">
      <selection activeCell="B158" sqref="B158"/>
    </sheetView>
  </sheetViews>
  <sheetFormatPr defaultColWidth="9.00390625" defaultRowHeight="12.75"/>
  <cols>
    <col min="1" max="1" width="9.50390625" style="118" customWidth="1"/>
    <col min="2" max="2" width="60.875" style="118" customWidth="1"/>
    <col min="3" max="5" width="15.875" style="119" customWidth="1"/>
    <col min="6" max="6" width="9.375" style="129" hidden="1" customWidth="1"/>
    <col min="7" max="16384" width="9.375" style="129" customWidth="1"/>
  </cols>
  <sheetData>
    <row r="1" spans="1:5" ht="15.75" customHeight="1">
      <c r="A1" s="282" t="s">
        <v>3</v>
      </c>
      <c r="B1" s="282"/>
      <c r="C1" s="282"/>
      <c r="D1" s="282"/>
      <c r="E1" s="282"/>
    </row>
    <row r="2" spans="1:5" ht="15.75" customHeight="1" thickBot="1">
      <c r="A2" s="23" t="s">
        <v>87</v>
      </c>
      <c r="B2" s="23"/>
      <c r="C2" s="116"/>
      <c r="D2" s="116"/>
      <c r="E2" s="116" t="s">
        <v>122</v>
      </c>
    </row>
    <row r="3" spans="1:6" ht="15.75" customHeight="1">
      <c r="A3" s="287" t="s">
        <v>52</v>
      </c>
      <c r="B3" s="285" t="s">
        <v>5</v>
      </c>
      <c r="C3" s="283" t="e">
        <f>+CONCATENATE(LEFT(#REF!,4),". évi")</f>
        <v>#REF!</v>
      </c>
      <c r="D3" s="283"/>
      <c r="E3" s="284"/>
      <c r="F3" s="260"/>
    </row>
    <row r="4" spans="1:6" ht="37.5" customHeight="1" thickBot="1">
      <c r="A4" s="288"/>
      <c r="B4" s="286"/>
      <c r="C4" s="25" t="s">
        <v>142</v>
      </c>
      <c r="D4" s="25" t="s">
        <v>143</v>
      </c>
      <c r="E4" s="26" t="s">
        <v>144</v>
      </c>
      <c r="F4" s="260"/>
    </row>
    <row r="5" spans="1:6" s="130" customFormat="1" ht="12" customHeight="1" thickBot="1">
      <c r="A5" s="96" t="s">
        <v>265</v>
      </c>
      <c r="B5" s="97" t="s">
        <v>266</v>
      </c>
      <c r="C5" s="97" t="s">
        <v>267</v>
      </c>
      <c r="D5" s="97" t="s">
        <v>268</v>
      </c>
      <c r="E5" s="140" t="s">
        <v>269</v>
      </c>
      <c r="F5" s="261"/>
    </row>
    <row r="6" spans="1:6" s="131" customFormat="1" ht="12" customHeight="1" thickBot="1">
      <c r="A6" s="91" t="s">
        <v>6</v>
      </c>
      <c r="B6" s="92" t="s">
        <v>151</v>
      </c>
      <c r="C6" s="105">
        <f>SUM(C7:C12)</f>
        <v>53206</v>
      </c>
      <c r="D6" s="105">
        <f>SUM(D7:D12)</f>
        <v>54375</v>
      </c>
      <c r="E6" s="105">
        <f>SUM(E7:E12)</f>
        <v>54375</v>
      </c>
      <c r="F6" s="262" t="s">
        <v>378</v>
      </c>
    </row>
    <row r="7" spans="1:6" s="131" customFormat="1" ht="12" customHeight="1">
      <c r="A7" s="86" t="s">
        <v>64</v>
      </c>
      <c r="B7" s="132" t="s">
        <v>152</v>
      </c>
      <c r="C7" s="123">
        <v>16332</v>
      </c>
      <c r="D7" s="123">
        <v>16332</v>
      </c>
      <c r="E7" s="107">
        <v>16332</v>
      </c>
      <c r="F7" s="262" t="s">
        <v>379</v>
      </c>
    </row>
    <row r="8" spans="1:6" s="131" customFormat="1" ht="12" customHeight="1">
      <c r="A8" s="85" t="s">
        <v>65</v>
      </c>
      <c r="B8" s="133" t="s">
        <v>153</v>
      </c>
      <c r="C8" s="122">
        <v>27287</v>
      </c>
      <c r="D8" s="122">
        <v>25475</v>
      </c>
      <c r="E8" s="106">
        <v>25475</v>
      </c>
      <c r="F8" s="262" t="s">
        <v>380</v>
      </c>
    </row>
    <row r="9" spans="1:6" s="131" customFormat="1" ht="12" customHeight="1">
      <c r="A9" s="85" t="s">
        <v>66</v>
      </c>
      <c r="B9" s="133" t="s">
        <v>154</v>
      </c>
      <c r="C9" s="122">
        <v>8144</v>
      </c>
      <c r="D9" s="122">
        <v>9108</v>
      </c>
      <c r="E9" s="106">
        <v>9108</v>
      </c>
      <c r="F9" s="262" t="s">
        <v>381</v>
      </c>
    </row>
    <row r="10" spans="1:6" s="131" customFormat="1" ht="12" customHeight="1">
      <c r="A10" s="85" t="s">
        <v>67</v>
      </c>
      <c r="B10" s="133" t="s">
        <v>155</v>
      </c>
      <c r="C10" s="122">
        <v>1438</v>
      </c>
      <c r="D10" s="122">
        <v>1438</v>
      </c>
      <c r="E10" s="106">
        <v>1438</v>
      </c>
      <c r="F10" s="262" t="s">
        <v>382</v>
      </c>
    </row>
    <row r="11" spans="1:6" s="131" customFormat="1" ht="12" customHeight="1">
      <c r="A11" s="85" t="s">
        <v>84</v>
      </c>
      <c r="B11" s="133" t="s">
        <v>156</v>
      </c>
      <c r="C11" s="122">
        <v>5</v>
      </c>
      <c r="D11" s="122">
        <v>115</v>
      </c>
      <c r="E11" s="106">
        <v>115</v>
      </c>
      <c r="F11" s="262" t="s">
        <v>383</v>
      </c>
    </row>
    <row r="12" spans="1:6" s="131" customFormat="1" ht="12" customHeight="1" thickBot="1">
      <c r="A12" s="87" t="s">
        <v>68</v>
      </c>
      <c r="B12" s="134" t="s">
        <v>157</v>
      </c>
      <c r="C12" s="124">
        <v>0</v>
      </c>
      <c r="D12" s="124">
        <v>1907</v>
      </c>
      <c r="E12" s="108">
        <v>1907</v>
      </c>
      <c r="F12" s="262" t="s">
        <v>384</v>
      </c>
    </row>
    <row r="13" spans="1:6" s="131" customFormat="1" ht="12" customHeight="1" thickBot="1">
      <c r="A13" s="91" t="s">
        <v>7</v>
      </c>
      <c r="B13" s="112" t="s">
        <v>158</v>
      </c>
      <c r="C13" s="105">
        <f>SUM(C14:C19)</f>
        <v>0</v>
      </c>
      <c r="D13" s="105">
        <f>SUM(D14:D19)</f>
        <v>0</v>
      </c>
      <c r="E13" s="105">
        <f>SUM(E14:E19)</f>
        <v>5843</v>
      </c>
      <c r="F13" s="262" t="s">
        <v>385</v>
      </c>
    </row>
    <row r="14" spans="1:6" s="131" customFormat="1" ht="12" customHeight="1">
      <c r="A14" s="86" t="s">
        <v>70</v>
      </c>
      <c r="B14" s="132" t="s">
        <v>159</v>
      </c>
      <c r="C14" s="123">
        <v>0</v>
      </c>
      <c r="D14" s="123">
        <v>0</v>
      </c>
      <c r="E14" s="107">
        <v>0</v>
      </c>
      <c r="F14" s="262" t="s">
        <v>386</v>
      </c>
    </row>
    <row r="15" spans="1:6" s="131" customFormat="1" ht="12" customHeight="1">
      <c r="A15" s="85" t="s">
        <v>71</v>
      </c>
      <c r="B15" s="133" t="s">
        <v>160</v>
      </c>
      <c r="C15" s="122">
        <v>0</v>
      </c>
      <c r="D15" s="122">
        <v>0</v>
      </c>
      <c r="E15" s="106">
        <v>0</v>
      </c>
      <c r="F15" s="262" t="s">
        <v>387</v>
      </c>
    </row>
    <row r="16" spans="1:6" s="131" customFormat="1" ht="12" customHeight="1">
      <c r="A16" s="85" t="s">
        <v>72</v>
      </c>
      <c r="B16" s="133" t="s">
        <v>161</v>
      </c>
      <c r="C16" s="122">
        <v>0</v>
      </c>
      <c r="D16" s="122">
        <v>0</v>
      </c>
      <c r="E16" s="106">
        <v>0</v>
      </c>
      <c r="F16" s="262" t="s">
        <v>388</v>
      </c>
    </row>
    <row r="17" spans="1:6" s="131" customFormat="1" ht="12" customHeight="1">
      <c r="A17" s="85" t="s">
        <v>73</v>
      </c>
      <c r="B17" s="133" t="s">
        <v>162</v>
      </c>
      <c r="C17" s="122">
        <v>0</v>
      </c>
      <c r="D17" s="122">
        <v>0</v>
      </c>
      <c r="E17" s="106">
        <v>0</v>
      </c>
      <c r="F17" s="262" t="s">
        <v>389</v>
      </c>
    </row>
    <row r="18" spans="1:6" s="131" customFormat="1" ht="12" customHeight="1">
      <c r="A18" s="85" t="s">
        <v>74</v>
      </c>
      <c r="B18" s="133" t="s">
        <v>163</v>
      </c>
      <c r="C18" s="122">
        <v>0</v>
      </c>
      <c r="D18" s="122">
        <v>0</v>
      </c>
      <c r="E18" s="106">
        <v>5843</v>
      </c>
      <c r="F18" s="262" t="s">
        <v>390</v>
      </c>
    </row>
    <row r="19" spans="1:6" s="131" customFormat="1" ht="12" customHeight="1" thickBot="1">
      <c r="A19" s="87" t="s">
        <v>80</v>
      </c>
      <c r="B19" s="134" t="s">
        <v>164</v>
      </c>
      <c r="C19" s="124">
        <v>0</v>
      </c>
      <c r="D19" s="124">
        <v>0</v>
      </c>
      <c r="E19" s="108">
        <v>0</v>
      </c>
      <c r="F19" s="262" t="s">
        <v>391</v>
      </c>
    </row>
    <row r="20" spans="1:6" s="131" customFormat="1" ht="12" customHeight="1" thickBot="1">
      <c r="A20" s="91" t="s">
        <v>8</v>
      </c>
      <c r="B20" s="92" t="s">
        <v>165</v>
      </c>
      <c r="C20" s="105">
        <f>SUM(C21:C26)</f>
        <v>0</v>
      </c>
      <c r="D20" s="105">
        <f>SUM(D21:D26)</f>
        <v>409055</v>
      </c>
      <c r="E20" s="105">
        <f>SUM(E21:E26)</f>
        <v>362144</v>
      </c>
      <c r="F20" s="262" t="s">
        <v>392</v>
      </c>
    </row>
    <row r="21" spans="1:6" s="131" customFormat="1" ht="12" customHeight="1">
      <c r="A21" s="86" t="s">
        <v>53</v>
      </c>
      <c r="B21" s="132" t="s">
        <v>166</v>
      </c>
      <c r="C21" s="123">
        <v>0</v>
      </c>
      <c r="D21" s="123">
        <v>694</v>
      </c>
      <c r="E21" s="107">
        <v>694</v>
      </c>
      <c r="F21" s="262" t="s">
        <v>393</v>
      </c>
    </row>
    <row r="22" spans="1:6" s="131" customFormat="1" ht="12" customHeight="1">
      <c r="A22" s="85" t="s">
        <v>54</v>
      </c>
      <c r="B22" s="133" t="s">
        <v>167</v>
      </c>
      <c r="C22" s="122">
        <v>0</v>
      </c>
      <c r="D22" s="122">
        <v>0</v>
      </c>
      <c r="E22" s="106">
        <v>0</v>
      </c>
      <c r="F22" s="262" t="s">
        <v>394</v>
      </c>
    </row>
    <row r="23" spans="1:6" s="131" customFormat="1" ht="12" customHeight="1">
      <c r="A23" s="85" t="s">
        <v>55</v>
      </c>
      <c r="B23" s="133" t="s">
        <v>168</v>
      </c>
      <c r="C23" s="122">
        <v>0</v>
      </c>
      <c r="D23" s="122">
        <v>0</v>
      </c>
      <c r="E23" s="106">
        <v>0</v>
      </c>
      <c r="F23" s="262" t="s">
        <v>395</v>
      </c>
    </row>
    <row r="24" spans="1:6" s="131" customFormat="1" ht="12" customHeight="1">
      <c r="A24" s="85" t="s">
        <v>56</v>
      </c>
      <c r="B24" s="133" t="s">
        <v>169</v>
      </c>
      <c r="C24" s="122">
        <v>0</v>
      </c>
      <c r="D24" s="122">
        <v>0</v>
      </c>
      <c r="E24" s="106">
        <v>0</v>
      </c>
      <c r="F24" s="262" t="s">
        <v>396</v>
      </c>
    </row>
    <row r="25" spans="1:6" s="131" customFormat="1" ht="12" customHeight="1">
      <c r="A25" s="85" t="s">
        <v>93</v>
      </c>
      <c r="B25" s="133" t="s">
        <v>170</v>
      </c>
      <c r="C25" s="122"/>
      <c r="D25" s="122">
        <v>408361</v>
      </c>
      <c r="E25" s="106">
        <v>361450</v>
      </c>
      <c r="F25" s="262" t="s">
        <v>397</v>
      </c>
    </row>
    <row r="26" spans="1:6" s="131" customFormat="1" ht="12" customHeight="1" thickBot="1">
      <c r="A26" s="87" t="s">
        <v>94</v>
      </c>
      <c r="B26" s="114" t="s">
        <v>171</v>
      </c>
      <c r="C26" s="124">
        <v>0</v>
      </c>
      <c r="D26" s="124">
        <v>0</v>
      </c>
      <c r="E26" s="108">
        <v>0</v>
      </c>
      <c r="F26" s="262" t="s">
        <v>398</v>
      </c>
    </row>
    <row r="27" spans="1:6" s="131" customFormat="1" ht="12" customHeight="1" thickBot="1">
      <c r="A27" s="91" t="s">
        <v>95</v>
      </c>
      <c r="B27" s="92" t="s">
        <v>172</v>
      </c>
      <c r="C27" s="127">
        <f>SUM(C28,C31:C33)</f>
        <v>19640</v>
      </c>
      <c r="D27" s="127">
        <f>SUM(D28,D31:D33)</f>
        <v>19640</v>
      </c>
      <c r="E27" s="127">
        <f>SUM(E28,E31:E33)</f>
        <v>26372</v>
      </c>
      <c r="F27" s="262" t="s">
        <v>399</v>
      </c>
    </row>
    <row r="28" spans="1:6" s="131" customFormat="1" ht="12" customHeight="1">
      <c r="A28" s="86" t="s">
        <v>173</v>
      </c>
      <c r="B28" s="132" t="s">
        <v>174</v>
      </c>
      <c r="C28" s="139">
        <f>SUM(C29:C30)</f>
        <v>16800</v>
      </c>
      <c r="D28" s="139">
        <f>SUM(D29:D30)</f>
        <v>16800</v>
      </c>
      <c r="E28" s="139">
        <f>SUM(E29:E30)</f>
        <v>22835</v>
      </c>
      <c r="F28" s="262" t="s">
        <v>400</v>
      </c>
    </row>
    <row r="29" spans="1:6" s="131" customFormat="1" ht="12" customHeight="1">
      <c r="A29" s="85" t="s">
        <v>175</v>
      </c>
      <c r="B29" s="133" t="s">
        <v>176</v>
      </c>
      <c r="C29" s="122">
        <v>2800</v>
      </c>
      <c r="D29" s="122">
        <v>2800</v>
      </c>
      <c r="E29" s="106">
        <v>3180</v>
      </c>
      <c r="F29" s="262" t="s">
        <v>401</v>
      </c>
    </row>
    <row r="30" spans="1:6" s="131" customFormat="1" ht="12" customHeight="1">
      <c r="A30" s="85" t="s">
        <v>177</v>
      </c>
      <c r="B30" s="273" t="s">
        <v>458</v>
      </c>
      <c r="C30" s="122">
        <v>14000</v>
      </c>
      <c r="D30" s="122">
        <v>14000</v>
      </c>
      <c r="E30" s="106">
        <v>19655</v>
      </c>
      <c r="F30" s="262" t="s">
        <v>402</v>
      </c>
    </row>
    <row r="31" spans="1:6" s="131" customFormat="1" ht="12" customHeight="1">
      <c r="A31" s="85" t="s">
        <v>178</v>
      </c>
      <c r="B31" s="133" t="s">
        <v>179</v>
      </c>
      <c r="C31" s="122">
        <v>2500</v>
      </c>
      <c r="D31" s="122">
        <v>2500</v>
      </c>
      <c r="E31" s="106">
        <v>2872</v>
      </c>
      <c r="F31" s="262" t="s">
        <v>403</v>
      </c>
    </row>
    <row r="32" spans="1:6" s="131" customFormat="1" ht="12" customHeight="1">
      <c r="A32" s="85" t="s">
        <v>180</v>
      </c>
      <c r="B32" s="133" t="s">
        <v>181</v>
      </c>
      <c r="C32" s="122">
        <v>200</v>
      </c>
      <c r="D32" s="122">
        <v>200</v>
      </c>
      <c r="E32" s="106">
        <v>496</v>
      </c>
      <c r="F32" s="262" t="s">
        <v>404</v>
      </c>
    </row>
    <row r="33" spans="1:6" s="131" customFormat="1" ht="12" customHeight="1" thickBot="1">
      <c r="A33" s="87" t="s">
        <v>182</v>
      </c>
      <c r="B33" s="114" t="s">
        <v>183</v>
      </c>
      <c r="C33" s="124">
        <v>140</v>
      </c>
      <c r="D33" s="124">
        <v>140</v>
      </c>
      <c r="E33" s="108">
        <v>169</v>
      </c>
      <c r="F33" s="262" t="s">
        <v>405</v>
      </c>
    </row>
    <row r="34" spans="1:6" s="131" customFormat="1" ht="12" customHeight="1" thickBot="1">
      <c r="A34" s="91" t="s">
        <v>10</v>
      </c>
      <c r="B34" s="92" t="s">
        <v>184</v>
      </c>
      <c r="C34" s="121">
        <f>SUM(C35:C44)</f>
        <v>24411</v>
      </c>
      <c r="D34" s="121">
        <f>SUM(D35:D44)</f>
        <v>24411</v>
      </c>
      <c r="E34" s="121">
        <f>SUM(E35:E44)</f>
        <v>8869</v>
      </c>
      <c r="F34" s="262" t="s">
        <v>406</v>
      </c>
    </row>
    <row r="35" spans="1:6" s="131" customFormat="1" ht="12" customHeight="1">
      <c r="A35" s="86" t="s">
        <v>57</v>
      </c>
      <c r="B35" s="132" t="s">
        <v>185</v>
      </c>
      <c r="C35" s="123">
        <v>0</v>
      </c>
      <c r="D35" s="123">
        <v>0</v>
      </c>
      <c r="E35" s="107">
        <v>0</v>
      </c>
      <c r="F35" s="262" t="s">
        <v>407</v>
      </c>
    </row>
    <row r="36" spans="1:6" s="131" customFormat="1" ht="12" customHeight="1">
      <c r="A36" s="85" t="s">
        <v>58</v>
      </c>
      <c r="B36" s="133" t="s">
        <v>186</v>
      </c>
      <c r="C36" s="122">
        <v>1310</v>
      </c>
      <c r="D36" s="122">
        <v>1310</v>
      </c>
      <c r="E36" s="106">
        <v>1433</v>
      </c>
      <c r="F36" s="262" t="s">
        <v>408</v>
      </c>
    </row>
    <row r="37" spans="1:6" s="131" customFormat="1" ht="12" customHeight="1">
      <c r="A37" s="85" t="s">
        <v>59</v>
      </c>
      <c r="B37" s="133" t="s">
        <v>187</v>
      </c>
      <c r="C37" s="122"/>
      <c r="D37" s="122"/>
      <c r="E37" s="106">
        <v>0</v>
      </c>
      <c r="F37" s="262" t="s">
        <v>409</v>
      </c>
    </row>
    <row r="38" spans="1:6" s="131" customFormat="1" ht="12" customHeight="1">
      <c r="A38" s="85" t="s">
        <v>97</v>
      </c>
      <c r="B38" s="133" t="s">
        <v>188</v>
      </c>
      <c r="C38" s="122">
        <v>0</v>
      </c>
      <c r="D38" s="122">
        <v>0</v>
      </c>
      <c r="E38" s="106">
        <v>0</v>
      </c>
      <c r="F38" s="262" t="s">
        <v>410</v>
      </c>
    </row>
    <row r="39" spans="1:6" s="131" customFormat="1" ht="12" customHeight="1">
      <c r="A39" s="85" t="s">
        <v>98</v>
      </c>
      <c r="B39" s="133" t="s">
        <v>189</v>
      </c>
      <c r="C39" s="122">
        <v>6055</v>
      </c>
      <c r="D39" s="122">
        <v>6055</v>
      </c>
      <c r="E39" s="106">
        <v>5484</v>
      </c>
      <c r="F39" s="262" t="s">
        <v>411</v>
      </c>
    </row>
    <row r="40" spans="1:6" s="131" customFormat="1" ht="12" customHeight="1">
      <c r="A40" s="85" t="s">
        <v>99</v>
      </c>
      <c r="B40" s="133" t="s">
        <v>190</v>
      </c>
      <c r="C40" s="122">
        <v>1715</v>
      </c>
      <c r="D40" s="122">
        <v>1715</v>
      </c>
      <c r="E40" s="106">
        <v>1570</v>
      </c>
      <c r="F40" s="262" t="s">
        <v>412</v>
      </c>
    </row>
    <row r="41" spans="1:6" s="131" customFormat="1" ht="12" customHeight="1">
      <c r="A41" s="85" t="s">
        <v>100</v>
      </c>
      <c r="B41" s="133" t="s">
        <v>191</v>
      </c>
      <c r="C41" s="122">
        <v>0</v>
      </c>
      <c r="D41" s="122">
        <v>0</v>
      </c>
      <c r="E41" s="106">
        <v>0</v>
      </c>
      <c r="F41" s="262" t="s">
        <v>413</v>
      </c>
    </row>
    <row r="42" spans="1:6" s="131" customFormat="1" ht="12" customHeight="1">
      <c r="A42" s="85" t="s">
        <v>101</v>
      </c>
      <c r="B42" s="133" t="s">
        <v>192</v>
      </c>
      <c r="C42" s="122">
        <v>50</v>
      </c>
      <c r="D42" s="122">
        <v>50</v>
      </c>
      <c r="E42" s="106">
        <v>310</v>
      </c>
      <c r="F42" s="262" t="s">
        <v>414</v>
      </c>
    </row>
    <row r="43" spans="1:6" s="131" customFormat="1" ht="12" customHeight="1">
      <c r="A43" s="85" t="s">
        <v>193</v>
      </c>
      <c r="B43" s="133" t="s">
        <v>194</v>
      </c>
      <c r="C43" s="125">
        <v>0</v>
      </c>
      <c r="D43" s="125">
        <v>0</v>
      </c>
      <c r="E43" s="109">
        <v>0</v>
      </c>
      <c r="F43" s="262" t="s">
        <v>415</v>
      </c>
    </row>
    <row r="44" spans="1:6" s="131" customFormat="1" ht="12" customHeight="1" thickBot="1">
      <c r="A44" s="87" t="s">
        <v>195</v>
      </c>
      <c r="B44" s="134" t="s">
        <v>196</v>
      </c>
      <c r="C44" s="126">
        <v>15281</v>
      </c>
      <c r="D44" s="126">
        <v>15281</v>
      </c>
      <c r="E44" s="110">
        <v>72</v>
      </c>
      <c r="F44" s="262" t="s">
        <v>416</v>
      </c>
    </row>
    <row r="45" spans="1:6" s="131" customFormat="1" ht="12" customHeight="1" thickBot="1">
      <c r="A45" s="91" t="s">
        <v>11</v>
      </c>
      <c r="B45" s="92" t="s">
        <v>197</v>
      </c>
      <c r="C45" s="121">
        <f>SUM(C46:C50)</f>
        <v>0</v>
      </c>
      <c r="D45" s="121">
        <f>SUM(D46:D50)</f>
        <v>0</v>
      </c>
      <c r="E45" s="121">
        <f>SUM(E46:E50)</f>
        <v>300</v>
      </c>
      <c r="F45" s="262" t="s">
        <v>417</v>
      </c>
    </row>
    <row r="46" spans="1:6" s="131" customFormat="1" ht="12" customHeight="1">
      <c r="A46" s="86" t="s">
        <v>60</v>
      </c>
      <c r="B46" s="132" t="s">
        <v>198</v>
      </c>
      <c r="C46" s="141">
        <v>0</v>
      </c>
      <c r="D46" s="141">
        <v>0</v>
      </c>
      <c r="E46" s="111">
        <v>0</v>
      </c>
      <c r="F46" s="262" t="s">
        <v>418</v>
      </c>
    </row>
    <row r="47" spans="1:6" s="131" customFormat="1" ht="12" customHeight="1">
      <c r="A47" s="85" t="s">
        <v>61</v>
      </c>
      <c r="B47" s="133" t="s">
        <v>199</v>
      </c>
      <c r="C47" s="125">
        <v>0</v>
      </c>
      <c r="D47" s="125">
        <v>0</v>
      </c>
      <c r="E47" s="109">
        <v>300</v>
      </c>
      <c r="F47" s="262" t="s">
        <v>419</v>
      </c>
    </row>
    <row r="48" spans="1:6" s="131" customFormat="1" ht="12" customHeight="1">
      <c r="A48" s="85" t="s">
        <v>200</v>
      </c>
      <c r="B48" s="133" t="s">
        <v>201</v>
      </c>
      <c r="C48" s="125">
        <v>0</v>
      </c>
      <c r="D48" s="125">
        <v>0</v>
      </c>
      <c r="E48" s="109">
        <v>0</v>
      </c>
      <c r="F48" s="262" t="s">
        <v>420</v>
      </c>
    </row>
    <row r="49" spans="1:6" s="131" customFormat="1" ht="12" customHeight="1">
      <c r="A49" s="85" t="s">
        <v>202</v>
      </c>
      <c r="B49" s="133" t="s">
        <v>203</v>
      </c>
      <c r="C49" s="125">
        <v>0</v>
      </c>
      <c r="D49" s="125">
        <v>0</v>
      </c>
      <c r="E49" s="109">
        <v>0</v>
      </c>
      <c r="F49" s="262" t="s">
        <v>421</v>
      </c>
    </row>
    <row r="50" spans="1:6" s="131" customFormat="1" ht="12" customHeight="1" thickBot="1">
      <c r="A50" s="87" t="s">
        <v>204</v>
      </c>
      <c r="B50" s="134" t="s">
        <v>205</v>
      </c>
      <c r="C50" s="126">
        <v>0</v>
      </c>
      <c r="D50" s="126">
        <v>0</v>
      </c>
      <c r="E50" s="110">
        <v>0</v>
      </c>
      <c r="F50" s="262" t="s">
        <v>422</v>
      </c>
    </row>
    <row r="51" spans="1:6" s="131" customFormat="1" ht="17.25" customHeight="1" thickBot="1">
      <c r="A51" s="91" t="s">
        <v>102</v>
      </c>
      <c r="B51" s="92" t="s">
        <v>206</v>
      </c>
      <c r="C51" s="121">
        <f>SUM(C52:C55)</f>
        <v>0</v>
      </c>
      <c r="D51" s="121">
        <f>SUM(D52:D55)</f>
        <v>0</v>
      </c>
      <c r="E51" s="121">
        <f>SUM(E52:E55)</f>
        <v>288</v>
      </c>
      <c r="F51" s="262" t="s">
        <v>423</v>
      </c>
    </row>
    <row r="52" spans="1:6" s="131" customFormat="1" ht="12" customHeight="1">
      <c r="A52" s="86" t="s">
        <v>62</v>
      </c>
      <c r="B52" s="132" t="s">
        <v>207</v>
      </c>
      <c r="C52" s="123">
        <v>0</v>
      </c>
      <c r="D52" s="123">
        <v>0</v>
      </c>
      <c r="E52" s="107">
        <v>0</v>
      </c>
      <c r="F52" s="262" t="s">
        <v>424</v>
      </c>
    </row>
    <row r="53" spans="1:6" s="131" customFormat="1" ht="12" customHeight="1">
      <c r="A53" s="85" t="s">
        <v>63</v>
      </c>
      <c r="B53" s="133" t="s">
        <v>208</v>
      </c>
      <c r="C53" s="122">
        <v>0</v>
      </c>
      <c r="D53" s="122">
        <v>0</v>
      </c>
      <c r="E53" s="106">
        <v>0</v>
      </c>
      <c r="F53" s="262" t="s">
        <v>425</v>
      </c>
    </row>
    <row r="54" spans="1:6" s="131" customFormat="1" ht="12" customHeight="1">
      <c r="A54" s="85" t="s">
        <v>209</v>
      </c>
      <c r="B54" s="133" t="s">
        <v>210</v>
      </c>
      <c r="C54" s="122">
        <v>0</v>
      </c>
      <c r="D54" s="122">
        <v>0</v>
      </c>
      <c r="E54" s="106">
        <v>288</v>
      </c>
      <c r="F54" s="262" t="s">
        <v>426</v>
      </c>
    </row>
    <row r="55" spans="1:6" s="131" customFormat="1" ht="12" customHeight="1" thickBot="1">
      <c r="A55" s="87" t="s">
        <v>211</v>
      </c>
      <c r="B55" s="134" t="s">
        <v>212</v>
      </c>
      <c r="C55" s="124">
        <v>0</v>
      </c>
      <c r="D55" s="124">
        <v>0</v>
      </c>
      <c r="E55" s="108">
        <v>0</v>
      </c>
      <c r="F55" s="262" t="s">
        <v>427</v>
      </c>
    </row>
    <row r="56" spans="1:6" s="131" customFormat="1" ht="12" customHeight="1" thickBot="1">
      <c r="A56" s="91" t="s">
        <v>13</v>
      </c>
      <c r="B56" s="112" t="s">
        <v>213</v>
      </c>
      <c r="C56" s="121">
        <f>SUM(C57:C60)</f>
        <v>6074</v>
      </c>
      <c r="D56" s="121">
        <f>SUM(D57:D60)</f>
        <v>74</v>
      </c>
      <c r="E56" s="121">
        <f>SUM(E57:E60)</f>
        <v>0</v>
      </c>
      <c r="F56" s="262" t="s">
        <v>428</v>
      </c>
    </row>
    <row r="57" spans="1:6" s="131" customFormat="1" ht="12" customHeight="1">
      <c r="A57" s="86" t="s">
        <v>103</v>
      </c>
      <c r="B57" s="132" t="s">
        <v>214</v>
      </c>
      <c r="C57" s="125">
        <v>0</v>
      </c>
      <c r="D57" s="125">
        <v>0</v>
      </c>
      <c r="E57" s="109">
        <v>0</v>
      </c>
      <c r="F57" s="262" t="s">
        <v>429</v>
      </c>
    </row>
    <row r="58" spans="1:6" s="131" customFormat="1" ht="12" customHeight="1">
      <c r="A58" s="85" t="s">
        <v>104</v>
      </c>
      <c r="B58" s="133" t="s">
        <v>215</v>
      </c>
      <c r="C58" s="125">
        <v>74</v>
      </c>
      <c r="D58" s="125">
        <v>74</v>
      </c>
      <c r="E58" s="109">
        <v>0</v>
      </c>
      <c r="F58" s="262" t="s">
        <v>430</v>
      </c>
    </row>
    <row r="59" spans="1:6" s="131" customFormat="1" ht="12" customHeight="1">
      <c r="A59" s="85" t="s">
        <v>123</v>
      </c>
      <c r="B59" s="133" t="s">
        <v>216</v>
      </c>
      <c r="C59" s="125">
        <v>6000</v>
      </c>
      <c r="D59" s="125"/>
      <c r="E59" s="109"/>
      <c r="F59" s="262" t="s">
        <v>431</v>
      </c>
    </row>
    <row r="60" spans="1:6" s="131" customFormat="1" ht="12" customHeight="1" thickBot="1">
      <c r="A60" s="87" t="s">
        <v>217</v>
      </c>
      <c r="B60" s="134" t="s">
        <v>218</v>
      </c>
      <c r="C60" s="125">
        <v>0</v>
      </c>
      <c r="D60" s="125">
        <v>0</v>
      </c>
      <c r="E60" s="109">
        <v>0</v>
      </c>
      <c r="F60" s="262" t="s">
        <v>432</v>
      </c>
    </row>
    <row r="61" spans="1:6" s="131" customFormat="1" ht="12" customHeight="1" thickBot="1">
      <c r="A61" s="91" t="s">
        <v>14</v>
      </c>
      <c r="B61" s="92" t="s">
        <v>219</v>
      </c>
      <c r="C61" s="127">
        <f>SUM(C56,C51,C45,C34,C27,C20,C13,C6)</f>
        <v>103331</v>
      </c>
      <c r="D61" s="127">
        <f>SUM(D56,D51,D45,D34,D27,D20,D13,D6)</f>
        <v>507555</v>
      </c>
      <c r="E61" s="127">
        <f>SUM(E56,E51,E45,E34,E27,E20,E13,E6)</f>
        <v>458191</v>
      </c>
      <c r="F61" s="262" t="s">
        <v>433</v>
      </c>
    </row>
    <row r="62" spans="1:6" s="131" customFormat="1" ht="12" customHeight="1" thickBot="1">
      <c r="A62" s="142" t="s">
        <v>220</v>
      </c>
      <c r="B62" s="112" t="s">
        <v>221</v>
      </c>
      <c r="C62" s="121">
        <f>SUM(C63:C65)</f>
        <v>11101</v>
      </c>
      <c r="D62" s="121">
        <f>SUM(D63:D65)</f>
        <v>11101</v>
      </c>
      <c r="E62" s="121">
        <f>SUM(E63:E65)</f>
        <v>21868</v>
      </c>
      <c r="F62" s="262" t="s">
        <v>434</v>
      </c>
    </row>
    <row r="63" spans="1:6" s="131" customFormat="1" ht="12" customHeight="1">
      <c r="A63" s="86" t="s">
        <v>222</v>
      </c>
      <c r="B63" s="132" t="s">
        <v>223</v>
      </c>
      <c r="C63" s="125">
        <v>0</v>
      </c>
      <c r="D63" s="125">
        <v>0</v>
      </c>
      <c r="E63" s="109">
        <v>0</v>
      </c>
      <c r="F63" s="262" t="s">
        <v>435</v>
      </c>
    </row>
    <row r="64" spans="1:6" s="131" customFormat="1" ht="12" customHeight="1">
      <c r="A64" s="85" t="s">
        <v>224</v>
      </c>
      <c r="B64" s="133" t="s">
        <v>225</v>
      </c>
      <c r="C64" s="125">
        <v>0</v>
      </c>
      <c r="D64" s="125">
        <v>0</v>
      </c>
      <c r="E64" s="109">
        <v>21868</v>
      </c>
      <c r="F64" s="262" t="s">
        <v>436</v>
      </c>
    </row>
    <row r="65" spans="1:6" s="131" customFormat="1" ht="12" customHeight="1" thickBot="1">
      <c r="A65" s="87" t="s">
        <v>226</v>
      </c>
      <c r="B65" s="74" t="s">
        <v>270</v>
      </c>
      <c r="C65" s="125">
        <v>11101</v>
      </c>
      <c r="D65" s="125">
        <v>11101</v>
      </c>
      <c r="E65" s="109">
        <v>0</v>
      </c>
      <c r="F65" s="262" t="s">
        <v>437</v>
      </c>
    </row>
    <row r="66" spans="1:6" s="131" customFormat="1" ht="12" customHeight="1" thickBot="1">
      <c r="A66" s="142" t="s">
        <v>227</v>
      </c>
      <c r="B66" s="112" t="s">
        <v>228</v>
      </c>
      <c r="C66" s="121">
        <f>SUM(C67:C70)</f>
        <v>0</v>
      </c>
      <c r="D66" s="121">
        <f>SUM(D67:D70)</f>
        <v>0</v>
      </c>
      <c r="E66" s="121">
        <f>SUM(E67:E70)</f>
        <v>0</v>
      </c>
      <c r="F66" s="262" t="s">
        <v>438</v>
      </c>
    </row>
    <row r="67" spans="1:6" s="131" customFormat="1" ht="13.5" customHeight="1">
      <c r="A67" s="86" t="s">
        <v>85</v>
      </c>
      <c r="B67" s="132" t="s">
        <v>229</v>
      </c>
      <c r="C67" s="125">
        <v>0</v>
      </c>
      <c r="D67" s="125">
        <v>0</v>
      </c>
      <c r="E67" s="109">
        <v>0</v>
      </c>
      <c r="F67" s="262" t="s">
        <v>439</v>
      </c>
    </row>
    <row r="68" spans="1:6" s="131" customFormat="1" ht="12" customHeight="1">
      <c r="A68" s="85" t="s">
        <v>86</v>
      </c>
      <c r="B68" s="133" t="s">
        <v>230</v>
      </c>
      <c r="C68" s="125">
        <v>0</v>
      </c>
      <c r="D68" s="125">
        <v>0</v>
      </c>
      <c r="E68" s="109">
        <v>0</v>
      </c>
      <c r="F68" s="262" t="s">
        <v>440</v>
      </c>
    </row>
    <row r="69" spans="1:6" s="131" customFormat="1" ht="12" customHeight="1">
      <c r="A69" s="85" t="s">
        <v>231</v>
      </c>
      <c r="B69" s="133" t="s">
        <v>232</v>
      </c>
      <c r="C69" s="125">
        <v>0</v>
      </c>
      <c r="D69" s="125">
        <v>0</v>
      </c>
      <c r="E69" s="109">
        <v>0</v>
      </c>
      <c r="F69" s="262" t="s">
        <v>441</v>
      </c>
    </row>
    <row r="70" spans="1:6" s="131" customFormat="1" ht="12" customHeight="1" thickBot="1">
      <c r="A70" s="87" t="s">
        <v>233</v>
      </c>
      <c r="B70" s="134" t="s">
        <v>234</v>
      </c>
      <c r="C70" s="125">
        <v>0</v>
      </c>
      <c r="D70" s="125">
        <v>0</v>
      </c>
      <c r="E70" s="109">
        <v>0</v>
      </c>
      <c r="F70" s="262" t="s">
        <v>442</v>
      </c>
    </row>
    <row r="71" spans="1:6" s="131" customFormat="1" ht="12" customHeight="1" thickBot="1">
      <c r="A71" s="142" t="s">
        <v>235</v>
      </c>
      <c r="B71" s="112" t="s">
        <v>236</v>
      </c>
      <c r="C71" s="121">
        <f>SUM(C72:C73)</f>
        <v>23011</v>
      </c>
      <c r="D71" s="121">
        <f>SUM(D72:D73)</f>
        <v>23011</v>
      </c>
      <c r="E71" s="121">
        <f>SUM(E72:E73)</f>
        <v>23011</v>
      </c>
      <c r="F71" s="262" t="s">
        <v>443</v>
      </c>
    </row>
    <row r="72" spans="1:6" s="131" customFormat="1" ht="12" customHeight="1">
      <c r="A72" s="86" t="s">
        <v>237</v>
      </c>
      <c r="B72" s="132" t="s">
        <v>238</v>
      </c>
      <c r="C72" s="125">
        <v>23011</v>
      </c>
      <c r="D72" s="125">
        <v>23011</v>
      </c>
      <c r="E72" s="109">
        <v>23011</v>
      </c>
      <c r="F72" s="262" t="s">
        <v>444</v>
      </c>
    </row>
    <row r="73" spans="1:6" s="131" customFormat="1" ht="12" customHeight="1" thickBot="1">
      <c r="A73" s="87" t="s">
        <v>239</v>
      </c>
      <c r="B73" s="134" t="s">
        <v>240</v>
      </c>
      <c r="C73" s="125">
        <v>0</v>
      </c>
      <c r="D73" s="125">
        <v>0</v>
      </c>
      <c r="E73" s="109">
        <v>0</v>
      </c>
      <c r="F73" s="262" t="s">
        <v>445</v>
      </c>
    </row>
    <row r="74" spans="1:6" s="131" customFormat="1" ht="12" customHeight="1" thickBot="1">
      <c r="A74" s="142" t="s">
        <v>241</v>
      </c>
      <c r="B74" s="112" t="s">
        <v>242</v>
      </c>
      <c r="C74" s="121">
        <f>SUM(C75:C77)</f>
        <v>0</v>
      </c>
      <c r="D74" s="121">
        <f>SUM(D75:D77)</f>
        <v>0</v>
      </c>
      <c r="E74" s="121">
        <f>SUM(E75:E77)</f>
        <v>1740</v>
      </c>
      <c r="F74" s="262" t="s">
        <v>446</v>
      </c>
    </row>
    <row r="75" spans="1:6" s="131" customFormat="1" ht="12" customHeight="1">
      <c r="A75" s="86" t="s">
        <v>243</v>
      </c>
      <c r="B75" s="132" t="s">
        <v>244</v>
      </c>
      <c r="C75" s="125">
        <v>0</v>
      </c>
      <c r="D75" s="125">
        <v>0</v>
      </c>
      <c r="E75" s="109">
        <v>1740</v>
      </c>
      <c r="F75" s="262" t="s">
        <v>447</v>
      </c>
    </row>
    <row r="76" spans="1:6" s="131" customFormat="1" ht="12" customHeight="1">
      <c r="A76" s="85" t="s">
        <v>245</v>
      </c>
      <c r="B76" s="133" t="s">
        <v>246</v>
      </c>
      <c r="C76" s="125">
        <v>0</v>
      </c>
      <c r="D76" s="125">
        <v>0</v>
      </c>
      <c r="E76" s="109">
        <v>0</v>
      </c>
      <c r="F76" s="262" t="s">
        <v>448</v>
      </c>
    </row>
    <row r="77" spans="1:6" s="131" customFormat="1" ht="12" customHeight="1" thickBot="1">
      <c r="A77" s="87" t="s">
        <v>247</v>
      </c>
      <c r="B77" s="114" t="s">
        <v>248</v>
      </c>
      <c r="C77" s="125">
        <v>0</v>
      </c>
      <c r="D77" s="125">
        <v>0</v>
      </c>
      <c r="E77" s="109">
        <v>0</v>
      </c>
      <c r="F77" s="262" t="s">
        <v>449</v>
      </c>
    </row>
    <row r="78" spans="1:6" s="131" customFormat="1" ht="12" customHeight="1" thickBot="1">
      <c r="A78" s="142" t="s">
        <v>249</v>
      </c>
      <c r="B78" s="112" t="s">
        <v>250</v>
      </c>
      <c r="C78" s="121">
        <f>SUM(C79:C82)</f>
        <v>0</v>
      </c>
      <c r="D78" s="121">
        <f>SUM(D79:D82)</f>
        <v>0</v>
      </c>
      <c r="E78" s="121">
        <f>SUM(E79:E82)</f>
        <v>0</v>
      </c>
      <c r="F78" s="262" t="s">
        <v>450</v>
      </c>
    </row>
    <row r="79" spans="1:6" s="131" customFormat="1" ht="12" customHeight="1">
      <c r="A79" s="135" t="s">
        <v>251</v>
      </c>
      <c r="B79" s="132" t="s">
        <v>252</v>
      </c>
      <c r="C79" s="125">
        <v>0</v>
      </c>
      <c r="D79" s="125">
        <v>0</v>
      </c>
      <c r="E79" s="109">
        <v>0</v>
      </c>
      <c r="F79" s="262" t="s">
        <v>451</v>
      </c>
    </row>
    <row r="80" spans="1:6" s="131" customFormat="1" ht="12" customHeight="1">
      <c r="A80" s="136" t="s">
        <v>253</v>
      </c>
      <c r="B80" s="133" t="s">
        <v>254</v>
      </c>
      <c r="C80" s="125">
        <v>0</v>
      </c>
      <c r="D80" s="125">
        <v>0</v>
      </c>
      <c r="E80" s="109">
        <v>0</v>
      </c>
      <c r="F80" s="262" t="s">
        <v>452</v>
      </c>
    </row>
    <row r="81" spans="1:6" s="131" customFormat="1" ht="12" customHeight="1">
      <c r="A81" s="136" t="s">
        <v>255</v>
      </c>
      <c r="B81" s="133" t="s">
        <v>256</v>
      </c>
      <c r="C81" s="125">
        <v>0</v>
      </c>
      <c r="D81" s="125">
        <v>0</v>
      </c>
      <c r="E81" s="109">
        <v>0</v>
      </c>
      <c r="F81" s="262" t="s">
        <v>453</v>
      </c>
    </row>
    <row r="82" spans="1:6" s="131" customFormat="1" ht="12" customHeight="1" thickBot="1">
      <c r="A82" s="143" t="s">
        <v>257</v>
      </c>
      <c r="B82" s="114" t="s">
        <v>258</v>
      </c>
      <c r="C82" s="125">
        <v>0</v>
      </c>
      <c r="D82" s="125">
        <v>0</v>
      </c>
      <c r="E82" s="109">
        <v>0</v>
      </c>
      <c r="F82" s="262" t="s">
        <v>454</v>
      </c>
    </row>
    <row r="83" spans="1:6" s="131" customFormat="1" ht="12" customHeight="1" thickBot="1">
      <c r="A83" s="142" t="s">
        <v>259</v>
      </c>
      <c r="B83" s="112" t="s">
        <v>260</v>
      </c>
      <c r="C83" s="145">
        <v>0</v>
      </c>
      <c r="D83" s="145">
        <v>0</v>
      </c>
      <c r="E83" s="146">
        <v>0</v>
      </c>
      <c r="F83" s="262" t="s">
        <v>455</v>
      </c>
    </row>
    <row r="84" spans="1:6" s="131" customFormat="1" ht="12" customHeight="1" thickBot="1">
      <c r="A84" s="142" t="s">
        <v>261</v>
      </c>
      <c r="B84" s="72" t="s">
        <v>262</v>
      </c>
      <c r="C84" s="127">
        <f>SUM(C83,C78,C74,C71,C66,C62)</f>
        <v>34112</v>
      </c>
      <c r="D84" s="127">
        <f>SUM(D83,D78,D74,D71,D66,D62)</f>
        <v>34112</v>
      </c>
      <c r="E84" s="127">
        <f>SUM(E83,E78,E74,E71,E66,E62)</f>
        <v>46619</v>
      </c>
      <c r="F84" s="262" t="s">
        <v>456</v>
      </c>
    </row>
    <row r="85" spans="1:6" s="131" customFormat="1" ht="12" customHeight="1" thickBot="1">
      <c r="A85" s="144" t="s">
        <v>263</v>
      </c>
      <c r="B85" s="75" t="s">
        <v>264</v>
      </c>
      <c r="C85" s="127">
        <f>SUM(C84,C61)</f>
        <v>137443</v>
      </c>
      <c r="D85" s="127">
        <f>SUM(D84,D61)</f>
        <v>541667</v>
      </c>
      <c r="E85" s="127">
        <f>SUM(E84,E61)</f>
        <v>504810</v>
      </c>
      <c r="F85" s="262" t="s">
        <v>457</v>
      </c>
    </row>
    <row r="86" spans="1:6" s="131" customFormat="1" ht="12" customHeight="1">
      <c r="A86" s="70"/>
      <c r="B86" s="70"/>
      <c r="C86" s="71"/>
      <c r="D86" s="71"/>
      <c r="E86" s="71"/>
      <c r="F86" s="262"/>
    </row>
    <row r="87" spans="1:6" ht="16.5" customHeight="1">
      <c r="A87" s="282" t="s">
        <v>32</v>
      </c>
      <c r="B87" s="282"/>
      <c r="C87" s="282"/>
      <c r="D87" s="282"/>
      <c r="E87" s="282"/>
      <c r="F87" s="260"/>
    </row>
    <row r="88" spans="1:6" s="137" customFormat="1" ht="16.5" customHeight="1" thickBot="1">
      <c r="A88" s="24" t="s">
        <v>88</v>
      </c>
      <c r="B88" s="24"/>
      <c r="C88" s="100"/>
      <c r="D88" s="100"/>
      <c r="E88" s="100" t="s">
        <v>122</v>
      </c>
      <c r="F88" s="263"/>
    </row>
    <row r="89" spans="1:6" s="137" customFormat="1" ht="16.5" customHeight="1">
      <c r="A89" s="287" t="s">
        <v>52</v>
      </c>
      <c r="B89" s="285" t="s">
        <v>141</v>
      </c>
      <c r="C89" s="283" t="e">
        <f>+C3</f>
        <v>#REF!</v>
      </c>
      <c r="D89" s="283"/>
      <c r="E89" s="284"/>
      <c r="F89" s="263"/>
    </row>
    <row r="90" spans="1:6" ht="37.5" customHeight="1" thickBot="1">
      <c r="A90" s="288"/>
      <c r="B90" s="286"/>
      <c r="C90" s="25" t="s">
        <v>142</v>
      </c>
      <c r="D90" s="25" t="s">
        <v>143</v>
      </c>
      <c r="E90" s="26" t="s">
        <v>144</v>
      </c>
      <c r="F90" s="260"/>
    </row>
    <row r="91" spans="1:6" s="130" customFormat="1" ht="12" customHeight="1" thickBot="1">
      <c r="A91" s="96" t="s">
        <v>265</v>
      </c>
      <c r="B91" s="97" t="s">
        <v>266</v>
      </c>
      <c r="C91" s="97" t="s">
        <v>267</v>
      </c>
      <c r="D91" s="97" t="s">
        <v>268</v>
      </c>
      <c r="E91" s="98" t="s">
        <v>269</v>
      </c>
      <c r="F91" s="261"/>
    </row>
    <row r="92" spans="1:6" ht="12" customHeight="1" thickBot="1">
      <c r="A92" s="93" t="s">
        <v>6</v>
      </c>
      <c r="B92" s="95" t="s">
        <v>271</v>
      </c>
      <c r="C92" s="120">
        <f>SUM(C93:C97)</f>
        <v>47437</v>
      </c>
      <c r="D92" s="120">
        <f>SUM(D93:D97)</f>
        <v>150598</v>
      </c>
      <c r="E92" s="120">
        <f>SUM(E93:E97)</f>
        <v>137832</v>
      </c>
      <c r="F92" s="260" t="s">
        <v>378</v>
      </c>
    </row>
    <row r="93" spans="1:6" ht="12" customHeight="1">
      <c r="A93" s="88" t="s">
        <v>64</v>
      </c>
      <c r="B93" s="81" t="s">
        <v>33</v>
      </c>
      <c r="C93" s="29">
        <v>10882</v>
      </c>
      <c r="D93" s="29">
        <v>18085</v>
      </c>
      <c r="E93" s="77">
        <v>15810</v>
      </c>
      <c r="F93" s="260" t="s">
        <v>379</v>
      </c>
    </row>
    <row r="94" spans="1:6" ht="12" customHeight="1">
      <c r="A94" s="85" t="s">
        <v>65</v>
      </c>
      <c r="B94" s="79" t="s">
        <v>105</v>
      </c>
      <c r="C94" s="122">
        <v>3174</v>
      </c>
      <c r="D94" s="122">
        <v>3453</v>
      </c>
      <c r="E94" s="106">
        <v>3348</v>
      </c>
      <c r="F94" s="260" t="s">
        <v>380</v>
      </c>
    </row>
    <row r="95" spans="1:6" ht="12" customHeight="1">
      <c r="A95" s="85" t="s">
        <v>66</v>
      </c>
      <c r="B95" s="79" t="s">
        <v>83</v>
      </c>
      <c r="C95" s="124">
        <v>29033</v>
      </c>
      <c r="D95" s="124">
        <v>121375</v>
      </c>
      <c r="E95" s="108">
        <v>114548</v>
      </c>
      <c r="F95" s="260" t="s">
        <v>381</v>
      </c>
    </row>
    <row r="96" spans="1:6" ht="12" customHeight="1">
      <c r="A96" s="85" t="s">
        <v>67</v>
      </c>
      <c r="B96" s="82" t="s">
        <v>106</v>
      </c>
      <c r="C96" s="124">
        <v>2260</v>
      </c>
      <c r="D96" s="124">
        <v>2260</v>
      </c>
      <c r="E96" s="108">
        <v>1272</v>
      </c>
      <c r="F96" s="260" t="s">
        <v>382</v>
      </c>
    </row>
    <row r="97" spans="1:6" ht="12" customHeight="1">
      <c r="A97" s="85" t="s">
        <v>75</v>
      </c>
      <c r="B97" s="90" t="s">
        <v>107</v>
      </c>
      <c r="C97" s="124">
        <v>2088</v>
      </c>
      <c r="D97" s="124">
        <v>5425</v>
      </c>
      <c r="E97" s="108">
        <v>2854</v>
      </c>
      <c r="F97" s="260" t="s">
        <v>383</v>
      </c>
    </row>
    <row r="98" spans="1:6" ht="12" customHeight="1">
      <c r="A98" s="85" t="s">
        <v>68</v>
      </c>
      <c r="B98" s="79" t="s">
        <v>272</v>
      </c>
      <c r="C98" s="124">
        <v>0</v>
      </c>
      <c r="D98" s="124">
        <v>1140</v>
      </c>
      <c r="E98" s="108">
        <v>1140</v>
      </c>
      <c r="F98" s="260" t="s">
        <v>384</v>
      </c>
    </row>
    <row r="99" spans="1:6" ht="12" customHeight="1">
      <c r="A99" s="85" t="s">
        <v>69</v>
      </c>
      <c r="B99" s="101" t="s">
        <v>273</v>
      </c>
      <c r="C99" s="124">
        <v>0</v>
      </c>
      <c r="D99" s="124">
        <v>0</v>
      </c>
      <c r="E99" s="108">
        <v>0</v>
      </c>
      <c r="F99" s="260" t="s">
        <v>385</v>
      </c>
    </row>
    <row r="100" spans="1:6" ht="12" customHeight="1">
      <c r="A100" s="85" t="s">
        <v>76</v>
      </c>
      <c r="B100" s="102" t="s">
        <v>274</v>
      </c>
      <c r="C100" s="124">
        <v>0</v>
      </c>
      <c r="D100" s="124">
        <v>0</v>
      </c>
      <c r="E100" s="108">
        <v>0</v>
      </c>
      <c r="F100" s="260" t="s">
        <v>386</v>
      </c>
    </row>
    <row r="101" spans="1:6" ht="12" customHeight="1">
      <c r="A101" s="85" t="s">
        <v>77</v>
      </c>
      <c r="B101" s="102" t="s">
        <v>275</v>
      </c>
      <c r="C101" s="124">
        <v>0</v>
      </c>
      <c r="D101" s="124">
        <v>0</v>
      </c>
      <c r="E101" s="108">
        <v>0</v>
      </c>
      <c r="F101" s="260" t="s">
        <v>387</v>
      </c>
    </row>
    <row r="102" spans="1:6" ht="12" customHeight="1">
      <c r="A102" s="85" t="s">
        <v>78</v>
      </c>
      <c r="B102" s="101" t="s">
        <v>276</v>
      </c>
      <c r="C102" s="124">
        <v>1508</v>
      </c>
      <c r="D102" s="124">
        <v>2787</v>
      </c>
      <c r="E102" s="108">
        <v>1528</v>
      </c>
      <c r="F102" s="260" t="s">
        <v>388</v>
      </c>
    </row>
    <row r="103" spans="1:6" ht="12" customHeight="1">
      <c r="A103" s="85" t="s">
        <v>79</v>
      </c>
      <c r="B103" s="101" t="s">
        <v>277</v>
      </c>
      <c r="C103" s="124">
        <v>0</v>
      </c>
      <c r="D103" s="124">
        <v>0</v>
      </c>
      <c r="E103" s="108">
        <v>0</v>
      </c>
      <c r="F103" s="260" t="s">
        <v>389</v>
      </c>
    </row>
    <row r="104" spans="1:6" ht="12" customHeight="1">
      <c r="A104" s="85" t="s">
        <v>81</v>
      </c>
      <c r="B104" s="102" t="s">
        <v>278</v>
      </c>
      <c r="C104" s="124">
        <v>0</v>
      </c>
      <c r="D104" s="124">
        <v>0</v>
      </c>
      <c r="E104" s="108">
        <v>0</v>
      </c>
      <c r="F104" s="260" t="s">
        <v>390</v>
      </c>
    </row>
    <row r="105" spans="1:6" ht="12" customHeight="1">
      <c r="A105" s="84" t="s">
        <v>108</v>
      </c>
      <c r="B105" s="103" t="s">
        <v>279</v>
      </c>
      <c r="C105" s="124">
        <v>0</v>
      </c>
      <c r="D105" s="124">
        <v>0</v>
      </c>
      <c r="E105" s="108">
        <v>0</v>
      </c>
      <c r="F105" s="260" t="s">
        <v>391</v>
      </c>
    </row>
    <row r="106" spans="1:6" ht="12" customHeight="1">
      <c r="A106" s="85" t="s">
        <v>280</v>
      </c>
      <c r="B106" s="103" t="s">
        <v>281</v>
      </c>
      <c r="C106" s="124">
        <v>0</v>
      </c>
      <c r="D106" s="124">
        <v>0</v>
      </c>
      <c r="E106" s="108">
        <v>0</v>
      </c>
      <c r="F106" s="260" t="s">
        <v>392</v>
      </c>
    </row>
    <row r="107" spans="1:6" ht="12" customHeight="1" thickBot="1">
      <c r="A107" s="89" t="s">
        <v>282</v>
      </c>
      <c r="B107" s="104" t="s">
        <v>283</v>
      </c>
      <c r="C107" s="30">
        <v>280</v>
      </c>
      <c r="D107" s="30">
        <v>838</v>
      </c>
      <c r="E107" s="73">
        <v>186</v>
      </c>
      <c r="F107" s="260" t="s">
        <v>393</v>
      </c>
    </row>
    <row r="108" spans="1:6" ht="12" customHeight="1" thickBot="1">
      <c r="A108" s="91" t="s">
        <v>7</v>
      </c>
      <c r="B108" s="94" t="s">
        <v>284</v>
      </c>
      <c r="C108" s="121">
        <f>SUM(C109:C113)</f>
        <v>55837</v>
      </c>
      <c r="D108" s="121">
        <f>SUM(D109:D113)</f>
        <v>339891</v>
      </c>
      <c r="E108" s="121">
        <f>SUM(E109:E113)</f>
        <v>323585</v>
      </c>
      <c r="F108" s="260" t="s">
        <v>394</v>
      </c>
    </row>
    <row r="109" spans="1:6" ht="12" customHeight="1">
      <c r="A109" s="86" t="s">
        <v>70</v>
      </c>
      <c r="B109" s="79" t="s">
        <v>121</v>
      </c>
      <c r="C109" s="123">
        <v>34123</v>
      </c>
      <c r="D109" s="123">
        <v>329848</v>
      </c>
      <c r="E109" s="107">
        <v>316869</v>
      </c>
      <c r="F109" s="260" t="s">
        <v>395</v>
      </c>
    </row>
    <row r="110" spans="1:6" ht="12" customHeight="1">
      <c r="A110" s="86" t="s">
        <v>71</v>
      </c>
      <c r="B110" s="83" t="s">
        <v>285</v>
      </c>
      <c r="C110" s="123">
        <v>0</v>
      </c>
      <c r="D110" s="123">
        <v>0</v>
      </c>
      <c r="E110" s="107">
        <v>0</v>
      </c>
      <c r="F110" s="260" t="s">
        <v>396</v>
      </c>
    </row>
    <row r="111" spans="1:6" ht="15.75">
      <c r="A111" s="86" t="s">
        <v>72</v>
      </c>
      <c r="B111" s="83" t="s">
        <v>109</v>
      </c>
      <c r="C111" s="122">
        <v>3429</v>
      </c>
      <c r="D111" s="122">
        <v>8129</v>
      </c>
      <c r="E111" s="106">
        <v>6716</v>
      </c>
      <c r="F111" s="260" t="s">
        <v>397</v>
      </c>
    </row>
    <row r="112" spans="1:6" ht="12" customHeight="1">
      <c r="A112" s="86" t="s">
        <v>73</v>
      </c>
      <c r="B112" s="83" t="s">
        <v>286</v>
      </c>
      <c r="C112" s="122">
        <v>0</v>
      </c>
      <c r="D112" s="122">
        <v>0</v>
      </c>
      <c r="E112" s="106">
        <v>0</v>
      </c>
      <c r="F112" s="260" t="s">
        <v>398</v>
      </c>
    </row>
    <row r="113" spans="1:6" ht="12" customHeight="1">
      <c r="A113" s="86" t="s">
        <v>74</v>
      </c>
      <c r="B113" s="114" t="s">
        <v>124</v>
      </c>
      <c r="C113" s="122">
        <v>18285</v>
      </c>
      <c r="D113" s="122">
        <v>1914</v>
      </c>
      <c r="E113" s="106">
        <v>0</v>
      </c>
      <c r="F113" s="260" t="s">
        <v>399</v>
      </c>
    </row>
    <row r="114" spans="1:6" ht="21.75" customHeight="1">
      <c r="A114" s="86" t="s">
        <v>80</v>
      </c>
      <c r="B114" s="113" t="s">
        <v>287</v>
      </c>
      <c r="C114" s="122">
        <v>0</v>
      </c>
      <c r="D114" s="122">
        <v>0</v>
      </c>
      <c r="E114" s="106">
        <v>0</v>
      </c>
      <c r="F114" s="260" t="s">
        <v>400</v>
      </c>
    </row>
    <row r="115" spans="1:6" ht="24" customHeight="1">
      <c r="A115" s="86" t="s">
        <v>82</v>
      </c>
      <c r="B115" s="128" t="s">
        <v>288</v>
      </c>
      <c r="C115" s="122">
        <v>0</v>
      </c>
      <c r="D115" s="122">
        <v>0</v>
      </c>
      <c r="E115" s="106">
        <v>0</v>
      </c>
      <c r="F115" s="260" t="s">
        <v>401</v>
      </c>
    </row>
    <row r="116" spans="1:6" ht="12" customHeight="1">
      <c r="A116" s="86" t="s">
        <v>110</v>
      </c>
      <c r="B116" s="102" t="s">
        <v>275</v>
      </c>
      <c r="C116" s="122">
        <v>0</v>
      </c>
      <c r="D116" s="122">
        <v>0</v>
      </c>
      <c r="E116" s="106">
        <v>0</v>
      </c>
      <c r="F116" s="260" t="s">
        <v>402</v>
      </c>
    </row>
    <row r="117" spans="1:6" ht="12" customHeight="1">
      <c r="A117" s="86" t="s">
        <v>111</v>
      </c>
      <c r="B117" s="102" t="s">
        <v>289</v>
      </c>
      <c r="C117" s="122">
        <v>0</v>
      </c>
      <c r="D117" s="122">
        <v>0</v>
      </c>
      <c r="E117" s="106">
        <v>0</v>
      </c>
      <c r="F117" s="260" t="s">
        <v>403</v>
      </c>
    </row>
    <row r="118" spans="1:6" ht="12" customHeight="1">
      <c r="A118" s="86" t="s">
        <v>112</v>
      </c>
      <c r="B118" s="102" t="s">
        <v>290</v>
      </c>
      <c r="C118" s="122">
        <v>0</v>
      </c>
      <c r="D118" s="122">
        <v>0</v>
      </c>
      <c r="E118" s="106">
        <v>0</v>
      </c>
      <c r="F118" s="260" t="s">
        <v>404</v>
      </c>
    </row>
    <row r="119" spans="1:6" s="147" customFormat="1" ht="12" customHeight="1">
      <c r="A119" s="86" t="s">
        <v>291</v>
      </c>
      <c r="B119" s="102" t="s">
        <v>278</v>
      </c>
      <c r="C119" s="122">
        <v>0</v>
      </c>
      <c r="D119" s="122">
        <v>0</v>
      </c>
      <c r="E119" s="106">
        <v>0</v>
      </c>
      <c r="F119" s="260" t="s">
        <v>405</v>
      </c>
    </row>
    <row r="120" spans="1:6" ht="12" customHeight="1">
      <c r="A120" s="86" t="s">
        <v>292</v>
      </c>
      <c r="B120" s="102" t="s">
        <v>293</v>
      </c>
      <c r="C120" s="122">
        <v>0</v>
      </c>
      <c r="D120" s="122">
        <v>0</v>
      </c>
      <c r="E120" s="106">
        <v>0</v>
      </c>
      <c r="F120" s="260" t="s">
        <v>406</v>
      </c>
    </row>
    <row r="121" spans="1:6" ht="12" customHeight="1" thickBot="1">
      <c r="A121" s="84" t="s">
        <v>294</v>
      </c>
      <c r="B121" s="102" t="s">
        <v>295</v>
      </c>
      <c r="C121" s="124">
        <v>18285</v>
      </c>
      <c r="D121" s="124">
        <v>1914</v>
      </c>
      <c r="E121" s="108">
        <v>0</v>
      </c>
      <c r="F121" s="260" t="s">
        <v>407</v>
      </c>
    </row>
    <row r="122" spans="1:6" ht="12" customHeight="1" thickBot="1">
      <c r="A122" s="91" t="s">
        <v>8</v>
      </c>
      <c r="B122" s="99" t="s">
        <v>296</v>
      </c>
      <c r="C122" s="121">
        <f>SUM(C123:C124)</f>
        <v>0</v>
      </c>
      <c r="D122" s="121">
        <f>SUM(D123:D124)</f>
        <v>0</v>
      </c>
      <c r="E122" s="121">
        <f>SUM(E123:E124)</f>
        <v>0</v>
      </c>
      <c r="F122" s="260" t="s">
        <v>408</v>
      </c>
    </row>
    <row r="123" spans="1:6" ht="12" customHeight="1">
      <c r="A123" s="86" t="s">
        <v>53</v>
      </c>
      <c r="B123" s="80" t="s">
        <v>41</v>
      </c>
      <c r="C123" s="123"/>
      <c r="D123" s="123"/>
      <c r="E123" s="107">
        <v>0</v>
      </c>
      <c r="F123" s="260" t="s">
        <v>409</v>
      </c>
    </row>
    <row r="124" spans="1:6" ht="12" customHeight="1" thickBot="1">
      <c r="A124" s="87" t="s">
        <v>54</v>
      </c>
      <c r="B124" s="83" t="s">
        <v>42</v>
      </c>
      <c r="C124" s="124"/>
      <c r="D124" s="124"/>
      <c r="E124" s="108">
        <v>0</v>
      </c>
      <c r="F124" s="260" t="s">
        <v>410</v>
      </c>
    </row>
    <row r="125" spans="1:6" ht="12" customHeight="1" thickBot="1">
      <c r="A125" s="91" t="s">
        <v>9</v>
      </c>
      <c r="B125" s="99" t="s">
        <v>297</v>
      </c>
      <c r="C125" s="121">
        <f>SUM(C122,C108,C92)</f>
        <v>103274</v>
      </c>
      <c r="D125" s="121">
        <f>SUM(D122,D108,D92)</f>
        <v>490489</v>
      </c>
      <c r="E125" s="121">
        <f>SUM(E122,E108,E92)</f>
        <v>461417</v>
      </c>
      <c r="F125" s="260" t="s">
        <v>411</v>
      </c>
    </row>
    <row r="126" spans="1:6" ht="12" customHeight="1" thickBot="1">
      <c r="A126" s="91" t="s">
        <v>10</v>
      </c>
      <c r="B126" s="99" t="s">
        <v>298</v>
      </c>
      <c r="C126" s="121">
        <f>SUM(C127:C129)</f>
        <v>0</v>
      </c>
      <c r="D126" s="121">
        <f>SUM(D127:D129)</f>
        <v>21868</v>
      </c>
      <c r="E126" s="121">
        <f>SUM(E127:E129)</f>
        <v>21868</v>
      </c>
      <c r="F126" s="260" t="s">
        <v>412</v>
      </c>
    </row>
    <row r="127" spans="1:6" ht="12" customHeight="1">
      <c r="A127" s="86" t="s">
        <v>57</v>
      </c>
      <c r="B127" s="80" t="s">
        <v>299</v>
      </c>
      <c r="C127" s="122">
        <v>0</v>
      </c>
      <c r="D127" s="122">
        <v>0</v>
      </c>
      <c r="E127" s="106">
        <v>0</v>
      </c>
      <c r="F127" s="260" t="s">
        <v>413</v>
      </c>
    </row>
    <row r="128" spans="1:6" ht="12" customHeight="1">
      <c r="A128" s="86" t="s">
        <v>58</v>
      </c>
      <c r="B128" s="80" t="s">
        <v>300</v>
      </c>
      <c r="C128" s="122">
        <v>0</v>
      </c>
      <c r="D128" s="122">
        <v>21868</v>
      </c>
      <c r="E128" s="106">
        <v>21868</v>
      </c>
      <c r="F128" s="260" t="s">
        <v>414</v>
      </c>
    </row>
    <row r="129" spans="1:6" ht="12" customHeight="1" thickBot="1">
      <c r="A129" s="84" t="s">
        <v>59</v>
      </c>
      <c r="B129" s="78" t="s">
        <v>301</v>
      </c>
      <c r="C129" s="122">
        <v>0</v>
      </c>
      <c r="D129" s="122">
        <v>0</v>
      </c>
      <c r="E129" s="106">
        <v>0</v>
      </c>
      <c r="F129" s="260" t="s">
        <v>415</v>
      </c>
    </row>
    <row r="130" spans="1:6" ht="12" customHeight="1" thickBot="1">
      <c r="A130" s="91" t="s">
        <v>11</v>
      </c>
      <c r="B130" s="99" t="s">
        <v>302</v>
      </c>
      <c r="C130" s="121">
        <f>SUM(C131:C134)</f>
        <v>0</v>
      </c>
      <c r="D130" s="121">
        <f>SUM(D131:D134)</f>
        <v>0</v>
      </c>
      <c r="E130" s="121">
        <f>SUM(E131:E134)</f>
        <v>0</v>
      </c>
      <c r="F130" s="260" t="s">
        <v>416</v>
      </c>
    </row>
    <row r="131" spans="1:6" ht="12" customHeight="1">
      <c r="A131" s="86" t="s">
        <v>60</v>
      </c>
      <c r="B131" s="80" t="s">
        <v>303</v>
      </c>
      <c r="C131" s="122">
        <v>0</v>
      </c>
      <c r="D131" s="122">
        <v>0</v>
      </c>
      <c r="E131" s="106">
        <v>0</v>
      </c>
      <c r="F131" s="260" t="s">
        <v>417</v>
      </c>
    </row>
    <row r="132" spans="1:6" ht="12" customHeight="1">
      <c r="A132" s="86" t="s">
        <v>61</v>
      </c>
      <c r="B132" s="80" t="s">
        <v>304</v>
      </c>
      <c r="C132" s="122">
        <v>0</v>
      </c>
      <c r="D132" s="122">
        <v>0</v>
      </c>
      <c r="E132" s="106">
        <v>0</v>
      </c>
      <c r="F132" s="260" t="s">
        <v>418</v>
      </c>
    </row>
    <row r="133" spans="1:6" ht="12" customHeight="1">
      <c r="A133" s="86" t="s">
        <v>200</v>
      </c>
      <c r="B133" s="80" t="s">
        <v>305</v>
      </c>
      <c r="C133" s="122">
        <v>0</v>
      </c>
      <c r="D133" s="122">
        <v>0</v>
      </c>
      <c r="E133" s="106">
        <v>0</v>
      </c>
      <c r="F133" s="260" t="s">
        <v>419</v>
      </c>
    </row>
    <row r="134" spans="1:6" ht="12" customHeight="1" thickBot="1">
      <c r="A134" s="84" t="s">
        <v>202</v>
      </c>
      <c r="B134" s="78" t="s">
        <v>306</v>
      </c>
      <c r="C134" s="122">
        <v>0</v>
      </c>
      <c r="D134" s="122">
        <v>0</v>
      </c>
      <c r="E134" s="106">
        <v>0</v>
      </c>
      <c r="F134" s="260" t="s">
        <v>420</v>
      </c>
    </row>
    <row r="135" spans="1:6" ht="12" customHeight="1" thickBot="1">
      <c r="A135" s="91" t="s">
        <v>12</v>
      </c>
      <c r="B135" s="99" t="s">
        <v>307</v>
      </c>
      <c r="C135" s="127">
        <f>SUM(C136:C139)</f>
        <v>34169</v>
      </c>
      <c r="D135" s="127">
        <f>SUM(D136:D139)</f>
        <v>29310</v>
      </c>
      <c r="E135" s="127">
        <f>SUM(E136:E139)</f>
        <v>29310</v>
      </c>
      <c r="F135" s="260" t="s">
        <v>421</v>
      </c>
    </row>
    <row r="136" spans="1:6" ht="12" customHeight="1">
      <c r="A136" s="86" t="s">
        <v>62</v>
      </c>
      <c r="B136" s="80" t="s">
        <v>459</v>
      </c>
      <c r="C136" s="122">
        <v>34169</v>
      </c>
      <c r="D136" s="122">
        <v>29310</v>
      </c>
      <c r="E136" s="106">
        <v>29310</v>
      </c>
      <c r="F136" s="260" t="s">
        <v>422</v>
      </c>
    </row>
    <row r="137" spans="1:6" ht="12" customHeight="1">
      <c r="A137" s="86" t="s">
        <v>63</v>
      </c>
      <c r="B137" s="80" t="s">
        <v>308</v>
      </c>
      <c r="C137" s="122">
        <v>0</v>
      </c>
      <c r="D137" s="122">
        <v>0</v>
      </c>
      <c r="E137" s="106">
        <v>0</v>
      </c>
      <c r="F137" s="260" t="s">
        <v>423</v>
      </c>
    </row>
    <row r="138" spans="1:6" ht="12" customHeight="1">
      <c r="A138" s="86" t="s">
        <v>209</v>
      </c>
      <c r="B138" s="80" t="s">
        <v>309</v>
      </c>
      <c r="C138" s="122">
        <v>0</v>
      </c>
      <c r="D138" s="122">
        <v>0</v>
      </c>
      <c r="E138" s="106">
        <v>0</v>
      </c>
      <c r="F138" s="260" t="s">
        <v>424</v>
      </c>
    </row>
    <row r="139" spans="1:6" ht="12" customHeight="1" thickBot="1">
      <c r="A139" s="84" t="s">
        <v>211</v>
      </c>
      <c r="B139" s="78" t="s">
        <v>310</v>
      </c>
      <c r="C139" s="122">
        <v>0</v>
      </c>
      <c r="D139" s="122">
        <v>0</v>
      </c>
      <c r="E139" s="106">
        <v>0</v>
      </c>
      <c r="F139" s="260" t="s">
        <v>425</v>
      </c>
    </row>
    <row r="140" spans="1:9" ht="15" customHeight="1" thickBot="1">
      <c r="A140" s="91" t="s">
        <v>13</v>
      </c>
      <c r="B140" s="99" t="s">
        <v>311</v>
      </c>
      <c r="C140" s="31">
        <f>SUM(C141:C144)</f>
        <v>0</v>
      </c>
      <c r="D140" s="31">
        <f>SUM(D141:D144)</f>
        <v>0</v>
      </c>
      <c r="E140" s="31">
        <f>SUM(E141:E144)</f>
        <v>0</v>
      </c>
      <c r="F140" s="260" t="s">
        <v>426</v>
      </c>
      <c r="G140" s="138"/>
      <c r="H140" s="138"/>
      <c r="I140" s="138"/>
    </row>
    <row r="141" spans="1:6" s="131" customFormat="1" ht="12.75" customHeight="1">
      <c r="A141" s="86" t="s">
        <v>103</v>
      </c>
      <c r="B141" s="80" t="s">
        <v>312</v>
      </c>
      <c r="C141" s="122">
        <v>0</v>
      </c>
      <c r="D141" s="122">
        <v>0</v>
      </c>
      <c r="E141" s="106">
        <v>0</v>
      </c>
      <c r="F141" s="260" t="s">
        <v>427</v>
      </c>
    </row>
    <row r="142" spans="1:6" ht="12.75" customHeight="1">
      <c r="A142" s="86" t="s">
        <v>104</v>
      </c>
      <c r="B142" s="80" t="s">
        <v>313</v>
      </c>
      <c r="C142" s="122">
        <v>0</v>
      </c>
      <c r="D142" s="122">
        <v>0</v>
      </c>
      <c r="E142" s="106">
        <v>0</v>
      </c>
      <c r="F142" s="260" t="s">
        <v>428</v>
      </c>
    </row>
    <row r="143" spans="1:6" ht="12.75" customHeight="1">
      <c r="A143" s="86" t="s">
        <v>123</v>
      </c>
      <c r="B143" s="80" t="s">
        <v>314</v>
      </c>
      <c r="C143" s="122">
        <v>0</v>
      </c>
      <c r="D143" s="122">
        <v>0</v>
      </c>
      <c r="E143" s="106">
        <v>0</v>
      </c>
      <c r="F143" s="260" t="s">
        <v>429</v>
      </c>
    </row>
    <row r="144" spans="1:6" ht="12.75" customHeight="1" thickBot="1">
      <c r="A144" s="86" t="s">
        <v>217</v>
      </c>
      <c r="B144" s="80" t="s">
        <v>315</v>
      </c>
      <c r="C144" s="122">
        <v>0</v>
      </c>
      <c r="D144" s="122">
        <v>0</v>
      </c>
      <c r="E144" s="106">
        <v>0</v>
      </c>
      <c r="F144" s="260" t="s">
        <v>430</v>
      </c>
    </row>
    <row r="145" spans="1:6" ht="16.5" thickBot="1">
      <c r="A145" s="91" t="s">
        <v>14</v>
      </c>
      <c r="B145" s="99" t="s">
        <v>316</v>
      </c>
      <c r="C145" s="76">
        <f>SUM(C140,C135,C130,C126)</f>
        <v>34169</v>
      </c>
      <c r="D145" s="76">
        <f>SUM(D140,D135,D130,D126)</f>
        <v>51178</v>
      </c>
      <c r="E145" s="76">
        <f>SUM(E140,E135,E130,E126)</f>
        <v>51178</v>
      </c>
      <c r="F145" s="260" t="s">
        <v>431</v>
      </c>
    </row>
    <row r="146" spans="1:6" ht="16.5" thickBot="1">
      <c r="A146" s="115" t="s">
        <v>15</v>
      </c>
      <c r="B146" s="117" t="s">
        <v>317</v>
      </c>
      <c r="C146" s="76">
        <f>SUM(C145,C125)</f>
        <v>137443</v>
      </c>
      <c r="D146" s="76">
        <f>SUM(D145,D125)</f>
        <v>541667</v>
      </c>
      <c r="E146" s="76">
        <f>SUM(E145,E125)</f>
        <v>512595</v>
      </c>
      <c r="F146" s="260" t="s">
        <v>432</v>
      </c>
    </row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8">
    <mergeCell ref="A1:E1"/>
    <mergeCell ref="C3:E3"/>
    <mergeCell ref="B3:B4"/>
    <mergeCell ref="C89:E89"/>
    <mergeCell ref="B89:B90"/>
    <mergeCell ref="A89:A90"/>
    <mergeCell ref="A3:A4"/>
    <mergeCell ref="A87:E87"/>
  </mergeCells>
  <printOptions horizontalCentered="1"/>
  <pageMargins left="0.3937007874015748" right="0.3937007874015748" top="0.8661417322834646" bottom="0.6692913385826772" header="0.31496062992125984" footer="0.31496062992125984"/>
  <pageSetup horizontalDpi="600" verticalDpi="600" orientation="portrait" paperSize="9" scale="90" r:id="rId1"/>
  <headerFooter alignWithMargins="0">
    <oddHeader>&amp;C&amp;"Times New Roman CE,Félkövér"&amp;12
Ravazd Önkormányzat
2014. ÉVI ZÁRSZÁMADÁSÁNAK PÉNZÜGYI MÉRLEGE&amp;10
&amp;R&amp;"Times New Roman CE,Félkövér dőlt"&amp;11 1.sz. melléklet</oddHeader>
  </headerFooter>
  <rowBreaks count="1" manualBreakCount="1"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>
    <tabColor indexed="50"/>
  </sheetPr>
  <dimension ref="A1:K28"/>
  <sheetViews>
    <sheetView view="pageBreakPreview" zoomScaleSheetLayoutView="100" workbookViewId="0" topLeftCell="A3">
      <selection activeCell="B34" sqref="B34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1" width="9.375" style="264" hidden="1" customWidth="1"/>
    <col min="12" max="16384" width="9.375" style="7" customWidth="1"/>
  </cols>
  <sheetData>
    <row r="1" spans="2:10" ht="39.75" customHeight="1">
      <c r="B1" s="160" t="s">
        <v>91</v>
      </c>
      <c r="C1" s="161"/>
      <c r="D1" s="161"/>
      <c r="E1" s="161"/>
      <c r="F1" s="161"/>
      <c r="G1" s="161"/>
      <c r="H1" s="161"/>
      <c r="I1" s="161"/>
      <c r="J1" s="289"/>
    </row>
    <row r="2" spans="7:10" ht="14.25" thickBot="1">
      <c r="G2" s="20"/>
      <c r="H2" s="20"/>
      <c r="I2" s="20" t="s">
        <v>44</v>
      </c>
      <c r="J2" s="289"/>
    </row>
    <row r="3" spans="1:10" ht="18" customHeight="1" thickBot="1">
      <c r="A3" s="290" t="s">
        <v>52</v>
      </c>
      <c r="B3" s="186" t="s">
        <v>38</v>
      </c>
      <c r="C3" s="187"/>
      <c r="D3" s="187"/>
      <c r="E3" s="187"/>
      <c r="F3" s="186" t="s">
        <v>39</v>
      </c>
      <c r="G3" s="188"/>
      <c r="H3" s="188"/>
      <c r="I3" s="188"/>
      <c r="J3" s="289"/>
    </row>
    <row r="4" spans="1:11" s="162" customFormat="1" ht="35.25" customHeight="1" thickBot="1">
      <c r="A4" s="291"/>
      <c r="B4" s="16" t="s">
        <v>45</v>
      </c>
      <c r="C4" s="17" t="e">
        <f>+CONCATENATE(LEFT('ÖNK+ÓVODA'!C3,4),". évi eredeti előirányzat")</f>
        <v>#REF!</v>
      </c>
      <c r="D4" s="148" t="e">
        <f>+CONCATENATE(LEFT('ÖNK+ÓVODA'!C3,4),". évi módosított előirányzat")</f>
        <v>#REF!</v>
      </c>
      <c r="E4" s="17" t="e">
        <f>+CONCATENATE(LEFT('ÖNK+ÓVODA'!C3,4),". évi teljesítés")</f>
        <v>#REF!</v>
      </c>
      <c r="F4" s="16" t="s">
        <v>45</v>
      </c>
      <c r="G4" s="17" t="e">
        <f>+C4</f>
        <v>#REF!</v>
      </c>
      <c r="H4" s="148" t="e">
        <f>+D4</f>
        <v>#REF!</v>
      </c>
      <c r="I4" s="178" t="e">
        <f>+E4</f>
        <v>#REF!</v>
      </c>
      <c r="J4" s="289"/>
      <c r="K4" s="265"/>
    </row>
    <row r="5" spans="1:11" s="163" customFormat="1" ht="12" customHeight="1" thickBot="1">
      <c r="A5" s="189" t="s">
        <v>265</v>
      </c>
      <c r="B5" s="190" t="s">
        <v>266</v>
      </c>
      <c r="C5" s="191" t="s">
        <v>267</v>
      </c>
      <c r="D5" s="191" t="s">
        <v>268</v>
      </c>
      <c r="E5" s="191" t="s">
        <v>269</v>
      </c>
      <c r="F5" s="190" t="s">
        <v>341</v>
      </c>
      <c r="G5" s="191" t="s">
        <v>342</v>
      </c>
      <c r="H5" s="191" t="s">
        <v>343</v>
      </c>
      <c r="I5" s="192" t="s">
        <v>344</v>
      </c>
      <c r="J5" s="289"/>
      <c r="K5" s="266"/>
    </row>
    <row r="6" spans="1:11" ht="15" customHeight="1">
      <c r="A6" s="164" t="s">
        <v>6</v>
      </c>
      <c r="B6" s="165" t="s">
        <v>318</v>
      </c>
      <c r="C6" s="151">
        <v>53206</v>
      </c>
      <c r="D6" s="151">
        <v>54375</v>
      </c>
      <c r="E6" s="151">
        <v>54375</v>
      </c>
      <c r="F6" s="165" t="s">
        <v>46</v>
      </c>
      <c r="G6" s="151">
        <v>10882</v>
      </c>
      <c r="H6" s="151">
        <v>18085</v>
      </c>
      <c r="I6" s="157">
        <v>15810</v>
      </c>
      <c r="J6" s="289"/>
      <c r="K6" s="264" t="s">
        <v>378</v>
      </c>
    </row>
    <row r="7" spans="1:11" ht="15" customHeight="1">
      <c r="A7" s="166" t="s">
        <v>7</v>
      </c>
      <c r="B7" s="167" t="s">
        <v>319</v>
      </c>
      <c r="C7" s="152">
        <v>0</v>
      </c>
      <c r="D7" s="152">
        <v>0</v>
      </c>
      <c r="E7" s="152">
        <v>5843</v>
      </c>
      <c r="F7" s="167" t="s">
        <v>105</v>
      </c>
      <c r="G7" s="152">
        <v>3174</v>
      </c>
      <c r="H7" s="152">
        <v>3453</v>
      </c>
      <c r="I7" s="158">
        <v>3348</v>
      </c>
      <c r="J7" s="289"/>
      <c r="K7" s="264" t="s">
        <v>379</v>
      </c>
    </row>
    <row r="8" spans="1:11" ht="15" customHeight="1">
      <c r="A8" s="166" t="s">
        <v>8</v>
      </c>
      <c r="B8" s="167" t="s">
        <v>320</v>
      </c>
      <c r="C8" s="152">
        <v>0</v>
      </c>
      <c r="D8" s="152">
        <v>0</v>
      </c>
      <c r="E8" s="152">
        <v>0</v>
      </c>
      <c r="F8" s="167" t="s">
        <v>127</v>
      </c>
      <c r="G8" s="152">
        <v>21343</v>
      </c>
      <c r="H8" s="152">
        <v>113685</v>
      </c>
      <c r="I8" s="158">
        <v>107583</v>
      </c>
      <c r="J8" s="289"/>
      <c r="K8" s="264" t="s">
        <v>380</v>
      </c>
    </row>
    <row r="9" spans="1:11" ht="15" customHeight="1">
      <c r="A9" s="166" t="s">
        <v>9</v>
      </c>
      <c r="B9" s="167" t="s">
        <v>96</v>
      </c>
      <c r="C9" s="152">
        <v>19640</v>
      </c>
      <c r="D9" s="152">
        <v>19640</v>
      </c>
      <c r="E9" s="152">
        <v>26372</v>
      </c>
      <c r="F9" s="167" t="s">
        <v>106</v>
      </c>
      <c r="G9" s="152">
        <v>2260</v>
      </c>
      <c r="H9" s="152">
        <v>2260</v>
      </c>
      <c r="I9" s="158">
        <v>1272</v>
      </c>
      <c r="J9" s="289"/>
      <c r="K9" s="264" t="s">
        <v>381</v>
      </c>
    </row>
    <row r="10" spans="1:11" ht="15" customHeight="1">
      <c r="A10" s="166" t="s">
        <v>10</v>
      </c>
      <c r="B10" s="168" t="s">
        <v>321</v>
      </c>
      <c r="C10" s="152">
        <v>0</v>
      </c>
      <c r="D10" s="152">
        <v>0</v>
      </c>
      <c r="E10" s="152">
        <v>288</v>
      </c>
      <c r="F10" s="167" t="s">
        <v>107</v>
      </c>
      <c r="G10" s="152">
        <v>2088</v>
      </c>
      <c r="H10" s="152">
        <v>5425</v>
      </c>
      <c r="I10" s="158">
        <v>2854</v>
      </c>
      <c r="J10" s="289"/>
      <c r="K10" s="264" t="s">
        <v>382</v>
      </c>
    </row>
    <row r="11" spans="1:11" ht="15" customHeight="1">
      <c r="A11" s="166" t="s">
        <v>11</v>
      </c>
      <c r="B11" s="167" t="s">
        <v>372</v>
      </c>
      <c r="C11" s="153">
        <v>0</v>
      </c>
      <c r="D11" s="153">
        <v>0</v>
      </c>
      <c r="E11" s="153">
        <v>0</v>
      </c>
      <c r="F11" s="167" t="s">
        <v>34</v>
      </c>
      <c r="G11" s="152"/>
      <c r="H11" s="152"/>
      <c r="I11" s="158"/>
      <c r="J11" s="289"/>
      <c r="K11" s="264" t="s">
        <v>383</v>
      </c>
    </row>
    <row r="12" spans="1:11" ht="15" customHeight="1">
      <c r="A12" s="166" t="s">
        <v>12</v>
      </c>
      <c r="B12" s="167" t="s">
        <v>196</v>
      </c>
      <c r="C12" s="152">
        <v>16721</v>
      </c>
      <c r="D12" s="152">
        <v>16721</v>
      </c>
      <c r="E12" s="152">
        <v>1904</v>
      </c>
      <c r="F12" s="5"/>
      <c r="G12" s="152"/>
      <c r="H12" s="152"/>
      <c r="I12" s="158"/>
      <c r="J12" s="289"/>
      <c r="K12" s="264" t="s">
        <v>384</v>
      </c>
    </row>
    <row r="13" spans="1:10" ht="15" customHeight="1">
      <c r="A13" s="166" t="s">
        <v>13</v>
      </c>
      <c r="B13" s="5" t="s">
        <v>476</v>
      </c>
      <c r="C13" s="152"/>
      <c r="D13" s="152"/>
      <c r="E13" s="152">
        <v>1740</v>
      </c>
      <c r="F13" s="5"/>
      <c r="G13" s="152"/>
      <c r="H13" s="152"/>
      <c r="I13" s="158"/>
      <c r="J13" s="289"/>
    </row>
    <row r="14" spans="1:10" ht="15" customHeight="1">
      <c r="A14" s="166" t="s">
        <v>14</v>
      </c>
      <c r="B14" s="177"/>
      <c r="C14" s="153"/>
      <c r="D14" s="153"/>
      <c r="E14" s="153"/>
      <c r="F14" s="5"/>
      <c r="G14" s="152"/>
      <c r="H14" s="152"/>
      <c r="I14" s="158"/>
      <c r="J14" s="289"/>
    </row>
    <row r="15" spans="1:10" ht="15" customHeight="1">
      <c r="A15" s="166" t="s">
        <v>15</v>
      </c>
      <c r="B15" s="5"/>
      <c r="C15" s="152"/>
      <c r="D15" s="152"/>
      <c r="E15" s="152"/>
      <c r="F15" s="5"/>
      <c r="G15" s="152"/>
      <c r="H15" s="152"/>
      <c r="I15" s="158"/>
      <c r="J15" s="289"/>
    </row>
    <row r="16" spans="1:10" ht="15" customHeight="1">
      <c r="A16" s="166" t="s">
        <v>16</v>
      </c>
      <c r="B16" s="5"/>
      <c r="C16" s="152"/>
      <c r="D16" s="152"/>
      <c r="E16" s="152"/>
      <c r="F16" s="5"/>
      <c r="G16" s="152"/>
      <c r="H16" s="152"/>
      <c r="I16" s="158"/>
      <c r="J16" s="289"/>
    </row>
    <row r="17" spans="1:10" ht="15" customHeight="1" thickBot="1">
      <c r="A17" s="166" t="s">
        <v>17</v>
      </c>
      <c r="B17" s="9"/>
      <c r="C17" s="154"/>
      <c r="D17" s="154"/>
      <c r="E17" s="154"/>
      <c r="F17" s="5"/>
      <c r="G17" s="154"/>
      <c r="H17" s="154"/>
      <c r="I17" s="159"/>
      <c r="J17" s="289"/>
    </row>
    <row r="18" spans="1:11" ht="17.25" customHeight="1" thickBot="1">
      <c r="A18" s="169" t="s">
        <v>18</v>
      </c>
      <c r="B18" s="150" t="s">
        <v>322</v>
      </c>
      <c r="C18" s="155">
        <f>+C6+C7+C9+C10+C12+C13+C14+C15+C16+C17</f>
        <v>89567</v>
      </c>
      <c r="D18" s="155">
        <f>+D6+D7+D9+D10+D12+D13+D14+D15+D16+D17</f>
        <v>90736</v>
      </c>
      <c r="E18" s="155">
        <f>+E6+E7+E9+E10+E12+E13+E14+E15+E16+E17</f>
        <v>90522</v>
      </c>
      <c r="F18" s="150" t="s">
        <v>328</v>
      </c>
      <c r="G18" s="155">
        <f>SUM(G6:G17)</f>
        <v>39747</v>
      </c>
      <c r="H18" s="155">
        <f>SUM(H6:H17)</f>
        <v>142908</v>
      </c>
      <c r="I18" s="192">
        <f>SUM(I6:I17)</f>
        <v>130867</v>
      </c>
      <c r="J18" s="289"/>
      <c r="K18" s="264" t="s">
        <v>385</v>
      </c>
    </row>
    <row r="19" spans="1:11" ht="15" customHeight="1">
      <c r="A19" s="170" t="s">
        <v>19</v>
      </c>
      <c r="B19" s="171" t="s">
        <v>323</v>
      </c>
      <c r="C19" s="21">
        <f>+C20+C21+C22+C23</f>
        <v>23011</v>
      </c>
      <c r="D19" s="21">
        <f>+D20+D21+D22+D23</f>
        <v>23011</v>
      </c>
      <c r="E19" s="21">
        <f>+E20+E21+E22+E23</f>
        <v>44879</v>
      </c>
      <c r="F19" s="172" t="s">
        <v>461</v>
      </c>
      <c r="G19" s="156">
        <v>34169</v>
      </c>
      <c r="H19" s="156">
        <v>29310</v>
      </c>
      <c r="I19" s="157">
        <v>29310</v>
      </c>
      <c r="J19" s="289"/>
      <c r="K19" s="264" t="s">
        <v>386</v>
      </c>
    </row>
    <row r="20" spans="1:11" ht="15" customHeight="1">
      <c r="A20" s="173" t="s">
        <v>20</v>
      </c>
      <c r="B20" s="172" t="s">
        <v>120</v>
      </c>
      <c r="C20" s="149">
        <v>23011</v>
      </c>
      <c r="D20" s="149">
        <v>23011</v>
      </c>
      <c r="E20" s="149">
        <v>23011</v>
      </c>
      <c r="F20" s="172" t="s">
        <v>329</v>
      </c>
      <c r="G20" s="149"/>
      <c r="H20" s="149">
        <v>21868</v>
      </c>
      <c r="I20" s="158">
        <v>21868</v>
      </c>
      <c r="J20" s="289"/>
      <c r="K20" s="264" t="s">
        <v>387</v>
      </c>
    </row>
    <row r="21" spans="1:11" ht="15" customHeight="1">
      <c r="A21" s="173" t="s">
        <v>21</v>
      </c>
      <c r="B21" s="172" t="s">
        <v>478</v>
      </c>
      <c r="C21" s="149"/>
      <c r="D21" s="149"/>
      <c r="E21" s="149">
        <v>21868</v>
      </c>
      <c r="F21" s="172" t="s">
        <v>89</v>
      </c>
      <c r="G21" s="149"/>
      <c r="H21" s="149"/>
      <c r="I21" s="158"/>
      <c r="J21" s="289"/>
      <c r="K21" s="264" t="s">
        <v>388</v>
      </c>
    </row>
    <row r="22" spans="1:11" ht="15" customHeight="1">
      <c r="A22" s="173" t="s">
        <v>22</v>
      </c>
      <c r="B22" s="172" t="s">
        <v>125</v>
      </c>
      <c r="C22" s="149"/>
      <c r="D22" s="149"/>
      <c r="E22" s="149"/>
      <c r="F22" s="172" t="s">
        <v>90</v>
      </c>
      <c r="G22" s="149"/>
      <c r="H22" s="149"/>
      <c r="I22" s="158"/>
      <c r="J22" s="289"/>
      <c r="K22" s="264" t="s">
        <v>389</v>
      </c>
    </row>
    <row r="23" spans="1:11" ht="15" customHeight="1">
      <c r="A23" s="173" t="s">
        <v>23</v>
      </c>
      <c r="B23" s="172" t="s">
        <v>126</v>
      </c>
      <c r="C23" s="149"/>
      <c r="D23" s="149"/>
      <c r="E23" s="149"/>
      <c r="F23" s="171" t="s">
        <v>128</v>
      </c>
      <c r="G23" s="149"/>
      <c r="H23" s="149"/>
      <c r="I23" s="158"/>
      <c r="J23" s="289"/>
      <c r="K23" s="264" t="s">
        <v>390</v>
      </c>
    </row>
    <row r="24" spans="1:11" ht="15" customHeight="1">
      <c r="A24" s="173" t="s">
        <v>24</v>
      </c>
      <c r="B24" s="172" t="s">
        <v>324</v>
      </c>
      <c r="C24" s="174">
        <f>+C25+C26</f>
        <v>11101</v>
      </c>
      <c r="D24" s="174">
        <f>+D25+D26</f>
        <v>11101</v>
      </c>
      <c r="E24" s="174">
        <f>+E25+E26</f>
        <v>0</v>
      </c>
      <c r="F24" s="172" t="s">
        <v>114</v>
      </c>
      <c r="G24" s="149"/>
      <c r="H24" s="149"/>
      <c r="I24" s="158"/>
      <c r="J24" s="289"/>
      <c r="K24" s="264" t="s">
        <v>391</v>
      </c>
    </row>
    <row r="25" spans="1:11" ht="15" customHeight="1">
      <c r="A25" s="170" t="s">
        <v>25</v>
      </c>
      <c r="B25" s="171" t="s">
        <v>477</v>
      </c>
      <c r="C25" s="156">
        <v>11101</v>
      </c>
      <c r="D25" s="156">
        <v>11101</v>
      </c>
      <c r="E25" s="156"/>
      <c r="F25" s="165" t="s">
        <v>115</v>
      </c>
      <c r="G25" s="156"/>
      <c r="H25" s="156"/>
      <c r="I25" s="158"/>
      <c r="J25" s="289"/>
      <c r="K25" s="264" t="s">
        <v>392</v>
      </c>
    </row>
    <row r="26" spans="1:11" ht="15" customHeight="1" thickBot="1">
      <c r="A26" s="173" t="s">
        <v>26</v>
      </c>
      <c r="B26" s="172" t="s">
        <v>325</v>
      </c>
      <c r="C26" s="149"/>
      <c r="D26" s="149"/>
      <c r="E26" s="149"/>
      <c r="F26" s="5"/>
      <c r="G26" s="149"/>
      <c r="H26" s="149"/>
      <c r="I26" s="158"/>
      <c r="J26" s="289"/>
      <c r="K26" s="264" t="s">
        <v>393</v>
      </c>
    </row>
    <row r="27" spans="1:11" ht="17.25" customHeight="1" thickBot="1">
      <c r="A27" s="169" t="s">
        <v>27</v>
      </c>
      <c r="B27" s="150" t="s">
        <v>326</v>
      </c>
      <c r="C27" s="155">
        <f>+C19+C24</f>
        <v>34112</v>
      </c>
      <c r="D27" s="155">
        <f>+D19+D24</f>
        <v>34112</v>
      </c>
      <c r="E27" s="155">
        <f>+E19+E24</f>
        <v>44879</v>
      </c>
      <c r="F27" s="150" t="s">
        <v>330</v>
      </c>
      <c r="G27" s="155">
        <f>SUM(G19:G26)</f>
        <v>34169</v>
      </c>
      <c r="H27" s="155">
        <f>SUM(H19:H26)</f>
        <v>51178</v>
      </c>
      <c r="I27" s="280">
        <f>SUM(I19:I26)</f>
        <v>51178</v>
      </c>
      <c r="J27" s="289"/>
      <c r="K27" s="264" t="s">
        <v>394</v>
      </c>
    </row>
    <row r="28" spans="1:11" ht="17.25" customHeight="1" thickBot="1">
      <c r="A28" s="169" t="s">
        <v>28</v>
      </c>
      <c r="B28" s="175" t="s">
        <v>327</v>
      </c>
      <c r="C28" s="32">
        <f>+C18+C27</f>
        <v>123679</v>
      </c>
      <c r="D28" s="32">
        <f>+D18+D27</f>
        <v>124848</v>
      </c>
      <c r="E28" s="176">
        <f>+E18+E27</f>
        <v>135401</v>
      </c>
      <c r="F28" s="175" t="s">
        <v>331</v>
      </c>
      <c r="G28" s="32">
        <f>+G18+G27</f>
        <v>73916</v>
      </c>
      <c r="H28" s="32">
        <f>+H18+H27</f>
        <v>194086</v>
      </c>
      <c r="I28" s="280">
        <f>+I18+I27</f>
        <v>182045</v>
      </c>
      <c r="J28" s="289"/>
      <c r="K28" s="264" t="s">
        <v>395</v>
      </c>
    </row>
  </sheetData>
  <mergeCells count="2">
    <mergeCell ref="J1:J28"/>
    <mergeCell ref="A3:A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2.sz.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indexed="50"/>
  </sheetPr>
  <dimension ref="A1:K31"/>
  <sheetViews>
    <sheetView view="pageBreakPreview" zoomScale="115" zoomScaleSheetLayoutView="115" workbookViewId="0" topLeftCell="C4">
      <selection activeCell="M28" sqref="M28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1" width="0" style="264" hidden="1" customWidth="1"/>
    <col min="12" max="16384" width="9.375" style="7" customWidth="1"/>
  </cols>
  <sheetData>
    <row r="1" spans="2:10" ht="39.75" customHeight="1">
      <c r="B1" s="160" t="s">
        <v>92</v>
      </c>
      <c r="C1" s="161"/>
      <c r="D1" s="161"/>
      <c r="E1" s="161"/>
      <c r="F1" s="161"/>
      <c r="G1" s="161"/>
      <c r="H1" s="161"/>
      <c r="I1" s="161"/>
      <c r="J1" s="292"/>
    </row>
    <row r="2" spans="7:10" ht="14.25" thickBot="1">
      <c r="G2" s="20"/>
      <c r="H2" s="20"/>
      <c r="I2" s="20" t="s">
        <v>44</v>
      </c>
      <c r="J2" s="292"/>
    </row>
    <row r="3" spans="1:10" ht="24" customHeight="1" thickBot="1">
      <c r="A3" s="293" t="s">
        <v>52</v>
      </c>
      <c r="B3" s="186" t="s">
        <v>38</v>
      </c>
      <c r="C3" s="187"/>
      <c r="D3" s="187"/>
      <c r="E3" s="187"/>
      <c r="F3" s="186" t="s">
        <v>39</v>
      </c>
      <c r="G3" s="188"/>
      <c r="H3" s="188"/>
      <c r="I3" s="188"/>
      <c r="J3" s="292"/>
    </row>
    <row r="4" spans="1:11" s="162" customFormat="1" ht="35.25" customHeight="1" thickBot="1">
      <c r="A4" s="294"/>
      <c r="B4" s="16" t="s">
        <v>45</v>
      </c>
      <c r="C4" s="17" t="e">
        <f>+'ÖNK.'!C4</f>
        <v>#REF!</v>
      </c>
      <c r="D4" s="148" t="e">
        <f>+'ÖNK.'!D4</f>
        <v>#REF!</v>
      </c>
      <c r="E4" s="17" t="e">
        <f>+'ÖNK.'!E4</f>
        <v>#REF!</v>
      </c>
      <c r="F4" s="16" t="s">
        <v>45</v>
      </c>
      <c r="G4" s="17" t="e">
        <f>+'ÖNK.'!C4</f>
        <v>#REF!</v>
      </c>
      <c r="H4" s="148" t="e">
        <f>+'ÖNK.'!D4</f>
        <v>#REF!</v>
      </c>
      <c r="I4" s="178" t="e">
        <f>+'ÖNK.'!E4</f>
        <v>#REF!</v>
      </c>
      <c r="J4" s="292"/>
      <c r="K4" s="265"/>
    </row>
    <row r="5" spans="1:11" s="162" customFormat="1" ht="13.5" thickBot="1">
      <c r="A5" s="189" t="s">
        <v>265</v>
      </c>
      <c r="B5" s="190" t="s">
        <v>266</v>
      </c>
      <c r="C5" s="191" t="s">
        <v>267</v>
      </c>
      <c r="D5" s="191" t="s">
        <v>268</v>
      </c>
      <c r="E5" s="191" t="s">
        <v>269</v>
      </c>
      <c r="F5" s="190" t="s">
        <v>341</v>
      </c>
      <c r="G5" s="191" t="s">
        <v>342</v>
      </c>
      <c r="H5" s="191" t="s">
        <v>343</v>
      </c>
      <c r="I5" s="192" t="s">
        <v>344</v>
      </c>
      <c r="J5" s="292"/>
      <c r="K5" s="266"/>
    </row>
    <row r="6" spans="1:11" ht="12.75" customHeight="1">
      <c r="A6" s="164" t="s">
        <v>6</v>
      </c>
      <c r="B6" s="165" t="s">
        <v>332</v>
      </c>
      <c r="C6" s="151"/>
      <c r="D6" s="151">
        <v>409055</v>
      </c>
      <c r="E6" s="151">
        <v>362144</v>
      </c>
      <c r="F6" s="165" t="s">
        <v>121</v>
      </c>
      <c r="G6" s="151">
        <v>34123</v>
      </c>
      <c r="H6" s="151">
        <v>329848</v>
      </c>
      <c r="I6" s="157">
        <v>316863</v>
      </c>
      <c r="J6" s="292"/>
      <c r="K6" s="264" t="s">
        <v>378</v>
      </c>
    </row>
    <row r="7" spans="1:11" ht="12.75">
      <c r="A7" s="166" t="s">
        <v>7</v>
      </c>
      <c r="B7" s="167" t="s">
        <v>333</v>
      </c>
      <c r="C7" s="152"/>
      <c r="D7" s="152"/>
      <c r="E7" s="152"/>
      <c r="F7" s="167" t="s">
        <v>345</v>
      </c>
      <c r="G7" s="152"/>
      <c r="H7" s="152"/>
      <c r="I7" s="158"/>
      <c r="J7" s="292"/>
      <c r="K7" s="264" t="s">
        <v>379</v>
      </c>
    </row>
    <row r="8" spans="1:11" ht="12.75" customHeight="1">
      <c r="A8" s="166" t="s">
        <v>8</v>
      </c>
      <c r="B8" s="167" t="s">
        <v>334</v>
      </c>
      <c r="C8" s="152"/>
      <c r="D8" s="152"/>
      <c r="E8" s="152">
        <v>300</v>
      </c>
      <c r="F8" s="167" t="s">
        <v>109</v>
      </c>
      <c r="G8" s="152">
        <v>3429</v>
      </c>
      <c r="H8" s="152">
        <v>8129</v>
      </c>
      <c r="I8" s="158">
        <v>6716</v>
      </c>
      <c r="J8" s="292"/>
      <c r="K8" s="264" t="s">
        <v>380</v>
      </c>
    </row>
    <row r="9" spans="1:11" ht="12.75" customHeight="1">
      <c r="A9" s="166" t="s">
        <v>9</v>
      </c>
      <c r="B9" s="167" t="s">
        <v>335</v>
      </c>
      <c r="C9" s="152">
        <v>74</v>
      </c>
      <c r="D9" s="152">
        <v>74</v>
      </c>
      <c r="E9" s="152"/>
      <c r="F9" s="167" t="s">
        <v>346</v>
      </c>
      <c r="G9" s="152"/>
      <c r="H9" s="152"/>
      <c r="I9" s="158"/>
      <c r="J9" s="292"/>
      <c r="K9" s="264" t="s">
        <v>381</v>
      </c>
    </row>
    <row r="10" spans="1:11" ht="12.75" customHeight="1">
      <c r="A10" s="166" t="s">
        <v>10</v>
      </c>
      <c r="B10" s="167" t="s">
        <v>336</v>
      </c>
      <c r="C10" s="152"/>
      <c r="D10" s="152"/>
      <c r="E10" s="152"/>
      <c r="F10" s="167" t="s">
        <v>124</v>
      </c>
      <c r="G10" s="152">
        <v>18285</v>
      </c>
      <c r="H10" s="152">
        <v>1914</v>
      </c>
      <c r="I10" s="158"/>
      <c r="J10" s="292"/>
      <c r="K10" s="264" t="s">
        <v>382</v>
      </c>
    </row>
    <row r="11" spans="1:11" ht="12.75" customHeight="1">
      <c r="A11" s="166" t="s">
        <v>11</v>
      </c>
      <c r="B11" s="167" t="s">
        <v>337</v>
      </c>
      <c r="C11" s="153">
        <v>6000</v>
      </c>
      <c r="D11" s="153"/>
      <c r="E11" s="153"/>
      <c r="F11" s="207"/>
      <c r="G11" s="152"/>
      <c r="H11" s="152"/>
      <c r="I11" s="158"/>
      <c r="J11" s="292"/>
      <c r="K11" s="264" t="s">
        <v>383</v>
      </c>
    </row>
    <row r="12" spans="1:10" ht="12.75" customHeight="1">
      <c r="A12" s="166" t="s">
        <v>12</v>
      </c>
      <c r="B12" s="5"/>
      <c r="C12" s="152"/>
      <c r="D12" s="152"/>
      <c r="E12" s="152"/>
      <c r="F12" s="207"/>
      <c r="G12" s="152"/>
      <c r="H12" s="152"/>
      <c r="I12" s="158"/>
      <c r="J12" s="292"/>
    </row>
    <row r="13" spans="1:10" ht="12.75" customHeight="1">
      <c r="A13" s="166" t="s">
        <v>13</v>
      </c>
      <c r="B13" s="5"/>
      <c r="C13" s="152"/>
      <c r="D13" s="152"/>
      <c r="E13" s="152"/>
      <c r="F13" s="208"/>
      <c r="G13" s="152"/>
      <c r="H13" s="152"/>
      <c r="I13" s="158"/>
      <c r="J13" s="292"/>
    </row>
    <row r="14" spans="1:10" ht="12.75" customHeight="1">
      <c r="A14" s="166" t="s">
        <v>14</v>
      </c>
      <c r="B14" s="205"/>
      <c r="C14" s="153"/>
      <c r="D14" s="153"/>
      <c r="E14" s="153"/>
      <c r="F14" s="207"/>
      <c r="G14" s="152"/>
      <c r="H14" s="152"/>
      <c r="I14" s="158"/>
      <c r="J14" s="292"/>
    </row>
    <row r="15" spans="1:10" ht="12.75">
      <c r="A15" s="166" t="s">
        <v>15</v>
      </c>
      <c r="B15" s="5"/>
      <c r="C15" s="153"/>
      <c r="D15" s="153"/>
      <c r="E15" s="153"/>
      <c r="F15" s="207"/>
      <c r="G15" s="152"/>
      <c r="H15" s="152"/>
      <c r="I15" s="158"/>
      <c r="J15" s="292"/>
    </row>
    <row r="16" spans="1:10" ht="12.75" customHeight="1" thickBot="1">
      <c r="A16" s="202" t="s">
        <v>16</v>
      </c>
      <c r="B16" s="206"/>
      <c r="C16" s="204"/>
      <c r="D16" s="38"/>
      <c r="E16" s="43"/>
      <c r="F16" s="203" t="s">
        <v>34</v>
      </c>
      <c r="G16" s="152"/>
      <c r="H16" s="152"/>
      <c r="I16" s="158"/>
      <c r="J16" s="292"/>
    </row>
    <row r="17" spans="1:11" ht="15.75" customHeight="1" thickBot="1">
      <c r="A17" s="169" t="s">
        <v>17</v>
      </c>
      <c r="B17" s="150" t="s">
        <v>338</v>
      </c>
      <c r="C17" s="155">
        <f>+C6+C8+C9+C11+C12+C13+C14+C15+C16</f>
        <v>6074</v>
      </c>
      <c r="D17" s="155">
        <f>+D6+D8+D9+D11+D12+D13+D14+D15+D16</f>
        <v>409129</v>
      </c>
      <c r="E17" s="155">
        <f>+E6+E8+E9+E11+E12+E13+E14+E15+E16</f>
        <v>362444</v>
      </c>
      <c r="F17" s="150" t="s">
        <v>347</v>
      </c>
      <c r="G17" s="155">
        <f>+G6+G8+G10+G11+G12+G13+G14+G15+G16</f>
        <v>55837</v>
      </c>
      <c r="H17" s="155">
        <f>+H6+H8+H10+H11+H12+H13+H14+H15+H16</f>
        <v>339891</v>
      </c>
      <c r="I17" s="185">
        <f>+I6+I8+I10+I11+I12+I13+I14+I15+I16</f>
        <v>323579</v>
      </c>
      <c r="J17" s="292"/>
      <c r="K17" s="264" t="s">
        <v>384</v>
      </c>
    </row>
    <row r="18" spans="1:11" ht="12.75" customHeight="1">
      <c r="A18" s="164" t="s">
        <v>18</v>
      </c>
      <c r="B18" s="194" t="s">
        <v>140</v>
      </c>
      <c r="C18" s="201">
        <f>+C19+C20+C21+C22+C23</f>
        <v>0</v>
      </c>
      <c r="D18" s="201">
        <f>+D19+D20+D21+D22+D23</f>
        <v>0</v>
      </c>
      <c r="E18" s="201">
        <f>+E19+E20+E21+E22+E23</f>
        <v>0</v>
      </c>
      <c r="F18" s="172" t="s">
        <v>113</v>
      </c>
      <c r="G18" s="34"/>
      <c r="H18" s="34"/>
      <c r="I18" s="182"/>
      <c r="J18" s="292"/>
      <c r="K18" s="264" t="s">
        <v>385</v>
      </c>
    </row>
    <row r="19" spans="1:11" ht="12.75" customHeight="1">
      <c r="A19" s="166" t="s">
        <v>19</v>
      </c>
      <c r="B19" s="195" t="s">
        <v>129</v>
      </c>
      <c r="C19" s="149"/>
      <c r="D19" s="149"/>
      <c r="E19" s="149"/>
      <c r="F19" s="172" t="s">
        <v>462</v>
      </c>
      <c r="G19" s="149"/>
      <c r="H19" s="149"/>
      <c r="I19" s="183"/>
      <c r="J19" s="292"/>
      <c r="K19" s="264" t="s">
        <v>386</v>
      </c>
    </row>
    <row r="20" spans="1:11" ht="12.75" customHeight="1">
      <c r="A20" s="164" t="s">
        <v>20</v>
      </c>
      <c r="B20" s="195" t="s">
        <v>130</v>
      </c>
      <c r="C20" s="149"/>
      <c r="D20" s="149"/>
      <c r="E20" s="149"/>
      <c r="F20" s="172" t="s">
        <v>89</v>
      </c>
      <c r="G20" s="149"/>
      <c r="H20" s="149"/>
      <c r="I20" s="183"/>
      <c r="J20" s="292"/>
      <c r="K20" s="264" t="s">
        <v>387</v>
      </c>
    </row>
    <row r="21" spans="1:11" ht="12.75" customHeight="1">
      <c r="A21" s="166" t="s">
        <v>21</v>
      </c>
      <c r="B21" s="195" t="s">
        <v>131</v>
      </c>
      <c r="C21" s="149"/>
      <c r="D21" s="149"/>
      <c r="E21" s="149"/>
      <c r="F21" s="172" t="s">
        <v>90</v>
      </c>
      <c r="G21" s="149"/>
      <c r="H21" s="149"/>
      <c r="I21" s="183"/>
      <c r="J21" s="292"/>
      <c r="K21" s="264" t="s">
        <v>388</v>
      </c>
    </row>
    <row r="22" spans="1:11" ht="12.75" customHeight="1">
      <c r="A22" s="164" t="s">
        <v>22</v>
      </c>
      <c r="B22" s="195" t="s">
        <v>132</v>
      </c>
      <c r="C22" s="149"/>
      <c r="D22" s="149"/>
      <c r="E22" s="149"/>
      <c r="F22" s="171" t="s">
        <v>128</v>
      </c>
      <c r="G22" s="149"/>
      <c r="H22" s="149"/>
      <c r="I22" s="183"/>
      <c r="J22" s="292"/>
      <c r="K22" s="264" t="s">
        <v>389</v>
      </c>
    </row>
    <row r="23" spans="1:11" ht="12.75" customHeight="1">
      <c r="A23" s="166" t="s">
        <v>23</v>
      </c>
      <c r="B23" s="196" t="s">
        <v>133</v>
      </c>
      <c r="C23" s="149"/>
      <c r="D23" s="149"/>
      <c r="E23" s="149"/>
      <c r="F23" s="172" t="s">
        <v>116</v>
      </c>
      <c r="G23" s="149"/>
      <c r="H23" s="149"/>
      <c r="I23" s="183"/>
      <c r="J23" s="292"/>
      <c r="K23" s="264" t="s">
        <v>390</v>
      </c>
    </row>
    <row r="24" spans="1:11" ht="12.75" customHeight="1">
      <c r="A24" s="164" t="s">
        <v>24</v>
      </c>
      <c r="B24" s="197" t="s">
        <v>134</v>
      </c>
      <c r="C24" s="174">
        <f>+C25+C26+C27+C28+C29</f>
        <v>0</v>
      </c>
      <c r="D24" s="174">
        <f>+D25+D26+D27+D28+D29</f>
        <v>0</v>
      </c>
      <c r="E24" s="174">
        <f>+E25+E26+E27+E28+E29</f>
        <v>0</v>
      </c>
      <c r="F24" s="198" t="s">
        <v>115</v>
      </c>
      <c r="G24" s="149"/>
      <c r="H24" s="149"/>
      <c r="I24" s="183"/>
      <c r="J24" s="292"/>
      <c r="K24" s="264" t="s">
        <v>391</v>
      </c>
    </row>
    <row r="25" spans="1:11" ht="12.75" customHeight="1">
      <c r="A25" s="166" t="s">
        <v>25</v>
      </c>
      <c r="B25" s="196" t="s">
        <v>135</v>
      </c>
      <c r="C25" s="149"/>
      <c r="D25" s="149"/>
      <c r="E25" s="149"/>
      <c r="F25" s="198" t="s">
        <v>348</v>
      </c>
      <c r="G25" s="149"/>
      <c r="H25" s="149"/>
      <c r="I25" s="183"/>
      <c r="J25" s="292"/>
      <c r="K25" s="264" t="s">
        <v>392</v>
      </c>
    </row>
    <row r="26" spans="1:11" ht="12.75" customHeight="1">
      <c r="A26" s="164" t="s">
        <v>26</v>
      </c>
      <c r="B26" s="196" t="s">
        <v>136</v>
      </c>
      <c r="C26" s="149"/>
      <c r="D26" s="149"/>
      <c r="E26" s="149"/>
      <c r="F26" s="193"/>
      <c r="G26" s="149"/>
      <c r="H26" s="149"/>
      <c r="I26" s="183"/>
      <c r="J26" s="292"/>
      <c r="K26" s="264" t="s">
        <v>393</v>
      </c>
    </row>
    <row r="27" spans="1:11" ht="12.75" customHeight="1">
      <c r="A27" s="166" t="s">
        <v>27</v>
      </c>
      <c r="B27" s="195" t="s">
        <v>137</v>
      </c>
      <c r="C27" s="149"/>
      <c r="D27" s="149"/>
      <c r="E27" s="149"/>
      <c r="F27" s="184"/>
      <c r="G27" s="149"/>
      <c r="H27" s="149"/>
      <c r="I27" s="183"/>
      <c r="J27" s="292"/>
      <c r="K27" s="264" t="s">
        <v>394</v>
      </c>
    </row>
    <row r="28" spans="1:11" ht="12.75" customHeight="1">
      <c r="A28" s="164" t="s">
        <v>28</v>
      </c>
      <c r="B28" s="199" t="s">
        <v>138</v>
      </c>
      <c r="C28" s="149"/>
      <c r="D28" s="149"/>
      <c r="E28" s="149"/>
      <c r="F28" s="5"/>
      <c r="G28" s="149"/>
      <c r="H28" s="149"/>
      <c r="I28" s="183"/>
      <c r="J28" s="292"/>
      <c r="K28" s="264" t="s">
        <v>395</v>
      </c>
    </row>
    <row r="29" spans="1:11" ht="12.75" customHeight="1" thickBot="1">
      <c r="A29" s="166" t="s">
        <v>29</v>
      </c>
      <c r="B29" s="200" t="s">
        <v>139</v>
      </c>
      <c r="C29" s="149"/>
      <c r="D29" s="149"/>
      <c r="E29" s="149"/>
      <c r="F29" s="184"/>
      <c r="G29" s="149"/>
      <c r="H29" s="149"/>
      <c r="I29" s="183"/>
      <c r="J29" s="292"/>
      <c r="K29" s="264" t="s">
        <v>396</v>
      </c>
    </row>
    <row r="30" spans="1:11" ht="16.5" customHeight="1" thickBot="1">
      <c r="A30" s="169" t="s">
        <v>30</v>
      </c>
      <c r="B30" s="150" t="s">
        <v>339</v>
      </c>
      <c r="C30" s="155">
        <f>+C18+C24</f>
        <v>0</v>
      </c>
      <c r="D30" s="155">
        <f>+D18+D24</f>
        <v>0</v>
      </c>
      <c r="E30" s="155">
        <f>+E18+E24</f>
        <v>0</v>
      </c>
      <c r="F30" s="150" t="s">
        <v>350</v>
      </c>
      <c r="G30" s="155">
        <f>SUM(G18:G29)</f>
        <v>0</v>
      </c>
      <c r="H30" s="155">
        <f>SUM(H18:H29)</f>
        <v>0</v>
      </c>
      <c r="I30" s="185">
        <f>SUM(I18:I29)</f>
        <v>0</v>
      </c>
      <c r="J30" s="292"/>
      <c r="K30" s="264" t="s">
        <v>397</v>
      </c>
    </row>
    <row r="31" spans="1:11" ht="16.5" customHeight="1" thickBot="1">
      <c r="A31" s="169" t="s">
        <v>31</v>
      </c>
      <c r="B31" s="175" t="s">
        <v>340</v>
      </c>
      <c r="C31" s="32">
        <f>+C17+C30</f>
        <v>6074</v>
      </c>
      <c r="D31" s="32">
        <f>+D17+D30</f>
        <v>409129</v>
      </c>
      <c r="E31" s="176">
        <f>+E17+E30</f>
        <v>362444</v>
      </c>
      <c r="F31" s="175" t="s">
        <v>349</v>
      </c>
      <c r="G31" s="32">
        <f>+G17+G30</f>
        <v>55837</v>
      </c>
      <c r="H31" s="32">
        <f>+H17+H30</f>
        <v>339891</v>
      </c>
      <c r="I31" s="33">
        <f>+I17+I30</f>
        <v>323579</v>
      </c>
      <c r="J31" s="292"/>
      <c r="K31" s="264" t="s">
        <v>398</v>
      </c>
    </row>
  </sheetData>
  <mergeCells count="2">
    <mergeCell ref="J1:J31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&amp;R2.sz.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1:E25"/>
  <sheetViews>
    <sheetView workbookViewId="0" topLeftCell="A1">
      <selection activeCell="O15" sqref="O15"/>
    </sheetView>
  </sheetViews>
  <sheetFormatPr defaultColWidth="9.00390625" defaultRowHeight="12.75"/>
  <cols>
    <col min="1" max="1" width="39.625" style="3" customWidth="1"/>
    <col min="2" max="4" width="15.625" style="2" customWidth="1"/>
    <col min="5" max="5" width="5.125" style="2" customWidth="1"/>
    <col min="6" max="16384" width="9.375" style="2" customWidth="1"/>
  </cols>
  <sheetData>
    <row r="1" spans="1:5" ht="18" customHeight="1">
      <c r="A1" s="296" t="s">
        <v>0</v>
      </c>
      <c r="B1" s="296"/>
      <c r="C1" s="296"/>
      <c r="D1" s="296"/>
      <c r="E1" s="295"/>
    </row>
    <row r="2" spans="1:5" ht="22.5" customHeight="1" thickBot="1">
      <c r="A2" s="15"/>
      <c r="B2" s="7"/>
      <c r="C2" s="7"/>
      <c r="D2" s="274"/>
      <c r="E2" s="295"/>
    </row>
    <row r="3" spans="1:5" s="4" customFormat="1" ht="50.25" customHeight="1" thickBot="1">
      <c r="A3" s="16" t="s">
        <v>48</v>
      </c>
      <c r="B3" s="17" t="s">
        <v>49</v>
      </c>
      <c r="C3" s="17" t="s">
        <v>50</v>
      </c>
      <c r="D3" s="35" t="e">
        <f>+CONCATENATE("Összes teljesítés ",LEFT(#REF!,4),". dec. 31-ig")</f>
        <v>#REF!</v>
      </c>
      <c r="E3" s="295"/>
    </row>
    <row r="4" spans="1:5" s="7" customFormat="1" ht="12" customHeight="1" thickBot="1">
      <c r="A4" s="179" t="s">
        <v>265</v>
      </c>
      <c r="B4" s="180" t="s">
        <v>266</v>
      </c>
      <c r="C4" s="180" t="s">
        <v>267</v>
      </c>
      <c r="D4" s="181" t="s">
        <v>268</v>
      </c>
      <c r="E4" s="295"/>
    </row>
    <row r="5" spans="1:5" ht="15.75" customHeight="1">
      <c r="A5" s="5" t="s">
        <v>466</v>
      </c>
      <c r="B5" s="1">
        <v>237</v>
      </c>
      <c r="C5" s="8">
        <v>2014</v>
      </c>
      <c r="D5" s="27">
        <f>SUM(B5)</f>
        <v>237</v>
      </c>
      <c r="E5" s="295"/>
    </row>
    <row r="6" spans="1:5" ht="15.75" customHeight="1">
      <c r="A6" s="5" t="s">
        <v>467</v>
      </c>
      <c r="B6" s="1">
        <v>381</v>
      </c>
      <c r="C6" s="8">
        <v>2014</v>
      </c>
      <c r="D6" s="27">
        <f aca="true" t="shared" si="0" ref="D6:D15">SUM(B6)</f>
        <v>381</v>
      </c>
      <c r="E6" s="295"/>
    </row>
    <row r="7" spans="1:5" ht="15.75" customHeight="1">
      <c r="A7" s="5" t="s">
        <v>468</v>
      </c>
      <c r="B7" s="1">
        <v>50</v>
      </c>
      <c r="C7" s="8">
        <v>2014</v>
      </c>
      <c r="D7" s="27">
        <f t="shared" si="0"/>
        <v>50</v>
      </c>
      <c r="E7" s="295"/>
    </row>
    <row r="8" spans="1:5" ht="15.75" customHeight="1">
      <c r="A8" s="5" t="s">
        <v>469</v>
      </c>
      <c r="B8" s="1">
        <v>16</v>
      </c>
      <c r="C8" s="8">
        <v>2014</v>
      </c>
      <c r="D8" s="27">
        <f t="shared" si="0"/>
        <v>16</v>
      </c>
      <c r="E8" s="295"/>
    </row>
    <row r="9" spans="1:5" ht="15.75" customHeight="1">
      <c r="A9" s="5" t="s">
        <v>470</v>
      </c>
      <c r="B9" s="1">
        <v>150</v>
      </c>
      <c r="C9" s="8">
        <v>2014</v>
      </c>
      <c r="D9" s="27">
        <f t="shared" si="0"/>
        <v>150</v>
      </c>
      <c r="E9" s="295"/>
    </row>
    <row r="10" spans="1:5" ht="15.75" customHeight="1">
      <c r="A10" s="5" t="s">
        <v>466</v>
      </c>
      <c r="B10" s="1">
        <v>236</v>
      </c>
      <c r="C10" s="8">
        <v>2014</v>
      </c>
      <c r="D10" s="27">
        <f t="shared" si="0"/>
        <v>236</v>
      </c>
      <c r="E10" s="295"/>
    </row>
    <row r="11" spans="1:5" ht="15.75" customHeight="1">
      <c r="A11" s="5" t="s">
        <v>471</v>
      </c>
      <c r="B11" s="1">
        <v>103</v>
      </c>
      <c r="C11" s="8">
        <v>2014</v>
      </c>
      <c r="D11" s="27">
        <f t="shared" si="0"/>
        <v>103</v>
      </c>
      <c r="E11" s="295"/>
    </row>
    <row r="12" spans="1:5" ht="15.75" customHeight="1">
      <c r="A12" s="5" t="s">
        <v>472</v>
      </c>
      <c r="B12" s="1">
        <v>125</v>
      </c>
      <c r="C12" s="8">
        <v>2014</v>
      </c>
      <c r="D12" s="27">
        <f t="shared" si="0"/>
        <v>125</v>
      </c>
      <c r="E12" s="295"/>
    </row>
    <row r="13" spans="1:5" ht="15.75" customHeight="1">
      <c r="A13" s="5" t="s">
        <v>473</v>
      </c>
      <c r="B13" s="1">
        <v>312935</v>
      </c>
      <c r="C13" s="8">
        <v>2014</v>
      </c>
      <c r="D13" s="27">
        <f t="shared" si="0"/>
        <v>312935</v>
      </c>
      <c r="E13" s="295"/>
    </row>
    <row r="14" spans="1:5" ht="15.75" customHeight="1">
      <c r="A14" s="5" t="s">
        <v>474</v>
      </c>
      <c r="B14" s="1">
        <v>1500</v>
      </c>
      <c r="C14" s="8">
        <v>2014</v>
      </c>
      <c r="D14" s="27">
        <f t="shared" si="0"/>
        <v>1500</v>
      </c>
      <c r="E14" s="295"/>
    </row>
    <row r="15" spans="1:5" ht="15.75" customHeight="1" thickBot="1">
      <c r="A15" s="5" t="s">
        <v>475</v>
      </c>
      <c r="B15" s="1">
        <v>1136</v>
      </c>
      <c r="C15" s="8">
        <v>2014</v>
      </c>
      <c r="D15" s="27">
        <f t="shared" si="0"/>
        <v>1136</v>
      </c>
      <c r="E15" s="295"/>
    </row>
    <row r="16" spans="1:5" s="12" customFormat="1" ht="18" customHeight="1" thickBot="1">
      <c r="A16" s="18" t="s">
        <v>47</v>
      </c>
      <c r="B16" s="10">
        <f>SUM(B5:B15)</f>
        <v>316869</v>
      </c>
      <c r="C16" s="14"/>
      <c r="D16" s="11">
        <f>SUM(D5:D15)</f>
        <v>316869</v>
      </c>
      <c r="E16" s="295"/>
    </row>
    <row r="17" spans="4:5" ht="12.75">
      <c r="D17" s="12"/>
      <c r="E17" s="258"/>
    </row>
    <row r="18" ht="12.75">
      <c r="E18" s="258"/>
    </row>
    <row r="19" ht="12.75">
      <c r="E19" s="258"/>
    </row>
    <row r="20" ht="12.75">
      <c r="E20" s="258"/>
    </row>
    <row r="21" ht="12.75">
      <c r="E21" s="258"/>
    </row>
    <row r="22" ht="12.75">
      <c r="E22" s="258"/>
    </row>
    <row r="23" ht="12.75">
      <c r="E23" s="258"/>
    </row>
    <row r="24" ht="12.75">
      <c r="E24" s="258"/>
    </row>
    <row r="25" ht="12.75">
      <c r="E25" s="258"/>
    </row>
  </sheetData>
  <mergeCells count="2">
    <mergeCell ref="E1:E16"/>
    <mergeCell ref="A1:D1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  <headerFooter alignWithMargins="0">
    <oddHeader>&amp;R3.sz.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>
    <tabColor indexed="50"/>
    <pageSetUpPr fitToPage="1"/>
  </sheetPr>
  <dimension ref="A1:E7"/>
  <sheetViews>
    <sheetView zoomScaleSheetLayoutView="130" workbookViewId="0" topLeftCell="A1">
      <selection activeCell="A14" sqref="A14"/>
    </sheetView>
  </sheetViews>
  <sheetFormatPr defaultColWidth="9.00390625" defaultRowHeight="12.75"/>
  <cols>
    <col min="1" max="1" width="48.125" style="3" customWidth="1"/>
    <col min="2" max="4" width="15.875" style="2" customWidth="1"/>
    <col min="5" max="5" width="4.125" style="2" customWidth="1"/>
    <col min="6" max="6" width="13.875" style="2" customWidth="1"/>
    <col min="7" max="16384" width="9.375" style="2" customWidth="1"/>
  </cols>
  <sheetData>
    <row r="1" spans="1:5" ht="24.75" customHeight="1">
      <c r="A1" s="296" t="s">
        <v>1</v>
      </c>
      <c r="B1" s="296"/>
      <c r="C1" s="296"/>
      <c r="D1" s="296"/>
      <c r="E1" s="297"/>
    </row>
    <row r="2" spans="1:5" ht="23.25" customHeight="1" thickBot="1">
      <c r="A2" s="15"/>
      <c r="B2" s="7"/>
      <c r="C2" s="7"/>
      <c r="D2" s="274"/>
      <c r="E2" s="297"/>
    </row>
    <row r="3" spans="1:5" s="4" customFormat="1" ht="48.75" customHeight="1" thickBot="1">
      <c r="A3" s="16" t="s">
        <v>51</v>
      </c>
      <c r="B3" s="17" t="s">
        <v>49</v>
      </c>
      <c r="C3" s="17" t="s">
        <v>50</v>
      </c>
      <c r="D3" s="35" t="e">
        <f>+beruházás!D3</f>
        <v>#REF!</v>
      </c>
      <c r="E3" s="297"/>
    </row>
    <row r="4" spans="1:5" s="7" customFormat="1" ht="15" customHeight="1" thickBot="1">
      <c r="A4" s="179" t="s">
        <v>265</v>
      </c>
      <c r="B4" s="180" t="s">
        <v>266</v>
      </c>
      <c r="C4" s="180" t="s">
        <v>267</v>
      </c>
      <c r="D4" s="181" t="s">
        <v>268</v>
      </c>
      <c r="E4" s="297"/>
    </row>
    <row r="5" spans="1:5" ht="15.75" customHeight="1">
      <c r="A5" s="13" t="s">
        <v>464</v>
      </c>
      <c r="B5" s="1">
        <v>6487</v>
      </c>
      <c r="C5" s="66">
        <v>2014</v>
      </c>
      <c r="D5" s="27">
        <f>SUM(B5)</f>
        <v>6487</v>
      </c>
      <c r="E5" s="297"/>
    </row>
    <row r="6" spans="1:5" ht="15.75" customHeight="1" thickBot="1">
      <c r="A6" s="13" t="s">
        <v>465</v>
      </c>
      <c r="B6" s="1">
        <v>229</v>
      </c>
      <c r="C6" s="66">
        <v>2014</v>
      </c>
      <c r="D6" s="27">
        <f>SUM(B6)</f>
        <v>229</v>
      </c>
      <c r="E6" s="297"/>
    </row>
    <row r="7" spans="1:5" s="12" customFormat="1" ht="18" customHeight="1" thickBot="1">
      <c r="A7" s="18" t="s">
        <v>47</v>
      </c>
      <c r="B7" s="10">
        <f>SUM(B5:B6)</f>
        <v>6716</v>
      </c>
      <c r="C7" s="14"/>
      <c r="D7" s="11">
        <f>SUM(D5:D6)</f>
        <v>6716</v>
      </c>
      <c r="E7" s="297"/>
    </row>
  </sheetData>
  <mergeCells count="2">
    <mergeCell ref="E1:E7"/>
    <mergeCell ref="A1:D1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landscape" paperSize="9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">
    <tabColor indexed="50"/>
  </sheetPr>
  <dimension ref="A1:I153"/>
  <sheetViews>
    <sheetView zoomScaleSheetLayoutView="100" workbookViewId="0" topLeftCell="B117">
      <selection activeCell="E150" sqref="A1:E150"/>
    </sheetView>
  </sheetViews>
  <sheetFormatPr defaultColWidth="9.00390625" defaultRowHeight="12.75"/>
  <cols>
    <col min="1" max="1" width="9.50390625" style="118" customWidth="1"/>
    <col min="2" max="2" width="60.875" style="118" customWidth="1"/>
    <col min="3" max="5" width="15.875" style="119" customWidth="1"/>
    <col min="6" max="6" width="9.375" style="129" hidden="1" customWidth="1"/>
    <col min="7" max="16384" width="9.375" style="129" customWidth="1"/>
  </cols>
  <sheetData>
    <row r="1" spans="1:5" ht="15.75" customHeight="1">
      <c r="A1" s="282" t="s">
        <v>3</v>
      </c>
      <c r="B1" s="282"/>
      <c r="C1" s="282"/>
      <c r="D1" s="282"/>
      <c r="E1" s="282"/>
    </row>
    <row r="2" spans="1:5" ht="15.75" customHeight="1" thickBot="1">
      <c r="A2" s="23" t="s">
        <v>87</v>
      </c>
      <c r="B2" s="23"/>
      <c r="C2" s="116"/>
      <c r="D2" s="116"/>
      <c r="E2" s="116" t="s">
        <v>122</v>
      </c>
    </row>
    <row r="3" spans="1:6" ht="15.75" customHeight="1">
      <c r="A3" s="287" t="s">
        <v>52</v>
      </c>
      <c r="B3" s="285" t="s">
        <v>5</v>
      </c>
      <c r="C3" s="283" t="e">
        <f>+CONCATENATE(LEFT(#REF!,4),". évi")</f>
        <v>#REF!</v>
      </c>
      <c r="D3" s="283"/>
      <c r="E3" s="284"/>
      <c r="F3" s="260"/>
    </row>
    <row r="4" spans="1:6" ht="37.5" customHeight="1" thickBot="1">
      <c r="A4" s="288"/>
      <c r="B4" s="286"/>
      <c r="C4" s="25" t="s">
        <v>142</v>
      </c>
      <c r="D4" s="25" t="s">
        <v>143</v>
      </c>
      <c r="E4" s="26" t="s">
        <v>144</v>
      </c>
      <c r="F4" s="260"/>
    </row>
    <row r="5" spans="1:6" s="130" customFormat="1" ht="12" customHeight="1" thickBot="1">
      <c r="A5" s="96" t="s">
        <v>265</v>
      </c>
      <c r="B5" s="97" t="s">
        <v>266</v>
      </c>
      <c r="C5" s="97" t="s">
        <v>267</v>
      </c>
      <c r="D5" s="97" t="s">
        <v>268</v>
      </c>
      <c r="E5" s="140" t="s">
        <v>269</v>
      </c>
      <c r="F5" s="261"/>
    </row>
    <row r="6" spans="1:6" s="131" customFormat="1" ht="12" customHeight="1" thickBot="1">
      <c r="A6" s="91" t="s">
        <v>6</v>
      </c>
      <c r="B6" s="92" t="s">
        <v>151</v>
      </c>
      <c r="C6" s="105">
        <f>SUM(C7:C12)</f>
        <v>53206</v>
      </c>
      <c r="D6" s="105">
        <f>SUM(D7:D12)</f>
        <v>54375</v>
      </c>
      <c r="E6" s="105">
        <f>SUM(E7:E12)</f>
        <v>54375</v>
      </c>
      <c r="F6" s="262" t="s">
        <v>378</v>
      </c>
    </row>
    <row r="7" spans="1:6" s="131" customFormat="1" ht="12" customHeight="1">
      <c r="A7" s="86" t="s">
        <v>64</v>
      </c>
      <c r="B7" s="132" t="s">
        <v>152</v>
      </c>
      <c r="C7" s="123">
        <v>16332</v>
      </c>
      <c r="D7" s="123">
        <v>16332</v>
      </c>
      <c r="E7" s="107">
        <v>16332</v>
      </c>
      <c r="F7" s="262" t="s">
        <v>379</v>
      </c>
    </row>
    <row r="8" spans="1:6" s="131" customFormat="1" ht="12" customHeight="1">
      <c r="A8" s="85" t="s">
        <v>65</v>
      </c>
      <c r="B8" s="133" t="s">
        <v>153</v>
      </c>
      <c r="C8" s="122">
        <v>27287</v>
      </c>
      <c r="D8" s="122">
        <v>25475</v>
      </c>
      <c r="E8" s="106">
        <v>25475</v>
      </c>
      <c r="F8" s="262" t="s">
        <v>380</v>
      </c>
    </row>
    <row r="9" spans="1:6" s="131" customFormat="1" ht="12" customHeight="1">
      <c r="A9" s="85" t="s">
        <v>66</v>
      </c>
      <c r="B9" s="133" t="s">
        <v>154</v>
      </c>
      <c r="C9" s="122">
        <v>8144</v>
      </c>
      <c r="D9" s="122">
        <v>9108</v>
      </c>
      <c r="E9" s="106">
        <v>9108</v>
      </c>
      <c r="F9" s="262" t="s">
        <v>381</v>
      </c>
    </row>
    <row r="10" spans="1:6" s="131" customFormat="1" ht="12" customHeight="1">
      <c r="A10" s="85" t="s">
        <v>67</v>
      </c>
      <c r="B10" s="133" t="s">
        <v>155</v>
      </c>
      <c r="C10" s="122">
        <v>1438</v>
      </c>
      <c r="D10" s="122">
        <v>1438</v>
      </c>
      <c r="E10" s="106">
        <v>1438</v>
      </c>
      <c r="F10" s="262" t="s">
        <v>382</v>
      </c>
    </row>
    <row r="11" spans="1:6" s="131" customFormat="1" ht="12" customHeight="1">
      <c r="A11" s="85" t="s">
        <v>84</v>
      </c>
      <c r="B11" s="133" t="s">
        <v>156</v>
      </c>
      <c r="C11" s="122">
        <v>5</v>
      </c>
      <c r="D11" s="122">
        <v>115</v>
      </c>
      <c r="E11" s="106">
        <v>115</v>
      </c>
      <c r="F11" s="262" t="s">
        <v>383</v>
      </c>
    </row>
    <row r="12" spans="1:6" s="131" customFormat="1" ht="12" customHeight="1" thickBot="1">
      <c r="A12" s="87" t="s">
        <v>68</v>
      </c>
      <c r="B12" s="134" t="s">
        <v>157</v>
      </c>
      <c r="C12" s="124">
        <v>0</v>
      </c>
      <c r="D12" s="124">
        <v>1907</v>
      </c>
      <c r="E12" s="108">
        <v>1907</v>
      </c>
      <c r="F12" s="262" t="s">
        <v>384</v>
      </c>
    </row>
    <row r="13" spans="1:6" s="131" customFormat="1" ht="21" customHeight="1" thickBot="1">
      <c r="A13" s="91" t="s">
        <v>7</v>
      </c>
      <c r="B13" s="112" t="s">
        <v>158</v>
      </c>
      <c r="C13" s="105">
        <f>SUM(C14:C19)</f>
        <v>0</v>
      </c>
      <c r="D13" s="105">
        <f>SUM(D14:D19)</f>
        <v>0</v>
      </c>
      <c r="E13" s="105">
        <f>SUM(E14:E19)</f>
        <v>5843</v>
      </c>
      <c r="F13" s="262" t="s">
        <v>385</v>
      </c>
    </row>
    <row r="14" spans="1:6" s="131" customFormat="1" ht="12" customHeight="1">
      <c r="A14" s="86" t="s">
        <v>70</v>
      </c>
      <c r="B14" s="132" t="s">
        <v>159</v>
      </c>
      <c r="C14" s="123">
        <v>0</v>
      </c>
      <c r="D14" s="123">
        <v>0</v>
      </c>
      <c r="E14" s="107">
        <v>0</v>
      </c>
      <c r="F14" s="262" t="s">
        <v>386</v>
      </c>
    </row>
    <row r="15" spans="1:6" s="131" customFormat="1" ht="12" customHeight="1">
      <c r="A15" s="85" t="s">
        <v>71</v>
      </c>
      <c r="B15" s="133" t="s">
        <v>160</v>
      </c>
      <c r="C15" s="122">
        <v>0</v>
      </c>
      <c r="D15" s="122">
        <v>0</v>
      </c>
      <c r="E15" s="106">
        <v>0</v>
      </c>
      <c r="F15" s="262" t="s">
        <v>387</v>
      </c>
    </row>
    <row r="16" spans="1:6" s="131" customFormat="1" ht="12" customHeight="1">
      <c r="A16" s="85" t="s">
        <v>72</v>
      </c>
      <c r="B16" s="133" t="s">
        <v>161</v>
      </c>
      <c r="C16" s="122">
        <v>0</v>
      </c>
      <c r="D16" s="122">
        <v>0</v>
      </c>
      <c r="E16" s="106">
        <v>0</v>
      </c>
      <c r="F16" s="262" t="s">
        <v>388</v>
      </c>
    </row>
    <row r="17" spans="1:6" s="131" customFormat="1" ht="12" customHeight="1">
      <c r="A17" s="85" t="s">
        <v>73</v>
      </c>
      <c r="B17" s="133" t="s">
        <v>162</v>
      </c>
      <c r="C17" s="122">
        <v>0</v>
      </c>
      <c r="D17" s="122">
        <v>0</v>
      </c>
      <c r="E17" s="106">
        <v>0</v>
      </c>
      <c r="F17" s="262" t="s">
        <v>389</v>
      </c>
    </row>
    <row r="18" spans="1:6" s="131" customFormat="1" ht="12" customHeight="1">
      <c r="A18" s="85" t="s">
        <v>74</v>
      </c>
      <c r="B18" s="133" t="s">
        <v>163</v>
      </c>
      <c r="C18" s="122">
        <v>0</v>
      </c>
      <c r="D18" s="122">
        <v>0</v>
      </c>
      <c r="E18" s="106">
        <v>5843</v>
      </c>
      <c r="F18" s="262" t="s">
        <v>390</v>
      </c>
    </row>
    <row r="19" spans="1:6" s="131" customFormat="1" ht="12" customHeight="1" thickBot="1">
      <c r="A19" s="87" t="s">
        <v>80</v>
      </c>
      <c r="B19" s="134" t="s">
        <v>164</v>
      </c>
      <c r="C19" s="124">
        <v>0</v>
      </c>
      <c r="D19" s="124">
        <v>0</v>
      </c>
      <c r="E19" s="108">
        <v>0</v>
      </c>
      <c r="F19" s="262" t="s">
        <v>391</v>
      </c>
    </row>
    <row r="20" spans="1:6" s="131" customFormat="1" ht="21.75" customHeight="1" thickBot="1">
      <c r="A20" s="91" t="s">
        <v>8</v>
      </c>
      <c r="B20" s="92" t="s">
        <v>165</v>
      </c>
      <c r="C20" s="105">
        <f>SUM(C21:C26)</f>
        <v>0</v>
      </c>
      <c r="D20" s="105">
        <f>SUM(D21:D26)</f>
        <v>409055</v>
      </c>
      <c r="E20" s="105">
        <f>SUM(E21:E26)</f>
        <v>362144</v>
      </c>
      <c r="F20" s="262" t="s">
        <v>392</v>
      </c>
    </row>
    <row r="21" spans="1:6" s="131" customFormat="1" ht="12" customHeight="1">
      <c r="A21" s="86" t="s">
        <v>53</v>
      </c>
      <c r="B21" s="132" t="s">
        <v>166</v>
      </c>
      <c r="C21" s="123">
        <v>0</v>
      </c>
      <c r="D21" s="123">
        <v>694</v>
      </c>
      <c r="E21" s="107">
        <v>694</v>
      </c>
      <c r="F21" s="262" t="s">
        <v>393</v>
      </c>
    </row>
    <row r="22" spans="1:6" s="131" customFormat="1" ht="12" customHeight="1">
      <c r="A22" s="85" t="s">
        <v>54</v>
      </c>
      <c r="B22" s="133" t="s">
        <v>167</v>
      </c>
      <c r="C22" s="122">
        <v>0</v>
      </c>
      <c r="D22" s="122">
        <v>0</v>
      </c>
      <c r="E22" s="106">
        <v>0</v>
      </c>
      <c r="F22" s="262" t="s">
        <v>394</v>
      </c>
    </row>
    <row r="23" spans="1:6" s="131" customFormat="1" ht="12" customHeight="1">
      <c r="A23" s="85" t="s">
        <v>55</v>
      </c>
      <c r="B23" s="133" t="s">
        <v>168</v>
      </c>
      <c r="C23" s="122">
        <v>0</v>
      </c>
      <c r="D23" s="122">
        <v>0</v>
      </c>
      <c r="E23" s="106">
        <v>0</v>
      </c>
      <c r="F23" s="262" t="s">
        <v>395</v>
      </c>
    </row>
    <row r="24" spans="1:6" s="131" customFormat="1" ht="12" customHeight="1">
      <c r="A24" s="85" t="s">
        <v>56</v>
      </c>
      <c r="B24" s="133" t="s">
        <v>169</v>
      </c>
      <c r="C24" s="122">
        <v>0</v>
      </c>
      <c r="D24" s="122">
        <v>0</v>
      </c>
      <c r="E24" s="106">
        <v>0</v>
      </c>
      <c r="F24" s="262" t="s">
        <v>396</v>
      </c>
    </row>
    <row r="25" spans="1:6" s="131" customFormat="1" ht="12" customHeight="1">
      <c r="A25" s="85" t="s">
        <v>93</v>
      </c>
      <c r="B25" s="133" t="s">
        <v>170</v>
      </c>
      <c r="C25" s="122"/>
      <c r="D25" s="122">
        <v>408361</v>
      </c>
      <c r="E25" s="106">
        <v>361450</v>
      </c>
      <c r="F25" s="262" t="s">
        <v>397</v>
      </c>
    </row>
    <row r="26" spans="1:6" s="131" customFormat="1" ht="12" customHeight="1" thickBot="1">
      <c r="A26" s="87" t="s">
        <v>94</v>
      </c>
      <c r="B26" s="114" t="s">
        <v>171</v>
      </c>
      <c r="C26" s="124">
        <v>0</v>
      </c>
      <c r="D26" s="124">
        <v>0</v>
      </c>
      <c r="E26" s="108">
        <v>0</v>
      </c>
      <c r="F26" s="262" t="s">
        <v>398</v>
      </c>
    </row>
    <row r="27" spans="1:6" s="131" customFormat="1" ht="12" customHeight="1" thickBot="1">
      <c r="A27" s="91" t="s">
        <v>95</v>
      </c>
      <c r="B27" s="92" t="s">
        <v>172</v>
      </c>
      <c r="C27" s="127">
        <f>SUM(C28,C31:C33)</f>
        <v>19640</v>
      </c>
      <c r="D27" s="127">
        <f>SUM(D28,D31:D33)</f>
        <v>19640</v>
      </c>
      <c r="E27" s="127">
        <f>SUM(E28,E31:E33)</f>
        <v>26372</v>
      </c>
      <c r="F27" s="262" t="s">
        <v>399</v>
      </c>
    </row>
    <row r="28" spans="1:6" s="131" customFormat="1" ht="12" customHeight="1">
      <c r="A28" s="86" t="s">
        <v>173</v>
      </c>
      <c r="B28" s="132" t="s">
        <v>174</v>
      </c>
      <c r="C28" s="139">
        <f>SUM(C29:C30)</f>
        <v>16800</v>
      </c>
      <c r="D28" s="139">
        <f>SUM(D29:D30)</f>
        <v>16800</v>
      </c>
      <c r="E28" s="139">
        <f>SUM(E29:E30)</f>
        <v>22835</v>
      </c>
      <c r="F28" s="262" t="s">
        <v>400</v>
      </c>
    </row>
    <row r="29" spans="1:6" s="131" customFormat="1" ht="12" customHeight="1">
      <c r="A29" s="85" t="s">
        <v>175</v>
      </c>
      <c r="B29" s="133" t="s">
        <v>176</v>
      </c>
      <c r="C29" s="122">
        <v>2800</v>
      </c>
      <c r="D29" s="122">
        <v>2800</v>
      </c>
      <c r="E29" s="106">
        <v>3180</v>
      </c>
      <c r="F29" s="262" t="s">
        <v>401</v>
      </c>
    </row>
    <row r="30" spans="1:6" s="131" customFormat="1" ht="12" customHeight="1">
      <c r="A30" s="85" t="s">
        <v>177</v>
      </c>
      <c r="B30" s="273" t="s">
        <v>458</v>
      </c>
      <c r="C30" s="122">
        <v>14000</v>
      </c>
      <c r="D30" s="122">
        <v>14000</v>
      </c>
      <c r="E30" s="106">
        <v>19655</v>
      </c>
      <c r="F30" s="262" t="s">
        <v>402</v>
      </c>
    </row>
    <row r="31" spans="1:6" s="131" customFormat="1" ht="12" customHeight="1">
      <c r="A31" s="85" t="s">
        <v>178</v>
      </c>
      <c r="B31" s="133" t="s">
        <v>179</v>
      </c>
      <c r="C31" s="122">
        <v>2500</v>
      </c>
      <c r="D31" s="122">
        <v>2500</v>
      </c>
      <c r="E31" s="106">
        <v>2872</v>
      </c>
      <c r="F31" s="262" t="s">
        <v>403</v>
      </c>
    </row>
    <row r="32" spans="1:6" s="131" customFormat="1" ht="12" customHeight="1">
      <c r="A32" s="85" t="s">
        <v>180</v>
      </c>
      <c r="B32" s="133" t="s">
        <v>181</v>
      </c>
      <c r="C32" s="122">
        <v>200</v>
      </c>
      <c r="D32" s="122">
        <v>200</v>
      </c>
      <c r="E32" s="106">
        <v>496</v>
      </c>
      <c r="F32" s="262" t="s">
        <v>404</v>
      </c>
    </row>
    <row r="33" spans="1:6" s="131" customFormat="1" ht="12" customHeight="1" thickBot="1">
      <c r="A33" s="87" t="s">
        <v>182</v>
      </c>
      <c r="B33" s="114" t="s">
        <v>183</v>
      </c>
      <c r="C33" s="124">
        <v>140</v>
      </c>
      <c r="D33" s="124">
        <v>140</v>
      </c>
      <c r="E33" s="108">
        <v>169</v>
      </c>
      <c r="F33" s="262" t="s">
        <v>405</v>
      </c>
    </row>
    <row r="34" spans="1:6" s="131" customFormat="1" ht="12" customHeight="1" thickBot="1">
      <c r="A34" s="91" t="s">
        <v>10</v>
      </c>
      <c r="B34" s="92" t="s">
        <v>184</v>
      </c>
      <c r="C34" s="121">
        <f>SUM(C35:C44)</f>
        <v>16721</v>
      </c>
      <c r="D34" s="121">
        <f>SUM(D35:D44)</f>
        <v>16721</v>
      </c>
      <c r="E34" s="121">
        <f>SUM(E35:E44)</f>
        <v>1904</v>
      </c>
      <c r="F34" s="262" t="s">
        <v>406</v>
      </c>
    </row>
    <row r="35" spans="1:6" s="131" customFormat="1" ht="12" customHeight="1">
      <c r="A35" s="86" t="s">
        <v>57</v>
      </c>
      <c r="B35" s="132" t="s">
        <v>185</v>
      </c>
      <c r="C35" s="123">
        <v>0</v>
      </c>
      <c r="D35" s="123">
        <v>0</v>
      </c>
      <c r="E35" s="107">
        <v>0</v>
      </c>
      <c r="F35" s="262" t="s">
        <v>407</v>
      </c>
    </row>
    <row r="36" spans="1:6" s="131" customFormat="1" ht="12" customHeight="1">
      <c r="A36" s="85" t="s">
        <v>58</v>
      </c>
      <c r="B36" s="133" t="s">
        <v>186</v>
      </c>
      <c r="C36" s="122">
        <v>1310</v>
      </c>
      <c r="D36" s="122">
        <v>1310</v>
      </c>
      <c r="E36" s="106">
        <v>1433</v>
      </c>
      <c r="F36" s="262" t="s">
        <v>408</v>
      </c>
    </row>
    <row r="37" spans="1:6" s="131" customFormat="1" ht="12" customHeight="1">
      <c r="A37" s="85" t="s">
        <v>59</v>
      </c>
      <c r="B37" s="133" t="s">
        <v>187</v>
      </c>
      <c r="C37" s="122"/>
      <c r="D37" s="122"/>
      <c r="E37" s="106">
        <v>0</v>
      </c>
      <c r="F37" s="262" t="s">
        <v>409</v>
      </c>
    </row>
    <row r="38" spans="1:6" s="131" customFormat="1" ht="12" customHeight="1">
      <c r="A38" s="85" t="s">
        <v>97</v>
      </c>
      <c r="B38" s="133" t="s">
        <v>188</v>
      </c>
      <c r="C38" s="122">
        <v>0</v>
      </c>
      <c r="D38" s="122">
        <v>0</v>
      </c>
      <c r="E38" s="106">
        <v>0</v>
      </c>
      <c r="F38" s="262" t="s">
        <v>410</v>
      </c>
    </row>
    <row r="39" spans="1:6" s="131" customFormat="1" ht="12" customHeight="1">
      <c r="A39" s="85" t="s">
        <v>98</v>
      </c>
      <c r="B39" s="133" t="s">
        <v>189</v>
      </c>
      <c r="C39" s="122">
        <v>0</v>
      </c>
      <c r="D39" s="122">
        <v>0</v>
      </c>
      <c r="E39" s="106">
        <v>0</v>
      </c>
      <c r="F39" s="262" t="s">
        <v>411</v>
      </c>
    </row>
    <row r="40" spans="1:6" s="131" customFormat="1" ht="12" customHeight="1">
      <c r="A40" s="85" t="s">
        <v>99</v>
      </c>
      <c r="B40" s="133" t="s">
        <v>190</v>
      </c>
      <c r="C40" s="122">
        <v>80</v>
      </c>
      <c r="D40" s="122">
        <v>80</v>
      </c>
      <c r="E40" s="106">
        <v>89</v>
      </c>
      <c r="F40" s="262" t="s">
        <v>412</v>
      </c>
    </row>
    <row r="41" spans="1:6" s="131" customFormat="1" ht="12" customHeight="1">
      <c r="A41" s="85" t="s">
        <v>100</v>
      </c>
      <c r="B41" s="133" t="s">
        <v>191</v>
      </c>
      <c r="C41" s="122">
        <v>0</v>
      </c>
      <c r="D41" s="122">
        <v>0</v>
      </c>
      <c r="E41" s="106">
        <v>0</v>
      </c>
      <c r="F41" s="262" t="s">
        <v>413</v>
      </c>
    </row>
    <row r="42" spans="1:6" s="131" customFormat="1" ht="12" customHeight="1">
      <c r="A42" s="85" t="s">
        <v>101</v>
      </c>
      <c r="B42" s="133" t="s">
        <v>192</v>
      </c>
      <c r="C42" s="122">
        <v>50</v>
      </c>
      <c r="D42" s="122">
        <v>50</v>
      </c>
      <c r="E42" s="106">
        <v>310</v>
      </c>
      <c r="F42" s="262" t="s">
        <v>414</v>
      </c>
    </row>
    <row r="43" spans="1:6" s="131" customFormat="1" ht="12" customHeight="1">
      <c r="A43" s="85" t="s">
        <v>193</v>
      </c>
      <c r="B43" s="133" t="s">
        <v>194</v>
      </c>
      <c r="C43" s="125">
        <v>0</v>
      </c>
      <c r="D43" s="125">
        <v>0</v>
      </c>
      <c r="E43" s="109">
        <v>0</v>
      </c>
      <c r="F43" s="262" t="s">
        <v>415</v>
      </c>
    </row>
    <row r="44" spans="1:6" s="131" customFormat="1" ht="12" customHeight="1" thickBot="1">
      <c r="A44" s="87" t="s">
        <v>195</v>
      </c>
      <c r="B44" s="134" t="s">
        <v>196</v>
      </c>
      <c r="C44" s="126">
        <v>15281</v>
      </c>
      <c r="D44" s="126">
        <v>15281</v>
      </c>
      <c r="E44" s="110">
        <v>72</v>
      </c>
      <c r="F44" s="262" t="s">
        <v>416</v>
      </c>
    </row>
    <row r="45" spans="1:6" s="131" customFormat="1" ht="12" customHeight="1" thickBot="1">
      <c r="A45" s="91" t="s">
        <v>11</v>
      </c>
      <c r="B45" s="92" t="s">
        <v>197</v>
      </c>
      <c r="C45" s="121">
        <f>SUM(C46:C50)</f>
        <v>0</v>
      </c>
      <c r="D45" s="121">
        <f>SUM(D46:D50)</f>
        <v>0</v>
      </c>
      <c r="E45" s="121">
        <f>SUM(E46:E50)</f>
        <v>300</v>
      </c>
      <c r="F45" s="262" t="s">
        <v>417</v>
      </c>
    </row>
    <row r="46" spans="1:6" s="131" customFormat="1" ht="12" customHeight="1">
      <c r="A46" s="86" t="s">
        <v>60</v>
      </c>
      <c r="B46" s="132" t="s">
        <v>198</v>
      </c>
      <c r="C46" s="141">
        <v>0</v>
      </c>
      <c r="D46" s="141">
        <v>0</v>
      </c>
      <c r="E46" s="111">
        <v>0</v>
      </c>
      <c r="F46" s="262" t="s">
        <v>418</v>
      </c>
    </row>
    <row r="47" spans="1:6" s="131" customFormat="1" ht="12" customHeight="1">
      <c r="A47" s="85" t="s">
        <v>61</v>
      </c>
      <c r="B47" s="133" t="s">
        <v>199</v>
      </c>
      <c r="C47" s="125">
        <v>0</v>
      </c>
      <c r="D47" s="125">
        <v>0</v>
      </c>
      <c r="E47" s="109">
        <v>300</v>
      </c>
      <c r="F47" s="262" t="s">
        <v>419</v>
      </c>
    </row>
    <row r="48" spans="1:6" s="131" customFormat="1" ht="12" customHeight="1">
      <c r="A48" s="85" t="s">
        <v>200</v>
      </c>
      <c r="B48" s="133" t="s">
        <v>201</v>
      </c>
      <c r="C48" s="125">
        <v>0</v>
      </c>
      <c r="D48" s="125">
        <v>0</v>
      </c>
      <c r="E48" s="109">
        <v>0</v>
      </c>
      <c r="F48" s="262" t="s">
        <v>420</v>
      </c>
    </row>
    <row r="49" spans="1:6" s="131" customFormat="1" ht="12" customHeight="1">
      <c r="A49" s="85" t="s">
        <v>202</v>
      </c>
      <c r="B49" s="133" t="s">
        <v>203</v>
      </c>
      <c r="C49" s="125">
        <v>0</v>
      </c>
      <c r="D49" s="125">
        <v>0</v>
      </c>
      <c r="E49" s="109">
        <v>0</v>
      </c>
      <c r="F49" s="262" t="s">
        <v>421</v>
      </c>
    </row>
    <row r="50" spans="1:6" s="131" customFormat="1" ht="12" customHeight="1" thickBot="1">
      <c r="A50" s="87" t="s">
        <v>204</v>
      </c>
      <c r="B50" s="134" t="s">
        <v>205</v>
      </c>
      <c r="C50" s="126">
        <v>0</v>
      </c>
      <c r="D50" s="126">
        <v>0</v>
      </c>
      <c r="E50" s="110">
        <v>0</v>
      </c>
      <c r="F50" s="262" t="s">
        <v>422</v>
      </c>
    </row>
    <row r="51" spans="1:6" s="131" customFormat="1" ht="17.25" customHeight="1" thickBot="1">
      <c r="A51" s="91" t="s">
        <v>102</v>
      </c>
      <c r="B51" s="92" t="s">
        <v>206</v>
      </c>
      <c r="C51" s="121">
        <f>SUM(C52:C55)</f>
        <v>0</v>
      </c>
      <c r="D51" s="121">
        <f>SUM(D52:D55)</f>
        <v>0</v>
      </c>
      <c r="E51" s="121">
        <f>SUM(E52:E55)</f>
        <v>288</v>
      </c>
      <c r="F51" s="262" t="s">
        <v>423</v>
      </c>
    </row>
    <row r="52" spans="1:6" s="131" customFormat="1" ht="12" customHeight="1">
      <c r="A52" s="86" t="s">
        <v>62</v>
      </c>
      <c r="B52" s="132" t="s">
        <v>207</v>
      </c>
      <c r="C52" s="123">
        <v>0</v>
      </c>
      <c r="D52" s="123">
        <v>0</v>
      </c>
      <c r="E52" s="107">
        <v>0</v>
      </c>
      <c r="F52" s="262" t="s">
        <v>424</v>
      </c>
    </row>
    <row r="53" spans="1:6" s="131" customFormat="1" ht="12" customHeight="1">
      <c r="A53" s="85" t="s">
        <v>63</v>
      </c>
      <c r="B53" s="133" t="s">
        <v>208</v>
      </c>
      <c r="C53" s="122">
        <v>0</v>
      </c>
      <c r="D53" s="122">
        <v>0</v>
      </c>
      <c r="E53" s="106">
        <v>0</v>
      </c>
      <c r="F53" s="262" t="s">
        <v>425</v>
      </c>
    </row>
    <row r="54" spans="1:6" s="131" customFormat="1" ht="12" customHeight="1">
      <c r="A54" s="85" t="s">
        <v>209</v>
      </c>
      <c r="B54" s="133" t="s">
        <v>210</v>
      </c>
      <c r="C54" s="122">
        <v>0</v>
      </c>
      <c r="D54" s="122">
        <v>0</v>
      </c>
      <c r="E54" s="106">
        <v>288</v>
      </c>
      <c r="F54" s="262" t="s">
        <v>426</v>
      </c>
    </row>
    <row r="55" spans="1:6" s="131" customFormat="1" ht="12" customHeight="1" thickBot="1">
      <c r="A55" s="87" t="s">
        <v>211</v>
      </c>
      <c r="B55" s="134" t="s">
        <v>212</v>
      </c>
      <c r="C55" s="124">
        <v>0</v>
      </c>
      <c r="D55" s="124">
        <v>0</v>
      </c>
      <c r="E55" s="108">
        <v>0</v>
      </c>
      <c r="F55" s="262" t="s">
        <v>427</v>
      </c>
    </row>
    <row r="56" spans="1:6" s="131" customFormat="1" ht="12" customHeight="1" thickBot="1">
      <c r="A56" s="91" t="s">
        <v>13</v>
      </c>
      <c r="B56" s="112" t="s">
        <v>213</v>
      </c>
      <c r="C56" s="121">
        <f>SUM(C57:C60)</f>
        <v>6074</v>
      </c>
      <c r="D56" s="121">
        <f>SUM(D57:D60)</f>
        <v>74</v>
      </c>
      <c r="E56" s="121">
        <f>SUM(E57:E60)</f>
        <v>0</v>
      </c>
      <c r="F56" s="262" t="s">
        <v>428</v>
      </c>
    </row>
    <row r="57" spans="1:6" s="131" customFormat="1" ht="12" customHeight="1">
      <c r="A57" s="86" t="s">
        <v>103</v>
      </c>
      <c r="B57" s="132" t="s">
        <v>214</v>
      </c>
      <c r="C57" s="125">
        <v>0</v>
      </c>
      <c r="D57" s="125">
        <v>0</v>
      </c>
      <c r="E57" s="109">
        <v>0</v>
      </c>
      <c r="F57" s="262" t="s">
        <v>429</v>
      </c>
    </row>
    <row r="58" spans="1:6" s="131" customFormat="1" ht="12" customHeight="1">
      <c r="A58" s="85" t="s">
        <v>104</v>
      </c>
      <c r="B58" s="133" t="s">
        <v>215</v>
      </c>
      <c r="C58" s="125">
        <v>74</v>
      </c>
      <c r="D58" s="125">
        <v>74</v>
      </c>
      <c r="E58" s="109">
        <v>0</v>
      </c>
      <c r="F58" s="262" t="s">
        <v>430</v>
      </c>
    </row>
    <row r="59" spans="1:6" s="131" customFormat="1" ht="12" customHeight="1">
      <c r="A59" s="85" t="s">
        <v>123</v>
      </c>
      <c r="B59" s="133" t="s">
        <v>216</v>
      </c>
      <c r="C59" s="125">
        <v>6000</v>
      </c>
      <c r="D59" s="125"/>
      <c r="E59" s="109"/>
      <c r="F59" s="262" t="s">
        <v>431</v>
      </c>
    </row>
    <row r="60" spans="1:6" s="131" customFormat="1" ht="12" customHeight="1" thickBot="1">
      <c r="A60" s="87" t="s">
        <v>217</v>
      </c>
      <c r="B60" s="134" t="s">
        <v>218</v>
      </c>
      <c r="C60" s="125">
        <v>0</v>
      </c>
      <c r="D60" s="125">
        <v>0</v>
      </c>
      <c r="E60" s="109">
        <v>0</v>
      </c>
      <c r="F60" s="262" t="s">
        <v>432</v>
      </c>
    </row>
    <row r="61" spans="1:6" s="131" customFormat="1" ht="12" customHeight="1" thickBot="1">
      <c r="A61" s="91" t="s">
        <v>14</v>
      </c>
      <c r="B61" s="92" t="s">
        <v>219</v>
      </c>
      <c r="C61" s="127">
        <f>SUM(C56,C51,C45,C34,C27,C20,C13,C6)</f>
        <v>95641</v>
      </c>
      <c r="D61" s="127">
        <f>SUM(D56,D51,D45,D34,D27,D20,D13,D6)</f>
        <v>499865</v>
      </c>
      <c r="E61" s="127">
        <f>SUM(E56,E51,E45,E34,E27,E20,E13,E6)</f>
        <v>451226</v>
      </c>
      <c r="F61" s="262" t="s">
        <v>433</v>
      </c>
    </row>
    <row r="62" spans="1:6" s="131" customFormat="1" ht="12" customHeight="1" thickBot="1">
      <c r="A62" s="142" t="s">
        <v>220</v>
      </c>
      <c r="B62" s="112" t="s">
        <v>221</v>
      </c>
      <c r="C62" s="121">
        <f>SUM(C63:C65)</f>
        <v>11101</v>
      </c>
      <c r="D62" s="121">
        <f>SUM(D63:D65)</f>
        <v>11101</v>
      </c>
      <c r="E62" s="121">
        <f>SUM(E63:E65)</f>
        <v>21868</v>
      </c>
      <c r="F62" s="262" t="s">
        <v>434</v>
      </c>
    </row>
    <row r="63" spans="1:6" s="131" customFormat="1" ht="12" customHeight="1">
      <c r="A63" s="86" t="s">
        <v>222</v>
      </c>
      <c r="B63" s="132" t="s">
        <v>223</v>
      </c>
      <c r="C63" s="125">
        <v>0</v>
      </c>
      <c r="D63" s="125">
        <v>0</v>
      </c>
      <c r="E63" s="109">
        <v>0</v>
      </c>
      <c r="F63" s="262" t="s">
        <v>435</v>
      </c>
    </row>
    <row r="64" spans="1:6" s="131" customFormat="1" ht="12" customHeight="1">
      <c r="A64" s="85" t="s">
        <v>224</v>
      </c>
      <c r="B64" s="133" t="s">
        <v>225</v>
      </c>
      <c r="C64" s="125">
        <v>0</v>
      </c>
      <c r="D64" s="125">
        <v>0</v>
      </c>
      <c r="E64" s="109">
        <v>21868</v>
      </c>
      <c r="F64" s="262" t="s">
        <v>436</v>
      </c>
    </row>
    <row r="65" spans="1:6" s="131" customFormat="1" ht="12" customHeight="1" thickBot="1">
      <c r="A65" s="87" t="s">
        <v>226</v>
      </c>
      <c r="B65" s="74" t="s">
        <v>270</v>
      </c>
      <c r="C65" s="125">
        <v>11101</v>
      </c>
      <c r="D65" s="125">
        <v>11101</v>
      </c>
      <c r="E65" s="109">
        <v>0</v>
      </c>
      <c r="F65" s="262" t="s">
        <v>437</v>
      </c>
    </row>
    <row r="66" spans="1:6" s="131" customFormat="1" ht="12" customHeight="1" thickBot="1">
      <c r="A66" s="142" t="s">
        <v>227</v>
      </c>
      <c r="B66" s="112" t="s">
        <v>228</v>
      </c>
      <c r="C66" s="121">
        <f>SUM(C67:C70)</f>
        <v>0</v>
      </c>
      <c r="D66" s="121">
        <f>SUM(D67:D70)</f>
        <v>0</v>
      </c>
      <c r="E66" s="121">
        <f>SUM(E67:E70)</f>
        <v>0</v>
      </c>
      <c r="F66" s="262" t="s">
        <v>438</v>
      </c>
    </row>
    <row r="67" spans="1:6" s="131" customFormat="1" ht="13.5" customHeight="1">
      <c r="A67" s="86" t="s">
        <v>85</v>
      </c>
      <c r="B67" s="132" t="s">
        <v>229</v>
      </c>
      <c r="C67" s="125">
        <v>0</v>
      </c>
      <c r="D67" s="125">
        <v>0</v>
      </c>
      <c r="E67" s="109">
        <v>0</v>
      </c>
      <c r="F67" s="262" t="s">
        <v>439</v>
      </c>
    </row>
    <row r="68" spans="1:6" s="131" customFormat="1" ht="12" customHeight="1">
      <c r="A68" s="85" t="s">
        <v>86</v>
      </c>
      <c r="B68" s="133" t="s">
        <v>230</v>
      </c>
      <c r="C68" s="125">
        <v>0</v>
      </c>
      <c r="D68" s="125">
        <v>0</v>
      </c>
      <c r="E68" s="109">
        <v>0</v>
      </c>
      <c r="F68" s="262" t="s">
        <v>440</v>
      </c>
    </row>
    <row r="69" spans="1:6" s="131" customFormat="1" ht="12" customHeight="1">
      <c r="A69" s="85" t="s">
        <v>231</v>
      </c>
      <c r="B69" s="133" t="s">
        <v>232</v>
      </c>
      <c r="C69" s="125">
        <v>0</v>
      </c>
      <c r="D69" s="125">
        <v>0</v>
      </c>
      <c r="E69" s="109">
        <v>0</v>
      </c>
      <c r="F69" s="262" t="s">
        <v>441</v>
      </c>
    </row>
    <row r="70" spans="1:6" s="131" customFormat="1" ht="12" customHeight="1" thickBot="1">
      <c r="A70" s="87" t="s">
        <v>233</v>
      </c>
      <c r="B70" s="134" t="s">
        <v>234</v>
      </c>
      <c r="C70" s="125">
        <v>0</v>
      </c>
      <c r="D70" s="125">
        <v>0</v>
      </c>
      <c r="E70" s="109">
        <v>0</v>
      </c>
      <c r="F70" s="262" t="s">
        <v>442</v>
      </c>
    </row>
    <row r="71" spans="1:6" s="131" customFormat="1" ht="12" customHeight="1" thickBot="1">
      <c r="A71" s="142" t="s">
        <v>235</v>
      </c>
      <c r="B71" s="112" t="s">
        <v>236</v>
      </c>
      <c r="C71" s="121">
        <f>SUM(C72:C73)</f>
        <v>23011</v>
      </c>
      <c r="D71" s="121">
        <f>SUM(D72:D73)</f>
        <v>23011</v>
      </c>
      <c r="E71" s="121">
        <f>SUM(E72:E73)</f>
        <v>23011</v>
      </c>
      <c r="F71" s="262" t="s">
        <v>443</v>
      </c>
    </row>
    <row r="72" spans="1:6" s="131" customFormat="1" ht="12" customHeight="1">
      <c r="A72" s="86" t="s">
        <v>237</v>
      </c>
      <c r="B72" s="132" t="s">
        <v>238</v>
      </c>
      <c r="C72" s="125">
        <v>23011</v>
      </c>
      <c r="D72" s="125">
        <v>23011</v>
      </c>
      <c r="E72" s="109">
        <v>23011</v>
      </c>
      <c r="F72" s="262" t="s">
        <v>444</v>
      </c>
    </row>
    <row r="73" spans="1:6" s="131" customFormat="1" ht="12" customHeight="1" thickBot="1">
      <c r="A73" s="87" t="s">
        <v>239</v>
      </c>
      <c r="B73" s="134" t="s">
        <v>240</v>
      </c>
      <c r="C73" s="125">
        <v>0</v>
      </c>
      <c r="D73" s="125">
        <v>0</v>
      </c>
      <c r="E73" s="109">
        <v>0</v>
      </c>
      <c r="F73" s="262" t="s">
        <v>445</v>
      </c>
    </row>
    <row r="74" spans="1:6" s="131" customFormat="1" ht="12" customHeight="1" thickBot="1">
      <c r="A74" s="142" t="s">
        <v>241</v>
      </c>
      <c r="B74" s="112" t="s">
        <v>242</v>
      </c>
      <c r="C74" s="121">
        <f>SUM(C75:C77)</f>
        <v>0</v>
      </c>
      <c r="D74" s="121">
        <f>SUM(D75:D77)</f>
        <v>0</v>
      </c>
      <c r="E74" s="121">
        <f>SUM(E75:E77)</f>
        <v>1740</v>
      </c>
      <c r="F74" s="262" t="s">
        <v>446</v>
      </c>
    </row>
    <row r="75" spans="1:6" s="131" customFormat="1" ht="12" customHeight="1">
      <c r="A75" s="86" t="s">
        <v>243</v>
      </c>
      <c r="B75" s="132" t="s">
        <v>244</v>
      </c>
      <c r="C75" s="125">
        <v>0</v>
      </c>
      <c r="D75" s="125">
        <v>0</v>
      </c>
      <c r="E75" s="109">
        <v>1740</v>
      </c>
      <c r="F75" s="262" t="s">
        <v>447</v>
      </c>
    </row>
    <row r="76" spans="1:6" s="131" customFormat="1" ht="12" customHeight="1">
      <c r="A76" s="85" t="s">
        <v>245</v>
      </c>
      <c r="B76" s="133" t="s">
        <v>246</v>
      </c>
      <c r="C76" s="125">
        <v>0</v>
      </c>
      <c r="D76" s="125">
        <v>0</v>
      </c>
      <c r="E76" s="109">
        <v>0</v>
      </c>
      <c r="F76" s="262" t="s">
        <v>448</v>
      </c>
    </row>
    <row r="77" spans="1:6" s="131" customFormat="1" ht="12" customHeight="1" thickBot="1">
      <c r="A77" s="87" t="s">
        <v>247</v>
      </c>
      <c r="B77" s="114" t="s">
        <v>248</v>
      </c>
      <c r="C77" s="125">
        <v>0</v>
      </c>
      <c r="D77" s="125">
        <v>0</v>
      </c>
      <c r="E77" s="109">
        <v>0</v>
      </c>
      <c r="F77" s="262" t="s">
        <v>449</v>
      </c>
    </row>
    <row r="78" spans="1:6" s="131" customFormat="1" ht="12" customHeight="1" thickBot="1">
      <c r="A78" s="142" t="s">
        <v>249</v>
      </c>
      <c r="B78" s="112" t="s">
        <v>250</v>
      </c>
      <c r="C78" s="121">
        <f>SUM(C79:C82)</f>
        <v>0</v>
      </c>
      <c r="D78" s="121">
        <f>SUM(D79:D82)</f>
        <v>0</v>
      </c>
      <c r="E78" s="121">
        <f>SUM(E79:E82)</f>
        <v>0</v>
      </c>
      <c r="F78" s="262" t="s">
        <v>450</v>
      </c>
    </row>
    <row r="79" spans="1:6" s="131" customFormat="1" ht="12" customHeight="1">
      <c r="A79" s="135" t="s">
        <v>251</v>
      </c>
      <c r="B79" s="132" t="s">
        <v>252</v>
      </c>
      <c r="C79" s="125">
        <v>0</v>
      </c>
      <c r="D79" s="125">
        <v>0</v>
      </c>
      <c r="E79" s="109">
        <v>0</v>
      </c>
      <c r="F79" s="262" t="s">
        <v>451</v>
      </c>
    </row>
    <row r="80" spans="1:6" s="131" customFormat="1" ht="12" customHeight="1">
      <c r="A80" s="136" t="s">
        <v>253</v>
      </c>
      <c r="B80" s="133" t="s">
        <v>254</v>
      </c>
      <c r="C80" s="125">
        <v>0</v>
      </c>
      <c r="D80" s="125">
        <v>0</v>
      </c>
      <c r="E80" s="109">
        <v>0</v>
      </c>
      <c r="F80" s="262" t="s">
        <v>452</v>
      </c>
    </row>
    <row r="81" spans="1:6" s="131" customFormat="1" ht="12" customHeight="1">
      <c r="A81" s="136" t="s">
        <v>255</v>
      </c>
      <c r="B81" s="133" t="s">
        <v>256</v>
      </c>
      <c r="C81" s="125">
        <v>0</v>
      </c>
      <c r="D81" s="125">
        <v>0</v>
      </c>
      <c r="E81" s="109">
        <v>0</v>
      </c>
      <c r="F81" s="262" t="s">
        <v>453</v>
      </c>
    </row>
    <row r="82" spans="1:6" s="131" customFormat="1" ht="12" customHeight="1" thickBot="1">
      <c r="A82" s="143" t="s">
        <v>257</v>
      </c>
      <c r="B82" s="114" t="s">
        <v>258</v>
      </c>
      <c r="C82" s="125">
        <v>0</v>
      </c>
      <c r="D82" s="125">
        <v>0</v>
      </c>
      <c r="E82" s="109">
        <v>0</v>
      </c>
      <c r="F82" s="262" t="s">
        <v>454</v>
      </c>
    </row>
    <row r="83" spans="1:6" s="131" customFormat="1" ht="20.25" customHeight="1" thickBot="1">
      <c r="A83" s="142" t="s">
        <v>259</v>
      </c>
      <c r="B83" s="112" t="s">
        <v>260</v>
      </c>
      <c r="C83" s="145">
        <v>0</v>
      </c>
      <c r="D83" s="145">
        <v>0</v>
      </c>
      <c r="E83" s="146">
        <v>0</v>
      </c>
      <c r="F83" s="262" t="s">
        <v>455</v>
      </c>
    </row>
    <row r="84" spans="1:6" s="131" customFormat="1" ht="20.25" customHeight="1" thickBot="1">
      <c r="A84" s="142" t="s">
        <v>261</v>
      </c>
      <c r="B84" s="72" t="s">
        <v>262</v>
      </c>
      <c r="C84" s="127">
        <f>SUM(C83,C78,C74,C71,C66,C62)</f>
        <v>34112</v>
      </c>
      <c r="D84" s="127">
        <f>SUM(D83,D78,D74,D71,D66,D62)</f>
        <v>34112</v>
      </c>
      <c r="E84" s="127">
        <f>SUM(E83,E78,E74,E71,E66,E62)</f>
        <v>46619</v>
      </c>
      <c r="F84" s="262" t="s">
        <v>456</v>
      </c>
    </row>
    <row r="85" spans="1:6" s="131" customFormat="1" ht="25.5" customHeight="1" thickBot="1">
      <c r="A85" s="144" t="s">
        <v>263</v>
      </c>
      <c r="B85" s="75" t="s">
        <v>264</v>
      </c>
      <c r="C85" s="127">
        <f>SUM(C84,C61)</f>
        <v>129753</v>
      </c>
      <c r="D85" s="127">
        <f>SUM(D84,D61)</f>
        <v>533977</v>
      </c>
      <c r="E85" s="127">
        <f>SUM(E84,E61)</f>
        <v>497845</v>
      </c>
      <c r="F85" s="262" t="s">
        <v>457</v>
      </c>
    </row>
    <row r="86" spans="1:6" s="131" customFormat="1" ht="12" customHeight="1">
      <c r="A86" s="70"/>
      <c r="B86" s="70"/>
      <c r="C86" s="71"/>
      <c r="D86" s="71"/>
      <c r="E86" s="71"/>
      <c r="F86" s="262"/>
    </row>
    <row r="87" spans="1:6" s="131" customFormat="1" ht="12" customHeight="1">
      <c r="A87" s="70"/>
      <c r="B87" s="70"/>
      <c r="C87" s="71"/>
      <c r="D87" s="71"/>
      <c r="E87" s="71"/>
      <c r="F87" s="262"/>
    </row>
    <row r="88" spans="1:6" ht="16.5" customHeight="1">
      <c r="A88" s="282" t="s">
        <v>32</v>
      </c>
      <c r="B88" s="282"/>
      <c r="C88" s="282"/>
      <c r="D88" s="282"/>
      <c r="E88" s="282"/>
      <c r="F88" s="260"/>
    </row>
    <row r="89" spans="1:6" s="137" customFormat="1" ht="16.5" customHeight="1" thickBot="1">
      <c r="A89" s="24" t="s">
        <v>88</v>
      </c>
      <c r="B89" s="24"/>
      <c r="C89" s="100"/>
      <c r="D89" s="100"/>
      <c r="E89" s="100" t="s">
        <v>122</v>
      </c>
      <c r="F89" s="263"/>
    </row>
    <row r="90" spans="1:6" s="137" customFormat="1" ht="16.5" customHeight="1">
      <c r="A90" s="287" t="s">
        <v>52</v>
      </c>
      <c r="B90" s="285" t="s">
        <v>141</v>
      </c>
      <c r="C90" s="283" t="e">
        <f>+C3</f>
        <v>#REF!</v>
      </c>
      <c r="D90" s="283"/>
      <c r="E90" s="284"/>
      <c r="F90" s="263"/>
    </row>
    <row r="91" spans="1:6" ht="37.5" customHeight="1" thickBot="1">
      <c r="A91" s="288"/>
      <c r="B91" s="286"/>
      <c r="C91" s="25" t="s">
        <v>142</v>
      </c>
      <c r="D91" s="25" t="s">
        <v>143</v>
      </c>
      <c r="E91" s="26" t="s">
        <v>144</v>
      </c>
      <c r="F91" s="260"/>
    </row>
    <row r="92" spans="1:6" s="130" customFormat="1" ht="12" customHeight="1" thickBot="1">
      <c r="A92" s="96" t="s">
        <v>265</v>
      </c>
      <c r="B92" s="97" t="s">
        <v>266</v>
      </c>
      <c r="C92" s="97" t="s">
        <v>267</v>
      </c>
      <c r="D92" s="97" t="s">
        <v>268</v>
      </c>
      <c r="E92" s="98" t="s">
        <v>269</v>
      </c>
      <c r="F92" s="261"/>
    </row>
    <row r="93" spans="1:6" ht="12" customHeight="1" thickBot="1">
      <c r="A93" s="93" t="s">
        <v>6</v>
      </c>
      <c r="B93" s="95" t="s">
        <v>271</v>
      </c>
      <c r="C93" s="120">
        <f>SUM(C94:C98)</f>
        <v>39747</v>
      </c>
      <c r="D93" s="120">
        <f>SUM(D94:D98)</f>
        <v>142908</v>
      </c>
      <c r="E93" s="120">
        <f>SUM(E94:E98)</f>
        <v>130867</v>
      </c>
      <c r="F93" s="260" t="s">
        <v>378</v>
      </c>
    </row>
    <row r="94" spans="1:6" ht="12" customHeight="1">
      <c r="A94" s="88" t="s">
        <v>64</v>
      </c>
      <c r="B94" s="81" t="s">
        <v>33</v>
      </c>
      <c r="C94" s="29">
        <v>10882</v>
      </c>
      <c r="D94" s="29">
        <v>18085</v>
      </c>
      <c r="E94" s="77">
        <v>15810</v>
      </c>
      <c r="F94" s="260" t="s">
        <v>379</v>
      </c>
    </row>
    <row r="95" spans="1:6" ht="12" customHeight="1">
      <c r="A95" s="85" t="s">
        <v>65</v>
      </c>
      <c r="B95" s="79" t="s">
        <v>105</v>
      </c>
      <c r="C95" s="122">
        <v>3174</v>
      </c>
      <c r="D95" s="122">
        <v>3453</v>
      </c>
      <c r="E95" s="106">
        <v>3348</v>
      </c>
      <c r="F95" s="260" t="s">
        <v>380</v>
      </c>
    </row>
    <row r="96" spans="1:6" ht="12" customHeight="1">
      <c r="A96" s="85" t="s">
        <v>66</v>
      </c>
      <c r="B96" s="79" t="s">
        <v>83</v>
      </c>
      <c r="C96" s="124">
        <v>21343</v>
      </c>
      <c r="D96" s="124">
        <v>113685</v>
      </c>
      <c r="E96" s="108">
        <v>107583</v>
      </c>
      <c r="F96" s="260" t="s">
        <v>381</v>
      </c>
    </row>
    <row r="97" spans="1:6" ht="12" customHeight="1">
      <c r="A97" s="85" t="s">
        <v>67</v>
      </c>
      <c r="B97" s="82" t="s">
        <v>106</v>
      </c>
      <c r="C97" s="124">
        <v>2260</v>
      </c>
      <c r="D97" s="124">
        <v>2260</v>
      </c>
      <c r="E97" s="108">
        <v>1272</v>
      </c>
      <c r="F97" s="260" t="s">
        <v>382</v>
      </c>
    </row>
    <row r="98" spans="1:6" ht="12" customHeight="1">
      <c r="A98" s="85" t="s">
        <v>75</v>
      </c>
      <c r="B98" s="90" t="s">
        <v>107</v>
      </c>
      <c r="C98" s="124">
        <v>2088</v>
      </c>
      <c r="D98" s="124">
        <v>5425</v>
      </c>
      <c r="E98" s="108">
        <v>2854</v>
      </c>
      <c r="F98" s="260" t="s">
        <v>383</v>
      </c>
    </row>
    <row r="99" spans="1:6" ht="12" customHeight="1">
      <c r="A99" s="85" t="s">
        <v>68</v>
      </c>
      <c r="B99" s="79" t="s">
        <v>272</v>
      </c>
      <c r="C99" s="124">
        <v>0</v>
      </c>
      <c r="D99" s="124">
        <v>1140</v>
      </c>
      <c r="E99" s="108">
        <v>1140</v>
      </c>
      <c r="F99" s="260" t="s">
        <v>384</v>
      </c>
    </row>
    <row r="100" spans="1:6" ht="12" customHeight="1">
      <c r="A100" s="85" t="s">
        <v>69</v>
      </c>
      <c r="B100" s="101" t="s">
        <v>273</v>
      </c>
      <c r="C100" s="124">
        <v>0</v>
      </c>
      <c r="D100" s="124">
        <v>0</v>
      </c>
      <c r="E100" s="108">
        <v>0</v>
      </c>
      <c r="F100" s="260" t="s">
        <v>385</v>
      </c>
    </row>
    <row r="101" spans="1:6" ht="12" customHeight="1">
      <c r="A101" s="85" t="s">
        <v>76</v>
      </c>
      <c r="B101" s="102" t="s">
        <v>274</v>
      </c>
      <c r="C101" s="124">
        <v>0</v>
      </c>
      <c r="D101" s="124">
        <v>0</v>
      </c>
      <c r="E101" s="108">
        <v>0</v>
      </c>
      <c r="F101" s="260" t="s">
        <v>386</v>
      </c>
    </row>
    <row r="102" spans="1:6" ht="12" customHeight="1">
      <c r="A102" s="85" t="s">
        <v>77</v>
      </c>
      <c r="B102" s="102" t="s">
        <v>275</v>
      </c>
      <c r="C102" s="124">
        <v>0</v>
      </c>
      <c r="D102" s="124">
        <v>0</v>
      </c>
      <c r="E102" s="108">
        <v>0</v>
      </c>
      <c r="F102" s="260" t="s">
        <v>387</v>
      </c>
    </row>
    <row r="103" spans="1:6" ht="12" customHeight="1">
      <c r="A103" s="85" t="s">
        <v>78</v>
      </c>
      <c r="B103" s="101" t="s">
        <v>276</v>
      </c>
      <c r="C103" s="124">
        <v>1508</v>
      </c>
      <c r="D103" s="124">
        <v>2787</v>
      </c>
      <c r="E103" s="108">
        <v>1528</v>
      </c>
      <c r="F103" s="260" t="s">
        <v>388</v>
      </c>
    </row>
    <row r="104" spans="1:6" ht="12" customHeight="1">
      <c r="A104" s="85" t="s">
        <v>79</v>
      </c>
      <c r="B104" s="101" t="s">
        <v>277</v>
      </c>
      <c r="C104" s="124">
        <v>0</v>
      </c>
      <c r="D104" s="124">
        <v>0</v>
      </c>
      <c r="E104" s="108">
        <v>0</v>
      </c>
      <c r="F104" s="260" t="s">
        <v>389</v>
      </c>
    </row>
    <row r="105" spans="1:6" ht="12" customHeight="1">
      <c r="A105" s="85" t="s">
        <v>81</v>
      </c>
      <c r="B105" s="102" t="s">
        <v>278</v>
      </c>
      <c r="C105" s="124">
        <v>0</v>
      </c>
      <c r="D105" s="124">
        <v>0</v>
      </c>
      <c r="E105" s="108">
        <v>0</v>
      </c>
      <c r="F105" s="260" t="s">
        <v>390</v>
      </c>
    </row>
    <row r="106" spans="1:6" ht="12" customHeight="1">
      <c r="A106" s="84" t="s">
        <v>108</v>
      </c>
      <c r="B106" s="103" t="s">
        <v>279</v>
      </c>
      <c r="C106" s="124">
        <v>0</v>
      </c>
      <c r="D106" s="124">
        <v>0</v>
      </c>
      <c r="E106" s="108">
        <v>0</v>
      </c>
      <c r="F106" s="260" t="s">
        <v>391</v>
      </c>
    </row>
    <row r="107" spans="1:6" ht="12" customHeight="1">
      <c r="A107" s="85" t="s">
        <v>280</v>
      </c>
      <c r="B107" s="103" t="s">
        <v>281</v>
      </c>
      <c r="C107" s="124">
        <v>0</v>
      </c>
      <c r="D107" s="124">
        <v>0</v>
      </c>
      <c r="E107" s="108">
        <v>0</v>
      </c>
      <c r="F107" s="260" t="s">
        <v>392</v>
      </c>
    </row>
    <row r="108" spans="1:6" ht="12" customHeight="1" thickBot="1">
      <c r="A108" s="89" t="s">
        <v>282</v>
      </c>
      <c r="B108" s="104" t="s">
        <v>283</v>
      </c>
      <c r="C108" s="30">
        <v>280</v>
      </c>
      <c r="D108" s="30">
        <v>838</v>
      </c>
      <c r="E108" s="73">
        <v>186</v>
      </c>
      <c r="F108" s="260" t="s">
        <v>393</v>
      </c>
    </row>
    <row r="109" spans="1:6" ht="12" customHeight="1" thickBot="1">
      <c r="A109" s="91" t="s">
        <v>7</v>
      </c>
      <c r="B109" s="94" t="s">
        <v>284</v>
      </c>
      <c r="C109" s="121">
        <f>SUM(C110:C114)</f>
        <v>55837</v>
      </c>
      <c r="D109" s="121">
        <f>SUM(D110:D114)</f>
        <v>339891</v>
      </c>
      <c r="E109" s="121">
        <f>SUM(E110:E114)</f>
        <v>323585</v>
      </c>
      <c r="F109" s="260" t="s">
        <v>394</v>
      </c>
    </row>
    <row r="110" spans="1:6" ht="12" customHeight="1">
      <c r="A110" s="86" t="s">
        <v>70</v>
      </c>
      <c r="B110" s="79" t="s">
        <v>121</v>
      </c>
      <c r="C110" s="123">
        <v>34123</v>
      </c>
      <c r="D110" s="123">
        <v>329848</v>
      </c>
      <c r="E110" s="107">
        <v>316869</v>
      </c>
      <c r="F110" s="260" t="s">
        <v>395</v>
      </c>
    </row>
    <row r="111" spans="1:6" ht="12" customHeight="1">
      <c r="A111" s="86" t="s">
        <v>71</v>
      </c>
      <c r="B111" s="83" t="s">
        <v>285</v>
      </c>
      <c r="C111" s="123">
        <v>0</v>
      </c>
      <c r="D111" s="123">
        <v>0</v>
      </c>
      <c r="E111" s="107">
        <v>0</v>
      </c>
      <c r="F111" s="260" t="s">
        <v>396</v>
      </c>
    </row>
    <row r="112" spans="1:6" ht="15.75">
      <c r="A112" s="86" t="s">
        <v>72</v>
      </c>
      <c r="B112" s="83" t="s">
        <v>109</v>
      </c>
      <c r="C112" s="122">
        <v>3429</v>
      </c>
      <c r="D112" s="122">
        <v>8129</v>
      </c>
      <c r="E112" s="106">
        <v>6716</v>
      </c>
      <c r="F112" s="260" t="s">
        <v>397</v>
      </c>
    </row>
    <row r="113" spans="1:6" ht="12" customHeight="1">
      <c r="A113" s="86" t="s">
        <v>73</v>
      </c>
      <c r="B113" s="83" t="s">
        <v>286</v>
      </c>
      <c r="C113" s="122">
        <v>0</v>
      </c>
      <c r="D113" s="122">
        <v>0</v>
      </c>
      <c r="E113" s="106">
        <v>0</v>
      </c>
      <c r="F113" s="260" t="s">
        <v>398</v>
      </c>
    </row>
    <row r="114" spans="1:6" ht="12" customHeight="1">
      <c r="A114" s="86" t="s">
        <v>74</v>
      </c>
      <c r="B114" s="114" t="s">
        <v>124</v>
      </c>
      <c r="C114" s="122">
        <v>18285</v>
      </c>
      <c r="D114" s="122">
        <v>1914</v>
      </c>
      <c r="E114" s="106">
        <v>0</v>
      </c>
      <c r="F114" s="260" t="s">
        <v>399</v>
      </c>
    </row>
    <row r="115" spans="1:6" ht="21.75" customHeight="1">
      <c r="A115" s="86" t="s">
        <v>80</v>
      </c>
      <c r="B115" s="113" t="s">
        <v>287</v>
      </c>
      <c r="C115" s="122">
        <v>0</v>
      </c>
      <c r="D115" s="122">
        <v>0</v>
      </c>
      <c r="E115" s="106">
        <v>0</v>
      </c>
      <c r="F115" s="260" t="s">
        <v>400</v>
      </c>
    </row>
    <row r="116" spans="1:6" ht="24" customHeight="1">
      <c r="A116" s="86" t="s">
        <v>82</v>
      </c>
      <c r="B116" s="128" t="s">
        <v>288</v>
      </c>
      <c r="C116" s="122">
        <v>0</v>
      </c>
      <c r="D116" s="122">
        <v>0</v>
      </c>
      <c r="E116" s="106">
        <v>0</v>
      </c>
      <c r="F116" s="260" t="s">
        <v>401</v>
      </c>
    </row>
    <row r="117" spans="1:6" ht="12" customHeight="1">
      <c r="A117" s="86" t="s">
        <v>110</v>
      </c>
      <c r="B117" s="102" t="s">
        <v>275</v>
      </c>
      <c r="C117" s="122">
        <v>0</v>
      </c>
      <c r="D117" s="122">
        <v>0</v>
      </c>
      <c r="E117" s="106">
        <v>0</v>
      </c>
      <c r="F117" s="260" t="s">
        <v>402</v>
      </c>
    </row>
    <row r="118" spans="1:6" ht="12" customHeight="1">
      <c r="A118" s="86" t="s">
        <v>111</v>
      </c>
      <c r="B118" s="102" t="s">
        <v>289</v>
      </c>
      <c r="C118" s="122">
        <v>0</v>
      </c>
      <c r="D118" s="122">
        <v>0</v>
      </c>
      <c r="E118" s="106">
        <v>0</v>
      </c>
      <c r="F118" s="260" t="s">
        <v>403</v>
      </c>
    </row>
    <row r="119" spans="1:6" ht="12" customHeight="1">
      <c r="A119" s="86" t="s">
        <v>112</v>
      </c>
      <c r="B119" s="102" t="s">
        <v>290</v>
      </c>
      <c r="C119" s="122">
        <v>0</v>
      </c>
      <c r="D119" s="122">
        <v>0</v>
      </c>
      <c r="E119" s="106">
        <v>0</v>
      </c>
      <c r="F119" s="260" t="s">
        <v>404</v>
      </c>
    </row>
    <row r="120" spans="1:6" s="147" customFormat="1" ht="12" customHeight="1">
      <c r="A120" s="86" t="s">
        <v>291</v>
      </c>
      <c r="B120" s="102" t="s">
        <v>278</v>
      </c>
      <c r="C120" s="122">
        <v>0</v>
      </c>
      <c r="D120" s="122">
        <v>0</v>
      </c>
      <c r="E120" s="106">
        <v>0</v>
      </c>
      <c r="F120" s="260" t="s">
        <v>405</v>
      </c>
    </row>
    <row r="121" spans="1:6" ht="12" customHeight="1">
      <c r="A121" s="86" t="s">
        <v>292</v>
      </c>
      <c r="B121" s="102" t="s">
        <v>293</v>
      </c>
      <c r="C121" s="122">
        <v>0</v>
      </c>
      <c r="D121" s="122">
        <v>0</v>
      </c>
      <c r="E121" s="106">
        <v>0</v>
      </c>
      <c r="F121" s="260" t="s">
        <v>406</v>
      </c>
    </row>
    <row r="122" spans="1:6" ht="12" customHeight="1" thickBot="1">
      <c r="A122" s="84" t="s">
        <v>294</v>
      </c>
      <c r="B122" s="102" t="s">
        <v>295</v>
      </c>
      <c r="C122" s="124">
        <v>18285</v>
      </c>
      <c r="D122" s="124">
        <v>1914</v>
      </c>
      <c r="E122" s="108">
        <v>0</v>
      </c>
      <c r="F122" s="260" t="s">
        <v>407</v>
      </c>
    </row>
    <row r="123" spans="1:6" ht="12" customHeight="1" thickBot="1">
      <c r="A123" s="91" t="s">
        <v>8</v>
      </c>
      <c r="B123" s="99" t="s">
        <v>296</v>
      </c>
      <c r="C123" s="121">
        <f>SUM(C124:C125)</f>
        <v>0</v>
      </c>
      <c r="D123" s="121">
        <f>SUM(D124:D125)</f>
        <v>0</v>
      </c>
      <c r="E123" s="121">
        <f>SUM(E124:E125)</f>
        <v>0</v>
      </c>
      <c r="F123" s="260" t="s">
        <v>408</v>
      </c>
    </row>
    <row r="124" spans="1:6" ht="12" customHeight="1">
      <c r="A124" s="86" t="s">
        <v>53</v>
      </c>
      <c r="B124" s="80" t="s">
        <v>41</v>
      </c>
      <c r="C124" s="123"/>
      <c r="D124" s="123"/>
      <c r="E124" s="107">
        <v>0</v>
      </c>
      <c r="F124" s="260" t="s">
        <v>409</v>
      </c>
    </row>
    <row r="125" spans="1:6" ht="12" customHeight="1" thickBot="1">
      <c r="A125" s="87" t="s">
        <v>54</v>
      </c>
      <c r="B125" s="83" t="s">
        <v>42</v>
      </c>
      <c r="C125" s="124"/>
      <c r="D125" s="124"/>
      <c r="E125" s="108">
        <v>0</v>
      </c>
      <c r="F125" s="260" t="s">
        <v>410</v>
      </c>
    </row>
    <row r="126" spans="1:6" ht="12" customHeight="1" thickBot="1">
      <c r="A126" s="91" t="s">
        <v>9</v>
      </c>
      <c r="B126" s="99" t="s">
        <v>297</v>
      </c>
      <c r="C126" s="121">
        <f>SUM(C123,C109,C93)</f>
        <v>95584</v>
      </c>
      <c r="D126" s="121">
        <f>SUM(D123,D109,D93)</f>
        <v>482799</v>
      </c>
      <c r="E126" s="121">
        <f>SUM(E123,E109,E93)</f>
        <v>454452</v>
      </c>
      <c r="F126" s="260" t="s">
        <v>411</v>
      </c>
    </row>
    <row r="127" spans="1:6" ht="12" customHeight="1" thickBot="1">
      <c r="A127" s="91" t="s">
        <v>10</v>
      </c>
      <c r="B127" s="99" t="s">
        <v>298</v>
      </c>
      <c r="C127" s="121">
        <f>SUM(C128:C130)</f>
        <v>0</v>
      </c>
      <c r="D127" s="121">
        <f>SUM(D128:D130)</f>
        <v>21868</v>
      </c>
      <c r="E127" s="121">
        <f>SUM(E128:E130)</f>
        <v>21868</v>
      </c>
      <c r="F127" s="260" t="s">
        <v>412</v>
      </c>
    </row>
    <row r="128" spans="1:6" ht="12" customHeight="1">
      <c r="A128" s="86" t="s">
        <v>57</v>
      </c>
      <c r="B128" s="80" t="s">
        <v>299</v>
      </c>
      <c r="C128" s="122">
        <v>0</v>
      </c>
      <c r="D128" s="122">
        <v>0</v>
      </c>
      <c r="E128" s="106">
        <v>0</v>
      </c>
      <c r="F128" s="260" t="s">
        <v>413</v>
      </c>
    </row>
    <row r="129" spans="1:6" ht="12" customHeight="1">
      <c r="A129" s="86" t="s">
        <v>58</v>
      </c>
      <c r="B129" s="80" t="s">
        <v>300</v>
      </c>
      <c r="C129" s="122">
        <v>0</v>
      </c>
      <c r="D129" s="122">
        <v>21868</v>
      </c>
      <c r="E129" s="106">
        <v>21868</v>
      </c>
      <c r="F129" s="260" t="s">
        <v>414</v>
      </c>
    </row>
    <row r="130" spans="1:6" ht="12" customHeight="1" thickBot="1">
      <c r="A130" s="84" t="s">
        <v>59</v>
      </c>
      <c r="B130" s="78" t="s">
        <v>301</v>
      </c>
      <c r="C130" s="122">
        <v>0</v>
      </c>
      <c r="D130" s="122">
        <v>0</v>
      </c>
      <c r="E130" s="106">
        <v>0</v>
      </c>
      <c r="F130" s="260" t="s">
        <v>415</v>
      </c>
    </row>
    <row r="131" spans="1:6" ht="12" customHeight="1" thickBot="1">
      <c r="A131" s="91" t="s">
        <v>11</v>
      </c>
      <c r="B131" s="99" t="s">
        <v>302</v>
      </c>
      <c r="C131" s="121">
        <f>SUM(C132:C135)</f>
        <v>0</v>
      </c>
      <c r="D131" s="121">
        <f>SUM(D132:D135)</f>
        <v>0</v>
      </c>
      <c r="E131" s="121">
        <f>SUM(E132:E135)</f>
        <v>0</v>
      </c>
      <c r="F131" s="260" t="s">
        <v>416</v>
      </c>
    </row>
    <row r="132" spans="1:6" ht="12" customHeight="1">
      <c r="A132" s="86" t="s">
        <v>60</v>
      </c>
      <c r="B132" s="80" t="s">
        <v>303</v>
      </c>
      <c r="C132" s="122">
        <v>0</v>
      </c>
      <c r="D132" s="122">
        <v>0</v>
      </c>
      <c r="E132" s="106">
        <v>0</v>
      </c>
      <c r="F132" s="260" t="s">
        <v>417</v>
      </c>
    </row>
    <row r="133" spans="1:6" ht="12" customHeight="1">
      <c r="A133" s="86" t="s">
        <v>61</v>
      </c>
      <c r="B133" s="80" t="s">
        <v>304</v>
      </c>
      <c r="C133" s="122">
        <v>0</v>
      </c>
      <c r="D133" s="122">
        <v>0</v>
      </c>
      <c r="E133" s="106">
        <v>0</v>
      </c>
      <c r="F133" s="260" t="s">
        <v>418</v>
      </c>
    </row>
    <row r="134" spans="1:6" ht="12" customHeight="1">
      <c r="A134" s="86" t="s">
        <v>200</v>
      </c>
      <c r="B134" s="80" t="s">
        <v>305</v>
      </c>
      <c r="C134" s="122">
        <v>0</v>
      </c>
      <c r="D134" s="122">
        <v>0</v>
      </c>
      <c r="E134" s="106">
        <v>0</v>
      </c>
      <c r="F134" s="260" t="s">
        <v>419</v>
      </c>
    </row>
    <row r="135" spans="1:6" ht="12" customHeight="1" thickBot="1">
      <c r="A135" s="84" t="s">
        <v>202</v>
      </c>
      <c r="B135" s="78" t="s">
        <v>306</v>
      </c>
      <c r="C135" s="122">
        <v>0</v>
      </c>
      <c r="D135" s="122">
        <v>0</v>
      </c>
      <c r="E135" s="106">
        <v>0</v>
      </c>
      <c r="F135" s="260" t="s">
        <v>420</v>
      </c>
    </row>
    <row r="136" spans="1:6" ht="12" customHeight="1" thickBot="1">
      <c r="A136" s="91" t="s">
        <v>12</v>
      </c>
      <c r="B136" s="99" t="s">
        <v>307</v>
      </c>
      <c r="C136" s="127">
        <f>SUM(C137:C140)</f>
        <v>34169</v>
      </c>
      <c r="D136" s="127">
        <f>SUM(D137:D140)</f>
        <v>29310</v>
      </c>
      <c r="E136" s="127">
        <f>SUM(E137:E140)</f>
        <v>29310</v>
      </c>
      <c r="F136" s="260" t="s">
        <v>421</v>
      </c>
    </row>
    <row r="137" spans="1:6" ht="12" customHeight="1">
      <c r="A137" s="86" t="s">
        <v>62</v>
      </c>
      <c r="B137" s="80" t="s">
        <v>459</v>
      </c>
      <c r="C137" s="122">
        <v>34169</v>
      </c>
      <c r="D137" s="122">
        <v>29310</v>
      </c>
      <c r="E137" s="106">
        <v>29310</v>
      </c>
      <c r="F137" s="260" t="s">
        <v>422</v>
      </c>
    </row>
    <row r="138" spans="1:6" ht="12" customHeight="1">
      <c r="A138" s="86" t="s">
        <v>63</v>
      </c>
      <c r="B138" s="80" t="s">
        <v>308</v>
      </c>
      <c r="C138" s="122">
        <v>0</v>
      </c>
      <c r="D138" s="122">
        <v>0</v>
      </c>
      <c r="E138" s="106">
        <v>0</v>
      </c>
      <c r="F138" s="260" t="s">
        <v>423</v>
      </c>
    </row>
    <row r="139" spans="1:6" ht="12" customHeight="1">
      <c r="A139" s="86" t="s">
        <v>209</v>
      </c>
      <c r="B139" s="80" t="s">
        <v>309</v>
      </c>
      <c r="C139" s="122">
        <v>0</v>
      </c>
      <c r="D139" s="122">
        <v>0</v>
      </c>
      <c r="E139" s="106">
        <v>0</v>
      </c>
      <c r="F139" s="260" t="s">
        <v>424</v>
      </c>
    </row>
    <row r="140" spans="1:6" ht="12" customHeight="1" thickBot="1">
      <c r="A140" s="84" t="s">
        <v>211</v>
      </c>
      <c r="B140" s="78" t="s">
        <v>310</v>
      </c>
      <c r="C140" s="122">
        <v>0</v>
      </c>
      <c r="D140" s="122">
        <v>0</v>
      </c>
      <c r="E140" s="106">
        <v>0</v>
      </c>
      <c r="F140" s="260" t="s">
        <v>425</v>
      </c>
    </row>
    <row r="141" spans="1:9" ht="15" customHeight="1" thickBot="1">
      <c r="A141" s="91" t="s">
        <v>13</v>
      </c>
      <c r="B141" s="99" t="s">
        <v>311</v>
      </c>
      <c r="C141" s="31">
        <f>SUM(C142:C145)</f>
        <v>0</v>
      </c>
      <c r="D141" s="31">
        <f>SUM(D142:D145)</f>
        <v>0</v>
      </c>
      <c r="E141" s="31">
        <f>SUM(E142:E145)</f>
        <v>0</v>
      </c>
      <c r="F141" s="260" t="s">
        <v>426</v>
      </c>
      <c r="G141" s="138"/>
      <c r="H141" s="138"/>
      <c r="I141" s="138"/>
    </row>
    <row r="142" spans="1:6" s="131" customFormat="1" ht="12.75" customHeight="1">
      <c r="A142" s="86" t="s">
        <v>103</v>
      </c>
      <c r="B142" s="80" t="s">
        <v>312</v>
      </c>
      <c r="C142" s="122">
        <v>0</v>
      </c>
      <c r="D142" s="122">
        <v>0</v>
      </c>
      <c r="E142" s="106">
        <v>0</v>
      </c>
      <c r="F142" s="260" t="s">
        <v>427</v>
      </c>
    </row>
    <row r="143" spans="1:6" ht="12.75" customHeight="1">
      <c r="A143" s="86" t="s">
        <v>104</v>
      </c>
      <c r="B143" s="80" t="s">
        <v>313</v>
      </c>
      <c r="C143" s="122">
        <v>0</v>
      </c>
      <c r="D143" s="122">
        <v>0</v>
      </c>
      <c r="E143" s="106">
        <v>0</v>
      </c>
      <c r="F143" s="260" t="s">
        <v>428</v>
      </c>
    </row>
    <row r="144" spans="1:6" ht="12.75" customHeight="1">
      <c r="A144" s="86" t="s">
        <v>123</v>
      </c>
      <c r="B144" s="80" t="s">
        <v>314</v>
      </c>
      <c r="C144" s="122">
        <v>0</v>
      </c>
      <c r="D144" s="122">
        <v>0</v>
      </c>
      <c r="E144" s="106">
        <v>0</v>
      </c>
      <c r="F144" s="260" t="s">
        <v>429</v>
      </c>
    </row>
    <row r="145" spans="1:6" ht="12.75" customHeight="1" thickBot="1">
      <c r="A145" s="86" t="s">
        <v>217</v>
      </c>
      <c r="B145" s="80" t="s">
        <v>315</v>
      </c>
      <c r="C145" s="122">
        <v>0</v>
      </c>
      <c r="D145" s="122">
        <v>0</v>
      </c>
      <c r="E145" s="106">
        <v>0</v>
      </c>
      <c r="F145" s="260" t="s">
        <v>430</v>
      </c>
    </row>
    <row r="146" spans="1:6" ht="16.5" thickBot="1">
      <c r="A146" s="91" t="s">
        <v>14</v>
      </c>
      <c r="B146" s="99" t="s">
        <v>316</v>
      </c>
      <c r="C146" s="76">
        <f>SUM(C141,C136,C131,C127)</f>
        <v>34169</v>
      </c>
      <c r="D146" s="76">
        <f>SUM(D141,D136,D131,D127)</f>
        <v>51178</v>
      </c>
      <c r="E146" s="76">
        <f>SUM(E141,E136,E131,E127)</f>
        <v>51178</v>
      </c>
      <c r="F146" s="260" t="s">
        <v>431</v>
      </c>
    </row>
    <row r="147" spans="1:6" ht="16.5" thickBot="1">
      <c r="A147" s="115" t="s">
        <v>15</v>
      </c>
      <c r="B147" s="117" t="s">
        <v>317</v>
      </c>
      <c r="C147" s="76">
        <f>SUM(C146,C126)</f>
        <v>129753</v>
      </c>
      <c r="D147" s="76">
        <f>SUM(D146,D126)</f>
        <v>533977</v>
      </c>
      <c r="E147" s="76">
        <f>SUM(E146,E126)</f>
        <v>505630</v>
      </c>
      <c r="F147" s="260" t="s">
        <v>432</v>
      </c>
    </row>
    <row r="148" ht="16.5" thickBot="1"/>
    <row r="149" spans="1:6" s="19" customFormat="1" ht="15" customHeight="1" thickBot="1">
      <c r="A149" s="221" t="s">
        <v>373</v>
      </c>
      <c r="B149" s="222"/>
      <c r="C149" s="42">
        <v>3</v>
      </c>
      <c r="D149" s="42">
        <v>3</v>
      </c>
      <c r="E149" s="240">
        <v>3</v>
      </c>
      <c r="F149" s="270"/>
    </row>
    <row r="150" spans="1:6" s="19" customFormat="1" ht="15" customHeight="1" thickBot="1">
      <c r="A150" s="221" t="s">
        <v>119</v>
      </c>
      <c r="B150" s="222"/>
      <c r="C150" s="42">
        <v>3</v>
      </c>
      <c r="D150" s="42">
        <v>3</v>
      </c>
      <c r="E150" s="240">
        <v>3</v>
      </c>
      <c r="F150" s="270"/>
    </row>
    <row r="151" spans="1:5" ht="15.75">
      <c r="A151" s="275"/>
      <c r="B151" s="276"/>
      <c r="C151" s="277"/>
      <c r="D151" s="277"/>
      <c r="E151" s="277"/>
    </row>
    <row r="152" spans="1:5" ht="15.75">
      <c r="A152" s="275"/>
      <c r="B152" s="276"/>
      <c r="C152" s="277"/>
      <c r="D152" s="277"/>
      <c r="E152" s="277"/>
    </row>
    <row r="153" spans="1:5" ht="7.5" customHeight="1">
      <c r="A153" s="278"/>
      <c r="B153" s="278"/>
      <c r="C153" s="279"/>
      <c r="D153" s="279"/>
      <c r="E153" s="279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mergeCells count="8"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3937007874015748" right="0.3937007874015748" top="0.5905511811023623" bottom="0.7874015748031497" header="0.1968503937007874" footer="0.5905511811023623"/>
  <pageSetup horizontalDpi="600" verticalDpi="600" orientation="portrait" paperSize="9" scale="85" r:id="rId1"/>
  <headerFooter alignWithMargins="0">
    <oddHeader>&amp;CRavazd Község Önkormányzata
2014. ÉVI ZÁRSZÁMADÁSA
&amp;R5.sz. melléklet</oddHeader>
    <oddFooter>&amp;C&amp;P</oddFooter>
  </headerFooter>
  <rowBreaks count="1" manualBreakCount="1">
    <brk id="8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>
    <tabColor indexed="50"/>
  </sheetPr>
  <dimension ref="A1:F146"/>
  <sheetViews>
    <sheetView view="pageBreakPreview" zoomScale="115" zoomScaleSheetLayoutView="115" workbookViewId="0" topLeftCell="A1">
      <selection activeCell="I15" sqref="I15"/>
    </sheetView>
  </sheetViews>
  <sheetFormatPr defaultColWidth="9.00390625" defaultRowHeight="12.75"/>
  <cols>
    <col min="1" max="1" width="16.00390625" style="247" customWidth="1"/>
    <col min="2" max="2" width="59.375" style="19" customWidth="1"/>
    <col min="3" max="5" width="15.875" style="19" customWidth="1"/>
    <col min="6" max="6" width="0" style="264" hidden="1" customWidth="1"/>
    <col min="7" max="16384" width="9.375" style="19" customWidth="1"/>
  </cols>
  <sheetData>
    <row r="1" spans="1:6" s="212" customFormat="1" ht="21" customHeight="1" thickBot="1">
      <c r="A1" s="211"/>
      <c r="B1" s="213"/>
      <c r="C1" s="228"/>
      <c r="D1" s="228"/>
      <c r="E1" s="259"/>
      <c r="F1" s="267"/>
    </row>
    <row r="2" spans="1:6" s="229" customFormat="1" ht="32.25" customHeight="1">
      <c r="A2" s="226" t="s">
        <v>117</v>
      </c>
      <c r="B2" s="298" t="s">
        <v>460</v>
      </c>
      <c r="C2" s="299"/>
      <c r="D2" s="300"/>
      <c r="E2" s="250" t="s">
        <v>43</v>
      </c>
      <c r="F2" s="268"/>
    </row>
    <row r="3" spans="1:6" s="229" customFormat="1" ht="24.75" thickBot="1">
      <c r="A3" s="227" t="s">
        <v>352</v>
      </c>
      <c r="B3" s="301" t="s">
        <v>351</v>
      </c>
      <c r="C3" s="302"/>
      <c r="D3" s="303"/>
      <c r="E3" s="251" t="s">
        <v>35</v>
      </c>
      <c r="F3" s="268"/>
    </row>
    <row r="4" spans="1:6" s="230" customFormat="1" ht="15.75" customHeight="1" thickBot="1">
      <c r="A4" s="214"/>
      <c r="B4" s="214"/>
      <c r="C4" s="215"/>
      <c r="D4" s="215"/>
      <c r="E4" s="215" t="s">
        <v>36</v>
      </c>
      <c r="F4" s="269"/>
    </row>
    <row r="5" spans="1:5" ht="24.75" thickBot="1">
      <c r="A5" s="68" t="s">
        <v>118</v>
      </c>
      <c r="B5" s="69" t="s">
        <v>37</v>
      </c>
      <c r="C5" s="28" t="s">
        <v>142</v>
      </c>
      <c r="D5" s="28" t="s">
        <v>143</v>
      </c>
      <c r="E5" s="216" t="s">
        <v>144</v>
      </c>
    </row>
    <row r="6" spans="1:6" s="231" customFormat="1" ht="12.75" customHeight="1" thickBot="1">
      <c r="A6" s="209" t="s">
        <v>265</v>
      </c>
      <c r="B6" s="210" t="s">
        <v>266</v>
      </c>
      <c r="C6" s="210" t="s">
        <v>267</v>
      </c>
      <c r="D6" s="41" t="s">
        <v>268</v>
      </c>
      <c r="E6" s="40" t="s">
        <v>269</v>
      </c>
      <c r="F6" s="270"/>
    </row>
    <row r="7" spans="1:6" s="231" customFormat="1" ht="15.75" customHeight="1" thickBot="1">
      <c r="A7" s="304" t="s">
        <v>38</v>
      </c>
      <c r="B7" s="305"/>
      <c r="C7" s="305"/>
      <c r="D7" s="305"/>
      <c r="E7" s="306"/>
      <c r="F7" s="270"/>
    </row>
    <row r="8" spans="1:6" s="225" customFormat="1" ht="12" customHeight="1" thickBot="1">
      <c r="A8" s="209" t="s">
        <v>6</v>
      </c>
      <c r="B8" s="243" t="s">
        <v>353</v>
      </c>
      <c r="C8" s="155">
        <f>SUM(C9:C18)</f>
        <v>7690</v>
      </c>
      <c r="D8" s="155">
        <f>SUM(D9:D18)</f>
        <v>7690</v>
      </c>
      <c r="E8" s="155">
        <f>SUM(E9:E18)</f>
        <v>6968</v>
      </c>
      <c r="F8" s="270" t="s">
        <v>378</v>
      </c>
    </row>
    <row r="9" spans="1:6" s="225" customFormat="1" ht="12" customHeight="1">
      <c r="A9" s="252" t="s">
        <v>64</v>
      </c>
      <c r="B9" s="81" t="s">
        <v>185</v>
      </c>
      <c r="C9" s="36">
        <v>0</v>
      </c>
      <c r="D9" s="36">
        <v>0</v>
      </c>
      <c r="E9" s="238">
        <v>0</v>
      </c>
      <c r="F9" s="270" t="s">
        <v>379</v>
      </c>
    </row>
    <row r="10" spans="1:6" s="225" customFormat="1" ht="12" customHeight="1">
      <c r="A10" s="253" t="s">
        <v>65</v>
      </c>
      <c r="B10" s="79" t="s">
        <v>186</v>
      </c>
      <c r="C10" s="152"/>
      <c r="D10" s="152"/>
      <c r="E10" s="43"/>
      <c r="F10" s="270" t="s">
        <v>380</v>
      </c>
    </row>
    <row r="11" spans="1:6" s="225" customFormat="1" ht="12" customHeight="1">
      <c r="A11" s="253" t="s">
        <v>66</v>
      </c>
      <c r="B11" s="79" t="s">
        <v>187</v>
      </c>
      <c r="C11" s="152"/>
      <c r="D11" s="152"/>
      <c r="E11" s="43"/>
      <c r="F11" s="270" t="s">
        <v>381</v>
      </c>
    </row>
    <row r="12" spans="1:6" s="225" customFormat="1" ht="12" customHeight="1">
      <c r="A12" s="253" t="s">
        <v>67</v>
      </c>
      <c r="B12" s="79" t="s">
        <v>188</v>
      </c>
      <c r="C12" s="152">
        <v>0</v>
      </c>
      <c r="D12" s="152">
        <v>0</v>
      </c>
      <c r="E12" s="43">
        <v>0</v>
      </c>
      <c r="F12" s="270" t="s">
        <v>382</v>
      </c>
    </row>
    <row r="13" spans="1:6" s="225" customFormat="1" ht="12" customHeight="1">
      <c r="A13" s="253" t="s">
        <v>84</v>
      </c>
      <c r="B13" s="79" t="s">
        <v>189</v>
      </c>
      <c r="C13" s="152">
        <v>6055</v>
      </c>
      <c r="D13" s="152">
        <v>6055</v>
      </c>
      <c r="E13" s="43">
        <v>5484</v>
      </c>
      <c r="F13" s="270" t="s">
        <v>383</v>
      </c>
    </row>
    <row r="14" spans="1:6" s="225" customFormat="1" ht="12" customHeight="1">
      <c r="A14" s="253" t="s">
        <v>68</v>
      </c>
      <c r="B14" s="79" t="s">
        <v>354</v>
      </c>
      <c r="C14" s="152">
        <v>1635</v>
      </c>
      <c r="D14" s="152">
        <v>1635</v>
      </c>
      <c r="E14" s="43">
        <v>1481</v>
      </c>
      <c r="F14" s="270" t="s">
        <v>384</v>
      </c>
    </row>
    <row r="15" spans="1:6" s="232" customFormat="1" ht="12" customHeight="1">
      <c r="A15" s="253" t="s">
        <v>69</v>
      </c>
      <c r="B15" s="78" t="s">
        <v>355</v>
      </c>
      <c r="C15" s="152">
        <v>0</v>
      </c>
      <c r="D15" s="152">
        <v>0</v>
      </c>
      <c r="E15" s="43">
        <v>0</v>
      </c>
      <c r="F15" s="270" t="s">
        <v>385</v>
      </c>
    </row>
    <row r="16" spans="1:6" s="232" customFormat="1" ht="12" customHeight="1">
      <c r="A16" s="253" t="s">
        <v>76</v>
      </c>
      <c r="B16" s="79" t="s">
        <v>192</v>
      </c>
      <c r="C16" s="37"/>
      <c r="D16" s="37"/>
      <c r="E16" s="237">
        <v>3</v>
      </c>
      <c r="F16" s="270" t="s">
        <v>386</v>
      </c>
    </row>
    <row r="17" spans="1:6" s="225" customFormat="1" ht="12" customHeight="1">
      <c r="A17" s="253" t="s">
        <v>77</v>
      </c>
      <c r="B17" s="79" t="s">
        <v>194</v>
      </c>
      <c r="C17" s="152">
        <v>0</v>
      </c>
      <c r="D17" s="152">
        <v>0</v>
      </c>
      <c r="E17" s="43">
        <v>0</v>
      </c>
      <c r="F17" s="270" t="s">
        <v>387</v>
      </c>
    </row>
    <row r="18" spans="1:6" s="232" customFormat="1" ht="12" customHeight="1" thickBot="1">
      <c r="A18" s="253" t="s">
        <v>78</v>
      </c>
      <c r="B18" s="78" t="s">
        <v>196</v>
      </c>
      <c r="C18" s="154"/>
      <c r="D18" s="154"/>
      <c r="E18" s="233"/>
      <c r="F18" s="270" t="s">
        <v>388</v>
      </c>
    </row>
    <row r="19" spans="1:6" s="232" customFormat="1" ht="12" customHeight="1" thickBot="1">
      <c r="A19" s="209" t="s">
        <v>7</v>
      </c>
      <c r="B19" s="243" t="s">
        <v>356</v>
      </c>
      <c r="C19" s="155">
        <f>SUM(C20:C23)</f>
        <v>0</v>
      </c>
      <c r="D19" s="155">
        <f>SUM(D20:D23)</f>
        <v>0</v>
      </c>
      <c r="E19" s="155">
        <f>SUM(E20:E23)</f>
        <v>0</v>
      </c>
      <c r="F19" s="270" t="s">
        <v>389</v>
      </c>
    </row>
    <row r="20" spans="1:6" s="232" customFormat="1" ht="12" customHeight="1">
      <c r="A20" s="253" t="s">
        <v>70</v>
      </c>
      <c r="B20" s="80" t="s">
        <v>159</v>
      </c>
      <c r="C20" s="152">
        <v>0</v>
      </c>
      <c r="D20" s="152">
        <v>0</v>
      </c>
      <c r="E20" s="43">
        <v>0</v>
      </c>
      <c r="F20" s="270" t="s">
        <v>390</v>
      </c>
    </row>
    <row r="21" spans="1:6" s="232" customFormat="1" ht="12" customHeight="1">
      <c r="A21" s="253" t="s">
        <v>71</v>
      </c>
      <c r="B21" s="79" t="s">
        <v>357</v>
      </c>
      <c r="C21" s="152">
        <v>0</v>
      </c>
      <c r="D21" s="152">
        <v>0</v>
      </c>
      <c r="E21" s="43">
        <v>0</v>
      </c>
      <c r="F21" s="270" t="s">
        <v>391</v>
      </c>
    </row>
    <row r="22" spans="1:6" s="232" customFormat="1" ht="12" customHeight="1">
      <c r="A22" s="253" t="s">
        <v>72</v>
      </c>
      <c r="B22" s="79" t="s">
        <v>358</v>
      </c>
      <c r="C22" s="152">
        <v>0</v>
      </c>
      <c r="D22" s="152">
        <v>0</v>
      </c>
      <c r="E22" s="43"/>
      <c r="F22" s="270" t="s">
        <v>392</v>
      </c>
    </row>
    <row r="23" spans="1:6" s="232" customFormat="1" ht="12" customHeight="1" thickBot="1">
      <c r="A23" s="253" t="s">
        <v>73</v>
      </c>
      <c r="B23" s="79" t="s">
        <v>374</v>
      </c>
      <c r="C23" s="152">
        <v>0</v>
      </c>
      <c r="D23" s="152">
        <v>0</v>
      </c>
      <c r="E23" s="43">
        <v>0</v>
      </c>
      <c r="F23" s="270" t="s">
        <v>393</v>
      </c>
    </row>
    <row r="24" spans="1:6" s="232" customFormat="1" ht="12" customHeight="1" thickBot="1">
      <c r="A24" s="242" t="s">
        <v>8</v>
      </c>
      <c r="B24" s="99" t="s">
        <v>96</v>
      </c>
      <c r="C24" s="22"/>
      <c r="D24" s="22"/>
      <c r="E24" s="248"/>
      <c r="F24" s="270" t="s">
        <v>394</v>
      </c>
    </row>
    <row r="25" spans="1:6" s="232" customFormat="1" ht="12" customHeight="1" thickBot="1">
      <c r="A25" s="242" t="s">
        <v>9</v>
      </c>
      <c r="B25" s="99" t="s">
        <v>359</v>
      </c>
      <c r="C25" s="155">
        <f>SUM(C26:C28)</f>
        <v>0</v>
      </c>
      <c r="D25" s="155">
        <f>SUM(D26:D28)</f>
        <v>0</v>
      </c>
      <c r="E25" s="155">
        <f>SUM(E26:E28)</f>
        <v>0</v>
      </c>
      <c r="F25" s="270" t="s">
        <v>395</v>
      </c>
    </row>
    <row r="26" spans="1:6" s="232" customFormat="1" ht="12" customHeight="1">
      <c r="A26" s="254" t="s">
        <v>173</v>
      </c>
      <c r="B26" s="255" t="s">
        <v>357</v>
      </c>
      <c r="C26" s="34">
        <v>0</v>
      </c>
      <c r="D26" s="34">
        <v>0</v>
      </c>
      <c r="E26" s="236">
        <v>0</v>
      </c>
      <c r="F26" s="270" t="s">
        <v>396</v>
      </c>
    </row>
    <row r="27" spans="1:6" s="232" customFormat="1" ht="12" customHeight="1">
      <c r="A27" s="254" t="s">
        <v>178</v>
      </c>
      <c r="B27" s="256" t="s">
        <v>360</v>
      </c>
      <c r="C27" s="156">
        <v>0</v>
      </c>
      <c r="D27" s="156">
        <v>0</v>
      </c>
      <c r="E27" s="235"/>
      <c r="F27" s="270" t="s">
        <v>397</v>
      </c>
    </row>
    <row r="28" spans="1:6" s="232" customFormat="1" ht="12" customHeight="1" thickBot="1">
      <c r="A28" s="253" t="s">
        <v>180</v>
      </c>
      <c r="B28" s="257" t="s">
        <v>375</v>
      </c>
      <c r="C28" s="239">
        <v>0</v>
      </c>
      <c r="D28" s="239">
        <v>0</v>
      </c>
      <c r="E28" s="234">
        <v>0</v>
      </c>
      <c r="F28" s="270" t="s">
        <v>398</v>
      </c>
    </row>
    <row r="29" spans="1:6" s="232" customFormat="1" ht="12" customHeight="1" thickBot="1">
      <c r="A29" s="242" t="s">
        <v>10</v>
      </c>
      <c r="B29" s="99" t="s">
        <v>361</v>
      </c>
      <c r="C29" s="155">
        <f>SUM(C30:C32)</f>
        <v>0</v>
      </c>
      <c r="D29" s="155">
        <f>SUM(D30:D32)</f>
        <v>0</v>
      </c>
      <c r="E29" s="155">
        <f>SUM(E30:E32)</f>
        <v>0</v>
      </c>
      <c r="F29" s="270" t="s">
        <v>399</v>
      </c>
    </row>
    <row r="30" spans="1:6" s="232" customFormat="1" ht="12" customHeight="1">
      <c r="A30" s="254" t="s">
        <v>57</v>
      </c>
      <c r="B30" s="255" t="s">
        <v>198</v>
      </c>
      <c r="C30" s="34">
        <v>0</v>
      </c>
      <c r="D30" s="34">
        <v>0</v>
      </c>
      <c r="E30" s="236">
        <v>0</v>
      </c>
      <c r="F30" s="270" t="s">
        <v>400</v>
      </c>
    </row>
    <row r="31" spans="1:6" s="232" customFormat="1" ht="12" customHeight="1">
      <c r="A31" s="254" t="s">
        <v>58</v>
      </c>
      <c r="B31" s="256" t="s">
        <v>199</v>
      </c>
      <c r="C31" s="156">
        <v>0</v>
      </c>
      <c r="D31" s="156">
        <v>0</v>
      </c>
      <c r="E31" s="235"/>
      <c r="F31" s="270" t="s">
        <v>401</v>
      </c>
    </row>
    <row r="32" spans="1:6" s="232" customFormat="1" ht="12" customHeight="1" thickBot="1">
      <c r="A32" s="253" t="s">
        <v>59</v>
      </c>
      <c r="B32" s="241" t="s">
        <v>201</v>
      </c>
      <c r="C32" s="239">
        <v>0</v>
      </c>
      <c r="D32" s="239">
        <v>0</v>
      </c>
      <c r="E32" s="234">
        <v>0</v>
      </c>
      <c r="F32" s="270" t="s">
        <v>402</v>
      </c>
    </row>
    <row r="33" spans="1:6" s="232" customFormat="1" ht="12" customHeight="1" thickBot="1">
      <c r="A33" s="242" t="s">
        <v>11</v>
      </c>
      <c r="B33" s="99" t="s">
        <v>321</v>
      </c>
      <c r="C33" s="22">
        <v>0</v>
      </c>
      <c r="D33" s="22">
        <v>0</v>
      </c>
      <c r="E33" s="248"/>
      <c r="F33" s="270" t="s">
        <v>403</v>
      </c>
    </row>
    <row r="34" spans="1:6" s="225" customFormat="1" ht="12" customHeight="1" thickBot="1">
      <c r="A34" s="242" t="s">
        <v>12</v>
      </c>
      <c r="B34" s="99" t="s">
        <v>362</v>
      </c>
      <c r="C34" s="22"/>
      <c r="D34" s="22"/>
      <c r="E34" s="248"/>
      <c r="F34" s="270" t="s">
        <v>404</v>
      </c>
    </row>
    <row r="35" spans="1:6" s="225" customFormat="1" ht="12" customHeight="1" thickBot="1">
      <c r="A35" s="209" t="s">
        <v>13</v>
      </c>
      <c r="B35" s="99" t="s">
        <v>376</v>
      </c>
      <c r="C35" s="155">
        <f>SUM(C33:C34,C29,C25,C24,C19,C8)</f>
        <v>7690</v>
      </c>
      <c r="D35" s="155">
        <f>SUM(D33:D34,D29,D25,D24,D19,D8)</f>
        <v>7690</v>
      </c>
      <c r="E35" s="155">
        <f>SUM(E33:E34,E29,E25,E24,E19,E8)</f>
        <v>6968</v>
      </c>
      <c r="F35" s="270" t="s">
        <v>405</v>
      </c>
    </row>
    <row r="36" spans="1:6" s="225" customFormat="1" ht="12" customHeight="1" thickBot="1">
      <c r="A36" s="244" t="s">
        <v>14</v>
      </c>
      <c r="B36" s="99" t="s">
        <v>363</v>
      </c>
      <c r="C36" s="155">
        <f>SUM(C37:C39)</f>
        <v>34169</v>
      </c>
      <c r="D36" s="155">
        <f>SUM(D37:D39)</f>
        <v>29310</v>
      </c>
      <c r="E36" s="155">
        <f>SUM(E37:E39)</f>
        <v>29310</v>
      </c>
      <c r="F36" s="270" t="s">
        <v>406</v>
      </c>
    </row>
    <row r="37" spans="1:6" s="225" customFormat="1" ht="12" customHeight="1">
      <c r="A37" s="254" t="s">
        <v>364</v>
      </c>
      <c r="B37" s="255" t="s">
        <v>129</v>
      </c>
      <c r="C37" s="34"/>
      <c r="D37" s="34"/>
      <c r="E37" s="236"/>
      <c r="F37" s="270" t="s">
        <v>407</v>
      </c>
    </row>
    <row r="38" spans="1:6" s="232" customFormat="1" ht="12" customHeight="1">
      <c r="A38" s="254" t="s">
        <v>365</v>
      </c>
      <c r="B38" s="256" t="s">
        <v>2</v>
      </c>
      <c r="C38" s="156">
        <v>0</v>
      </c>
      <c r="D38" s="156">
        <v>0</v>
      </c>
      <c r="E38" s="235">
        <v>0</v>
      </c>
      <c r="F38" s="270" t="s">
        <v>408</v>
      </c>
    </row>
    <row r="39" spans="1:6" s="232" customFormat="1" ht="12" customHeight="1" thickBot="1">
      <c r="A39" s="253" t="s">
        <v>366</v>
      </c>
      <c r="B39" s="241" t="s">
        <v>367</v>
      </c>
      <c r="C39" s="239">
        <v>34169</v>
      </c>
      <c r="D39" s="239">
        <v>29310</v>
      </c>
      <c r="E39" s="234">
        <v>29310</v>
      </c>
      <c r="F39" s="270" t="s">
        <v>409</v>
      </c>
    </row>
    <row r="40" spans="1:6" s="232" customFormat="1" ht="15" customHeight="1" thickBot="1">
      <c r="A40" s="244" t="s">
        <v>15</v>
      </c>
      <c r="B40" s="245" t="s">
        <v>368</v>
      </c>
      <c r="C40" s="39">
        <f>SUM(C35:C36)</f>
        <v>41859</v>
      </c>
      <c r="D40" s="39">
        <f>SUM(D35:D36)</f>
        <v>37000</v>
      </c>
      <c r="E40" s="39">
        <f>SUM(E35:E36)</f>
        <v>36278</v>
      </c>
      <c r="F40" s="270" t="s">
        <v>410</v>
      </c>
    </row>
    <row r="41" spans="1:6" s="232" customFormat="1" ht="15" customHeight="1">
      <c r="A41" s="217"/>
      <c r="B41" s="218"/>
      <c r="C41" s="223"/>
      <c r="D41" s="223"/>
      <c r="E41" s="223"/>
      <c r="F41" s="270"/>
    </row>
    <row r="42" spans="1:6" ht="16.5" thickBot="1">
      <c r="A42" s="219"/>
      <c r="B42" s="220"/>
      <c r="C42" s="224"/>
      <c r="D42" s="224"/>
      <c r="E42" s="224"/>
      <c r="F42" s="270"/>
    </row>
    <row r="43" spans="1:5" s="231" customFormat="1" ht="16.5" customHeight="1" thickBot="1">
      <c r="A43" s="304" t="s">
        <v>39</v>
      </c>
      <c r="B43" s="305"/>
      <c r="C43" s="305"/>
      <c r="D43" s="305"/>
      <c r="E43" s="306"/>
    </row>
    <row r="44" spans="1:6" s="67" customFormat="1" ht="12" customHeight="1" thickBot="1">
      <c r="A44" s="242" t="s">
        <v>6</v>
      </c>
      <c r="B44" s="99" t="s">
        <v>369</v>
      </c>
      <c r="C44" s="155">
        <f>SUM(C45:C49)</f>
        <v>40809</v>
      </c>
      <c r="D44" s="155">
        <f>SUM(D45:D49)</f>
        <v>36570</v>
      </c>
      <c r="E44" s="155">
        <f>SUM(E45:E49)</f>
        <v>35835</v>
      </c>
      <c r="F44" s="270" t="s">
        <v>378</v>
      </c>
    </row>
    <row r="45" spans="1:6" ht="12" customHeight="1">
      <c r="A45" s="253" t="s">
        <v>64</v>
      </c>
      <c r="B45" s="80" t="s">
        <v>33</v>
      </c>
      <c r="C45" s="34">
        <v>23046</v>
      </c>
      <c r="D45" s="34">
        <v>21446</v>
      </c>
      <c r="E45" s="182">
        <v>21446</v>
      </c>
      <c r="F45" s="270" t="s">
        <v>379</v>
      </c>
    </row>
    <row r="46" spans="1:6" ht="12" customHeight="1">
      <c r="A46" s="253" t="s">
        <v>65</v>
      </c>
      <c r="B46" s="79" t="s">
        <v>105</v>
      </c>
      <c r="C46" s="149">
        <v>6166</v>
      </c>
      <c r="D46" s="149">
        <v>5980</v>
      </c>
      <c r="E46" s="183">
        <v>5980</v>
      </c>
      <c r="F46" s="270" t="s">
        <v>380</v>
      </c>
    </row>
    <row r="47" spans="1:6" ht="12" customHeight="1">
      <c r="A47" s="253" t="s">
        <v>66</v>
      </c>
      <c r="B47" s="79" t="s">
        <v>83</v>
      </c>
      <c r="C47" s="149">
        <v>11597</v>
      </c>
      <c r="D47" s="149">
        <v>9144</v>
      </c>
      <c r="E47" s="183">
        <v>8409</v>
      </c>
      <c r="F47" s="270" t="s">
        <v>381</v>
      </c>
    </row>
    <row r="48" spans="1:6" ht="12" customHeight="1">
      <c r="A48" s="253" t="s">
        <v>67</v>
      </c>
      <c r="B48" s="79" t="s">
        <v>106</v>
      </c>
      <c r="C48" s="149"/>
      <c r="D48" s="149"/>
      <c r="E48" s="183"/>
      <c r="F48" s="270" t="s">
        <v>382</v>
      </c>
    </row>
    <row r="49" spans="1:6" ht="12" customHeight="1" thickBot="1">
      <c r="A49" s="253" t="s">
        <v>84</v>
      </c>
      <c r="B49" s="79" t="s">
        <v>107</v>
      </c>
      <c r="C49" s="149"/>
      <c r="D49" s="149"/>
      <c r="E49" s="183"/>
      <c r="F49" s="270" t="s">
        <v>383</v>
      </c>
    </row>
    <row r="50" spans="1:6" ht="12" customHeight="1" thickBot="1">
      <c r="A50" s="242" t="s">
        <v>7</v>
      </c>
      <c r="B50" s="99" t="s">
        <v>370</v>
      </c>
      <c r="C50" s="155">
        <f>SUM(C51:C54)</f>
        <v>1050</v>
      </c>
      <c r="D50" s="155">
        <f>SUM(D51:D54)</f>
        <v>430</v>
      </c>
      <c r="E50" s="155">
        <f>SUM(E51:E54)</f>
        <v>426</v>
      </c>
      <c r="F50" s="270" t="s">
        <v>384</v>
      </c>
    </row>
    <row r="51" spans="1:6" s="67" customFormat="1" ht="12" customHeight="1">
      <c r="A51" s="253" t="s">
        <v>70</v>
      </c>
      <c r="B51" s="80" t="s">
        <v>121</v>
      </c>
      <c r="C51" s="34">
        <v>1050</v>
      </c>
      <c r="D51" s="34">
        <v>430</v>
      </c>
      <c r="E51" s="182">
        <v>426</v>
      </c>
      <c r="F51" s="270" t="s">
        <v>385</v>
      </c>
    </row>
    <row r="52" spans="1:6" ht="12" customHeight="1">
      <c r="A52" s="253" t="s">
        <v>71</v>
      </c>
      <c r="B52" s="79" t="s">
        <v>109</v>
      </c>
      <c r="C52" s="149"/>
      <c r="D52" s="149"/>
      <c r="E52" s="183"/>
      <c r="F52" s="270" t="s">
        <v>386</v>
      </c>
    </row>
    <row r="53" spans="1:6" ht="12" customHeight="1">
      <c r="A53" s="253" t="s">
        <v>72</v>
      </c>
      <c r="B53" s="79" t="s">
        <v>40</v>
      </c>
      <c r="C53" s="149"/>
      <c r="D53" s="149"/>
      <c r="E53" s="183"/>
      <c r="F53" s="270" t="s">
        <v>387</v>
      </c>
    </row>
    <row r="54" spans="1:6" ht="12" customHeight="1" thickBot="1">
      <c r="A54" s="253" t="s">
        <v>73</v>
      </c>
      <c r="B54" s="79" t="s">
        <v>377</v>
      </c>
      <c r="C54" s="149">
        <v>0</v>
      </c>
      <c r="D54" s="149">
        <v>0</v>
      </c>
      <c r="E54" s="183">
        <v>0</v>
      </c>
      <c r="F54" s="270" t="s">
        <v>388</v>
      </c>
    </row>
    <row r="55" spans="1:6" ht="12" customHeight="1" thickBot="1">
      <c r="A55" s="242" t="s">
        <v>8</v>
      </c>
      <c r="B55" s="246" t="s">
        <v>371</v>
      </c>
      <c r="C55" s="155">
        <f>SUM(C50,C44)</f>
        <v>41859</v>
      </c>
      <c r="D55" s="155">
        <f>SUM(D50,D44)</f>
        <v>37000</v>
      </c>
      <c r="E55" s="155">
        <f>SUM(E50,E44)</f>
        <v>36261</v>
      </c>
      <c r="F55" s="270" t="s">
        <v>389</v>
      </c>
    </row>
    <row r="56" spans="3:6" ht="16.5" thickBot="1">
      <c r="C56" s="249"/>
      <c r="D56" s="249"/>
      <c r="E56" s="249"/>
      <c r="F56" s="270"/>
    </row>
    <row r="57" spans="1:6" ht="15" customHeight="1" thickBot="1">
      <c r="A57" s="221" t="s">
        <v>373</v>
      </c>
      <c r="B57" s="222"/>
      <c r="C57" s="42">
        <v>11</v>
      </c>
      <c r="D57" s="42">
        <v>11</v>
      </c>
      <c r="E57" s="240">
        <v>11</v>
      </c>
      <c r="F57" s="270"/>
    </row>
    <row r="58" spans="1:6" ht="14.25" customHeight="1" thickBot="1">
      <c r="A58" s="221" t="s">
        <v>119</v>
      </c>
      <c r="B58" s="222"/>
      <c r="C58" s="42"/>
      <c r="D58" s="42"/>
      <c r="E58" s="240"/>
      <c r="F58" s="270"/>
    </row>
    <row r="59" ht="15.75">
      <c r="F59" s="270"/>
    </row>
    <row r="60" ht="15.75">
      <c r="F60" s="270"/>
    </row>
    <row r="61" ht="15.75">
      <c r="F61" s="270"/>
    </row>
    <row r="62" ht="15.75">
      <c r="F62" s="270"/>
    </row>
    <row r="63" ht="15.75">
      <c r="F63" s="270"/>
    </row>
    <row r="64" ht="15.75">
      <c r="F64" s="270"/>
    </row>
    <row r="65" ht="15.75">
      <c r="F65" s="270"/>
    </row>
    <row r="66" ht="15.75">
      <c r="F66" s="270"/>
    </row>
    <row r="67" ht="15.75">
      <c r="F67" s="270"/>
    </row>
    <row r="68" ht="15.75">
      <c r="F68" s="270"/>
    </row>
    <row r="69" ht="15.75">
      <c r="F69" s="270"/>
    </row>
    <row r="70" ht="15.75">
      <c r="F70" s="270"/>
    </row>
    <row r="71" ht="15.75">
      <c r="F71" s="270"/>
    </row>
    <row r="72" ht="15.75">
      <c r="F72" s="270"/>
    </row>
    <row r="73" ht="15.75">
      <c r="F73" s="270"/>
    </row>
    <row r="74" ht="15.75">
      <c r="F74" s="270"/>
    </row>
    <row r="75" ht="15.75">
      <c r="F75" s="270"/>
    </row>
    <row r="76" ht="15.75">
      <c r="F76" s="270"/>
    </row>
    <row r="77" ht="15.75">
      <c r="F77" s="270"/>
    </row>
    <row r="78" ht="15.75">
      <c r="F78" s="270"/>
    </row>
    <row r="79" ht="15.75">
      <c r="F79" s="270"/>
    </row>
    <row r="80" ht="15.75">
      <c r="F80" s="270"/>
    </row>
    <row r="81" ht="15.75">
      <c r="F81" s="270"/>
    </row>
    <row r="82" ht="15.75">
      <c r="F82" s="270"/>
    </row>
    <row r="83" ht="15.75">
      <c r="F83" s="270"/>
    </row>
    <row r="84" ht="15.75">
      <c r="F84" s="270"/>
    </row>
    <row r="85" ht="15.75">
      <c r="F85" s="270"/>
    </row>
    <row r="86" ht="15.75">
      <c r="F86" s="270"/>
    </row>
    <row r="87" ht="15.75">
      <c r="F87" s="270"/>
    </row>
    <row r="88" ht="15">
      <c r="F88" s="271"/>
    </row>
    <row r="90" ht="15.75">
      <c r="F90" s="270"/>
    </row>
    <row r="91" ht="12.75">
      <c r="F91" s="272"/>
    </row>
    <row r="92" ht="12.75">
      <c r="F92" s="272"/>
    </row>
    <row r="93" ht="12.75">
      <c r="F93" s="272"/>
    </row>
    <row r="94" ht="12.75">
      <c r="F94" s="272"/>
    </row>
    <row r="95" ht="12.75">
      <c r="F95" s="272"/>
    </row>
    <row r="96" ht="12.75">
      <c r="F96" s="272"/>
    </row>
    <row r="97" ht="12.75">
      <c r="F97" s="272"/>
    </row>
    <row r="98" ht="12.75">
      <c r="F98" s="272"/>
    </row>
    <row r="99" ht="12.75">
      <c r="F99" s="272"/>
    </row>
    <row r="100" ht="12.75">
      <c r="F100" s="272"/>
    </row>
    <row r="101" ht="12.75">
      <c r="F101" s="272"/>
    </row>
    <row r="102" ht="12.75">
      <c r="F102" s="272"/>
    </row>
    <row r="103" ht="12.75">
      <c r="F103" s="272"/>
    </row>
    <row r="104" ht="12.75">
      <c r="F104" s="272"/>
    </row>
    <row r="105" ht="12.75">
      <c r="F105" s="272"/>
    </row>
    <row r="106" ht="12.75">
      <c r="F106" s="272"/>
    </row>
    <row r="107" ht="12.75">
      <c r="F107" s="272"/>
    </row>
    <row r="108" ht="12.75">
      <c r="F108" s="272"/>
    </row>
    <row r="109" ht="12.75">
      <c r="F109" s="272"/>
    </row>
    <row r="110" ht="12.75">
      <c r="F110" s="272"/>
    </row>
    <row r="111" ht="12.75">
      <c r="F111" s="272"/>
    </row>
    <row r="112" ht="12.75">
      <c r="F112" s="272"/>
    </row>
    <row r="113" ht="12.75">
      <c r="F113" s="272"/>
    </row>
    <row r="114" ht="12.75">
      <c r="F114" s="272"/>
    </row>
    <row r="115" ht="12.75">
      <c r="F115" s="272"/>
    </row>
    <row r="116" ht="12.75">
      <c r="F116" s="272"/>
    </row>
    <row r="117" ht="12.75">
      <c r="F117" s="272"/>
    </row>
    <row r="118" ht="12.75">
      <c r="F118" s="272"/>
    </row>
    <row r="119" ht="12.75">
      <c r="F119" s="272"/>
    </row>
    <row r="120" ht="12.75">
      <c r="F120" s="272"/>
    </row>
    <row r="121" ht="12.75">
      <c r="F121" s="272"/>
    </row>
    <row r="122" ht="12.75">
      <c r="F122" s="272"/>
    </row>
    <row r="123" ht="12.75">
      <c r="F123" s="272"/>
    </row>
    <row r="124" ht="12.75">
      <c r="F124" s="272"/>
    </row>
    <row r="125" ht="12.75">
      <c r="F125" s="272"/>
    </row>
    <row r="126" ht="12.75">
      <c r="F126" s="272"/>
    </row>
    <row r="127" ht="12.75">
      <c r="F127" s="272"/>
    </row>
    <row r="128" ht="12.75">
      <c r="F128" s="272"/>
    </row>
    <row r="129" ht="12.75">
      <c r="F129" s="272"/>
    </row>
    <row r="130" ht="12.75">
      <c r="F130" s="272"/>
    </row>
    <row r="131" ht="12.75">
      <c r="F131" s="272"/>
    </row>
    <row r="132" ht="12.75">
      <c r="F132" s="272"/>
    </row>
    <row r="133" ht="12.75">
      <c r="F133" s="272"/>
    </row>
    <row r="134" ht="12.75">
      <c r="F134" s="272"/>
    </row>
    <row r="135" ht="12.75">
      <c r="F135" s="272"/>
    </row>
    <row r="136" ht="12.75">
      <c r="F136" s="272"/>
    </row>
    <row r="137" ht="12.75">
      <c r="F137" s="272"/>
    </row>
    <row r="138" ht="12.75">
      <c r="F138" s="272"/>
    </row>
    <row r="139" ht="12.75">
      <c r="F139" s="272"/>
    </row>
    <row r="140" ht="12.75">
      <c r="F140" s="272"/>
    </row>
    <row r="141" ht="12.75">
      <c r="F141" s="272"/>
    </row>
    <row r="142" ht="12.75">
      <c r="F142" s="272"/>
    </row>
    <row r="143" ht="12.75">
      <c r="F143" s="272"/>
    </row>
    <row r="144" ht="12.75">
      <c r="F144" s="272"/>
    </row>
    <row r="145" ht="12.75">
      <c r="F145" s="272"/>
    </row>
    <row r="146" ht="12.75">
      <c r="F146" s="272"/>
    </row>
  </sheetData>
  <mergeCells count="4">
    <mergeCell ref="B2:D2"/>
    <mergeCell ref="B3:D3"/>
    <mergeCell ref="A43:E43"/>
    <mergeCell ref="A7:E7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3">
    <tabColor indexed="50"/>
  </sheetPr>
  <dimension ref="A1:C13"/>
  <sheetViews>
    <sheetView workbookViewId="0" topLeftCell="A1">
      <selection activeCell="J24" sqref="J24"/>
    </sheetView>
  </sheetViews>
  <sheetFormatPr defaultColWidth="9.00390625" defaultRowHeight="12.75"/>
  <cols>
    <col min="1" max="1" width="7.625" style="6" customWidth="1"/>
    <col min="2" max="2" width="60.875" style="6" customWidth="1"/>
    <col min="3" max="3" width="25.625" style="6" customWidth="1"/>
    <col min="4" max="16384" width="9.375" style="6" customWidth="1"/>
  </cols>
  <sheetData>
    <row r="1" spans="1:3" s="281" customFormat="1" ht="15.75">
      <c r="A1" s="308" t="s">
        <v>463</v>
      </c>
      <c r="B1" s="308"/>
      <c r="C1" s="308"/>
    </row>
    <row r="2" spans="1:3" ht="14.25">
      <c r="A2" s="44"/>
      <c r="B2" s="44"/>
      <c r="C2" s="44"/>
    </row>
    <row r="3" spans="1:3" ht="33.75" customHeight="1">
      <c r="A3" s="307" t="s">
        <v>145</v>
      </c>
      <c r="B3" s="307"/>
      <c r="C3" s="307"/>
    </row>
    <row r="4" ht="13.5" thickBot="1">
      <c r="C4" s="45"/>
    </row>
    <row r="5" spans="1:3" s="49" customFormat="1" ht="43.5" customHeight="1" thickBot="1">
      <c r="A5" s="46" t="s">
        <v>4</v>
      </c>
      <c r="B5" s="47" t="s">
        <v>45</v>
      </c>
      <c r="C5" s="48" t="s">
        <v>146</v>
      </c>
    </row>
    <row r="6" spans="1:3" ht="28.5" customHeight="1">
      <c r="A6" s="50" t="s">
        <v>6</v>
      </c>
      <c r="B6" s="51" t="e">
        <f>+CONCATENATE("Pénzkészlet ",LEFT(#REF!,4),". január 1-jén",CHAR(10),"ebből:")</f>
        <v>#REF!</v>
      </c>
      <c r="C6" s="52">
        <f>SUM(C7:C8)</f>
        <v>33428</v>
      </c>
    </row>
    <row r="7" spans="1:3" ht="18" customHeight="1">
      <c r="A7" s="53" t="s">
        <v>7</v>
      </c>
      <c r="B7" s="54" t="s">
        <v>147</v>
      </c>
      <c r="C7" s="55">
        <v>33358</v>
      </c>
    </row>
    <row r="8" spans="1:3" ht="18" customHeight="1">
      <c r="A8" s="53" t="s">
        <v>8</v>
      </c>
      <c r="B8" s="54" t="s">
        <v>148</v>
      </c>
      <c r="C8" s="55">
        <v>70</v>
      </c>
    </row>
    <row r="9" spans="1:3" ht="18" customHeight="1">
      <c r="A9" s="53" t="s">
        <v>9</v>
      </c>
      <c r="B9" s="56" t="s">
        <v>149</v>
      </c>
      <c r="C9" s="55">
        <v>416901</v>
      </c>
    </row>
    <row r="10" spans="1:3" ht="18" customHeight="1" thickBot="1">
      <c r="A10" s="57" t="s">
        <v>10</v>
      </c>
      <c r="B10" s="58" t="s">
        <v>150</v>
      </c>
      <c r="C10" s="59">
        <v>444952</v>
      </c>
    </row>
    <row r="11" spans="1:3" ht="25.5" customHeight="1">
      <c r="A11" s="60" t="s">
        <v>11</v>
      </c>
      <c r="B11" s="61" t="e">
        <f>+CONCATENATE("Záró pénzkészlet ",LEFT(#REF!,4),". december 31-én",CHAR(10),"ebből:")</f>
        <v>#REF!</v>
      </c>
      <c r="C11" s="62">
        <f>C6+C9-C10</f>
        <v>5377</v>
      </c>
    </row>
    <row r="12" spans="1:3" ht="18" customHeight="1">
      <c r="A12" s="53" t="s">
        <v>12</v>
      </c>
      <c r="B12" s="54" t="s">
        <v>147</v>
      </c>
      <c r="C12" s="55">
        <v>5278</v>
      </c>
    </row>
    <row r="13" spans="1:3" ht="18" customHeight="1" thickBot="1">
      <c r="A13" s="63" t="s">
        <v>13</v>
      </c>
      <c r="B13" s="64" t="s">
        <v>148</v>
      </c>
      <c r="C13" s="65">
        <v>99</v>
      </c>
    </row>
  </sheetData>
  <mergeCells count="2">
    <mergeCell ref="A3:C3"/>
    <mergeCell ref="A1:C1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&amp;R7.sz.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2015-05-07T04:40:00Z</cp:lastPrinted>
  <dcterms:created xsi:type="dcterms:W3CDTF">2015-04-23T13:03:36Z</dcterms:created>
  <dcterms:modified xsi:type="dcterms:W3CDTF">2015-05-07T04:47:09Z</dcterms:modified>
  <cp:category/>
  <cp:version/>
  <cp:contentType/>
  <cp:contentStatus/>
</cp:coreProperties>
</file>