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000" windowHeight="8745" firstSheet="12" activeTab="15"/>
  </bookViews>
  <sheets>
    <sheet name="1A mell." sheetId="1" r:id="rId1"/>
    <sheet name="2mell." sheetId="2" r:id="rId2"/>
    <sheet name="8.mell" sheetId="3" r:id="rId3"/>
    <sheet name="7.mell" sheetId="4" r:id="rId4"/>
    <sheet name="6.mell." sheetId="5" r:id="rId5"/>
    <sheet name="1mell" sheetId="6" r:id="rId6"/>
    <sheet name="4mell." sheetId="7" r:id="rId7"/>
    <sheet name="9.sz.mell." sheetId="8" r:id="rId8"/>
    <sheet name="10.sz.mell." sheetId="9" r:id="rId9"/>
    <sheet name="3sz.mell" sheetId="10" r:id="rId10"/>
    <sheet name="5 sz.mell." sheetId="11" r:id="rId11"/>
    <sheet name="11.mell.tartalék" sheetId="12" r:id="rId12"/>
    <sheet name="12. mell.közvetett tám." sheetId="13" r:id="rId13"/>
    <sheet name="13.mell többéves kihat.felad. " sheetId="14" r:id="rId14"/>
    <sheet name="14. mell.mérleg " sheetId="15" r:id="rId15"/>
    <sheet name="15. mell.kvi.maradvány" sheetId="16" r:id="rId16"/>
    <sheet name="16.mell.EUs tám." sheetId="17" r:id="rId17"/>
    <sheet name="17.mell. EUs tám. bírálat alatt" sheetId="18" r:id="rId18"/>
  </sheets>
  <definedNames/>
  <calcPr fullCalcOnLoad="1"/>
</workbook>
</file>

<file path=xl/sharedStrings.xml><?xml version="1.0" encoding="utf-8"?>
<sst xmlns="http://schemas.openxmlformats.org/spreadsheetml/2006/main" count="1949" uniqueCount="652">
  <si>
    <t>Sor-sz.</t>
  </si>
  <si>
    <t>Önállóan és részben önállóan gazdálkodó intézmények neve</t>
  </si>
  <si>
    <t>Kiadások összesen</t>
  </si>
  <si>
    <t>Ebből</t>
  </si>
  <si>
    <t>I/1.Személyi juttatások</t>
  </si>
  <si>
    <t>I/2.Munkaadót terhelő járulékok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</si>
  <si>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</si>
  <si>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</si>
  <si>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</si>
  <si>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</si>
  <si>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</si>
  <si>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</si>
  <si>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</si>
  <si>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</si>
  <si>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</si>
  <si>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</si>
  <si>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</si>
  <si>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Szociális étkeztetés</t>
  </si>
  <si>
    <t>Áthozat</t>
  </si>
  <si>
    <t>Óvodai nevelés</t>
  </si>
  <si>
    <t>11.</t>
  </si>
  <si>
    <t>Önkormányzat és intézményei (1+2)</t>
  </si>
  <si>
    <t>Adatok ezer Ft-ban</t>
  </si>
  <si>
    <t>Szakfeladat</t>
  </si>
  <si>
    <t>száma</t>
  </si>
  <si>
    <t>megnevezése</t>
  </si>
  <si>
    <t xml:space="preserve">    1.</t>
  </si>
  <si>
    <t xml:space="preserve">                                                                                                                                                     </t>
  </si>
  <si>
    <t>Intézmény</t>
  </si>
  <si>
    <t>Lészám</t>
  </si>
  <si>
    <t>Napk.Óvoda</t>
  </si>
  <si>
    <t>Összesen</t>
  </si>
  <si>
    <t>1/a. számú melléklet</t>
  </si>
  <si>
    <t>Megnevezés</t>
  </si>
  <si>
    <t>Önkormányzat és intézményei</t>
  </si>
  <si>
    <t>I.</t>
  </si>
  <si>
    <t>II.</t>
  </si>
  <si>
    <t>III.</t>
  </si>
  <si>
    <t>BEVÉTELEK</t>
  </si>
  <si>
    <t>1. számú melléklet</t>
  </si>
  <si>
    <t xml:space="preserve">                                                          1. számú melléklet folytatása</t>
  </si>
  <si>
    <t>MŰKÖDÉSI BEVÉTELEK</t>
  </si>
  <si>
    <t xml:space="preserve">                                                                                     KIADÁSOK</t>
  </si>
  <si>
    <t>MŰKÖDÉSI KIADÁSOK</t>
  </si>
  <si>
    <t>FELHALMOZÁSI KIADÁSOK</t>
  </si>
  <si>
    <t>Önállóan, részben önállóan gazdálkodó intézmények neve</t>
  </si>
  <si>
    <t>Bevételek összesen</t>
  </si>
  <si>
    <t>3. számú melléklet</t>
  </si>
  <si>
    <t>4.sz. melléklet 1/1.oldal</t>
  </si>
  <si>
    <t>4.sz. melléklet 1/1.oldal folytatása</t>
  </si>
  <si>
    <t>4.sz. melléklet 1/3.oldal</t>
  </si>
  <si>
    <t>4.sz. melléklet 1/3.oldal folytatása</t>
  </si>
  <si>
    <t>4.sz. melléklet 1/4.oldal</t>
  </si>
  <si>
    <t>4.sz. melléklet 1/4.oldal folytatása</t>
  </si>
  <si>
    <t>4.sz. melléklet 1/5.oldal</t>
  </si>
  <si>
    <t>4.sz. melléklet 1/5.oldal folytatása</t>
  </si>
  <si>
    <t xml:space="preserve">Mindösszesen </t>
  </si>
  <si>
    <t>Létszám</t>
  </si>
  <si>
    <t>Intézmény finanszírozás</t>
  </si>
  <si>
    <t>Önkormányzat</t>
  </si>
  <si>
    <t xml:space="preserve"> 1.1</t>
  </si>
  <si>
    <t xml:space="preserve"> 2.1</t>
  </si>
  <si>
    <t>Önállóan működó költségvetési intézmények</t>
  </si>
  <si>
    <t>Önállóan működő és gazdálkodó költségvetési intézmények</t>
  </si>
  <si>
    <t xml:space="preserve">  2.1 Napköziotthonos Óvoda</t>
  </si>
  <si>
    <t xml:space="preserve">     1.1</t>
  </si>
  <si>
    <t>Önállóan működő és gazdálkodó intézmények</t>
  </si>
  <si>
    <t>Átvitel:</t>
  </si>
  <si>
    <t>Önkormányzat összesen</t>
  </si>
  <si>
    <t>Önállóan működő intézmények</t>
  </si>
  <si>
    <t>Mindösszesen</t>
  </si>
  <si>
    <t>4.sz. melléklet 1/2.oldal</t>
  </si>
  <si>
    <t>4.sz. melléklet 1/2.oldal folytatása</t>
  </si>
  <si>
    <t>Önállóan m. és g. int.</t>
  </si>
  <si>
    <t xml:space="preserve"> 1. Önkormányzat össz.</t>
  </si>
  <si>
    <t>Önállóan műk.int.</t>
  </si>
  <si>
    <t xml:space="preserve"> 2.1Napk.Óvoda össz.</t>
  </si>
  <si>
    <t xml:space="preserve">Bevételek mindösszesen </t>
  </si>
  <si>
    <t xml:space="preserve">Költségvetési létszámkeret mindösszesen </t>
  </si>
  <si>
    <t xml:space="preserve">Mindösszesen  </t>
  </si>
  <si>
    <t>Közös Önk.Hiv.</t>
  </si>
  <si>
    <t>Közös Önkormányzati Hivatal</t>
  </si>
  <si>
    <t>Önkormámnyzat és intézményeinek Bevételei</t>
  </si>
  <si>
    <t>Önkormányzat és intézményeinek Kiadásai</t>
  </si>
  <si>
    <t>Bevételek összesen Önkormányzat és intézményeinél</t>
  </si>
  <si>
    <r>
      <rPr>
        <b/>
        <sz val="8"/>
        <rFont val="Arial"/>
        <family val="2"/>
      </rPr>
      <t xml:space="preserve">B1 </t>
    </r>
    <r>
      <rPr>
        <sz val="8"/>
        <rFont val="Arial"/>
        <family val="2"/>
      </rPr>
      <t xml:space="preserve"> Működési célú támogatások áht-on belülről</t>
    </r>
  </si>
  <si>
    <r>
      <rPr>
        <b/>
        <sz val="8"/>
        <rFont val="Arial"/>
        <family val="2"/>
      </rPr>
      <t>B2</t>
    </r>
    <r>
      <rPr>
        <sz val="8"/>
        <rFont val="Arial"/>
        <family val="2"/>
      </rPr>
      <t xml:space="preserve">  Felhalmozási célú támogatások áht-on belülről </t>
    </r>
  </si>
  <si>
    <r>
      <rPr>
        <b/>
        <sz val="8"/>
        <rFont val="Arial"/>
        <family val="2"/>
      </rPr>
      <t>B3</t>
    </r>
    <r>
      <rPr>
        <sz val="8"/>
        <rFont val="Arial"/>
        <family val="2"/>
      </rPr>
      <t xml:space="preserve">  Közhatalmi bevételek</t>
    </r>
  </si>
  <si>
    <r>
      <rPr>
        <b/>
        <sz val="8"/>
        <rFont val="Arial"/>
        <family val="2"/>
      </rPr>
      <t xml:space="preserve">B4 </t>
    </r>
    <r>
      <rPr>
        <sz val="8"/>
        <rFont val="Arial"/>
        <family val="2"/>
      </rPr>
      <t xml:space="preserve"> Működési bevételek</t>
    </r>
  </si>
  <si>
    <r>
      <rPr>
        <b/>
        <sz val="8"/>
        <rFont val="Arial"/>
        <family val="2"/>
      </rPr>
      <t xml:space="preserve">B5 </t>
    </r>
    <r>
      <rPr>
        <sz val="8"/>
        <rFont val="Arial"/>
        <family val="2"/>
      </rPr>
      <t xml:space="preserve"> Felhalmozási bevételek</t>
    </r>
  </si>
  <si>
    <r>
      <rPr>
        <b/>
        <sz val="8"/>
        <rFont val="Arial"/>
        <family val="2"/>
      </rPr>
      <t>B6</t>
    </r>
    <r>
      <rPr>
        <sz val="8"/>
        <rFont val="Arial"/>
        <family val="2"/>
      </rPr>
      <t xml:space="preserve">  Működési célú átvett pénzeszközök</t>
    </r>
  </si>
  <si>
    <r>
      <rPr>
        <b/>
        <sz val="8"/>
        <rFont val="Arial"/>
        <family val="2"/>
      </rPr>
      <t>B7</t>
    </r>
    <r>
      <rPr>
        <sz val="8"/>
        <rFont val="Arial"/>
        <family val="2"/>
      </rPr>
      <t xml:space="preserve">  Felhalmozási célú átvett pénzeszközök</t>
    </r>
  </si>
  <si>
    <r>
      <rPr>
        <b/>
        <sz val="8"/>
        <rFont val="Arial"/>
        <family val="2"/>
      </rPr>
      <t xml:space="preserve">K1 </t>
    </r>
    <r>
      <rPr>
        <sz val="8"/>
        <rFont val="Arial"/>
        <family val="2"/>
      </rPr>
      <t xml:space="preserve"> Személyi juttatások</t>
    </r>
  </si>
  <si>
    <r>
      <rPr>
        <b/>
        <sz val="8"/>
        <rFont val="Arial"/>
        <family val="2"/>
      </rPr>
      <t xml:space="preserve">K2 </t>
    </r>
    <r>
      <rPr>
        <sz val="8"/>
        <rFont val="Arial"/>
        <family val="2"/>
      </rPr>
      <t xml:space="preserve"> Munkaadót terh.járulékok és szoc.hj.adó</t>
    </r>
  </si>
  <si>
    <r>
      <rPr>
        <b/>
        <sz val="8"/>
        <rFont val="Arial"/>
        <family val="2"/>
      </rPr>
      <t xml:space="preserve">K3 </t>
    </r>
    <r>
      <rPr>
        <sz val="8"/>
        <rFont val="Arial"/>
        <family val="2"/>
      </rPr>
      <t xml:space="preserve"> Dologi kiadás</t>
    </r>
  </si>
  <si>
    <r>
      <rPr>
        <b/>
        <sz val="8"/>
        <rFont val="Arial"/>
        <family val="2"/>
      </rPr>
      <t xml:space="preserve">K4 </t>
    </r>
    <r>
      <rPr>
        <sz val="8"/>
        <rFont val="Arial"/>
        <family val="2"/>
      </rPr>
      <t xml:space="preserve"> Ellátottak pénzbeli juttatásai</t>
    </r>
  </si>
  <si>
    <r>
      <rPr>
        <b/>
        <sz val="8"/>
        <rFont val="Arial"/>
        <family val="2"/>
      </rPr>
      <t>K5</t>
    </r>
    <r>
      <rPr>
        <sz val="8"/>
        <rFont val="Arial"/>
        <family val="2"/>
      </rPr>
      <t xml:space="preserve">  Egyéb működési célú kiadás</t>
    </r>
  </si>
  <si>
    <r>
      <rPr>
        <b/>
        <sz val="8"/>
        <rFont val="Arial"/>
        <family val="2"/>
      </rPr>
      <t xml:space="preserve">K6 </t>
    </r>
    <r>
      <rPr>
        <sz val="8"/>
        <rFont val="Arial"/>
        <family val="2"/>
      </rPr>
      <t xml:space="preserve"> Beruházások</t>
    </r>
  </si>
  <si>
    <r>
      <rPr>
        <b/>
        <sz val="8"/>
        <rFont val="Arial"/>
        <family val="2"/>
      </rPr>
      <t xml:space="preserve">K7 </t>
    </r>
    <r>
      <rPr>
        <sz val="8"/>
        <rFont val="Arial"/>
        <family val="2"/>
      </rPr>
      <t xml:space="preserve"> Felújítások</t>
    </r>
  </si>
  <si>
    <r>
      <rPr>
        <b/>
        <sz val="8"/>
        <rFont val="Arial"/>
        <family val="2"/>
      </rPr>
      <t xml:space="preserve">K8  </t>
    </r>
    <r>
      <rPr>
        <sz val="8"/>
        <rFont val="Arial"/>
        <family val="2"/>
      </rPr>
      <t xml:space="preserve">Egyéb felhalmozási célú kiadások </t>
    </r>
  </si>
  <si>
    <t>Költségvetési bevételek összesen</t>
  </si>
  <si>
    <t>előirányzat-csoportok, kiemelt előirányzatok szerinti bontásban</t>
  </si>
  <si>
    <t>B1 Működési célú támogatások államháztartáson belülről</t>
  </si>
  <si>
    <t xml:space="preserve">  B11 Önkormányzatok működési támogatásai </t>
  </si>
  <si>
    <t xml:space="preserve">  - B111 Helyi önkormányzatok működésének általános támogatása </t>
  </si>
  <si>
    <t xml:space="preserve">  - B112 Települési önkormányzatok egyes köznevelési feladatainak támogatása</t>
  </si>
  <si>
    <t xml:space="preserve">  - B113 Teleoülési önkormányzatok szociális gyermekjóléti és gyermekétkeztetési felad.tám.</t>
  </si>
  <si>
    <t xml:space="preserve">  - B114 Települési önkormányzatok kulturális feladatainak támogatása</t>
  </si>
  <si>
    <t xml:space="preserve">  B16 Egyéb működési célú támogatások bevételei államháztartáson belülről</t>
  </si>
  <si>
    <t xml:space="preserve">B3 Közhatalmi bevételek </t>
  </si>
  <si>
    <t xml:space="preserve">  - B34 Vagyoni tipusú adók</t>
  </si>
  <si>
    <t xml:space="preserve">    - magánszemélyek kommunális adója</t>
  </si>
  <si>
    <t xml:space="preserve">     - helyi iparűzési adó</t>
  </si>
  <si>
    <t xml:space="preserve">     - gépjárműadó</t>
  </si>
  <si>
    <t xml:space="preserve">     - talajterhelési díj</t>
  </si>
  <si>
    <t xml:space="preserve"> -B36 Egyéb közhatalmi bevételek </t>
  </si>
  <si>
    <t xml:space="preserve">     - igazgatási szolgáltatási díj</t>
  </si>
  <si>
    <t xml:space="preserve">     - pótlék</t>
  </si>
  <si>
    <t xml:space="preserve">     - mezőőri járulék</t>
  </si>
  <si>
    <t>B4 Működési bevételek</t>
  </si>
  <si>
    <t xml:space="preserve">  B402 Szolgáltatások ellenértéke</t>
  </si>
  <si>
    <t xml:space="preserve">  B405  Ellátási díjak</t>
  </si>
  <si>
    <t xml:space="preserve">  B406  Kiszámlázott általános forgalmi adó</t>
  </si>
  <si>
    <t xml:space="preserve"> B6 Működési célú átvett pénzeszközök</t>
  </si>
  <si>
    <t xml:space="preserve">   B62 Működési célú  visszatér.tám., kölcsönök visszatérülése áht-on kívülről </t>
  </si>
  <si>
    <t xml:space="preserve">  B63 Egyéb működési célú átvett pénzeszközök</t>
  </si>
  <si>
    <t>B7 Felhalmozási célú átvett pénzeszközök</t>
  </si>
  <si>
    <t>FELHALMOZÁSI BEVÉTELEK</t>
  </si>
  <si>
    <t>KÖLTSÉGVETÉSI BEVÉTELEK</t>
  </si>
  <si>
    <t>Finanszírozási bevételek</t>
  </si>
  <si>
    <t>B811 Hitel</t>
  </si>
  <si>
    <t xml:space="preserve"> - Működési célú </t>
  </si>
  <si>
    <t xml:space="preserve"> - Fejlesztési célú </t>
  </si>
  <si>
    <t>B813 Maradvány igénybevétele</t>
  </si>
  <si>
    <t xml:space="preserve">  B8131 Előző évi költségvetési maradvány</t>
  </si>
  <si>
    <t xml:space="preserve">  - felhalmozási célú</t>
  </si>
  <si>
    <t xml:space="preserve">   - működési célú</t>
  </si>
  <si>
    <t xml:space="preserve"> - ebből közfoglalkoztatás</t>
  </si>
  <si>
    <t>K4 Ellátottak pénzbeli juttatása</t>
  </si>
  <si>
    <t>K3 Dologi kiadás</t>
  </si>
  <si>
    <t>K2 Munkaadókat terhelő járulékok</t>
  </si>
  <si>
    <t>K1 Személyi juttatások</t>
  </si>
  <si>
    <t>K5 Egyéb működési célú kiadások</t>
  </si>
  <si>
    <t xml:space="preserve">  K505 Működési célú támogatások áht-on belülre</t>
  </si>
  <si>
    <t xml:space="preserve">  K508 Működési kölcsönök nyújtása áht-on kívülre</t>
  </si>
  <si>
    <t xml:space="preserve">  K511 Egyéb működési célú támogatások áht-on kívülre</t>
  </si>
  <si>
    <t xml:space="preserve">           - Civil szervezetek támogatása</t>
  </si>
  <si>
    <t xml:space="preserve">           - Vállalkozások támogatása</t>
  </si>
  <si>
    <t xml:space="preserve">  K512 Tartalékok</t>
  </si>
  <si>
    <t xml:space="preserve">           - Általános tartalékok</t>
  </si>
  <si>
    <t xml:space="preserve">           - Céltartalék</t>
  </si>
  <si>
    <t xml:space="preserve">          - Egyéb Társulási ellát támogatása ( Háziorvosi ügyelet)</t>
  </si>
  <si>
    <t>K6 Beruházások</t>
  </si>
  <si>
    <t>K7 Felújítások</t>
  </si>
  <si>
    <t>K8 Egyéb felhalmozási célú kiadások</t>
  </si>
  <si>
    <t>K911 Hitel törlesztés áht-on kívülre</t>
  </si>
  <si>
    <t xml:space="preserve">  - Működési célú</t>
  </si>
  <si>
    <t>FINANSZÍROZÁSI KIADÁSOK</t>
  </si>
  <si>
    <t>KIADÁSOK MINDÖSSZESEN</t>
  </si>
  <si>
    <t>KÖLTSÉGVETÉSI KIADÁSOK</t>
  </si>
  <si>
    <t>2. számú melléklet</t>
  </si>
  <si>
    <t>Működési bevételek összesen</t>
  </si>
  <si>
    <t>III</t>
  </si>
  <si>
    <t>B8  Finanszírozási bevételek</t>
  </si>
  <si>
    <t>Felhalmozási kiadások összesen</t>
  </si>
  <si>
    <t>1.1</t>
  </si>
  <si>
    <t>1.1.1</t>
  </si>
  <si>
    <t>1.1.2</t>
  </si>
  <si>
    <t>1.1.3</t>
  </si>
  <si>
    <t>1.1.4</t>
  </si>
  <si>
    <t>1.1.5</t>
  </si>
  <si>
    <t>2.3</t>
  </si>
  <si>
    <t>1.2</t>
  </si>
  <si>
    <t>2.1</t>
  </si>
  <si>
    <t>2.2</t>
  </si>
  <si>
    <t>3.1</t>
  </si>
  <si>
    <t>3.3</t>
  </si>
  <si>
    <t>3.4</t>
  </si>
  <si>
    <t>4.1</t>
  </si>
  <si>
    <t>4.2</t>
  </si>
  <si>
    <t>5.1</t>
  </si>
  <si>
    <t>5.2</t>
  </si>
  <si>
    <t>5.3</t>
  </si>
  <si>
    <t xml:space="preserve">  - Felhalmozási célú</t>
  </si>
  <si>
    <t>B1 Működési célú tám.áht-on belülről</t>
  </si>
  <si>
    <t>B3 Közhatalmi bevételek</t>
  </si>
  <si>
    <t xml:space="preserve"> Napköziotthonos Óvoda</t>
  </si>
  <si>
    <t xml:space="preserve"> Közös Önkormányzati Hivatal</t>
  </si>
  <si>
    <t>Önkormányzat irányítása alá tartózó int.</t>
  </si>
  <si>
    <t>B6 Működési célú átvett pénzeszköz</t>
  </si>
  <si>
    <t>I.Működési bevételek összesen</t>
  </si>
  <si>
    <t>B2 Felhalmozási célú tám.áht-on belülről</t>
  </si>
  <si>
    <t>B5 Felhalmozási bevételek</t>
  </si>
  <si>
    <t>II.Felhalmozási bevételek összesen</t>
  </si>
  <si>
    <t>III. B8 Finanszírozási bevételek</t>
  </si>
  <si>
    <t>Felhalmozási bevételek összesen</t>
  </si>
  <si>
    <t>Működési kiadások összesen</t>
  </si>
  <si>
    <t>Költségvetési kiadások összesen</t>
  </si>
  <si>
    <t>Kiadások összesen Önkormányzat és intézményeinél</t>
  </si>
  <si>
    <t>011130 Önkor. és önk.hiv.jogal.és ált.ig.tev.</t>
  </si>
  <si>
    <t>013350 Önkorm.vagyonnal kapcs.gazd.kapcs.f.</t>
  </si>
  <si>
    <t>041232 Start-munka program - Téli közfogl.</t>
  </si>
  <si>
    <t>041233 Hosszabb időtartamú közfogl.</t>
  </si>
  <si>
    <t>031030 Köztarület rendjének fenntartása</t>
  </si>
  <si>
    <t>051030 Nem veszélye hulladék begyűjt.,száll.</t>
  </si>
  <si>
    <t>074031 Család és nővédelmi eü.gondozás</t>
  </si>
  <si>
    <t>018010 Önkorm.elszám. a központi költségv.</t>
  </si>
  <si>
    <t>082044 Könyvtári szolgáltatások</t>
  </si>
  <si>
    <t>107051 Szociális étkeztetés</t>
  </si>
  <si>
    <t>107052 Házi segítségnyújtás</t>
  </si>
  <si>
    <t>091110 Óvodai nevelés ellátás szakm.feladatai</t>
  </si>
  <si>
    <t>018030 Támogatási célú finansz. műveletek</t>
  </si>
  <si>
    <t>900020 Önkorm.funkcióra nem s.bev.áht.kivül</t>
  </si>
  <si>
    <t>900060 Forg. és befekt.célú finansz.műveletek</t>
  </si>
  <si>
    <t>Önként vállalt feladatok</t>
  </si>
  <si>
    <t>Kötelező feladatok</t>
  </si>
  <si>
    <t>Állami feladatok</t>
  </si>
  <si>
    <t>Önállóan, részben önállóan gazdálkodó intézmények  funkció száma/ megnevezése</t>
  </si>
  <si>
    <t>I/4. Ellátottak pénzbeli juttatása</t>
  </si>
  <si>
    <t>I.MŰKÖDÉSI KIADÁS ÖSSZESEN</t>
  </si>
  <si>
    <t>II/1. Beruházások</t>
  </si>
  <si>
    <t>II/2. Felújítások</t>
  </si>
  <si>
    <t>I/5.Egyéb működési kiadás</t>
  </si>
  <si>
    <t>I/3. Dologi kiadás</t>
  </si>
  <si>
    <t>II/3. Egyéb felhalmozási célú kiadás</t>
  </si>
  <si>
    <t>II.FELHALMOZÁSI KIADÁS ÖSSZESEN</t>
  </si>
  <si>
    <t>III:FINANSZÍROZÁSI KIADÁS (HITEL)</t>
  </si>
  <si>
    <t>5.4</t>
  </si>
  <si>
    <t>5.5</t>
  </si>
  <si>
    <t>013320 Köztemető fenntartás és működtetés</t>
  </si>
  <si>
    <t>042180 Állat-egészségügy</t>
  </si>
  <si>
    <t>045120 Út autópálya építés</t>
  </si>
  <si>
    <t>045160 Közutak, hidak, alagutak üzemeltetése fennt.</t>
  </si>
  <si>
    <t>063020 Víztermelés-, kezelés,- ellátás</t>
  </si>
  <si>
    <t>064010 Közvilágítás</t>
  </si>
  <si>
    <t>064020 Város-, közgazdálkodási egyéb szolgáltatás</t>
  </si>
  <si>
    <t>072111 Háziorvosi alapellátás</t>
  </si>
  <si>
    <t>072112 Háziorvosi ügyeleti ellátás</t>
  </si>
  <si>
    <t>074011 Foglalkoztatás-egészségügyi alapellátás</t>
  </si>
  <si>
    <t>081045 Szabadidősport-(rekreációs s.)tev.és tám.</t>
  </si>
  <si>
    <t>104051 Gyermekvédelmi pénzbli és term.ellátás</t>
  </si>
  <si>
    <t>105010 Munkanélküli aktív korúak ellátása</t>
  </si>
  <si>
    <t>107060 Egyéb szoc. Pénzbeli ellátások támogatások</t>
  </si>
  <si>
    <t>103010 Elhunyt sz.hátramar.pénzbeli ellátása</t>
  </si>
  <si>
    <t>084031 Civil szervezetek támogatása</t>
  </si>
  <si>
    <t>Önkorm. Önk.hiv.jogalk. és ig.tev.</t>
  </si>
  <si>
    <t>Óvodai nev.szakmai feladatai</t>
  </si>
  <si>
    <t>Óvodai nev.működtetési feladatai</t>
  </si>
  <si>
    <t xml:space="preserve"> 1.1. Közös Hiv. össz.</t>
  </si>
  <si>
    <t>Foglalkoztatottak személyi juttatásai</t>
  </si>
  <si>
    <t>Külső személyi juttatások</t>
  </si>
  <si>
    <t>Személyi juttatatás összesen</t>
  </si>
  <si>
    <t>Önkorm.és Önk.hiv.jogalk.és ig.tev.</t>
  </si>
  <si>
    <t>Közterület rendjének fenntart.</t>
  </si>
  <si>
    <t>Hosszab időtart.közfogl.</t>
  </si>
  <si>
    <t>Könyvtári szolg.</t>
  </si>
  <si>
    <t>Házi segítségnyújtás</t>
  </si>
  <si>
    <t>Óvodai nev.szakmai felad.</t>
  </si>
  <si>
    <t>Óvodai intézményi étkeztetés</t>
  </si>
  <si>
    <t>6.sz.melléklet</t>
  </si>
  <si>
    <t xml:space="preserve">Kötelező feladatok </t>
  </si>
  <si>
    <t>5.sz. melléklet 1/1.oldal</t>
  </si>
  <si>
    <t>5.sz. melléklet 1/1.oldal folytatása</t>
  </si>
  <si>
    <t>Önállóan működő költségvetési intézmények</t>
  </si>
  <si>
    <t>7. sz. melléklet</t>
  </si>
  <si>
    <t>Közös Hivatal</t>
  </si>
  <si>
    <t>8.sz.melléklet</t>
  </si>
  <si>
    <t>I/1 Személyi juttatás</t>
  </si>
  <si>
    <t>I/2 Munk.terh.jár.</t>
  </si>
  <si>
    <t>I/3 Dologi kiadás</t>
  </si>
  <si>
    <t>I/4Ellátottak pénzb.juttat.</t>
  </si>
  <si>
    <t>I/5 Egyéb műkodési kiadás</t>
  </si>
  <si>
    <t>I. MŰKÖDÉSI KIAD.</t>
  </si>
  <si>
    <t>II.FELHALMOZÁSI KIAD.</t>
  </si>
  <si>
    <t>KIADÁSOK ÖSSZESEN</t>
  </si>
  <si>
    <t>BEVÉTELEK ÖSSZESEN</t>
  </si>
  <si>
    <t>Finanszírozási bevételek, kiadások</t>
  </si>
  <si>
    <t>Óvodai nevelés ellátás szakmai feladatai</t>
  </si>
  <si>
    <t>Óvodai nevelés ellátás működési feladatai</t>
  </si>
  <si>
    <t>I/5.5</t>
  </si>
  <si>
    <t>K512 Tartalékok</t>
  </si>
  <si>
    <t>Ebből:</t>
  </si>
  <si>
    <t xml:space="preserve"> -B351 Értékesítési és forgalmi adók</t>
  </si>
  <si>
    <t xml:space="preserve"> -B354 Termékek és szolgáltatások adói</t>
  </si>
  <si>
    <t xml:space="preserve">     - helyszíni, szabálysértési birság</t>
  </si>
  <si>
    <t xml:space="preserve"> -Évközi áremelkedések, nem várt, nem tervezett kiadásokra</t>
  </si>
  <si>
    <t>11.sz.melléklet</t>
  </si>
  <si>
    <t>Teljesítés     %-a</t>
  </si>
  <si>
    <t>Teljesítés</t>
  </si>
  <si>
    <t>Teljesítés    %-a</t>
  </si>
  <si>
    <t>2.4</t>
  </si>
  <si>
    <t xml:space="preserve">Teljesítés </t>
  </si>
  <si>
    <t>Teljesítés   %-a</t>
  </si>
  <si>
    <t>096015 Gyermekétk. Köznev. Intézményekben</t>
  </si>
  <si>
    <t>Teljesítés       %-a</t>
  </si>
  <si>
    <t>Teljesítés  %-a</t>
  </si>
  <si>
    <t>Gyermekétk.köznev.intézményekben</t>
  </si>
  <si>
    <t>Napközi Otthonos óvoda összesen</t>
  </si>
  <si>
    <t>9. számú melléklet</t>
  </si>
  <si>
    <t>10. számú melléklet</t>
  </si>
  <si>
    <t>3.6</t>
  </si>
  <si>
    <t xml:space="preserve">  K502 Elvonások és befizetések</t>
  </si>
  <si>
    <t xml:space="preserve">  K504 Működési kölcsönök nyújtása áht-on belülre</t>
  </si>
  <si>
    <t>5.6</t>
  </si>
  <si>
    <t xml:space="preserve"> K914 Államháztartáson belüli megelőlegezések</t>
  </si>
  <si>
    <t>Telj. %-a</t>
  </si>
  <si>
    <t>Család és nővéd.eü.ellátás</t>
  </si>
  <si>
    <t>1.1.6</t>
  </si>
  <si>
    <t xml:space="preserve">  - B115 Működési célú költségvetési támogatások és kiegészítő támogatások</t>
  </si>
  <si>
    <t xml:space="preserve">  - B116 Elszámolásból származó bevételek</t>
  </si>
  <si>
    <t xml:space="preserve">  B411 Egyéb működési bevétel </t>
  </si>
  <si>
    <t xml:space="preserve">           - Egyházi jogi személyek</t>
  </si>
  <si>
    <t xml:space="preserve">           - Háztartások támogatása</t>
  </si>
  <si>
    <r>
      <t xml:space="preserve">Finanszírozási kiadások </t>
    </r>
    <r>
      <rPr>
        <b/>
        <sz val="7"/>
        <rFont val="Arial"/>
        <family val="2"/>
      </rPr>
      <t>(Áht-on belüli megelőlegezések)</t>
    </r>
  </si>
  <si>
    <t>104042 Család- és gyermekjóléti szolgáltatássegítás</t>
  </si>
  <si>
    <t>Család- és gyermekjóléti szolgáltatás</t>
  </si>
  <si>
    <t>NEMLEGES!</t>
  </si>
  <si>
    <t>Önkormányzati igazgatási tevékenység</t>
  </si>
  <si>
    <t xml:space="preserve">     1.2</t>
  </si>
  <si>
    <t>Hosszabb időtartamú közfoglalkoztatás</t>
  </si>
  <si>
    <t xml:space="preserve"> - Költségvetési maradvány működési</t>
  </si>
  <si>
    <t xml:space="preserve"> - Költségvetési maradvány fejlesztési</t>
  </si>
  <si>
    <t xml:space="preserve">  -Család- és gyermekjóléti feladatok ellátására Bokor, Felsőtold</t>
  </si>
  <si>
    <t>12.sz. melléklet</t>
  </si>
  <si>
    <t>A támogatás kedvezm. (fő)</t>
  </si>
  <si>
    <t>Adóelengedés</t>
  </si>
  <si>
    <t>Adókedvezmény</t>
  </si>
  <si>
    <t>Egyéb</t>
  </si>
  <si>
    <t>jogcíme   (jellege)</t>
  </si>
  <si>
    <t>mértéke   (%)</t>
  </si>
  <si>
    <t>összege  (e/Ft)</t>
  </si>
  <si>
    <t>e/Ft</t>
  </si>
  <si>
    <t>13.számú melléklet</t>
  </si>
  <si>
    <t>MÁTRASZŐLŐS KÖZSÉGI ÖNKORMÁNYZAT TÖBB ÉVES KIHATÁSSAL JÁRÓ FELADATAINAK ELŐIRÁNYZATA ÉS TELJESÍTÉSE</t>
  </si>
  <si>
    <t>Feladat</t>
  </si>
  <si>
    <t>Összes kiadás</t>
  </si>
  <si>
    <t xml:space="preserve">Későbbi évek kihatása </t>
  </si>
  <si>
    <t xml:space="preserve">előtti </t>
  </si>
  <si>
    <t>mód.e.i.</t>
  </si>
  <si>
    <t>teljesítés</t>
  </si>
  <si>
    <t>kifizetés</t>
  </si>
  <si>
    <t>mód.ei.</t>
  </si>
  <si>
    <t>I. Felújítási feladatok</t>
  </si>
  <si>
    <t>ÖSSZESEN</t>
  </si>
  <si>
    <t>II.Beruházási feladatok</t>
  </si>
  <si>
    <t xml:space="preserve">III. Fejlesztési hitelek </t>
  </si>
  <si>
    <t>MINDÖSSZESEN I-III.</t>
  </si>
  <si>
    <t>14/1 sz. melléklet</t>
  </si>
  <si>
    <t>Eszközök</t>
  </si>
  <si>
    <t xml:space="preserve">Állományi érték </t>
  </si>
  <si>
    <t>Változás</t>
  </si>
  <si>
    <t>Források</t>
  </si>
  <si>
    <t>Állományi éreték</t>
  </si>
  <si>
    <t>előző év</t>
  </si>
  <si>
    <t xml:space="preserve">tárgyév </t>
  </si>
  <si>
    <t>%-a</t>
  </si>
  <si>
    <t>nyitó</t>
  </si>
  <si>
    <t>záró</t>
  </si>
  <si>
    <t>A/I.  Immateriális javak</t>
  </si>
  <si>
    <t>G/I. Nemzeti vagyon induláskori értéke</t>
  </si>
  <si>
    <t xml:space="preserve">   1.Szellemi termékek</t>
  </si>
  <si>
    <t>G/III. Egyéb eszközök induláskori értéke és változásai</t>
  </si>
  <si>
    <t>A/II. Tárgyi eszközök</t>
  </si>
  <si>
    <t>G/IV. Felfalmozott eredmény</t>
  </si>
  <si>
    <t xml:space="preserve">   1.Földterületek</t>
  </si>
  <si>
    <t>G/VI. Mérlegszerinti eredmény</t>
  </si>
  <si>
    <t xml:space="preserve">   2.Telkek</t>
  </si>
  <si>
    <t xml:space="preserve">G) SAJÁT TŐKE </t>
  </si>
  <si>
    <t xml:space="preserve">   3.Ültetvények</t>
  </si>
  <si>
    <t>H/I/3 Költségvetési évben esedékes köt. dologi kiad.</t>
  </si>
  <si>
    <t xml:space="preserve">   4.Erdő</t>
  </si>
  <si>
    <t>H/I/4 Költségvetési évben esedékes köt.ellátottak p.j.</t>
  </si>
  <si>
    <t xml:space="preserve">   5. Épületek</t>
  </si>
  <si>
    <t>H/I/5 Költségvetési évben esedékes köt.egyéb műk.kiad.</t>
  </si>
  <si>
    <t xml:space="preserve">   6. Építmények</t>
  </si>
  <si>
    <t>H/I/9 Költségvetési évben esedékes köt.finansz.kiad.</t>
  </si>
  <si>
    <t xml:space="preserve">   9.Ügyvitel-, számitástechnikai eszközök</t>
  </si>
  <si>
    <t>H/I. Költségvetési évben esedékes kötelezettségek</t>
  </si>
  <si>
    <t xml:space="preserve"> 10. Egyéb gép, berendezés felszerelés</t>
  </si>
  <si>
    <t>H/II/9 Költségvetési évet köv.esedékes köt.finasz.kiad.</t>
  </si>
  <si>
    <t xml:space="preserve">  11.Beruházások, felújítások </t>
  </si>
  <si>
    <t>H/II/9.a.Költségvetési évet köv.esedékes köt.áht-on belüli megelőlegezések visszafizetésére</t>
  </si>
  <si>
    <t>A/III.Befektetett p.ü.-i eszközök</t>
  </si>
  <si>
    <t>H/II/9.b Költségvetési évet köv. esedékes köt.hosszú lejáratú hitelek  törlesztésére</t>
  </si>
  <si>
    <t xml:space="preserve">  1.Egyéb tartós részesedés</t>
  </si>
  <si>
    <t>H/II. Költségvetési évet követően esedékes kötelezettségek</t>
  </si>
  <si>
    <t xml:space="preserve">  2.Tartós hitelv.megtest.értékpapír</t>
  </si>
  <si>
    <t>H/III/1.Kapott előlegek</t>
  </si>
  <si>
    <t>3. Tartósan adott kölcsön</t>
  </si>
  <si>
    <t>H/III/3.Más szervezetet megillető bevételek elszámolása</t>
  </si>
  <si>
    <t>A)NEMZETI VAGYONBA TART.BEFEKTETETT ESZKÖZÖK ÖSSZESEN</t>
  </si>
  <si>
    <t>H/III/ Kötelezettség jellegű sajátos elszámolások</t>
  </si>
  <si>
    <t>C/II. Pénztárak</t>
  </si>
  <si>
    <t>H) KÖTELEZETTSÉGEK</t>
  </si>
  <si>
    <t>C/III.Forintszámlák</t>
  </si>
  <si>
    <t>I)EGYÉB FORRÁSOLDALI ELSZÁMOLÁSOK (idegen)</t>
  </si>
  <si>
    <t>C/V.Idegen pénzeszközök</t>
  </si>
  <si>
    <t xml:space="preserve">K) PASSZÍV IDŐBELI ELHATÁROLÁSOK </t>
  </si>
  <si>
    <t>C) PÉNZESZKÖZÖK</t>
  </si>
  <si>
    <t>D/I/3.Követelés közhatalmi bevételre (Helyi adó hátralék)</t>
  </si>
  <si>
    <t>D/I/4.Követelés működési bevételre (bérleti díj stb.)</t>
  </si>
  <si>
    <t>D/I/5.Követelés felhalmozási bevételre (kárt. 21-es építése miatt)</t>
  </si>
  <si>
    <t>D/I/6.Követelés működési célú átvett p.e.(szoc.kölcsön)</t>
  </si>
  <si>
    <t>D/III/1.Adott előlegek (beruházásra,decemberi RSZS, stb)</t>
  </si>
  <si>
    <t>D/III/2.Továbbadási célból folyósított tám. ellát. elszámolása</t>
  </si>
  <si>
    <t>D/III/4.Forgótőke elszámolás</t>
  </si>
  <si>
    <t>D) KÖVETELÉSEK</t>
  </si>
  <si>
    <t>E/6. Egyéb sajátos eszközoldáli elszámolások (dec.nettóbér)</t>
  </si>
  <si>
    <t>E) EGYÉB SAJÁTOS ESZKÖZOLDALI ELSZÁMOLÁSOK</t>
  </si>
  <si>
    <t>ESZKÖZÖK ÖSSZESEN</t>
  </si>
  <si>
    <t>FORRÁSOK ÖSSZESEN</t>
  </si>
  <si>
    <t>14/2 sz. melléklet</t>
  </si>
  <si>
    <t>14/3 sz. melléklet</t>
  </si>
  <si>
    <t>15/1 sz. melléklet</t>
  </si>
  <si>
    <t>Tárgyi időszak</t>
  </si>
  <si>
    <t>01. Alaptevékenység költségvetési bevételei</t>
  </si>
  <si>
    <t>02. Alaptevékenység költségvetési kiadásai</t>
  </si>
  <si>
    <t>03. I Alaptevékenység költségvetési egyenlege (=01-02)</t>
  </si>
  <si>
    <t>04. Alaptevékenység finanszírozási bevételei</t>
  </si>
  <si>
    <t>05. Alaptevékenység finanszírozási kiadásai</t>
  </si>
  <si>
    <t>06. II Alaptevékenység finanszírizási egyenlege (=04-05)</t>
  </si>
  <si>
    <r>
      <t>07. A) Alaptevékenység maradványa (</t>
    </r>
    <r>
      <rPr>
        <b/>
        <u val="single"/>
        <sz val="8"/>
        <rFont val="Arial CE"/>
        <family val="0"/>
      </rPr>
      <t>+I+II)</t>
    </r>
  </si>
  <si>
    <t>08. C) Összes maradvány (=A+B)</t>
  </si>
  <si>
    <t>09. D) Alaptevékenység kötelezettségvállalással terhelt maradványa</t>
  </si>
  <si>
    <t>10. E) Alaptevékenység szabad maradványa (=A-D)</t>
  </si>
  <si>
    <t>Ebből további kötelezettségek:</t>
  </si>
  <si>
    <t>15/2 sz. melléklet</t>
  </si>
  <si>
    <t>15/3 sz. melléklet</t>
  </si>
  <si>
    <t xml:space="preserve">  - Informatikai eszközök beszerzése</t>
  </si>
  <si>
    <t xml:space="preserve">  - Egyéb gép, berendezés, felszerelés beszerzése </t>
  </si>
  <si>
    <t xml:space="preserve">  - Jármű vásárlás</t>
  </si>
  <si>
    <t xml:space="preserve">   - Kis értékű egyéb gép, berendezés, felszerelés beszerzés</t>
  </si>
  <si>
    <t xml:space="preserve"> - Ingatlan felújítás</t>
  </si>
  <si>
    <t>B814 Államháztartáson belüli megelőlegezések</t>
  </si>
  <si>
    <t>SNI gyermekek óvodai nevelése</t>
  </si>
  <si>
    <t>Adatok Ft-ban</t>
  </si>
  <si>
    <t>Országgyűlési, önkormányzati, eu.parlamenti képv.vál.</t>
  </si>
  <si>
    <t>Országos és helyi népszavazással kapcs. tev.</t>
  </si>
  <si>
    <t>Önkormányzatok funkcióra nem sorolható bevételei</t>
  </si>
  <si>
    <t>Adatok  Ft-ban!</t>
  </si>
  <si>
    <t>Adatok Ft-ban!</t>
  </si>
  <si>
    <t>Adatok Ft-ban.</t>
  </si>
  <si>
    <t xml:space="preserve"> Adatok Ft-ban</t>
  </si>
  <si>
    <t>104051 Gyermekvéd.pénzb. és természetb. ellát.</t>
  </si>
  <si>
    <t>091140 Óvodai nev. ellát. működtetési felad.</t>
  </si>
  <si>
    <t>011130</t>
  </si>
  <si>
    <t>031030</t>
  </si>
  <si>
    <t>041233</t>
  </si>
  <si>
    <t>074031</t>
  </si>
  <si>
    <t>082044</t>
  </si>
  <si>
    <t>091110</t>
  </si>
  <si>
    <t>096010</t>
  </si>
  <si>
    <t>016010</t>
  </si>
  <si>
    <t>Ogy.,önk. Képv-választ.kapcs.tev.</t>
  </si>
  <si>
    <t>016020</t>
  </si>
  <si>
    <t>Országos és helyi népszav.kapcs.tev.</t>
  </si>
  <si>
    <t>Hosszabb közfoglalkoztatás</t>
  </si>
  <si>
    <t>Család és nővédelmi eü. gondozás</t>
  </si>
  <si>
    <t xml:space="preserve"> 1) Kis értékű informatikai eszközök beszerzése </t>
  </si>
  <si>
    <t xml:space="preserve"> 2) Intézményi beruh.előz.felsz.ÁFA-ja</t>
  </si>
  <si>
    <t>091140</t>
  </si>
  <si>
    <t xml:space="preserve">Óvodai nevelés, ellátás működtetési feladatai </t>
  </si>
  <si>
    <t>096015</t>
  </si>
  <si>
    <t xml:space="preserve"> 3) Intézményi beruh.előz.felsz.ÁFA-ja</t>
  </si>
  <si>
    <t>013350</t>
  </si>
  <si>
    <t>Önkormányzati vagyonnal történő gazdálkodás</t>
  </si>
  <si>
    <t>óvodai int.étk.kedv. Gyvt. 151. § aa) pont alapján rendszeres kedv.részesülők</t>
  </si>
  <si>
    <t>óvodai int.étk.kedv. Gyvt. 151. § ad) pont szülői nyilatkozat alapján  kedv.részesülők</t>
  </si>
  <si>
    <t xml:space="preserve"> - Ingatlanok felújítása </t>
  </si>
  <si>
    <t xml:space="preserve"> - Ingatlanok felújítása (áfa-val) </t>
  </si>
  <si>
    <t xml:space="preserve">  11.Járművek</t>
  </si>
  <si>
    <t>D/III/1.Adott előlegek (óvoda épület felújításra áfa nélkül)</t>
  </si>
  <si>
    <t>H/III/8. Letétre, megőrzésre, fedezetkez.átvett pénzeszközök</t>
  </si>
  <si>
    <t>A)NEMZETI VAGYONBA TART.BEFEKT.ESZKÖZÖK ÖSSZ.</t>
  </si>
  <si>
    <t>10. E) Alaptevékenység szabad maradványa (=A-D) 2017. évet terhelő kiadásokra</t>
  </si>
  <si>
    <t>Ogy.önk. Képv.választ.kapcs.tev.</t>
  </si>
  <si>
    <t>016020 Országos és helyi népszav.kapcs.tev.</t>
  </si>
  <si>
    <t>091120</t>
  </si>
  <si>
    <t>SNI gyerm.óvodai nev.ellát.szakmai f.</t>
  </si>
  <si>
    <t>066010 Zöldterület kezelés</t>
  </si>
  <si>
    <t>104037 Intézményen kívüli gyermekétkeztetés</t>
  </si>
  <si>
    <t>031030 Közterület rendjének fenntartása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</si>
  <si>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</si>
  <si>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</si>
  <si>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</si>
  <si>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</si>
  <si>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</si>
  <si>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</si>
  <si>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</si>
  <si>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</si>
  <si>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</si>
  <si>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</si>
  <si>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</si>
  <si>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</si>
  <si>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100%szülő</t>
  </si>
  <si>
    <t>összesen</t>
  </si>
  <si>
    <t>*270Ft/adag=</t>
  </si>
  <si>
    <t>Gyvt 100%</t>
  </si>
  <si>
    <t xml:space="preserve">J) PASSZÍV IDŐBELI ELHATÁROLÁSOK </t>
  </si>
  <si>
    <t>J/2. Költségek, ráfordítások passzív időbeli elhatárolása</t>
  </si>
  <si>
    <t>J/3. Halsztott eredményszemléletű bevételek (leltártöbblet)</t>
  </si>
  <si>
    <t xml:space="preserve">         - Önkormányzat visszafizetési kötelezettsége és fizetendő kamat összesen 11/M űrlap 24. sor</t>
  </si>
  <si>
    <t xml:space="preserve">         - Önkormányzatot megillető pótlólagos támogatás 11/M űrlap 25. sor</t>
  </si>
  <si>
    <t xml:space="preserve">    - ingatlan vásárlás (Zártkert)</t>
  </si>
  <si>
    <t xml:space="preserve">    - Kis értékű tárgyi eszközök ( fűkasza, taliga, kézi szerszámok)</t>
  </si>
  <si>
    <t>a)  2017. évi FM pályázat alapján Tanyafejlesztési program zártkerti támogatás működési kiadások nélkül</t>
  </si>
  <si>
    <t xml:space="preserve">    - tároló építmény létesítése</t>
  </si>
  <si>
    <t>17. számú melléklet</t>
  </si>
  <si>
    <t>Ssz.</t>
  </si>
  <si>
    <t>Pályázati
 kiírás</t>
  </si>
  <si>
    <t>Pályázat címe</t>
  </si>
  <si>
    <t>Pályázat
 kódszáma</t>
  </si>
  <si>
    <t>Projekt összköltsége Ft</t>
  </si>
  <si>
    <t>Megítélt támogatás Ft
(pályázati értesítés  szerint)</t>
  </si>
  <si>
    <t>Igényelt támogatáshoz biztosított önrész Ft</t>
  </si>
  <si>
    <t>Tényleges önrész 2018. évben költségvetés alapján Ft</t>
  </si>
  <si>
    <t>Megjegyzés</t>
  </si>
  <si>
    <t>16. számú melléklet</t>
  </si>
  <si>
    <t>Pályázat címe, száma</t>
  </si>
  <si>
    <t>Önkormányzati határozat a pályázat kapcsán</t>
  </si>
  <si>
    <t>Projekt várható összköltsége</t>
  </si>
  <si>
    <t>Igényelt támogatás összege</t>
  </si>
  <si>
    <t xml:space="preserve">Igényelt támogatáshoz biztosított önrész </t>
  </si>
  <si>
    <t>Pályázat beadásának időpontja</t>
  </si>
  <si>
    <t>Pályázat kódszáma</t>
  </si>
  <si>
    <t>Egyéb megjegyzés</t>
  </si>
  <si>
    <t>Tényleges önrész (2017-2018. évben költségvetés alapján) Ft</t>
  </si>
  <si>
    <t>Pályázati támogatás dátuma</t>
  </si>
  <si>
    <t xml:space="preserve">     - egyéb települési adó erdők után</t>
  </si>
  <si>
    <t>013370 Informatikai szolgáltatás</t>
  </si>
  <si>
    <t>016010 Országgyűlési, Önkorm., eu.parl. képv.választás</t>
  </si>
  <si>
    <t xml:space="preserve"> Cserhátszentiván, Felsőtold, Garáb, Kutasó Önkormányzatoknál</t>
  </si>
  <si>
    <t xml:space="preserve"> pályázatipályazati lehetőségeknél  önrész biztosítására </t>
  </si>
  <si>
    <t xml:space="preserve"> - Egyéb általános tartalék évközi beruházási-felújítási </t>
  </si>
  <si>
    <t xml:space="preserve"> b) TOP-3.2.1-15 Önkormányzati ingatlanok energetikai korszerűsítése</t>
  </si>
  <si>
    <t xml:space="preserve">  - Felújítási célú előzetesen felszámított áfa</t>
  </si>
  <si>
    <t xml:space="preserve"> c) 2017. évi BM pályázat alapján Kistelepülési önkorm. támogatása Kúlturház felújítása</t>
  </si>
  <si>
    <t xml:space="preserve"> c) 2017. évi BM pályázat alapján Kistelepülési önkorm. támogatása Kúlturház felújítása (a kivitelező nem adóalany)</t>
  </si>
  <si>
    <t xml:space="preserve">  - Hp nyomtató</t>
  </si>
  <si>
    <t xml:space="preserve"> 2) Kis értékű egyéb gép, berendezés, felszerelés vásárlása</t>
  </si>
  <si>
    <t>Önkormányzati vagyonnal történő gazdálkodád</t>
  </si>
  <si>
    <t xml:space="preserve"> 1) Kis értékű egyéb gép, berendezés, felszerelés vásárlása</t>
  </si>
  <si>
    <t xml:space="preserve"> 1) Kis értékű egyéb gép, berendezés, felszerelés beszerzése</t>
  </si>
  <si>
    <r>
      <t xml:space="preserve">MÁTRASZŐLŐS </t>
    </r>
    <r>
      <rPr>
        <b/>
        <sz val="10"/>
        <rFont val="Arial"/>
        <family val="2"/>
      </rPr>
      <t>Önkormányzat 2018. évi költségvetés összevont mérlege közgazdasági tagolásban</t>
    </r>
  </si>
  <si>
    <t>2018.évi eredeti ei.</t>
  </si>
  <si>
    <t>2018. mód.ei.</t>
  </si>
  <si>
    <t>2018. évi eredeti ei.</t>
  </si>
  <si>
    <t>2018. évi mód. ei.</t>
  </si>
  <si>
    <t>MÁTRASZŐLŐS ÖNKORMÁNYZAT 2018. ÉVI KÖLTSÉGVETÉSI BEVÉTELEI ÉS KIADÁSAI</t>
  </si>
  <si>
    <t>2018. évi mód.ei.</t>
  </si>
  <si>
    <t>Mátraszőlős  Községi  Önkormányzat 2018. évi Európai Uniós támogatási programjai - benyújtott pályázatok elbírálás alatt</t>
  </si>
  <si>
    <t>Mátraszőlős Községi Önkormányzat 2018-2019. évi Európai Uniós támogatási programjai - nyertes pályázatok</t>
  </si>
  <si>
    <t xml:space="preserve"> MÁTRASZŐLŐS KÖZSÉGI ÖNKORMÁNYZAT 2018. ÉVI KÖLTSÉGVETÉSI MARADVÁNY JÓVÁHAGYÁSA</t>
  </si>
  <si>
    <t xml:space="preserve">          - Államháztartáson belüli megelőlegezések 2019. évi támogatási előleg</t>
  </si>
  <si>
    <t xml:space="preserve">11. Felhasználható szabad maradvány összesen (2019. évi tartalék nem tervezett kiadásokra, áremelkedések ellentételezésére, képv.testület döntésének megfelelően egyéb kiadások fedezetére) </t>
  </si>
  <si>
    <t xml:space="preserve">    - KÖFOP-VEKOP ASP rendszer tám. 2018. évi támogatása</t>
  </si>
  <si>
    <t xml:space="preserve">    - Téli rezsicsökkentésben korábban nem részesült háztartások támogatása </t>
  </si>
  <si>
    <t xml:space="preserve">    - Önkormányzatok 2018. évi rendkívüli támogatásából következő évben jogszerűen felhasználható</t>
  </si>
  <si>
    <t xml:space="preserve">    - TOP-5.3.1-16 Barangolás a belső Cserhátban és Karancsvölgy településein EU-s támogatás                                              2018. évi mardaványa</t>
  </si>
  <si>
    <t xml:space="preserve">    - VP6-7 EMVA támogatás Külterületi helyi közutak fejlesztése EU-s támogatás 2018. évi mardaványa</t>
  </si>
  <si>
    <t xml:space="preserve"> MÁTRASZŐLŐS KÖZÖS ÖNKORMÁNYZATI HIVATAL  2018. ÉVI KÖLTSÉGVETÉSI MARADVÁNY JÓVÁHAGYÁSA</t>
  </si>
  <si>
    <t xml:space="preserve"> MÁTRASZŐLŐS NAPKÖZI OTTHONOS ÓVODA  2018. ÉVI KÖLTSÉGVETÉSI MARADVÁNY JÓVÁHAGYÁSA</t>
  </si>
  <si>
    <t>Barangolás a belső Cserhát és Karancsvölgy településein</t>
  </si>
  <si>
    <t>TOP-5.3.1-16 Turisztikai támogatás</t>
  </si>
  <si>
    <t>EMVA VP6-7.2.1.</t>
  </si>
  <si>
    <t>Külterületi helyi közutak fejlesztése</t>
  </si>
  <si>
    <t>2018. évi Tényleges támogatás támogatási szerződés szerint Ft</t>
  </si>
  <si>
    <t>MÁTRASZŐLŐS ÖNKORMÁNYZAT 2018 ÉVI MÉRLEG SZERINTI VAGYONÁRÓL</t>
  </si>
  <si>
    <t xml:space="preserve"> </t>
  </si>
  <si>
    <t>MÁTRASZŐLŐSI KÖZÖS ÖNKORMÁNYZATI HIVATAL 2018. ÉVI MÉRLEG SZERINTI VAGYONÁRÓL</t>
  </si>
  <si>
    <t>MÁTRASZŐLŐS NAPKÖZIOTTHONOS ÓVODA 2018. ÉVI MÉRLEG SZERINTI VAGYONÁRÓL</t>
  </si>
  <si>
    <t>a)  2017. évi BM pályázat alapján Kistelepülési önk.tám. Kúlturház felújítása</t>
  </si>
  <si>
    <t xml:space="preserve"> b) 2017. évi EU-s tám. TOP-3.2.1-15 Önkorm. Épületek energetikai korszerűsítése</t>
  </si>
  <si>
    <t>2018. év</t>
  </si>
  <si>
    <t>2018.évi</t>
  </si>
  <si>
    <t>2019. évi várható</t>
  </si>
  <si>
    <t xml:space="preserve"> c) 2018. évi EMVA VP6-7.2.1. Külterületi helyi közutak fejlesztése</t>
  </si>
  <si>
    <t>MÁTRASZŐLŐS KÖZSÉGI ÖNKORMÁNYZAT 2018. ÉVI KÖZVETETT TÁMOGATÁSAI</t>
  </si>
  <si>
    <t>MÁTRASZŐLŐS ÖNKORMÁNYZAT TERVEZETT TARTALÉKAI 2018. évben</t>
  </si>
  <si>
    <t>2018. évi  előirányzat</t>
  </si>
  <si>
    <t xml:space="preserve"> - 2018. évben tervezett bevétel kiesés pótlására</t>
  </si>
  <si>
    <t xml:space="preserve"> -2018. évi költségvetési maradványból kötelezettséggel terhelt</t>
  </si>
  <si>
    <t xml:space="preserve">  a) A 2017. évi beszámolóban megállapított támogatások visszafizetésére,amit a tervezés   készítésekor még nem lehet pontosan számításba venni, ezért ennek becsült összege 500 e Ft.</t>
  </si>
  <si>
    <t xml:space="preserve"> - Óvoda szakmai feladatainak és működtetésének ellátása  2018.évi támogatásból maradvány elszámolási kötelezettség miatt</t>
  </si>
  <si>
    <t>Mátraszőlős Önkormányzat irányítása alá tartozó költségvetési szerv Napközi Otthonos Óvoda 2018. évi költségvetése</t>
  </si>
  <si>
    <t>2018.évi eng.(fő)</t>
  </si>
  <si>
    <t>2018.évi telj.(fő)</t>
  </si>
  <si>
    <t>2018.évi mód.ei.</t>
  </si>
  <si>
    <t>Mátraszőlős Önkormányzat irányítása alá tartozó költségvetési szerv Mátraszőlősi Közös Önkormányzati Hivatal 2018. évi költségvetése</t>
  </si>
  <si>
    <t>MÁTRASZŐLŐS ÖNKORMÁNYZAT FELÚJÍTÁSI KIADÁSAI 2018. évben</t>
  </si>
  <si>
    <t xml:space="preserve"> a) 2018. évi BM támogatás+önerő Orvosi rendelő fűtéskorszerűsítés</t>
  </si>
  <si>
    <t xml:space="preserve"> -  2018. évi EMVA VP6-7.2.1. Külterületi helyi közutak fejlesztése </t>
  </si>
  <si>
    <t xml:space="preserve"> - 2018. évi EMVA VP6-7.2.1. Külterületi helyi közutak fejlesztése </t>
  </si>
  <si>
    <t>045120</t>
  </si>
  <si>
    <t>Közutak, hidak, alagutak üzemeltetése fenntartása</t>
  </si>
  <si>
    <t>MÁTRASZŐLŐS ÖNKORMÁNYZAT BERUHÁZÁSI KIADÁSOK 2018. évben</t>
  </si>
  <si>
    <t xml:space="preserve"> 1) Ingatlan vásárlás, létesítés</t>
  </si>
  <si>
    <t xml:space="preserve"> - szárítógép</t>
  </si>
  <si>
    <t xml:space="preserve"> - óvodai búturok</t>
  </si>
  <si>
    <t xml:space="preserve">  a) 2017-2018. évi  FM pályázat alapján Tároló építése</t>
  </si>
  <si>
    <t xml:space="preserve">   -  2017-2018. évi  FM pályázat alapján Tároló építése</t>
  </si>
  <si>
    <t xml:space="preserve">  -  2017-2018. évi FM pályázat alapján  Kis értékű egyéb gép, berendezés, felszerelés vásárlása</t>
  </si>
  <si>
    <t xml:space="preserve"> - Magzati  ultrahang és látásvizsgáló</t>
  </si>
  <si>
    <t xml:space="preserve"> 2) 2017-2018. évi FM pályázat alapján  Kis értékű egyéb gép, berendezés, felszerelés vásárlása (fűkasza, bozótvágó, műanyag kanna) </t>
  </si>
  <si>
    <t xml:space="preserve"> 4) Intézményi beruh.előz.felsz.ÁFA-ja</t>
  </si>
  <si>
    <t xml:space="preserve">  - sörpad garn. 3 db.</t>
  </si>
  <si>
    <t xml:space="preserve">     - közmunkaprogram keretében 3 db. Fűkasza, </t>
  </si>
  <si>
    <t>1) 2018. évi EU-s támogatás TOP-5.3.1.-16 Barangolás a Belső Cserhát és Karancsvölgy településein</t>
  </si>
  <si>
    <t xml:space="preserve"> - Egyéb gép, berendezés vásárlása</t>
  </si>
  <si>
    <t>047320</t>
  </si>
  <si>
    <t>Turizmusfejlesztési támogatások és tevékenységek</t>
  </si>
  <si>
    <t>MÁTRASZŐLŐS KÖZSÉGI ÖNKORMÁNYZAT SZEMÉLYI JUTTATÁSAINAK, FOGLALKOZTATOTTI LÉTSZÁMÁNAK  2018. ÉVI ELŐIRÁNYZATA ÉS TELJESÍTÉSE</t>
  </si>
  <si>
    <t>2018 évi terv. fő</t>
  </si>
  <si>
    <t>2018. évi mód.  Fő</t>
  </si>
  <si>
    <t>2018. évi tényl. fő</t>
  </si>
  <si>
    <t>2018. évi ered. ei.</t>
  </si>
  <si>
    <t>013370</t>
  </si>
  <si>
    <t>Informatikai fejl.szolgáltatások.</t>
  </si>
  <si>
    <t>B2 Felhalmozási célú támogatások áht-on belülről</t>
  </si>
  <si>
    <t xml:space="preserve">  B21 Felhalmozási célú önkormányzati támogatások áht-on belülről</t>
  </si>
  <si>
    <t xml:space="preserve"> - 2017. évi FM pályázatból Zártkerti támogatás 2018. évi üteme</t>
  </si>
  <si>
    <t xml:space="preserve">  - Ingatlanok beszerzése, létesítése 2017-2018. évi FM pályázat                       "Zártkerti tám." tároló építése</t>
  </si>
  <si>
    <t>Ebből: 2017-2018. évi FM pályázat "Zártkerti tám. Egyéb eszközök beszerzése</t>
  </si>
  <si>
    <t xml:space="preserve"> -2017. évi EU-s tám. Top-3.2.1-15 Önkorm.Épületek energetikai korszerűsítés</t>
  </si>
  <si>
    <t xml:space="preserve"> -2017. évi BM pályázat alapján Kultúrház felújítása</t>
  </si>
  <si>
    <t xml:space="preserve"> - 2018. évi BM pályázat alapján Orvosi rendelő fűtés korszerűsítés</t>
  </si>
  <si>
    <t xml:space="preserve"> - EU-s tám. EMVA VP6-7.2.1. Külterületi helyi közutak fejlesztése</t>
  </si>
  <si>
    <t xml:space="preserve"> - EU-s tám. TOP-5.3.1. Turisztikai támogatás Barangolás a Belső Cserhát és Karancsvölgy településein</t>
  </si>
  <si>
    <t>3.5</t>
  </si>
  <si>
    <t xml:space="preserve"> B408 Kapott kamat bevételek</t>
  </si>
  <si>
    <t xml:space="preserve">Mátraszőlős Önkormányzat és irányítása alá tartozó költségvetési szervek által ellátott feladatok 2018. évi költségvetési  bevételei kormányzati funkciónk szerint </t>
  </si>
  <si>
    <t>2018 évi mód.ei.</t>
  </si>
  <si>
    <t>045160 Közutak, hidak üzemeltetése, fenntart.</t>
  </si>
  <si>
    <t>047320 Turizmusfejlesztési tám. és tevékenység</t>
  </si>
  <si>
    <t xml:space="preserve">Mátraszőlős Önkormányzat és irányítása alá tartozó költségvetési szervek által ellátott feladatok 2018. évi költségvetési  bevételei kormányzati funkciónk szerint, továbbá kötelező-, önként vállalt és állami feladatok szerint </t>
  </si>
  <si>
    <t xml:space="preserve">   - Kis értékű informatikai eszközö (nyomtató) beszerzés</t>
  </si>
  <si>
    <t xml:space="preserve">           2018. évi EU-s tám.TOP-5.3.1-16 Barangolás a Belső Cserhát és Karancsvölgy településein</t>
  </si>
  <si>
    <t xml:space="preserve"> -2018. évi BM tám. Orvosi rendelő fűtéskorszerűsítés</t>
  </si>
  <si>
    <t xml:space="preserve"> -2018. évi EU-s tám. EMVA VP6-7.2.1. Külterületi helyi közutak feljesztése</t>
  </si>
  <si>
    <t>Mátraszőlős Önkormányzat és irányítása alá tartozó költségvetési szervek által ellátott feladatok 2018. évi költségvetési kiadásai kormányzati funkciók szerint</t>
  </si>
  <si>
    <t>047320 Turizmusfejlesztési tám. és tevékenységek</t>
  </si>
  <si>
    <t>Mátraszőlős Önkormányzat és irányítása alá tartozó költségvetési szervek által ellátott feladatok 2018. évi költségvetési kiadásai kormányzati funkciók szerint, továbbá kötelező-, önként vállalt és állami feladatok szerint</t>
  </si>
  <si>
    <t>az 3/2019. (VI.1) sz. költségvetési rendeletéhez</t>
  </si>
  <si>
    <t>a 3/2019. (VI.1) sz. költségvetési rendeletéhez</t>
  </si>
  <si>
    <t>az 3/2019. (VI.1) sz.. költségvetési rendeletéhez</t>
  </si>
  <si>
    <t>az 3/2019. (VI.1) sz.költségvetési rendeletéhez</t>
  </si>
  <si>
    <t>az  3/2019. (VI.1) sz.költségvetési rendeletéhez</t>
  </si>
  <si>
    <t>az  3/2019. (VI.1) sz. költségvetési rendeletéhez</t>
  </si>
  <si>
    <t>a   3/2019. (VI.1) sz. költségvetési rendelethez</t>
  </si>
  <si>
    <t>a 3/2019. (VI.1) sz.költségvetési rendelethez</t>
  </si>
  <si>
    <t xml:space="preserve">a 3/2019. (VI.1) sz.Költségvetési rendelethez </t>
  </si>
  <si>
    <t>a 3/2019. (VI.1) sz. költségvetési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</si>
</sst>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m\.\ d\."/>
    <numFmt numFmtId="167" formatCode="0.E+00"/>
    <numFmt numFmtId="168" formatCode="[$-40E]yyyy\.\ mmmm\ d\."/>
    <numFmt numFmtId="169" formatCode="#,##0.00\ _F_t"/>
    <numFmt numFmtId="170" formatCode="#,##0\ &quot;Ft&quot;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7"/>
      <name val="Arial CE"/>
      <family val="0"/>
    </font>
    <font>
      <b/>
      <sz val="8"/>
      <color indexed="8"/>
      <name val="Arial"/>
      <family val="2"/>
    </font>
    <font>
      <i/>
      <sz val="8"/>
      <name val="Arial CE"/>
      <family val="2"/>
    </font>
    <font>
      <i/>
      <sz val="10"/>
      <name val="Arial CE"/>
      <family val="0"/>
    </font>
    <font>
      <b/>
      <i/>
      <sz val="8"/>
      <color indexed="8"/>
      <name val="Arial CE"/>
      <family val="2"/>
    </font>
    <font>
      <i/>
      <sz val="8"/>
      <color indexed="9"/>
      <name val="Arial CE"/>
      <family val="0"/>
    </font>
    <font>
      <sz val="8"/>
      <color indexed="8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sz val="8"/>
      <color indexed="9"/>
      <name val="Arial CE"/>
      <family val="2"/>
    </font>
    <font>
      <i/>
      <sz val="8"/>
      <color indexed="8"/>
      <name val="Arial CE"/>
      <family val="2"/>
    </font>
    <font>
      <b/>
      <sz val="12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7.5"/>
      <name val="Arial"/>
      <family val="2"/>
    </font>
    <font>
      <i/>
      <sz val="7"/>
      <name val="Arial"/>
      <family val="2"/>
    </font>
    <font>
      <b/>
      <i/>
      <sz val="8"/>
      <color indexed="63"/>
      <name val="Arial CE"/>
      <family val="0"/>
    </font>
    <font>
      <b/>
      <sz val="7.5"/>
      <name val="Arial"/>
      <family val="2"/>
    </font>
    <font>
      <b/>
      <u val="single"/>
      <sz val="10"/>
      <name val="Arial CE"/>
      <family val="0"/>
    </font>
    <font>
      <b/>
      <sz val="7"/>
      <color indexed="8"/>
      <name val="Arial"/>
      <family val="2"/>
    </font>
    <font>
      <b/>
      <i/>
      <u val="single"/>
      <sz val="8"/>
      <name val="Arial CE"/>
      <family val="0"/>
    </font>
    <font>
      <b/>
      <sz val="7"/>
      <name val="Arial"/>
      <family val="2"/>
    </font>
    <font>
      <b/>
      <u val="single"/>
      <sz val="8"/>
      <name val="Arial CE"/>
      <family val="0"/>
    </font>
    <font>
      <b/>
      <i/>
      <sz val="9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b/>
      <sz val="7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u val="single"/>
      <sz val="8"/>
      <name val="Arial CE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 CE"/>
      <family val="0"/>
    </font>
    <font>
      <b/>
      <sz val="8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 style="double"/>
      <right style="medium"/>
      <top style="medium"/>
      <bottom style="thin"/>
    </border>
    <border>
      <left style="double"/>
      <right style="medium"/>
      <top/>
      <bottom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double"/>
      <bottom style="double"/>
    </border>
    <border>
      <left/>
      <right style="medium"/>
      <top/>
      <bottom style="medium"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double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</cellStyleXfs>
  <cellXfs count="1704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 applyAlignment="1">
      <alignment horizontal="right"/>
      <protection/>
    </xf>
    <xf numFmtId="0" fontId="3" fillId="0" borderId="0" xfId="57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3" fontId="7" fillId="0" borderId="14" xfId="57" applyNumberFormat="1" applyFont="1" applyBorder="1" applyAlignment="1">
      <alignment horizontal="right"/>
      <protection/>
    </xf>
    <xf numFmtId="3" fontId="7" fillId="0" borderId="15" xfId="57" applyNumberFormat="1" applyFont="1" applyBorder="1" applyAlignment="1">
      <alignment horizontal="right"/>
      <protection/>
    </xf>
    <xf numFmtId="49" fontId="7" fillId="0" borderId="16" xfId="57" applyNumberFormat="1" applyFont="1" applyBorder="1" applyAlignment="1">
      <alignment horizontal="center"/>
      <protection/>
    </xf>
    <xf numFmtId="3" fontId="7" fillId="0" borderId="17" xfId="57" applyNumberFormat="1" applyFont="1" applyBorder="1" applyAlignment="1">
      <alignment horizontal="right"/>
      <protection/>
    </xf>
    <xf numFmtId="3" fontId="7" fillId="0" borderId="18" xfId="57" applyNumberFormat="1" applyFont="1" applyBorder="1" applyAlignment="1">
      <alignment horizontal="right"/>
      <protection/>
    </xf>
    <xf numFmtId="3" fontId="7" fillId="0" borderId="19" xfId="57" applyNumberFormat="1" applyFont="1" applyBorder="1" applyAlignment="1">
      <alignment horizontal="right"/>
      <protection/>
    </xf>
    <xf numFmtId="0" fontId="6" fillId="0" borderId="0" xfId="57" applyFont="1">
      <alignment/>
      <protection/>
    </xf>
    <xf numFmtId="0" fontId="19" fillId="0" borderId="0" xfId="59" applyFont="1">
      <alignment/>
      <protection/>
    </xf>
    <xf numFmtId="0" fontId="20" fillId="0" borderId="0" xfId="59" applyFont="1" applyAlignment="1">
      <alignment/>
      <protection/>
    </xf>
    <xf numFmtId="0" fontId="21" fillId="0" borderId="0" xfId="59" applyFont="1" applyAlignment="1">
      <alignment horizontal="center"/>
      <protection/>
    </xf>
    <xf numFmtId="0" fontId="17" fillId="0" borderId="0" xfId="59" applyFont="1" applyAlignment="1">
      <alignment horizontal="center"/>
      <protection/>
    </xf>
    <xf numFmtId="0" fontId="17" fillId="0" borderId="20" xfId="59" applyFont="1" applyBorder="1" applyAlignment="1">
      <alignment horizontal="center"/>
      <protection/>
    </xf>
    <xf numFmtId="0" fontId="17" fillId="0" borderId="14" xfId="59" applyFont="1" applyBorder="1" applyAlignment="1">
      <alignment horizontal="center"/>
      <protection/>
    </xf>
    <xf numFmtId="0" fontId="17" fillId="0" borderId="21" xfId="59" applyFont="1" applyBorder="1" applyAlignment="1">
      <alignment horizontal="center"/>
      <protection/>
    </xf>
    <xf numFmtId="0" fontId="17" fillId="0" borderId="22" xfId="59" applyFont="1" applyBorder="1" applyAlignment="1">
      <alignment horizontal="center"/>
      <protection/>
    </xf>
    <xf numFmtId="0" fontId="17" fillId="0" borderId="15" xfId="59" applyFont="1" applyBorder="1" applyAlignment="1">
      <alignment horizontal="center"/>
      <protection/>
    </xf>
    <xf numFmtId="0" fontId="17" fillId="0" borderId="20" xfId="59" applyFont="1" applyBorder="1" applyAlignment="1">
      <alignment horizontal="center" wrapText="1"/>
      <protection/>
    </xf>
    <xf numFmtId="3" fontId="22" fillId="0" borderId="23" xfId="59" applyNumberFormat="1" applyFont="1" applyBorder="1" applyAlignment="1">
      <alignment/>
      <protection/>
    </xf>
    <xf numFmtId="3" fontId="22" fillId="0" borderId="17" xfId="59" applyNumberFormat="1" applyFont="1" applyBorder="1" applyAlignment="1">
      <alignment/>
      <protection/>
    </xf>
    <xf numFmtId="9" fontId="22" fillId="0" borderId="24" xfId="59" applyNumberFormat="1" applyFont="1" applyBorder="1" applyAlignment="1">
      <alignment/>
      <protection/>
    </xf>
    <xf numFmtId="9" fontId="22" fillId="0" borderId="18" xfId="59" applyNumberFormat="1" applyFont="1" applyBorder="1" applyAlignment="1">
      <alignment/>
      <protection/>
    </xf>
    <xf numFmtId="0" fontId="22" fillId="0" borderId="25" xfId="59" applyFont="1" applyBorder="1" applyAlignment="1">
      <alignment horizontal="center" vertical="center"/>
      <protection/>
    </xf>
    <xf numFmtId="3" fontId="18" fillId="0" borderId="26" xfId="59" applyNumberFormat="1" applyFont="1" applyBorder="1" applyAlignment="1">
      <alignment/>
      <protection/>
    </xf>
    <xf numFmtId="3" fontId="18" fillId="0" borderId="19" xfId="59" applyNumberFormat="1" applyFont="1" applyBorder="1" applyAlignment="1">
      <alignment/>
      <protection/>
    </xf>
    <xf numFmtId="9" fontId="18" fillId="0" borderId="27" xfId="59" applyNumberFormat="1" applyFont="1" applyBorder="1" applyAlignment="1">
      <alignment/>
      <protection/>
    </xf>
    <xf numFmtId="3" fontId="18" fillId="0" borderId="19" xfId="59" applyNumberFormat="1" applyFont="1" applyBorder="1" applyAlignment="1">
      <alignment/>
      <protection/>
    </xf>
    <xf numFmtId="9" fontId="18" fillId="0" borderId="28" xfId="59" applyNumberFormat="1" applyFont="1" applyBorder="1" applyAlignment="1">
      <alignment/>
      <protection/>
    </xf>
    <xf numFmtId="3" fontId="17" fillId="0" borderId="26" xfId="59" applyNumberFormat="1" applyFont="1" applyBorder="1" applyAlignment="1">
      <alignment/>
      <protection/>
    </xf>
    <xf numFmtId="3" fontId="17" fillId="0" borderId="19" xfId="59" applyNumberFormat="1" applyFont="1" applyBorder="1" applyAlignment="1">
      <alignment/>
      <protection/>
    </xf>
    <xf numFmtId="9" fontId="17" fillId="0" borderId="27" xfId="59" applyNumberFormat="1" applyFont="1" applyBorder="1" applyAlignment="1">
      <alignment/>
      <protection/>
    </xf>
    <xf numFmtId="0" fontId="17" fillId="0" borderId="25" xfId="59" applyFont="1" applyBorder="1">
      <alignment/>
      <protection/>
    </xf>
    <xf numFmtId="0" fontId="17" fillId="0" borderId="29" xfId="59" applyFont="1" applyBorder="1" applyAlignment="1">
      <alignment horizontal="left"/>
      <protection/>
    </xf>
    <xf numFmtId="3" fontId="17" fillId="0" borderId="19" xfId="59" applyNumberFormat="1" applyFont="1" applyBorder="1" applyAlignment="1">
      <alignment/>
      <protection/>
    </xf>
    <xf numFmtId="9" fontId="17" fillId="0" borderId="28" xfId="59" applyNumberFormat="1" applyFont="1" applyBorder="1" applyAlignment="1">
      <alignment/>
      <protection/>
    </xf>
    <xf numFmtId="0" fontId="0" fillId="0" borderId="0" xfId="59" applyBorder="1" applyAlignment="1">
      <alignment horizontal="left"/>
      <protection/>
    </xf>
    <xf numFmtId="3" fontId="17" fillId="0" borderId="19" xfId="59" applyNumberFormat="1" applyFont="1" applyBorder="1" applyAlignment="1">
      <alignment/>
      <protection/>
    </xf>
    <xf numFmtId="0" fontId="17" fillId="0" borderId="0" xfId="59" applyFont="1" applyBorder="1" applyAlignment="1">
      <alignment horizontal="left"/>
      <protection/>
    </xf>
    <xf numFmtId="9" fontId="17" fillId="0" borderId="28" xfId="59" applyNumberFormat="1" applyFont="1" applyBorder="1" applyAlignment="1">
      <alignment/>
      <protection/>
    </xf>
    <xf numFmtId="9" fontId="17" fillId="0" borderId="24" xfId="59" applyNumberFormat="1" applyFont="1" applyBorder="1" applyAlignment="1">
      <alignment/>
      <protection/>
    </xf>
    <xf numFmtId="0" fontId="18" fillId="0" borderId="29" xfId="59" applyFont="1" applyBorder="1" applyAlignment="1">
      <alignment horizontal="left"/>
      <protection/>
    </xf>
    <xf numFmtId="0" fontId="18" fillId="0" borderId="0" xfId="59" applyFont="1" applyBorder="1" applyAlignment="1">
      <alignment horizontal="left"/>
      <protection/>
    </xf>
    <xf numFmtId="9" fontId="18" fillId="0" borderId="27" xfId="59" applyNumberFormat="1" applyFont="1" applyBorder="1" applyAlignment="1">
      <alignment/>
      <protection/>
    </xf>
    <xf numFmtId="9" fontId="22" fillId="0" borderId="27" xfId="59" applyNumberFormat="1" applyFont="1" applyBorder="1" applyAlignment="1">
      <alignment/>
      <protection/>
    </xf>
    <xf numFmtId="3" fontId="22" fillId="0" borderId="26" xfId="59" applyNumberFormat="1" applyFont="1" applyBorder="1" applyAlignment="1">
      <alignment/>
      <protection/>
    </xf>
    <xf numFmtId="3" fontId="22" fillId="0" borderId="19" xfId="59" applyNumberFormat="1" applyFont="1" applyBorder="1" applyAlignment="1">
      <alignment/>
      <protection/>
    </xf>
    <xf numFmtId="3" fontId="24" fillId="0" borderId="0" xfId="59" applyNumberFormat="1" applyFont="1" applyBorder="1" applyAlignment="1">
      <alignment/>
      <protection/>
    </xf>
    <xf numFmtId="0" fontId="7" fillId="0" borderId="30" xfId="59" applyFont="1" applyBorder="1" applyAlignment="1">
      <alignment/>
      <protection/>
    </xf>
    <xf numFmtId="3" fontId="24" fillId="0" borderId="31" xfId="59" applyNumberFormat="1" applyFont="1" applyBorder="1" applyAlignment="1">
      <alignment/>
      <protection/>
    </xf>
    <xf numFmtId="3" fontId="24" fillId="0" borderId="32" xfId="59" applyNumberFormat="1" applyFont="1" applyBorder="1" applyAlignment="1">
      <alignment/>
      <protection/>
    </xf>
    <xf numFmtId="9" fontId="24" fillId="0" borderId="33" xfId="59" applyNumberFormat="1" applyFont="1" applyBorder="1" applyAlignment="1">
      <alignment/>
      <protection/>
    </xf>
    <xf numFmtId="3" fontId="24" fillId="0" borderId="34" xfId="59" applyNumberFormat="1" applyFont="1" applyBorder="1" applyAlignment="1">
      <alignment/>
      <protection/>
    </xf>
    <xf numFmtId="9" fontId="24" fillId="0" borderId="35" xfId="59" applyNumberFormat="1" applyFont="1" applyBorder="1" applyAlignment="1">
      <alignment/>
      <protection/>
    </xf>
    <xf numFmtId="0" fontId="3" fillId="0" borderId="0" xfId="64" applyAlignment="1">
      <alignment horizontal="left"/>
      <protection/>
    </xf>
    <xf numFmtId="0" fontId="3" fillId="0" borderId="0" xfId="64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3" fillId="0" borderId="0" xfId="64">
      <alignment/>
      <protection/>
    </xf>
    <xf numFmtId="0" fontId="3" fillId="0" borderId="36" xfId="64" applyFont="1" applyBorder="1" applyAlignment="1">
      <alignment horizontal="center" wrapText="1"/>
      <protection/>
    </xf>
    <xf numFmtId="0" fontId="3" fillId="0" borderId="37" xfId="64" applyFont="1" applyBorder="1" applyAlignment="1">
      <alignment horizontal="center" wrapText="1"/>
      <protection/>
    </xf>
    <xf numFmtId="0" fontId="3" fillId="0" borderId="16" xfId="64" applyFont="1" applyBorder="1">
      <alignment/>
      <protection/>
    </xf>
    <xf numFmtId="0" fontId="3" fillId="0" borderId="38" xfId="64" applyFont="1" applyBorder="1">
      <alignment/>
      <protection/>
    </xf>
    <xf numFmtId="0" fontId="3" fillId="0" borderId="39" xfId="64" applyFont="1" applyBorder="1">
      <alignment/>
      <protection/>
    </xf>
    <xf numFmtId="0" fontId="3" fillId="0" borderId="40" xfId="64" applyFont="1" applyBorder="1" applyAlignment="1">
      <alignment wrapText="1"/>
      <protection/>
    </xf>
    <xf numFmtId="0" fontId="13" fillId="0" borderId="41" xfId="64" applyFont="1" applyBorder="1">
      <alignment/>
      <protection/>
    </xf>
    <xf numFmtId="0" fontId="13" fillId="0" borderId="42" xfId="64" applyFont="1" applyBorder="1">
      <alignment/>
      <protection/>
    </xf>
    <xf numFmtId="3" fontId="11" fillId="0" borderId="43" xfId="64" applyNumberFormat="1" applyFont="1" applyBorder="1">
      <alignment/>
      <protection/>
    </xf>
    <xf numFmtId="0" fontId="3" fillId="0" borderId="25" xfId="64" applyFont="1" applyBorder="1">
      <alignment/>
      <protection/>
    </xf>
    <xf numFmtId="0" fontId="3" fillId="0" borderId="0" xfId="64" applyFont="1" applyBorder="1">
      <alignment/>
      <protection/>
    </xf>
    <xf numFmtId="0" fontId="12" fillId="0" borderId="0" xfId="64" applyFont="1" applyFill="1" applyBorder="1">
      <alignment/>
      <protection/>
    </xf>
    <xf numFmtId="0" fontId="3" fillId="0" borderId="44" xfId="64" applyFont="1" applyBorder="1">
      <alignment/>
      <protection/>
    </xf>
    <xf numFmtId="0" fontId="3" fillId="0" borderId="45" xfId="64" applyFont="1" applyBorder="1">
      <alignment/>
      <protection/>
    </xf>
    <xf numFmtId="0" fontId="13" fillId="0" borderId="46" xfId="64" applyFont="1" applyBorder="1" applyAlignment="1">
      <alignment/>
      <protection/>
    </xf>
    <xf numFmtId="0" fontId="13" fillId="0" borderId="47" xfId="64" applyFont="1" applyBorder="1">
      <alignment/>
      <protection/>
    </xf>
    <xf numFmtId="0" fontId="26" fillId="0" borderId="46" xfId="64" applyFont="1" applyBorder="1" applyAlignment="1">
      <alignment horizontal="center"/>
      <protection/>
    </xf>
    <xf numFmtId="0" fontId="26" fillId="0" borderId="47" xfId="64" applyFont="1" applyBorder="1">
      <alignment/>
      <protection/>
    </xf>
    <xf numFmtId="0" fontId="11" fillId="0" borderId="46" xfId="64" applyFont="1" applyBorder="1">
      <alignment/>
      <protection/>
    </xf>
    <xf numFmtId="0" fontId="11" fillId="0" borderId="47" xfId="64" applyFont="1" applyBorder="1">
      <alignment/>
      <protection/>
    </xf>
    <xf numFmtId="0" fontId="26" fillId="0" borderId="25" xfId="64" applyFont="1" applyBorder="1" applyAlignment="1">
      <alignment horizontal="center"/>
      <protection/>
    </xf>
    <xf numFmtId="3" fontId="12" fillId="0" borderId="39" xfId="64" applyNumberFormat="1" applyFont="1" applyBorder="1">
      <alignment/>
      <protection/>
    </xf>
    <xf numFmtId="0" fontId="0" fillId="0" borderId="0" xfId="63">
      <alignment/>
      <protection/>
    </xf>
    <xf numFmtId="0" fontId="14" fillId="0" borderId="48" xfId="63" applyFont="1" applyBorder="1">
      <alignment/>
      <protection/>
    </xf>
    <xf numFmtId="0" fontId="14" fillId="0" borderId="49" xfId="63" applyFont="1" applyBorder="1">
      <alignment/>
      <protection/>
    </xf>
    <xf numFmtId="0" fontId="15" fillId="0" borderId="25" xfId="63" applyFont="1" applyBorder="1">
      <alignment/>
      <protection/>
    </xf>
    <xf numFmtId="0" fontId="15" fillId="0" borderId="0" xfId="63" applyFont="1" applyBorder="1">
      <alignment/>
      <protection/>
    </xf>
    <xf numFmtId="3" fontId="15" fillId="0" borderId="50" xfId="63" applyNumberFormat="1" applyFont="1" applyBorder="1">
      <alignment/>
      <protection/>
    </xf>
    <xf numFmtId="9" fontId="15" fillId="0" borderId="51" xfId="63" applyNumberFormat="1" applyFont="1" applyBorder="1">
      <alignment/>
      <protection/>
    </xf>
    <xf numFmtId="0" fontId="25" fillId="0" borderId="22" xfId="63" applyFont="1" applyBorder="1">
      <alignment/>
      <protection/>
    </xf>
    <xf numFmtId="3" fontId="25" fillId="0" borderId="14" xfId="63" applyNumberFormat="1" applyFont="1" applyBorder="1">
      <alignment/>
      <protection/>
    </xf>
    <xf numFmtId="9" fontId="25" fillId="0" borderId="15" xfId="63" applyNumberFormat="1" applyFont="1" applyBorder="1">
      <alignment/>
      <protection/>
    </xf>
    <xf numFmtId="0" fontId="14" fillId="0" borderId="25" xfId="63" applyFont="1" applyBorder="1">
      <alignment/>
      <protection/>
    </xf>
    <xf numFmtId="0" fontId="14" fillId="0" borderId="0" xfId="63" applyFont="1" applyBorder="1" applyAlignment="1">
      <alignment wrapText="1"/>
      <protection/>
    </xf>
    <xf numFmtId="3" fontId="25" fillId="0" borderId="19" xfId="63" applyNumberFormat="1" applyFont="1" applyBorder="1">
      <alignment/>
      <protection/>
    </xf>
    <xf numFmtId="3" fontId="13" fillId="0" borderId="52" xfId="63" applyNumberFormat="1" applyFont="1" applyBorder="1">
      <alignment/>
      <protection/>
    </xf>
    <xf numFmtId="9" fontId="27" fillId="0" borderId="53" xfId="63" applyNumberFormat="1" applyFont="1" applyBorder="1">
      <alignment/>
      <protection/>
    </xf>
    <xf numFmtId="3" fontId="13" fillId="0" borderId="32" xfId="63" applyNumberFormat="1" applyFont="1" applyBorder="1">
      <alignment/>
      <protection/>
    </xf>
    <xf numFmtId="9" fontId="27" fillId="0" borderId="35" xfId="63" applyNumberFormat="1" applyFont="1" applyBorder="1">
      <alignment/>
      <protection/>
    </xf>
    <xf numFmtId="0" fontId="3" fillId="0" borderId="0" xfId="62">
      <alignment/>
      <protection/>
    </xf>
    <xf numFmtId="0" fontId="3" fillId="0" borderId="0" xfId="62" applyAlignment="1">
      <alignment wrapText="1"/>
      <protection/>
    </xf>
    <xf numFmtId="0" fontId="3" fillId="0" borderId="0" xfId="62" applyAlignment="1">
      <alignment/>
      <protection/>
    </xf>
    <xf numFmtId="0" fontId="30" fillId="0" borderId="0" xfId="62" applyFont="1" applyAlignment="1">
      <alignment horizontal="center" shrinkToFit="1"/>
      <protection/>
    </xf>
    <xf numFmtId="0" fontId="3" fillId="0" borderId="0" xfId="62" applyAlignment="1">
      <alignment horizontal="center" shrinkToFit="1"/>
      <protection/>
    </xf>
    <xf numFmtId="0" fontId="3" fillId="0" borderId="0" xfId="62" applyAlignment="1">
      <alignment shrinkToFit="1"/>
      <protection/>
    </xf>
    <xf numFmtId="0" fontId="11" fillId="0" borderId="54" xfId="62" applyFont="1" applyBorder="1">
      <alignment/>
      <protection/>
    </xf>
    <xf numFmtId="0" fontId="14" fillId="0" borderId="16" xfId="62" applyFont="1" applyBorder="1" applyAlignment="1">
      <alignment horizontal="center" vertical="center"/>
      <protection/>
    </xf>
    <xf numFmtId="0" fontId="14" fillId="0" borderId="38" xfId="62" applyFont="1" applyBorder="1" applyAlignment="1">
      <alignment horizontal="center" vertical="center"/>
      <protection/>
    </xf>
    <xf numFmtId="0" fontId="14" fillId="0" borderId="23" xfId="62" applyFont="1" applyBorder="1" applyAlignment="1">
      <alignment horizontal="center" vertical="center" wrapText="1"/>
      <protection/>
    </xf>
    <xf numFmtId="0" fontId="14" fillId="0" borderId="24" xfId="62" applyFont="1" applyBorder="1" applyAlignment="1">
      <alignment horizontal="center" vertical="center" wrapText="1"/>
      <protection/>
    </xf>
    <xf numFmtId="0" fontId="14" fillId="0" borderId="17" xfId="62" applyFont="1" applyBorder="1" applyAlignment="1">
      <alignment horizontal="center" vertical="center" wrapText="1"/>
      <protection/>
    </xf>
    <xf numFmtId="3" fontId="14" fillId="0" borderId="55" xfId="62" applyNumberFormat="1" applyFont="1" applyBorder="1" applyAlignment="1">
      <alignment wrapText="1"/>
      <protection/>
    </xf>
    <xf numFmtId="3" fontId="14" fillId="0" borderId="12" xfId="62" applyNumberFormat="1" applyFont="1" applyBorder="1" applyAlignment="1">
      <alignment wrapText="1"/>
      <protection/>
    </xf>
    <xf numFmtId="3" fontId="14" fillId="0" borderId="56" xfId="62" applyNumberFormat="1" applyFont="1" applyBorder="1" applyAlignment="1">
      <alignment wrapText="1"/>
      <protection/>
    </xf>
    <xf numFmtId="3" fontId="14" fillId="0" borderId="19" xfId="62" applyNumberFormat="1" applyFont="1" applyBorder="1" applyAlignment="1">
      <alignment horizontal="right" vertical="center" wrapText="1"/>
      <protection/>
    </xf>
    <xf numFmtId="3" fontId="14" fillId="0" borderId="23" xfId="62" applyNumberFormat="1" applyFont="1" applyBorder="1" applyAlignment="1">
      <alignment wrapText="1"/>
      <protection/>
    </xf>
    <xf numFmtId="3" fontId="14" fillId="0" borderId="57" xfId="62" applyNumberFormat="1" applyFont="1" applyBorder="1" applyAlignment="1">
      <alignment wrapText="1"/>
      <protection/>
    </xf>
    <xf numFmtId="3" fontId="14" fillId="0" borderId="19" xfId="62" applyNumberFormat="1" applyFont="1" applyBorder="1">
      <alignment/>
      <protection/>
    </xf>
    <xf numFmtId="3" fontId="14" fillId="0" borderId="26" xfId="62" applyNumberFormat="1" applyFont="1" applyBorder="1">
      <alignment/>
      <protection/>
    </xf>
    <xf numFmtId="3" fontId="25" fillId="0" borderId="20" xfId="62" applyNumberFormat="1" applyFont="1" applyBorder="1">
      <alignment/>
      <protection/>
    </xf>
    <xf numFmtId="3" fontId="25" fillId="0" borderId="22" xfId="62" applyNumberFormat="1" applyFont="1" applyBorder="1">
      <alignment/>
      <protection/>
    </xf>
    <xf numFmtId="3" fontId="15" fillId="0" borderId="34" xfId="62" applyNumberFormat="1" applyFont="1" applyBorder="1" applyAlignment="1">
      <alignment wrapText="1"/>
      <protection/>
    </xf>
    <xf numFmtId="3" fontId="15" fillId="0" borderId="32" xfId="62" applyNumberFormat="1" applyFont="1" applyBorder="1">
      <alignment/>
      <protection/>
    </xf>
    <xf numFmtId="3" fontId="15" fillId="0" borderId="34" xfId="62" applyNumberFormat="1" applyFont="1" applyBorder="1">
      <alignment/>
      <protection/>
    </xf>
    <xf numFmtId="0" fontId="3" fillId="0" borderId="0" xfId="60">
      <alignment/>
      <protection/>
    </xf>
    <xf numFmtId="0" fontId="6" fillId="0" borderId="0" xfId="60" applyFont="1" applyAlignment="1">
      <alignment horizontal="center"/>
      <protection/>
    </xf>
    <xf numFmtId="0" fontId="7" fillId="0" borderId="58" xfId="60" applyFont="1" applyBorder="1" applyAlignment="1">
      <alignment horizontal="center" vertical="center" wrapText="1"/>
      <protection/>
    </xf>
    <xf numFmtId="49" fontId="10" fillId="0" borderId="59" xfId="60" applyNumberFormat="1" applyFont="1" applyBorder="1" applyAlignment="1">
      <alignment horizontal="center"/>
      <protection/>
    </xf>
    <xf numFmtId="49" fontId="16" fillId="0" borderId="10" xfId="60" applyNumberFormat="1" applyFont="1" applyBorder="1" applyAlignment="1">
      <alignment horizontal="center"/>
      <protection/>
    </xf>
    <xf numFmtId="49" fontId="10" fillId="0" borderId="10" xfId="60" applyNumberFormat="1" applyFont="1" applyBorder="1" applyAlignment="1">
      <alignment horizontal="center"/>
      <protection/>
    </xf>
    <xf numFmtId="49" fontId="16" fillId="0" borderId="59" xfId="60" applyNumberFormat="1" applyFont="1" applyBorder="1" applyAlignment="1">
      <alignment horizontal="center"/>
      <protection/>
    </xf>
    <xf numFmtId="49" fontId="7" fillId="0" borderId="60" xfId="60" applyNumberFormat="1" applyFont="1" applyBorder="1" applyAlignment="1">
      <alignment horizontal="center"/>
      <protection/>
    </xf>
    <xf numFmtId="49" fontId="10" fillId="0" borderId="60" xfId="60" applyNumberFormat="1" applyFont="1" applyBorder="1" applyAlignment="1">
      <alignment horizontal="center"/>
      <protection/>
    </xf>
    <xf numFmtId="49" fontId="16" fillId="0" borderId="60" xfId="60" applyNumberFormat="1" applyFont="1" applyBorder="1" applyAlignment="1">
      <alignment horizontal="center"/>
      <protection/>
    </xf>
    <xf numFmtId="0" fontId="16" fillId="0" borderId="0" xfId="60" applyFont="1" applyBorder="1" applyAlignment="1">
      <alignment horizontal="left"/>
      <protection/>
    </xf>
    <xf numFmtId="0" fontId="5" fillId="0" borderId="0" xfId="60" applyFont="1" applyAlignment="1">
      <alignment horizontal="left"/>
      <protection/>
    </xf>
    <xf numFmtId="0" fontId="10" fillId="0" borderId="61" xfId="60" applyFont="1" applyBorder="1" applyAlignment="1">
      <alignment horizontal="left"/>
      <protection/>
    </xf>
    <xf numFmtId="49" fontId="7" fillId="0" borderId="0" xfId="60" applyNumberFormat="1" applyFont="1" applyBorder="1" applyAlignment="1">
      <alignment horizontal="center"/>
      <protection/>
    </xf>
    <xf numFmtId="0" fontId="10" fillId="0" borderId="0" xfId="60" applyFont="1" applyBorder="1" applyAlignment="1">
      <alignment horizontal="left"/>
      <protection/>
    </xf>
    <xf numFmtId="0" fontId="3" fillId="0" borderId="0" xfId="60" applyBorder="1">
      <alignment/>
      <protection/>
    </xf>
    <xf numFmtId="0" fontId="3" fillId="0" borderId="0" xfId="60" applyAlignment="1">
      <alignment horizontal="left"/>
      <protection/>
    </xf>
    <xf numFmtId="0" fontId="7" fillId="0" borderId="0" xfId="60" applyFont="1" applyAlignment="1">
      <alignment horizontal="right"/>
      <protection/>
    </xf>
    <xf numFmtId="0" fontId="7" fillId="0" borderId="47" xfId="60" applyFont="1" applyBorder="1" applyAlignment="1">
      <alignment horizontal="center"/>
      <protection/>
    </xf>
    <xf numFmtId="49" fontId="16" fillId="0" borderId="10" xfId="60" applyNumberFormat="1" applyFont="1" applyBorder="1" applyAlignment="1">
      <alignment horizontal="center" vertical="center"/>
      <protection/>
    </xf>
    <xf numFmtId="3" fontId="16" fillId="0" borderId="14" xfId="60" applyNumberFormat="1" applyFont="1" applyBorder="1" applyAlignment="1">
      <alignment horizontal="right"/>
      <protection/>
    </xf>
    <xf numFmtId="9" fontId="16" fillId="0" borderId="15" xfId="60" applyNumberFormat="1" applyFont="1" applyBorder="1" applyAlignment="1">
      <alignment horizontal="right"/>
      <protection/>
    </xf>
    <xf numFmtId="49" fontId="16" fillId="0" borderId="60" xfId="60" applyNumberFormat="1" applyFont="1" applyBorder="1" applyAlignment="1">
      <alignment horizontal="center" vertical="center"/>
      <protection/>
    </xf>
    <xf numFmtId="3" fontId="16" fillId="0" borderId="19" xfId="60" applyNumberFormat="1" applyFont="1" applyBorder="1" applyAlignment="1">
      <alignment horizontal="right"/>
      <protection/>
    </xf>
    <xf numFmtId="49" fontId="16" fillId="0" borderId="62" xfId="60" applyNumberFormat="1" applyFont="1" applyBorder="1" applyAlignment="1">
      <alignment horizontal="center"/>
      <protection/>
    </xf>
    <xf numFmtId="0" fontId="0" fillId="0" borderId="0" xfId="61">
      <alignment/>
      <protection/>
    </xf>
    <xf numFmtId="0" fontId="6" fillId="0" borderId="0" xfId="61" applyFont="1" applyAlignment="1">
      <alignment horizontal="center"/>
      <protection/>
    </xf>
    <xf numFmtId="0" fontId="0" fillId="0" borderId="0" xfId="61" applyBorder="1" applyAlignment="1">
      <alignment/>
      <protection/>
    </xf>
    <xf numFmtId="0" fontId="7" fillId="0" borderId="0" xfId="61" applyFont="1" applyBorder="1" applyAlignment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10" xfId="61" applyFont="1" applyBorder="1" applyAlignment="1">
      <alignment horizontal="center"/>
      <protection/>
    </xf>
    <xf numFmtId="0" fontId="7" fillId="0" borderId="14" xfId="61" applyFont="1" applyBorder="1" applyAlignment="1">
      <alignment horizontal="center"/>
      <protection/>
    </xf>
    <xf numFmtId="0" fontId="7" fillId="0" borderId="63" xfId="61" applyFont="1" applyBorder="1" applyAlignment="1">
      <alignment horizontal="center"/>
      <protection/>
    </xf>
    <xf numFmtId="0" fontId="7" fillId="0" borderId="15" xfId="61" applyFont="1" applyBorder="1" applyAlignment="1">
      <alignment horizontal="center"/>
      <protection/>
    </xf>
    <xf numFmtId="0" fontId="7" fillId="0" borderId="2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61" xfId="61" applyFont="1" applyBorder="1" applyAlignment="1">
      <alignment horizontal="left"/>
      <protection/>
    </xf>
    <xf numFmtId="0" fontId="16" fillId="0" borderId="63" xfId="61" applyFont="1" applyBorder="1" applyAlignment="1">
      <alignment horizontal="left"/>
      <protection/>
    </xf>
    <xf numFmtId="0" fontId="16" fillId="0" borderId="61" xfId="61" applyFont="1" applyBorder="1" applyAlignment="1">
      <alignment horizontal="left"/>
      <protection/>
    </xf>
    <xf numFmtId="3" fontId="16" fillId="0" borderId="10" xfId="61" applyNumberFormat="1" applyFont="1" applyBorder="1" applyAlignment="1">
      <alignment horizontal="right"/>
      <protection/>
    </xf>
    <xf numFmtId="3" fontId="16" fillId="0" borderId="14" xfId="61" applyNumberFormat="1" applyFont="1" applyBorder="1" applyAlignment="1">
      <alignment horizontal="right"/>
      <protection/>
    </xf>
    <xf numFmtId="3" fontId="16" fillId="0" borderId="63" xfId="61" applyNumberFormat="1" applyFont="1" applyBorder="1" applyAlignment="1">
      <alignment horizontal="right"/>
      <protection/>
    </xf>
    <xf numFmtId="9" fontId="16" fillId="0" borderId="15" xfId="61" applyNumberFormat="1" applyFont="1" applyBorder="1" applyAlignment="1">
      <alignment horizontal="right"/>
      <protection/>
    </xf>
    <xf numFmtId="3" fontId="16" fillId="0" borderId="22" xfId="61" applyNumberFormat="1" applyFont="1" applyBorder="1" applyAlignment="1">
      <alignment horizontal="right"/>
      <protection/>
    </xf>
    <xf numFmtId="0" fontId="7" fillId="0" borderId="10" xfId="61" applyFont="1" applyBorder="1" applyAlignment="1">
      <alignment horizontal="center"/>
      <protection/>
    </xf>
    <xf numFmtId="3" fontId="7" fillId="0" borderId="10" xfId="61" applyNumberFormat="1" applyFont="1" applyBorder="1" applyAlignment="1">
      <alignment horizontal="right"/>
      <protection/>
    </xf>
    <xf numFmtId="3" fontId="7" fillId="0" borderId="14" xfId="61" applyNumberFormat="1" applyFont="1" applyBorder="1" applyAlignment="1">
      <alignment horizontal="right"/>
      <protection/>
    </xf>
    <xf numFmtId="3" fontId="7" fillId="0" borderId="63" xfId="61" applyNumberFormat="1" applyFont="1" applyBorder="1" applyAlignment="1">
      <alignment horizontal="right"/>
      <protection/>
    </xf>
    <xf numFmtId="9" fontId="7" fillId="0" borderId="15" xfId="61" applyNumberFormat="1" applyFont="1" applyBorder="1" applyAlignment="1">
      <alignment horizontal="right"/>
      <protection/>
    </xf>
    <xf numFmtId="3" fontId="16" fillId="0" borderId="10" xfId="61" applyNumberFormat="1" applyFont="1" applyBorder="1" applyAlignment="1">
      <alignment horizontal="right"/>
      <protection/>
    </xf>
    <xf numFmtId="3" fontId="16" fillId="0" borderId="14" xfId="61" applyNumberFormat="1" applyFont="1" applyBorder="1" applyAlignment="1">
      <alignment horizontal="right"/>
      <protection/>
    </xf>
    <xf numFmtId="3" fontId="16" fillId="0" borderId="63" xfId="61" applyNumberFormat="1" applyFont="1" applyBorder="1" applyAlignment="1">
      <alignment horizontal="right"/>
      <protection/>
    </xf>
    <xf numFmtId="9" fontId="16" fillId="0" borderId="15" xfId="61" applyNumberFormat="1" applyFont="1" applyBorder="1" applyAlignment="1">
      <alignment horizontal="right"/>
      <protection/>
    </xf>
    <xf numFmtId="3" fontId="16" fillId="0" borderId="22" xfId="61" applyNumberFormat="1" applyFont="1" applyBorder="1" applyAlignment="1">
      <alignment horizontal="right"/>
      <protection/>
    </xf>
    <xf numFmtId="0" fontId="35" fillId="0" borderId="61" xfId="61" applyFont="1" applyBorder="1" applyAlignment="1">
      <alignment horizontal="left"/>
      <protection/>
    </xf>
    <xf numFmtId="3" fontId="7" fillId="0" borderId="63" xfId="61" applyNumberFormat="1" applyFont="1" applyBorder="1" applyAlignment="1">
      <alignment horizontal="right"/>
      <protection/>
    </xf>
    <xf numFmtId="3" fontId="7" fillId="0" borderId="10" xfId="61" applyNumberFormat="1" applyFont="1" applyBorder="1" applyAlignment="1">
      <alignment horizontal="right"/>
      <protection/>
    </xf>
    <xf numFmtId="3" fontId="7" fillId="0" borderId="14" xfId="61" applyNumberFormat="1" applyFont="1" applyBorder="1" applyAlignment="1">
      <alignment horizontal="right"/>
      <protection/>
    </xf>
    <xf numFmtId="9" fontId="7" fillId="0" borderId="15" xfId="61" applyNumberFormat="1" applyFont="1" applyBorder="1" applyAlignment="1">
      <alignment horizontal="right"/>
      <protection/>
    </xf>
    <xf numFmtId="3" fontId="7" fillId="0" borderId="22" xfId="61" applyNumberFormat="1" applyFont="1" applyBorder="1" applyAlignment="1">
      <alignment horizontal="right"/>
      <protection/>
    </xf>
    <xf numFmtId="3" fontId="7" fillId="0" borderId="38" xfId="61" applyNumberFormat="1" applyFont="1" applyBorder="1" applyAlignment="1">
      <alignment horizontal="right"/>
      <protection/>
    </xf>
    <xf numFmtId="9" fontId="7" fillId="0" borderId="18" xfId="61" applyNumberFormat="1" applyFont="1" applyBorder="1" applyAlignment="1">
      <alignment horizontal="right"/>
      <protection/>
    </xf>
    <xf numFmtId="3" fontId="8" fillId="0" borderId="64" xfId="61" applyNumberFormat="1" applyFont="1" applyBorder="1" applyAlignment="1">
      <alignment horizontal="right"/>
      <protection/>
    </xf>
    <xf numFmtId="3" fontId="8" fillId="0" borderId="32" xfId="61" applyNumberFormat="1" applyFont="1" applyBorder="1" applyAlignment="1">
      <alignment horizontal="right"/>
      <protection/>
    </xf>
    <xf numFmtId="9" fontId="8" fillId="0" borderId="35" xfId="61" applyNumberFormat="1" applyFont="1" applyBorder="1" applyAlignment="1">
      <alignment horizontal="right"/>
      <protection/>
    </xf>
    <xf numFmtId="3" fontId="8" fillId="0" borderId="65" xfId="61" applyNumberFormat="1" applyFont="1" applyBorder="1" applyAlignment="1">
      <alignment horizontal="right"/>
      <protection/>
    </xf>
    <xf numFmtId="3" fontId="8" fillId="0" borderId="10" xfId="61" applyNumberFormat="1" applyFont="1" applyBorder="1" applyAlignment="1">
      <alignment/>
      <protection/>
    </xf>
    <xf numFmtId="3" fontId="8" fillId="0" borderId="14" xfId="61" applyNumberFormat="1" applyFont="1" applyBorder="1" applyAlignment="1">
      <alignment/>
      <protection/>
    </xf>
    <xf numFmtId="3" fontId="8" fillId="0" borderId="63" xfId="61" applyNumberFormat="1" applyFont="1" applyBorder="1" applyAlignment="1">
      <alignment/>
      <protection/>
    </xf>
    <xf numFmtId="9" fontId="8" fillId="0" borderId="15" xfId="61" applyNumberFormat="1" applyFont="1" applyBorder="1" applyAlignment="1">
      <alignment/>
      <protection/>
    </xf>
    <xf numFmtId="3" fontId="8" fillId="0" borderId="22" xfId="61" applyNumberFormat="1" applyFont="1" applyBorder="1" applyAlignment="1">
      <alignment/>
      <protection/>
    </xf>
    <xf numFmtId="3" fontId="8" fillId="0" borderId="14" xfId="61" applyNumberFormat="1" applyFont="1" applyBorder="1" applyAlignment="1">
      <alignment horizontal="right"/>
      <protection/>
    </xf>
    <xf numFmtId="3" fontId="8" fillId="0" borderId="63" xfId="61" applyNumberFormat="1" applyFont="1" applyBorder="1" applyAlignment="1">
      <alignment horizontal="right"/>
      <protection/>
    </xf>
    <xf numFmtId="9" fontId="8" fillId="0" borderId="15" xfId="61" applyNumberFormat="1" applyFont="1" applyBorder="1" applyAlignment="1">
      <alignment horizontal="right"/>
      <protection/>
    </xf>
    <xf numFmtId="3" fontId="10" fillId="0" borderId="10" xfId="61" applyNumberFormat="1" applyFont="1" applyBorder="1" applyAlignment="1">
      <alignment/>
      <protection/>
    </xf>
    <xf numFmtId="3" fontId="16" fillId="0" borderId="10" xfId="61" applyNumberFormat="1" applyFont="1" applyBorder="1" applyAlignment="1">
      <alignment/>
      <protection/>
    </xf>
    <xf numFmtId="3" fontId="16" fillId="0" borderId="14" xfId="61" applyNumberFormat="1" applyFont="1" applyBorder="1" applyAlignment="1">
      <alignment/>
      <protection/>
    </xf>
    <xf numFmtId="3" fontId="16" fillId="0" borderId="63" xfId="61" applyNumberFormat="1" applyFont="1" applyBorder="1" applyAlignment="1">
      <alignment/>
      <protection/>
    </xf>
    <xf numFmtId="9" fontId="16" fillId="0" borderId="15" xfId="61" applyNumberFormat="1" applyFont="1" applyBorder="1" applyAlignment="1">
      <alignment/>
      <protection/>
    </xf>
    <xf numFmtId="3" fontId="16" fillId="0" borderId="22" xfId="61" applyNumberFormat="1" applyFont="1" applyBorder="1" applyAlignment="1">
      <alignment/>
      <protection/>
    </xf>
    <xf numFmtId="0" fontId="35" fillId="0" borderId="63" xfId="61" applyFont="1" applyBorder="1" applyAlignment="1">
      <alignment horizontal="center"/>
      <protection/>
    </xf>
    <xf numFmtId="3" fontId="7" fillId="0" borderId="10" xfId="61" applyNumberFormat="1" applyFont="1" applyBorder="1" applyAlignment="1">
      <alignment/>
      <protection/>
    </xf>
    <xf numFmtId="3" fontId="7" fillId="0" borderId="14" xfId="61" applyNumberFormat="1" applyFont="1" applyBorder="1" applyAlignment="1">
      <alignment/>
      <protection/>
    </xf>
    <xf numFmtId="3" fontId="7" fillId="0" borderId="63" xfId="61" applyNumberFormat="1" applyFont="1" applyBorder="1" applyAlignment="1">
      <alignment/>
      <protection/>
    </xf>
    <xf numFmtId="9" fontId="7" fillId="0" borderId="15" xfId="61" applyNumberFormat="1" applyFont="1" applyBorder="1" applyAlignment="1">
      <alignment/>
      <protection/>
    </xf>
    <xf numFmtId="3" fontId="7" fillId="0" borderId="22" xfId="61" applyNumberFormat="1" applyFont="1" applyBorder="1" applyAlignment="1">
      <alignment/>
      <protection/>
    </xf>
    <xf numFmtId="3" fontId="8" fillId="0" borderId="10" xfId="61" applyNumberFormat="1" applyFont="1" applyBorder="1" applyAlignment="1">
      <alignment/>
      <protection/>
    </xf>
    <xf numFmtId="3" fontId="8" fillId="0" borderId="14" xfId="61" applyNumberFormat="1" applyFont="1" applyBorder="1" applyAlignment="1">
      <alignment/>
      <protection/>
    </xf>
    <xf numFmtId="3" fontId="8" fillId="0" borderId="63" xfId="61" applyNumberFormat="1" applyFont="1" applyBorder="1" applyAlignment="1">
      <alignment/>
      <protection/>
    </xf>
    <xf numFmtId="9" fontId="8" fillId="0" borderId="15" xfId="61" applyNumberFormat="1" applyFont="1" applyBorder="1" applyAlignment="1">
      <alignment/>
      <protection/>
    </xf>
    <xf numFmtId="3" fontId="8" fillId="0" borderId="10" xfId="61" applyNumberFormat="1" applyFont="1" applyBorder="1" applyAlignment="1">
      <alignment horizontal="right"/>
      <protection/>
    </xf>
    <xf numFmtId="3" fontId="8" fillId="0" borderId="14" xfId="61" applyNumberFormat="1" applyFont="1" applyBorder="1" applyAlignment="1">
      <alignment horizontal="right"/>
      <protection/>
    </xf>
    <xf numFmtId="9" fontId="8" fillId="0" borderId="15" xfId="61" applyNumberFormat="1" applyFont="1" applyBorder="1" applyAlignment="1">
      <alignment horizontal="right"/>
      <protection/>
    </xf>
    <xf numFmtId="3" fontId="8" fillId="0" borderId="22" xfId="61" applyNumberFormat="1" applyFont="1" applyBorder="1" applyAlignment="1">
      <alignment horizontal="right"/>
      <protection/>
    </xf>
    <xf numFmtId="3" fontId="8" fillId="0" borderId="63" xfId="61" applyNumberFormat="1" applyFont="1" applyBorder="1" applyAlignment="1">
      <alignment horizontal="right"/>
      <protection/>
    </xf>
    <xf numFmtId="3" fontId="7" fillId="0" borderId="14" xfId="61" applyNumberFormat="1" applyFont="1" applyBorder="1" applyAlignment="1">
      <alignment horizontal="center"/>
      <protection/>
    </xf>
    <xf numFmtId="3" fontId="7" fillId="0" borderId="63" xfId="61" applyNumberFormat="1" applyFont="1" applyBorder="1" applyAlignment="1">
      <alignment horizontal="center"/>
      <protection/>
    </xf>
    <xf numFmtId="3" fontId="7" fillId="0" borderId="15" xfId="61" applyNumberFormat="1" applyFont="1" applyBorder="1" applyAlignment="1">
      <alignment horizontal="center"/>
      <protection/>
    </xf>
    <xf numFmtId="3" fontId="7" fillId="0" borderId="15" xfId="61" applyNumberFormat="1" applyFont="1" applyBorder="1" applyAlignment="1">
      <alignment horizontal="right"/>
      <protection/>
    </xf>
    <xf numFmtId="3" fontId="16" fillId="0" borderId="10" xfId="61" applyNumberFormat="1" applyFont="1" applyBorder="1" applyAlignment="1">
      <alignment/>
      <protection/>
    </xf>
    <xf numFmtId="3" fontId="16" fillId="0" borderId="14" xfId="61" applyNumberFormat="1" applyFont="1" applyBorder="1" applyAlignment="1">
      <alignment/>
      <protection/>
    </xf>
    <xf numFmtId="9" fontId="16" fillId="0" borderId="15" xfId="61" applyNumberFormat="1" applyFont="1" applyBorder="1" applyAlignment="1">
      <alignment/>
      <protection/>
    </xf>
    <xf numFmtId="0" fontId="7" fillId="0" borderId="63" xfId="61" applyFont="1" applyBorder="1" applyAlignment="1">
      <alignment horizontal="center"/>
      <protection/>
    </xf>
    <xf numFmtId="0" fontId="7" fillId="0" borderId="61" xfId="61" applyFont="1" applyBorder="1" applyAlignment="1">
      <alignment horizontal="left"/>
      <protection/>
    </xf>
    <xf numFmtId="0" fontId="7" fillId="0" borderId="16" xfId="61" applyFont="1" applyBorder="1" applyAlignment="1">
      <alignment horizontal="center"/>
      <protection/>
    </xf>
    <xf numFmtId="0" fontId="7" fillId="0" borderId="38" xfId="61" applyFont="1" applyBorder="1" applyAlignment="1">
      <alignment horizontal="center"/>
      <protection/>
    </xf>
    <xf numFmtId="0" fontId="7" fillId="0" borderId="47" xfId="61" applyFont="1" applyBorder="1" applyAlignment="1">
      <alignment horizontal="left"/>
      <protection/>
    </xf>
    <xf numFmtId="3" fontId="10" fillId="0" borderId="16" xfId="61" applyNumberFormat="1" applyFont="1" applyBorder="1" applyAlignment="1">
      <alignment/>
      <protection/>
    </xf>
    <xf numFmtId="3" fontId="7" fillId="0" borderId="17" xfId="61" applyNumberFormat="1" applyFont="1" applyBorder="1" applyAlignment="1">
      <alignment horizontal="right"/>
      <protection/>
    </xf>
    <xf numFmtId="3" fontId="7" fillId="0" borderId="38" xfId="61" applyNumberFormat="1" applyFont="1" applyBorder="1" applyAlignment="1">
      <alignment/>
      <protection/>
    </xf>
    <xf numFmtId="9" fontId="7" fillId="0" borderId="18" xfId="61" applyNumberFormat="1" applyFont="1" applyBorder="1" applyAlignment="1">
      <alignment/>
      <protection/>
    </xf>
    <xf numFmtId="3" fontId="7" fillId="0" borderId="16" xfId="61" applyNumberFormat="1" applyFont="1" applyBorder="1" applyAlignment="1">
      <alignment horizontal="right"/>
      <protection/>
    </xf>
    <xf numFmtId="3" fontId="7" fillId="0" borderId="17" xfId="61" applyNumberFormat="1" applyFont="1" applyBorder="1" applyAlignment="1">
      <alignment horizontal="center"/>
      <protection/>
    </xf>
    <xf numFmtId="3" fontId="7" fillId="0" borderId="38" xfId="61" applyNumberFormat="1" applyFont="1" applyBorder="1" applyAlignment="1">
      <alignment horizontal="center"/>
      <protection/>
    </xf>
    <xf numFmtId="3" fontId="7" fillId="0" borderId="18" xfId="61" applyNumberFormat="1" applyFont="1" applyBorder="1" applyAlignment="1">
      <alignment horizontal="center"/>
      <protection/>
    </xf>
    <xf numFmtId="3" fontId="7" fillId="0" borderId="66" xfId="61" applyNumberFormat="1" applyFont="1" applyBorder="1" applyAlignment="1">
      <alignment horizontal="right"/>
      <protection/>
    </xf>
    <xf numFmtId="3" fontId="16" fillId="0" borderId="22" xfId="61" applyNumberFormat="1" applyFont="1" applyBorder="1" applyAlignment="1">
      <alignment/>
      <protection/>
    </xf>
    <xf numFmtId="0" fontId="24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/>
      <protection/>
    </xf>
    <xf numFmtId="3" fontId="24" fillId="0" borderId="0" xfId="59" applyNumberFormat="1" applyFont="1" applyBorder="1" applyAlignment="1">
      <alignment/>
      <protection/>
    </xf>
    <xf numFmtId="9" fontId="24" fillId="0" borderId="0" xfId="59" applyNumberFormat="1" applyFont="1" applyBorder="1" applyAlignment="1">
      <alignment/>
      <protection/>
    </xf>
    <xf numFmtId="9" fontId="24" fillId="0" borderId="0" xfId="59" applyNumberFormat="1" applyFont="1" applyBorder="1" applyAlignment="1">
      <alignment/>
      <protection/>
    </xf>
    <xf numFmtId="9" fontId="18" fillId="0" borderId="28" xfId="59" applyNumberFormat="1" applyFont="1" applyBorder="1" applyAlignment="1">
      <alignment/>
      <protection/>
    </xf>
    <xf numFmtId="0" fontId="14" fillId="0" borderId="25" xfId="62" applyFont="1" applyBorder="1" applyAlignment="1">
      <alignment horizontal="left"/>
      <protection/>
    </xf>
    <xf numFmtId="3" fontId="14" fillId="0" borderId="26" xfId="62" applyNumberFormat="1" applyFont="1" applyBorder="1" applyAlignment="1">
      <alignment wrapText="1"/>
      <protection/>
    </xf>
    <xf numFmtId="3" fontId="25" fillId="0" borderId="19" xfId="62" applyNumberFormat="1" applyFont="1" applyBorder="1" applyAlignment="1">
      <alignment horizontal="right" vertical="center" wrapText="1"/>
      <protection/>
    </xf>
    <xf numFmtId="3" fontId="15" fillId="0" borderId="31" xfId="62" applyNumberFormat="1" applyFont="1" applyBorder="1">
      <alignment/>
      <protection/>
    </xf>
    <xf numFmtId="3" fontId="15" fillId="0" borderId="32" xfId="62" applyNumberFormat="1" applyFont="1" applyBorder="1" applyAlignment="1">
      <alignment horizontal="right" vertical="center" wrapText="1"/>
      <protection/>
    </xf>
    <xf numFmtId="0" fontId="37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17" fillId="0" borderId="25" xfId="59" applyFont="1" applyBorder="1" applyAlignment="1">
      <alignment horizontal="center"/>
      <protection/>
    </xf>
    <xf numFmtId="0" fontId="17" fillId="0" borderId="0" xfId="59" applyFont="1" applyBorder="1" applyAlignment="1">
      <alignment horizontal="center"/>
      <protection/>
    </xf>
    <xf numFmtId="0" fontId="38" fillId="0" borderId="67" xfId="59" applyFont="1" applyBorder="1" applyAlignment="1">
      <alignment horizontal="center" wrapText="1"/>
      <protection/>
    </xf>
    <xf numFmtId="0" fontId="38" fillId="0" borderId="27" xfId="59" applyFont="1" applyBorder="1" applyAlignment="1">
      <alignment horizontal="center" wrapText="1"/>
      <protection/>
    </xf>
    <xf numFmtId="0" fontId="38" fillId="0" borderId="0" xfId="59" applyFont="1" applyBorder="1" applyAlignment="1">
      <alignment horizontal="center" wrapText="1"/>
      <protection/>
    </xf>
    <xf numFmtId="0" fontId="17" fillId="0" borderId="25" xfId="59" applyFont="1" applyBorder="1" applyAlignment="1">
      <alignment horizontal="left"/>
      <protection/>
    </xf>
    <xf numFmtId="0" fontId="17" fillId="0" borderId="0" xfId="59" applyFont="1" applyBorder="1" applyAlignment="1">
      <alignment horizontal="left"/>
      <protection/>
    </xf>
    <xf numFmtId="165" fontId="17" fillId="0" borderId="67" xfId="59" applyNumberFormat="1" applyFont="1" applyBorder="1" applyAlignment="1">
      <alignment horizontal="right"/>
      <protection/>
    </xf>
    <xf numFmtId="165" fontId="17" fillId="0" borderId="27" xfId="59" applyNumberFormat="1" applyFont="1" applyBorder="1" applyAlignment="1">
      <alignment horizontal="right"/>
      <protection/>
    </xf>
    <xf numFmtId="3" fontId="17" fillId="0" borderId="67" xfId="59" applyNumberFormat="1" applyFont="1" applyBorder="1" applyAlignment="1">
      <alignment horizontal="right"/>
      <protection/>
    </xf>
    <xf numFmtId="3" fontId="17" fillId="0" borderId="27" xfId="59" applyNumberFormat="1" applyFont="1" applyBorder="1" applyAlignment="1">
      <alignment horizontal="right"/>
      <protection/>
    </xf>
    <xf numFmtId="3" fontId="17" fillId="0" borderId="0" xfId="59" applyNumberFormat="1" applyFont="1" applyBorder="1" applyAlignment="1">
      <alignment horizontal="right"/>
      <protection/>
    </xf>
    <xf numFmtId="165" fontId="24" fillId="0" borderId="27" xfId="59" applyNumberFormat="1" applyFont="1" applyBorder="1" applyAlignment="1">
      <alignment horizontal="right"/>
      <protection/>
    </xf>
    <xf numFmtId="3" fontId="24" fillId="0" borderId="67" xfId="59" applyNumberFormat="1" applyFont="1" applyBorder="1" applyAlignment="1">
      <alignment horizontal="right"/>
      <protection/>
    </xf>
    <xf numFmtId="3" fontId="24" fillId="0" borderId="27" xfId="59" applyNumberFormat="1" applyFont="1" applyBorder="1" applyAlignment="1">
      <alignment horizontal="right"/>
      <protection/>
    </xf>
    <xf numFmtId="3" fontId="24" fillId="0" borderId="0" xfId="59" applyNumberFormat="1" applyFont="1" applyBorder="1" applyAlignment="1">
      <alignment horizontal="right"/>
      <protection/>
    </xf>
    <xf numFmtId="3" fontId="24" fillId="0" borderId="28" xfId="59" applyNumberFormat="1" applyFont="1" applyBorder="1" applyAlignment="1">
      <alignment horizontal="right"/>
      <protection/>
    </xf>
    <xf numFmtId="165" fontId="24" fillId="0" borderId="67" xfId="59" applyNumberFormat="1" applyFont="1" applyBorder="1" applyAlignment="1">
      <alignment horizontal="right"/>
      <protection/>
    </xf>
    <xf numFmtId="0" fontId="22" fillId="0" borderId="68" xfId="59" applyFont="1" applyBorder="1" applyAlignment="1">
      <alignment horizontal="left"/>
      <protection/>
    </xf>
    <xf numFmtId="0" fontId="22" fillId="0" borderId="34" xfId="59" applyFont="1" applyBorder="1" applyAlignment="1">
      <alignment horizontal="left"/>
      <protection/>
    </xf>
    <xf numFmtId="165" fontId="22" fillId="0" borderId="69" xfId="59" applyNumberFormat="1" applyFont="1" applyBorder="1" applyAlignment="1">
      <alignment horizontal="right"/>
      <protection/>
    </xf>
    <xf numFmtId="165" fontId="22" fillId="0" borderId="33" xfId="59" applyNumberFormat="1" applyFont="1" applyBorder="1" applyAlignment="1">
      <alignment horizontal="right"/>
      <protection/>
    </xf>
    <xf numFmtId="3" fontId="22" fillId="0" borderId="69" xfId="59" applyNumberFormat="1" applyFont="1" applyBorder="1" applyAlignment="1">
      <alignment horizontal="right"/>
      <protection/>
    </xf>
    <xf numFmtId="3" fontId="22" fillId="0" borderId="33" xfId="59" applyNumberFormat="1" applyFont="1" applyBorder="1" applyAlignment="1">
      <alignment horizontal="right"/>
      <protection/>
    </xf>
    <xf numFmtId="3" fontId="22" fillId="0" borderId="34" xfId="59" applyNumberFormat="1" applyFont="1" applyBorder="1" applyAlignment="1">
      <alignment horizontal="right"/>
      <protection/>
    </xf>
    <xf numFmtId="3" fontId="22" fillId="0" borderId="35" xfId="59" applyNumberFormat="1" applyFont="1" applyBorder="1" applyAlignment="1">
      <alignment horizontal="right"/>
      <protection/>
    </xf>
    <xf numFmtId="0" fontId="36" fillId="0" borderId="62" xfId="61" applyFont="1" applyBorder="1" applyAlignment="1">
      <alignment horizontal="center"/>
      <protection/>
    </xf>
    <xf numFmtId="0" fontId="8" fillId="0" borderId="70" xfId="57" applyFont="1" applyBorder="1">
      <alignment/>
      <protection/>
    </xf>
    <xf numFmtId="0" fontId="8" fillId="0" borderId="32" xfId="57" applyFont="1" applyBorder="1" applyAlignment="1">
      <alignment horizontal="left"/>
      <protection/>
    </xf>
    <xf numFmtId="16" fontId="26" fillId="0" borderId="46" xfId="64" applyNumberFormat="1" applyFont="1" applyBorder="1" applyAlignment="1">
      <alignment horizontal="center"/>
      <protection/>
    </xf>
    <xf numFmtId="0" fontId="26" fillId="0" borderId="46" xfId="64" applyFont="1" applyBorder="1">
      <alignment/>
      <protection/>
    </xf>
    <xf numFmtId="0" fontId="26" fillId="0" borderId="71" xfId="64" applyFont="1" applyBorder="1">
      <alignment/>
      <protection/>
    </xf>
    <xf numFmtId="0" fontId="14" fillId="0" borderId="25" xfId="63" applyFont="1" applyBorder="1">
      <alignment/>
      <protection/>
    </xf>
    <xf numFmtId="3" fontId="14" fillId="0" borderId="19" xfId="63" applyNumberFormat="1" applyFont="1" applyBorder="1">
      <alignment/>
      <protection/>
    </xf>
    <xf numFmtId="0" fontId="25" fillId="0" borderId="0" xfId="63" applyFont="1" applyBorder="1" applyAlignment="1">
      <alignment wrapText="1"/>
      <protection/>
    </xf>
    <xf numFmtId="9" fontId="14" fillId="0" borderId="28" xfId="63" applyNumberFormat="1" applyFont="1" applyBorder="1">
      <alignment/>
      <protection/>
    </xf>
    <xf numFmtId="3" fontId="25" fillId="0" borderId="17" xfId="63" applyNumberFormat="1" applyFont="1" applyBorder="1">
      <alignment/>
      <protection/>
    </xf>
    <xf numFmtId="9" fontId="14" fillId="0" borderId="18" xfId="63" applyNumberFormat="1" applyFont="1" applyBorder="1">
      <alignment/>
      <protection/>
    </xf>
    <xf numFmtId="0" fontId="25" fillId="0" borderId="46" xfId="63" applyFont="1" applyBorder="1">
      <alignment/>
      <protection/>
    </xf>
    <xf numFmtId="0" fontId="25" fillId="0" borderId="47" xfId="63" applyFont="1" applyBorder="1" applyAlignment="1">
      <alignment wrapText="1"/>
      <protection/>
    </xf>
    <xf numFmtId="0" fontId="25" fillId="0" borderId="0" xfId="63" applyFont="1" applyBorder="1">
      <alignment/>
      <protection/>
    </xf>
    <xf numFmtId="0" fontId="18" fillId="0" borderId="25" xfId="59" applyFont="1" applyBorder="1" applyAlignment="1">
      <alignment horizontal="center" vertical="center"/>
      <protection/>
    </xf>
    <xf numFmtId="0" fontId="17" fillId="0" borderId="60" xfId="59" applyFont="1" applyBorder="1">
      <alignment/>
      <protection/>
    </xf>
    <xf numFmtId="3" fontId="22" fillId="0" borderId="19" xfId="59" applyNumberFormat="1" applyFont="1" applyBorder="1" applyAlignment="1">
      <alignment/>
      <protection/>
    </xf>
    <xf numFmtId="9" fontId="22" fillId="0" borderId="28" xfId="59" applyNumberFormat="1" applyFont="1" applyBorder="1" applyAlignment="1">
      <alignment/>
      <protection/>
    </xf>
    <xf numFmtId="0" fontId="18" fillId="0" borderId="61" xfId="59" applyFont="1" applyBorder="1" applyAlignment="1">
      <alignment horizontal="left"/>
      <protection/>
    </xf>
    <xf numFmtId="3" fontId="17" fillId="0" borderId="17" xfId="59" applyNumberFormat="1" applyFont="1" applyBorder="1" applyAlignment="1">
      <alignment/>
      <protection/>
    </xf>
    <xf numFmtId="3" fontId="17" fillId="0" borderId="17" xfId="59" applyNumberFormat="1" applyFont="1" applyBorder="1" applyAlignment="1">
      <alignment/>
      <protection/>
    </xf>
    <xf numFmtId="3" fontId="22" fillId="0" borderId="26" xfId="59" applyNumberFormat="1" applyFont="1" applyBorder="1" applyAlignment="1">
      <alignment/>
      <protection/>
    </xf>
    <xf numFmtId="9" fontId="22" fillId="0" borderId="28" xfId="59" applyNumberFormat="1" applyFont="1" applyBorder="1" applyAlignment="1">
      <alignment/>
      <protection/>
    </xf>
    <xf numFmtId="0" fontId="18" fillId="0" borderId="63" xfId="59" applyFont="1" applyBorder="1" applyAlignment="1">
      <alignment horizontal="left"/>
      <protection/>
    </xf>
    <xf numFmtId="0" fontId="18" fillId="0" borderId="47" xfId="59" applyFont="1" applyBorder="1" applyAlignment="1">
      <alignment horizontal="left"/>
      <protection/>
    </xf>
    <xf numFmtId="3" fontId="18" fillId="0" borderId="23" xfId="59" applyNumberFormat="1" applyFont="1" applyBorder="1" applyAlignment="1">
      <alignment/>
      <protection/>
    </xf>
    <xf numFmtId="3" fontId="18" fillId="0" borderId="17" xfId="59" applyNumberFormat="1" applyFont="1" applyBorder="1" applyAlignment="1">
      <alignment/>
      <protection/>
    </xf>
    <xf numFmtId="3" fontId="24" fillId="0" borderId="35" xfId="59" applyNumberFormat="1" applyFont="1" applyBorder="1" applyAlignment="1">
      <alignment/>
      <protection/>
    </xf>
    <xf numFmtId="0" fontId="16" fillId="0" borderId="10" xfId="61" applyFont="1" applyBorder="1" applyAlignment="1">
      <alignment horizontal="center"/>
      <protection/>
    </xf>
    <xf numFmtId="0" fontId="7" fillId="0" borderId="61" xfId="61" applyFont="1" applyBorder="1" applyAlignment="1">
      <alignment horizontal="left"/>
      <protection/>
    </xf>
    <xf numFmtId="0" fontId="10" fillId="0" borderId="16" xfId="61" applyFont="1" applyBorder="1" applyAlignment="1">
      <alignment horizontal="center"/>
      <protection/>
    </xf>
    <xf numFmtId="0" fontId="16" fillId="0" borderId="38" xfId="61" applyFont="1" applyBorder="1" applyAlignment="1">
      <alignment horizontal="left"/>
      <protection/>
    </xf>
    <xf numFmtId="0" fontId="7" fillId="0" borderId="47" xfId="61" applyFont="1" applyBorder="1" applyAlignment="1">
      <alignment horizontal="left"/>
      <protection/>
    </xf>
    <xf numFmtId="0" fontId="10" fillId="0" borderId="47" xfId="61" applyFont="1" applyBorder="1" applyAlignment="1">
      <alignment horizontal="left"/>
      <protection/>
    </xf>
    <xf numFmtId="3" fontId="8" fillId="0" borderId="16" xfId="61" applyNumberFormat="1" applyFont="1" applyBorder="1" applyAlignment="1">
      <alignment/>
      <protection/>
    </xf>
    <xf numFmtId="3" fontId="8" fillId="0" borderId="17" xfId="61" applyNumberFormat="1" applyFont="1" applyBorder="1" applyAlignment="1">
      <alignment/>
      <protection/>
    </xf>
    <xf numFmtId="3" fontId="8" fillId="0" borderId="38" xfId="61" applyNumberFormat="1" applyFont="1" applyBorder="1" applyAlignment="1">
      <alignment/>
      <protection/>
    </xf>
    <xf numFmtId="9" fontId="8" fillId="0" borderId="18" xfId="61" applyNumberFormat="1" applyFont="1" applyBorder="1" applyAlignment="1">
      <alignment/>
      <protection/>
    </xf>
    <xf numFmtId="3" fontId="8" fillId="0" borderId="66" xfId="61" applyNumberFormat="1" applyFont="1" applyBorder="1" applyAlignment="1">
      <alignment/>
      <protection/>
    </xf>
    <xf numFmtId="3" fontId="8" fillId="0" borderId="17" xfId="61" applyNumberFormat="1" applyFont="1" applyBorder="1" applyAlignment="1">
      <alignment horizontal="right"/>
      <protection/>
    </xf>
    <xf numFmtId="3" fontId="8" fillId="0" borderId="38" xfId="61" applyNumberFormat="1" applyFont="1" applyBorder="1" applyAlignment="1">
      <alignment horizontal="right"/>
      <protection/>
    </xf>
    <xf numFmtId="9" fontId="8" fillId="0" borderId="18" xfId="61" applyNumberFormat="1" applyFont="1" applyBorder="1" applyAlignment="1">
      <alignment horizontal="right"/>
      <protection/>
    </xf>
    <xf numFmtId="3" fontId="7" fillId="0" borderId="10" xfId="61" applyNumberFormat="1" applyFont="1" applyBorder="1" applyAlignment="1">
      <alignment/>
      <protection/>
    </xf>
    <xf numFmtId="3" fontId="7" fillId="0" borderId="14" xfId="61" applyNumberFormat="1" applyFont="1" applyBorder="1" applyAlignment="1">
      <alignment/>
      <protection/>
    </xf>
    <xf numFmtId="3" fontId="7" fillId="0" borderId="63" xfId="61" applyNumberFormat="1" applyFont="1" applyBorder="1" applyAlignment="1">
      <alignment/>
      <protection/>
    </xf>
    <xf numFmtId="9" fontId="7" fillId="0" borderId="15" xfId="61" applyNumberFormat="1" applyFont="1" applyBorder="1" applyAlignment="1">
      <alignment/>
      <protection/>
    </xf>
    <xf numFmtId="3" fontId="7" fillId="0" borderId="22" xfId="61" applyNumberFormat="1" applyFont="1" applyBorder="1" applyAlignment="1">
      <alignment/>
      <protection/>
    </xf>
    <xf numFmtId="3" fontId="7" fillId="0" borderId="14" xfId="61" applyNumberFormat="1" applyFont="1" applyBorder="1" applyAlignment="1">
      <alignment horizontal="right"/>
      <protection/>
    </xf>
    <xf numFmtId="3" fontId="7" fillId="0" borderId="63" xfId="61" applyNumberFormat="1" applyFont="1" applyBorder="1" applyAlignment="1">
      <alignment horizontal="right"/>
      <protection/>
    </xf>
    <xf numFmtId="9" fontId="7" fillId="0" borderId="15" xfId="61" applyNumberFormat="1" applyFont="1" applyBorder="1" applyAlignment="1">
      <alignment horizontal="right"/>
      <protection/>
    </xf>
    <xf numFmtId="3" fontId="16" fillId="0" borderId="63" xfId="61" applyNumberFormat="1" applyFont="1" applyBorder="1" applyAlignment="1">
      <alignment/>
      <protection/>
    </xf>
    <xf numFmtId="3" fontId="8" fillId="0" borderId="22" xfId="61" applyNumberFormat="1" applyFont="1" applyBorder="1" applyAlignment="1">
      <alignment/>
      <protection/>
    </xf>
    <xf numFmtId="0" fontId="39" fillId="0" borderId="10" xfId="61" applyFont="1" applyBorder="1" applyAlignment="1">
      <alignment horizontal="center"/>
      <protection/>
    </xf>
    <xf numFmtId="0" fontId="36" fillId="0" borderId="63" xfId="61" applyFont="1" applyBorder="1" applyAlignment="1">
      <alignment horizontal="left"/>
      <protection/>
    </xf>
    <xf numFmtId="0" fontId="36" fillId="0" borderId="61" xfId="61" applyFont="1" applyBorder="1" applyAlignment="1">
      <alignment horizontal="left"/>
      <protection/>
    </xf>
    <xf numFmtId="9" fontId="8" fillId="0" borderId="63" xfId="61" applyNumberFormat="1" applyFont="1" applyBorder="1" applyAlignment="1">
      <alignment horizontal="right"/>
      <protection/>
    </xf>
    <xf numFmtId="16" fontId="16" fillId="0" borderId="61" xfId="0" applyNumberFormat="1" applyFont="1" applyBorder="1" applyAlignment="1">
      <alignment/>
    </xf>
    <xf numFmtId="0" fontId="16" fillId="0" borderId="61" xfId="0" applyFont="1" applyBorder="1" applyAlignment="1">
      <alignment/>
    </xf>
    <xf numFmtId="3" fontId="16" fillId="0" borderId="63" xfId="61" applyNumberFormat="1" applyFont="1" applyBorder="1" applyAlignment="1">
      <alignment horizontal="center"/>
      <protection/>
    </xf>
    <xf numFmtId="3" fontId="8" fillId="0" borderId="64" xfId="61" applyNumberFormat="1" applyFont="1" applyBorder="1" applyAlignment="1">
      <alignment/>
      <protection/>
    </xf>
    <xf numFmtId="3" fontId="8" fillId="0" borderId="32" xfId="61" applyNumberFormat="1" applyFont="1" applyBorder="1" applyAlignment="1">
      <alignment/>
      <protection/>
    </xf>
    <xf numFmtId="9" fontId="8" fillId="0" borderId="35" xfId="61" applyNumberFormat="1" applyFont="1" applyBorder="1" applyAlignment="1">
      <alignment/>
      <protection/>
    </xf>
    <xf numFmtId="3" fontId="8" fillId="0" borderId="70" xfId="61" applyNumberFormat="1" applyFont="1" applyBorder="1" applyAlignment="1">
      <alignment horizontal="right"/>
      <protection/>
    </xf>
    <xf numFmtId="0" fontId="16" fillId="0" borderId="64" xfId="61" applyFont="1" applyBorder="1" applyAlignment="1">
      <alignment horizontal="center"/>
      <protection/>
    </xf>
    <xf numFmtId="3" fontId="16" fillId="0" borderId="64" xfId="61" applyNumberFormat="1" applyFont="1" applyBorder="1" applyAlignment="1">
      <alignment horizontal="right"/>
      <protection/>
    </xf>
    <xf numFmtId="3" fontId="16" fillId="0" borderId="32" xfId="61" applyNumberFormat="1" applyFont="1" applyBorder="1" applyAlignment="1">
      <alignment horizontal="right"/>
      <protection/>
    </xf>
    <xf numFmtId="3" fontId="16" fillId="0" borderId="65" xfId="61" applyNumberFormat="1" applyFont="1" applyBorder="1" applyAlignment="1">
      <alignment horizontal="right"/>
      <protection/>
    </xf>
    <xf numFmtId="9" fontId="16" fillId="0" borderId="35" xfId="61" applyNumberFormat="1" applyFont="1" applyBorder="1" applyAlignment="1">
      <alignment horizontal="right"/>
      <protection/>
    </xf>
    <xf numFmtId="3" fontId="16" fillId="0" borderId="70" xfId="61" applyNumberFormat="1" applyFont="1" applyBorder="1" applyAlignment="1">
      <alignment horizontal="right"/>
      <protection/>
    </xf>
    <xf numFmtId="3" fontId="16" fillId="0" borderId="16" xfId="61" applyNumberFormat="1" applyFont="1" applyBorder="1" applyAlignment="1">
      <alignment/>
      <protection/>
    </xf>
    <xf numFmtId="3" fontId="16" fillId="0" borderId="17" xfId="61" applyNumberFormat="1" applyFont="1" applyBorder="1" applyAlignment="1">
      <alignment/>
      <protection/>
    </xf>
    <xf numFmtId="3" fontId="16" fillId="0" borderId="38" xfId="61" applyNumberFormat="1" applyFont="1" applyBorder="1" applyAlignment="1">
      <alignment/>
      <protection/>
    </xf>
    <xf numFmtId="9" fontId="16" fillId="0" borderId="18" xfId="61" applyNumberFormat="1" applyFont="1" applyBorder="1" applyAlignment="1">
      <alignment/>
      <protection/>
    </xf>
    <xf numFmtId="3" fontId="16" fillId="0" borderId="66" xfId="61" applyNumberFormat="1" applyFont="1" applyBorder="1" applyAlignment="1">
      <alignment/>
      <protection/>
    </xf>
    <xf numFmtId="3" fontId="16" fillId="0" borderId="17" xfId="61" applyNumberFormat="1" applyFont="1" applyBorder="1" applyAlignment="1">
      <alignment horizontal="right"/>
      <protection/>
    </xf>
    <xf numFmtId="3" fontId="16" fillId="0" borderId="38" xfId="61" applyNumberFormat="1" applyFont="1" applyBorder="1" applyAlignment="1">
      <alignment horizontal="right"/>
      <protection/>
    </xf>
    <xf numFmtId="9" fontId="16" fillId="0" borderId="18" xfId="61" applyNumberFormat="1" applyFont="1" applyBorder="1" applyAlignment="1">
      <alignment horizontal="right"/>
      <protection/>
    </xf>
    <xf numFmtId="3" fontId="14" fillId="0" borderId="57" xfId="62" applyNumberFormat="1" applyFont="1" applyBorder="1">
      <alignment/>
      <protection/>
    </xf>
    <xf numFmtId="3" fontId="14" fillId="0" borderId="66" xfId="62" applyNumberFormat="1" applyFont="1" applyBorder="1" applyAlignment="1">
      <alignment wrapText="1"/>
      <protection/>
    </xf>
    <xf numFmtId="3" fontId="14" fillId="0" borderId="66" xfId="62" applyNumberFormat="1" applyFont="1" applyBorder="1">
      <alignment/>
      <protection/>
    </xf>
    <xf numFmtId="3" fontId="25" fillId="0" borderId="20" xfId="62" applyNumberFormat="1" applyFont="1" applyBorder="1" applyAlignment="1">
      <alignment wrapText="1"/>
      <protection/>
    </xf>
    <xf numFmtId="3" fontId="25" fillId="0" borderId="22" xfId="62" applyNumberFormat="1" applyFont="1" applyBorder="1" applyAlignment="1">
      <alignment wrapText="1"/>
      <protection/>
    </xf>
    <xf numFmtId="3" fontId="25" fillId="0" borderId="14" xfId="62" applyNumberFormat="1" applyFont="1" applyBorder="1" applyAlignment="1">
      <alignment horizontal="right" vertical="center" wrapText="1"/>
      <protection/>
    </xf>
    <xf numFmtId="16" fontId="25" fillId="0" borderId="25" xfId="62" applyNumberFormat="1" applyFont="1" applyBorder="1" applyAlignment="1">
      <alignment horizontal="left"/>
      <protection/>
    </xf>
    <xf numFmtId="3" fontId="25" fillId="0" borderId="26" xfId="62" applyNumberFormat="1" applyFont="1" applyBorder="1" applyAlignment="1">
      <alignment wrapText="1"/>
      <protection/>
    </xf>
    <xf numFmtId="3" fontId="25" fillId="0" borderId="57" xfId="62" applyNumberFormat="1" applyFont="1" applyBorder="1" applyAlignment="1">
      <alignment wrapText="1"/>
      <protection/>
    </xf>
    <xf numFmtId="3" fontId="25" fillId="0" borderId="57" xfId="62" applyNumberFormat="1" applyFont="1" applyBorder="1">
      <alignment/>
      <protection/>
    </xf>
    <xf numFmtId="3" fontId="25" fillId="0" borderId="26" xfId="62" applyNumberFormat="1" applyFont="1" applyBorder="1">
      <alignment/>
      <protection/>
    </xf>
    <xf numFmtId="0" fontId="25" fillId="0" borderId="60" xfId="62" applyFont="1" applyBorder="1" applyAlignment="1">
      <alignment horizontal="center" vertical="center"/>
      <protection/>
    </xf>
    <xf numFmtId="3" fontId="25" fillId="0" borderId="26" xfId="62" applyNumberFormat="1" applyFont="1" applyBorder="1" applyAlignment="1">
      <alignment horizontal="right" vertical="center" wrapText="1"/>
      <protection/>
    </xf>
    <xf numFmtId="3" fontId="25" fillId="0" borderId="19" xfId="62" applyNumberFormat="1" applyFont="1" applyBorder="1" applyAlignment="1">
      <alignment horizontal="right" vertical="center" wrapText="1"/>
      <protection/>
    </xf>
    <xf numFmtId="0" fontId="14" fillId="0" borderId="29" xfId="62" applyFont="1" applyBorder="1">
      <alignment/>
      <protection/>
    </xf>
    <xf numFmtId="3" fontId="14" fillId="0" borderId="19" xfId="62" applyNumberFormat="1" applyFont="1" applyBorder="1" applyAlignment="1">
      <alignment wrapText="1"/>
      <protection/>
    </xf>
    <xf numFmtId="0" fontId="14" fillId="0" borderId="29" xfId="62" applyFont="1" applyBorder="1" applyAlignment="1">
      <alignment horizontal="left" wrapText="1"/>
      <protection/>
    </xf>
    <xf numFmtId="3" fontId="14" fillId="0" borderId="56" xfId="62" applyNumberFormat="1" applyFont="1" applyBorder="1">
      <alignment/>
      <protection/>
    </xf>
    <xf numFmtId="0" fontId="25" fillId="0" borderId="46" xfId="62" applyFont="1" applyBorder="1" applyAlignment="1">
      <alignment horizontal="left"/>
      <protection/>
    </xf>
    <xf numFmtId="0" fontId="14" fillId="0" borderId="45" xfId="62" applyFont="1" applyBorder="1">
      <alignment/>
      <protection/>
    </xf>
    <xf numFmtId="3" fontId="14" fillId="0" borderId="13" xfId="62" applyNumberFormat="1" applyFont="1" applyBorder="1">
      <alignment/>
      <protection/>
    </xf>
    <xf numFmtId="0" fontId="25" fillId="0" borderId="60" xfId="62" applyFont="1" applyBorder="1" applyAlignment="1">
      <alignment horizontal="center"/>
      <protection/>
    </xf>
    <xf numFmtId="3" fontId="14" fillId="0" borderId="19" xfId="62" applyNumberFormat="1" applyFont="1" applyBorder="1">
      <alignment/>
      <protection/>
    </xf>
    <xf numFmtId="164" fontId="14" fillId="0" borderId="27" xfId="62" applyNumberFormat="1" applyFont="1" applyBorder="1">
      <alignment/>
      <protection/>
    </xf>
    <xf numFmtId="3" fontId="14" fillId="0" borderId="26" xfId="62" applyNumberFormat="1" applyFont="1" applyBorder="1">
      <alignment/>
      <protection/>
    </xf>
    <xf numFmtId="3" fontId="14" fillId="0" borderId="0" xfId="62" applyNumberFormat="1" applyFont="1" applyBorder="1">
      <alignment/>
      <protection/>
    </xf>
    <xf numFmtId="3" fontId="13" fillId="0" borderId="72" xfId="62" applyNumberFormat="1" applyFont="1" applyBorder="1" applyAlignment="1">
      <alignment horizontal="right" vertical="center" wrapText="1"/>
      <protection/>
    </xf>
    <xf numFmtId="3" fontId="13" fillId="0" borderId="73" xfId="62" applyNumberFormat="1" applyFont="1" applyBorder="1" applyAlignment="1">
      <alignment horizontal="right" vertical="center" wrapText="1"/>
      <protection/>
    </xf>
    <xf numFmtId="3" fontId="41" fillId="0" borderId="72" xfId="62" applyNumberFormat="1" applyFont="1" applyBorder="1" applyAlignment="1">
      <alignment horizontal="right" vertical="center" wrapText="1"/>
      <protection/>
    </xf>
    <xf numFmtId="3" fontId="13" fillId="0" borderId="26" xfId="62" applyNumberFormat="1" applyFont="1" applyBorder="1" applyAlignment="1">
      <alignment wrapText="1"/>
      <protection/>
    </xf>
    <xf numFmtId="3" fontId="13" fillId="0" borderId="57" xfId="62" applyNumberFormat="1" applyFont="1" applyBorder="1" applyAlignment="1">
      <alignment wrapText="1"/>
      <protection/>
    </xf>
    <xf numFmtId="3" fontId="13" fillId="0" borderId="57" xfId="62" applyNumberFormat="1" applyFont="1" applyBorder="1">
      <alignment/>
      <protection/>
    </xf>
    <xf numFmtId="3" fontId="13" fillId="0" borderId="26" xfId="62" applyNumberFormat="1" applyFont="1" applyBorder="1">
      <alignment/>
      <protection/>
    </xf>
    <xf numFmtId="3" fontId="13" fillId="0" borderId="19" xfId="62" applyNumberFormat="1" applyFont="1" applyBorder="1" applyAlignment="1">
      <alignment horizontal="right" vertical="center" wrapText="1"/>
      <protection/>
    </xf>
    <xf numFmtId="0" fontId="31" fillId="0" borderId="0" xfId="62" applyFont="1" applyBorder="1">
      <alignment/>
      <protection/>
    </xf>
    <xf numFmtId="3" fontId="25" fillId="0" borderId="19" xfId="62" applyNumberFormat="1" applyFont="1" applyBorder="1">
      <alignment/>
      <protection/>
    </xf>
    <xf numFmtId="164" fontId="25" fillId="0" borderId="27" xfId="62" applyNumberFormat="1" applyFont="1" applyBorder="1">
      <alignment/>
      <protection/>
    </xf>
    <xf numFmtId="3" fontId="25" fillId="0" borderId="0" xfId="62" applyNumberFormat="1" applyFont="1" applyBorder="1">
      <alignment/>
      <protection/>
    </xf>
    <xf numFmtId="0" fontId="14" fillId="0" borderId="0" xfId="62" applyFont="1" applyBorder="1">
      <alignment/>
      <protection/>
    </xf>
    <xf numFmtId="3" fontId="25" fillId="0" borderId="19" xfId="62" applyNumberFormat="1" applyFont="1" applyBorder="1" applyAlignment="1">
      <alignment wrapText="1"/>
      <protection/>
    </xf>
    <xf numFmtId="3" fontId="25" fillId="0" borderId="29" xfId="62" applyNumberFormat="1" applyFont="1" applyBorder="1">
      <alignment/>
      <protection/>
    </xf>
    <xf numFmtId="3" fontId="25" fillId="0" borderId="49" xfId="62" applyNumberFormat="1" applyFont="1" applyBorder="1" applyAlignment="1">
      <alignment horizontal="right" vertical="center" wrapText="1"/>
      <protection/>
    </xf>
    <xf numFmtId="9" fontId="15" fillId="0" borderId="33" xfId="62" applyNumberFormat="1" applyFont="1" applyBorder="1">
      <alignment/>
      <protection/>
    </xf>
    <xf numFmtId="9" fontId="13" fillId="0" borderId="74" xfId="62" applyNumberFormat="1" applyFont="1" applyBorder="1" applyAlignment="1">
      <alignment horizontal="right" vertical="center" wrapText="1"/>
      <protection/>
    </xf>
    <xf numFmtId="9" fontId="25" fillId="0" borderId="75" xfId="62" applyNumberFormat="1" applyFont="1" applyBorder="1" applyAlignment="1">
      <alignment horizontal="right" vertical="center" wrapText="1"/>
      <protection/>
    </xf>
    <xf numFmtId="9" fontId="14" fillId="0" borderId="75" xfId="71" applyNumberFormat="1" applyFont="1" applyBorder="1" applyAlignment="1">
      <alignment/>
    </xf>
    <xf numFmtId="9" fontId="28" fillId="0" borderId="0" xfId="71" applyNumberFormat="1" applyFont="1" applyBorder="1" applyAlignment="1">
      <alignment/>
    </xf>
    <xf numFmtId="9" fontId="32" fillId="0" borderId="47" xfId="71" applyNumberFormat="1" applyFont="1" applyBorder="1" applyAlignment="1">
      <alignment/>
    </xf>
    <xf numFmtId="9" fontId="25" fillId="0" borderId="57" xfId="62" applyNumberFormat="1" applyFont="1" applyBorder="1">
      <alignment/>
      <protection/>
    </xf>
    <xf numFmtId="9" fontId="14" fillId="0" borderId="0" xfId="62" applyNumberFormat="1" applyFont="1" applyBorder="1">
      <alignment/>
      <protection/>
    </xf>
    <xf numFmtId="9" fontId="14" fillId="0" borderId="45" xfId="71" applyNumberFormat="1" applyFont="1" applyBorder="1" applyAlignment="1">
      <alignment/>
    </xf>
    <xf numFmtId="9" fontId="25" fillId="0" borderId="61" xfId="71" applyNumberFormat="1" applyFont="1" applyBorder="1" applyAlignment="1">
      <alignment/>
    </xf>
    <xf numFmtId="9" fontId="33" fillId="0" borderId="61" xfId="71" applyNumberFormat="1" applyFont="1" applyBorder="1" applyAlignment="1">
      <alignment/>
    </xf>
    <xf numFmtId="9" fontId="14" fillId="0" borderId="0" xfId="71" applyNumberFormat="1" applyFont="1" applyBorder="1" applyAlignment="1">
      <alignment/>
    </xf>
    <xf numFmtId="9" fontId="13" fillId="0" borderId="0" xfId="71" applyNumberFormat="1" applyFont="1" applyBorder="1" applyAlignment="1">
      <alignment/>
    </xf>
    <xf numFmtId="9" fontId="14" fillId="0" borderId="76" xfId="71" applyNumberFormat="1" applyFont="1" applyBorder="1" applyAlignment="1">
      <alignment/>
    </xf>
    <xf numFmtId="9" fontId="25" fillId="0" borderId="75" xfId="71" applyNumberFormat="1" applyFont="1" applyBorder="1" applyAlignment="1">
      <alignment/>
    </xf>
    <xf numFmtId="3" fontId="25" fillId="0" borderId="77" xfId="62" applyNumberFormat="1" applyFont="1" applyBorder="1">
      <alignment/>
      <protection/>
    </xf>
    <xf numFmtId="3" fontId="7" fillId="0" borderId="66" xfId="61" applyNumberFormat="1" applyFont="1" applyBorder="1" applyAlignment="1">
      <alignment/>
      <protection/>
    </xf>
    <xf numFmtId="3" fontId="7" fillId="0" borderId="17" xfId="61" applyNumberFormat="1" applyFont="1" applyBorder="1" applyAlignment="1">
      <alignment horizontal="right"/>
      <protection/>
    </xf>
    <xf numFmtId="3" fontId="7" fillId="0" borderId="38" xfId="61" applyNumberFormat="1" applyFont="1" applyBorder="1" applyAlignment="1">
      <alignment horizontal="right"/>
      <protection/>
    </xf>
    <xf numFmtId="9" fontId="7" fillId="0" borderId="18" xfId="61" applyNumberFormat="1" applyFont="1" applyBorder="1" applyAlignment="1">
      <alignment horizontal="right"/>
      <protection/>
    </xf>
    <xf numFmtId="3" fontId="7" fillId="0" borderId="16" xfId="61" applyNumberFormat="1" applyFont="1" applyBorder="1" applyAlignment="1">
      <alignment/>
      <protection/>
    </xf>
    <xf numFmtId="3" fontId="7" fillId="0" borderId="17" xfId="61" applyNumberFormat="1" applyFont="1" applyBorder="1" applyAlignment="1">
      <alignment/>
      <protection/>
    </xf>
    <xf numFmtId="3" fontId="7" fillId="0" borderId="38" xfId="61" applyNumberFormat="1" applyFont="1" applyBorder="1" applyAlignment="1">
      <alignment/>
      <protection/>
    </xf>
    <xf numFmtId="9" fontId="7" fillId="0" borderId="18" xfId="61" applyNumberFormat="1" applyFont="1" applyBorder="1" applyAlignment="1">
      <alignment/>
      <protection/>
    </xf>
    <xf numFmtId="3" fontId="7" fillId="0" borderId="22" xfId="61" applyNumberFormat="1" applyFont="1" applyBorder="1" applyAlignment="1">
      <alignment horizontal="right"/>
      <protection/>
    </xf>
    <xf numFmtId="3" fontId="8" fillId="0" borderId="66" xfId="61" applyNumberFormat="1" applyFont="1" applyBorder="1" applyAlignment="1">
      <alignment/>
      <protection/>
    </xf>
    <xf numFmtId="3" fontId="8" fillId="0" borderId="16" xfId="61" applyNumberFormat="1" applyFont="1" applyBorder="1" applyAlignment="1">
      <alignment/>
      <protection/>
    </xf>
    <xf numFmtId="3" fontId="8" fillId="0" borderId="17" xfId="61" applyNumberFormat="1" applyFont="1" applyBorder="1" applyAlignment="1">
      <alignment horizontal="right"/>
      <protection/>
    </xf>
    <xf numFmtId="9" fontId="8" fillId="0" borderId="18" xfId="61" applyNumberFormat="1" applyFont="1" applyBorder="1" applyAlignment="1">
      <alignment/>
      <protection/>
    </xf>
    <xf numFmtId="0" fontId="17" fillId="0" borderId="29" xfId="59" applyFont="1" applyBorder="1" applyAlignment="1">
      <alignment horizontal="left"/>
      <protection/>
    </xf>
    <xf numFmtId="0" fontId="25" fillId="0" borderId="0" xfId="62" applyFont="1" applyBorder="1" applyAlignment="1">
      <alignment horizontal="center" vertical="center"/>
      <protection/>
    </xf>
    <xf numFmtId="0" fontId="5" fillId="0" borderId="47" xfId="0" applyFont="1" applyBorder="1" applyAlignment="1">
      <alignment/>
    </xf>
    <xf numFmtId="0" fontId="14" fillId="0" borderId="0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right" vertical="center" wrapText="1"/>
      <protection/>
    </xf>
    <xf numFmtId="3" fontId="14" fillId="0" borderId="12" xfId="62" applyNumberFormat="1" applyFont="1" applyBorder="1">
      <alignment/>
      <protection/>
    </xf>
    <xf numFmtId="9" fontId="16" fillId="0" borderId="38" xfId="61" applyNumberFormat="1" applyFont="1" applyBorder="1" applyAlignment="1">
      <alignment/>
      <protection/>
    </xf>
    <xf numFmtId="9" fontId="8" fillId="0" borderId="38" xfId="61" applyNumberFormat="1" applyFont="1" applyBorder="1" applyAlignment="1">
      <alignment/>
      <protection/>
    </xf>
    <xf numFmtId="9" fontId="7" fillId="0" borderId="63" xfId="61" applyNumberFormat="1" applyFont="1" applyBorder="1" applyAlignment="1">
      <alignment/>
      <protection/>
    </xf>
    <xf numFmtId="9" fontId="8" fillId="0" borderId="63" xfId="61" applyNumberFormat="1" applyFont="1" applyBorder="1" applyAlignment="1">
      <alignment/>
      <protection/>
    </xf>
    <xf numFmtId="9" fontId="16" fillId="0" borderId="63" xfId="61" applyNumberFormat="1" applyFont="1" applyBorder="1" applyAlignment="1">
      <alignment/>
      <protection/>
    </xf>
    <xf numFmtId="9" fontId="8" fillId="0" borderId="63" xfId="61" applyNumberFormat="1" applyFont="1" applyBorder="1" applyAlignment="1">
      <alignment/>
      <protection/>
    </xf>
    <xf numFmtId="9" fontId="7" fillId="0" borderId="63" xfId="61" applyNumberFormat="1" applyFont="1" applyBorder="1" applyAlignment="1">
      <alignment horizontal="right"/>
      <protection/>
    </xf>
    <xf numFmtId="9" fontId="16" fillId="0" borderId="63" xfId="61" applyNumberFormat="1" applyFont="1" applyBorder="1" applyAlignment="1">
      <alignment horizontal="right"/>
      <protection/>
    </xf>
    <xf numFmtId="9" fontId="8" fillId="0" borderId="65" xfId="61" applyNumberFormat="1" applyFont="1" applyBorder="1" applyAlignment="1">
      <alignment horizontal="right"/>
      <protection/>
    </xf>
    <xf numFmtId="3" fontId="16" fillId="0" borderId="16" xfId="61" applyNumberFormat="1" applyFont="1" applyBorder="1" applyAlignment="1">
      <alignment horizontal="right"/>
      <protection/>
    </xf>
    <xf numFmtId="3" fontId="8" fillId="0" borderId="16" xfId="61" applyNumberFormat="1" applyFont="1" applyBorder="1" applyAlignment="1">
      <alignment horizontal="right"/>
      <protection/>
    </xf>
    <xf numFmtId="3" fontId="7" fillId="0" borderId="10" xfId="61" applyNumberFormat="1" applyFont="1" applyBorder="1" applyAlignment="1">
      <alignment horizontal="right"/>
      <protection/>
    </xf>
    <xf numFmtId="3" fontId="8" fillId="0" borderId="10" xfId="61" applyNumberFormat="1" applyFont="1" applyBorder="1" applyAlignment="1">
      <alignment horizontal="right"/>
      <protection/>
    </xf>
    <xf numFmtId="0" fontId="7" fillId="0" borderId="61" xfId="57" applyFont="1" applyBorder="1" applyAlignment="1">
      <alignment horizontal="left"/>
      <protection/>
    </xf>
    <xf numFmtId="0" fontId="7" fillId="0" borderId="22" xfId="57" applyFont="1" applyBorder="1" applyAlignment="1">
      <alignment horizontal="left"/>
      <protection/>
    </xf>
    <xf numFmtId="0" fontId="7" fillId="0" borderId="61" xfId="60" applyFont="1" applyBorder="1" applyAlignment="1">
      <alignment horizontal="left"/>
      <protection/>
    </xf>
    <xf numFmtId="0" fontId="3" fillId="0" borderId="61" xfId="60" applyBorder="1" applyAlignment="1">
      <alignment horizontal="left"/>
      <protection/>
    </xf>
    <xf numFmtId="0" fontId="3" fillId="0" borderId="22" xfId="60" applyBorder="1" applyAlignment="1">
      <alignment horizontal="left"/>
      <protection/>
    </xf>
    <xf numFmtId="0" fontId="16" fillId="0" borderId="61" xfId="60" applyFont="1" applyBorder="1" applyAlignment="1">
      <alignment horizontal="left"/>
      <protection/>
    </xf>
    <xf numFmtId="0" fontId="7" fillId="0" borderId="14" xfId="57" applyFont="1" applyBorder="1" applyAlignment="1">
      <alignment horizontal="left"/>
      <protection/>
    </xf>
    <xf numFmtId="0" fontId="7" fillId="0" borderId="63" xfId="57" applyFont="1" applyBorder="1" applyAlignment="1">
      <alignment horizontal="left"/>
      <protection/>
    </xf>
    <xf numFmtId="0" fontId="7" fillId="0" borderId="17" xfId="57" applyFont="1" applyBorder="1" applyAlignment="1">
      <alignment horizontal="left"/>
      <protection/>
    </xf>
    <xf numFmtId="0" fontId="7" fillId="0" borderId="14" xfId="57" applyFont="1" applyBorder="1" applyAlignment="1">
      <alignment/>
      <protection/>
    </xf>
    <xf numFmtId="0" fontId="7" fillId="0" borderId="17" xfId="57" applyFont="1" applyBorder="1" applyAlignment="1">
      <alignment/>
      <protection/>
    </xf>
    <xf numFmtId="3" fontId="8" fillId="0" borderId="17" xfId="57" applyNumberFormat="1" applyFont="1" applyBorder="1" applyAlignment="1">
      <alignment horizontal="right"/>
      <protection/>
    </xf>
    <xf numFmtId="0" fontId="8" fillId="0" borderId="17" xfId="57" applyFont="1" applyBorder="1" applyAlignment="1">
      <alignment/>
      <protection/>
    </xf>
    <xf numFmtId="0" fontId="7" fillId="0" borderId="0" xfId="60" applyFont="1" applyBorder="1" applyAlignment="1">
      <alignment horizontal="left"/>
      <protection/>
    </xf>
    <xf numFmtId="49" fontId="7" fillId="0" borderId="16" xfId="60" applyNumberFormat="1" applyFont="1" applyBorder="1" applyAlignment="1">
      <alignment horizontal="center"/>
      <protection/>
    </xf>
    <xf numFmtId="49" fontId="7" fillId="0" borderId="59" xfId="60" applyNumberFormat="1" applyFont="1" applyBorder="1" applyAlignment="1">
      <alignment horizontal="center"/>
      <protection/>
    </xf>
    <xf numFmtId="49" fontId="7" fillId="0" borderId="10" xfId="60" applyNumberFormat="1" applyFont="1" applyBorder="1" applyAlignment="1">
      <alignment horizontal="center"/>
      <protection/>
    </xf>
    <xf numFmtId="0" fontId="7" fillId="0" borderId="61" xfId="60" applyFont="1" applyBorder="1" applyAlignment="1">
      <alignment horizontal="left"/>
      <protection/>
    </xf>
    <xf numFmtId="49" fontId="16" fillId="0" borderId="16" xfId="60" applyNumberFormat="1" applyFont="1" applyBorder="1" applyAlignment="1">
      <alignment horizontal="center"/>
      <protection/>
    </xf>
    <xf numFmtId="0" fontId="16" fillId="0" borderId="61" xfId="60" applyFont="1" applyBorder="1" applyAlignment="1">
      <alignment horizontal="left"/>
      <protection/>
    </xf>
    <xf numFmtId="0" fontId="16" fillId="0" borderId="22" xfId="60" applyFont="1" applyBorder="1" applyAlignment="1">
      <alignment horizontal="left"/>
      <protection/>
    </xf>
    <xf numFmtId="49" fontId="16" fillId="0" borderId="59" xfId="60" applyNumberFormat="1" applyFont="1" applyBorder="1" applyAlignment="1">
      <alignment horizontal="center"/>
      <protection/>
    </xf>
    <xf numFmtId="0" fontId="7" fillId="0" borderId="63" xfId="60" applyFont="1" applyBorder="1" applyAlignment="1">
      <alignment horizontal="left"/>
      <protection/>
    </xf>
    <xf numFmtId="49" fontId="10" fillId="0" borderId="59" xfId="60" applyNumberFormat="1" applyFont="1" applyBorder="1" applyAlignment="1">
      <alignment horizontal="center"/>
      <protection/>
    </xf>
    <xf numFmtId="0" fontId="11" fillId="0" borderId="61" xfId="60" applyFont="1" applyBorder="1" applyAlignment="1">
      <alignment horizontal="left"/>
      <protection/>
    </xf>
    <xf numFmtId="0" fontId="11" fillId="0" borderId="22" xfId="60" applyFont="1" applyBorder="1" applyAlignment="1">
      <alignment horizontal="left"/>
      <protection/>
    </xf>
    <xf numFmtId="0" fontId="10" fillId="0" borderId="0" xfId="60" applyFont="1" applyBorder="1" applyAlignment="1">
      <alignment horizontal="left"/>
      <protection/>
    </xf>
    <xf numFmtId="49" fontId="10" fillId="0" borderId="78" xfId="60" applyNumberFormat="1" applyFont="1" applyBorder="1" applyAlignment="1">
      <alignment horizontal="center"/>
      <protection/>
    </xf>
    <xf numFmtId="0" fontId="6" fillId="0" borderId="79" xfId="60" applyFont="1" applyBorder="1" applyAlignment="1">
      <alignment horizontal="left"/>
      <protection/>
    </xf>
    <xf numFmtId="0" fontId="6" fillId="0" borderId="80" xfId="60" applyFont="1" applyBorder="1" applyAlignment="1">
      <alignment horizontal="left"/>
      <protection/>
    </xf>
    <xf numFmtId="0" fontId="7" fillId="0" borderId="47" xfId="60" applyFont="1" applyBorder="1" applyAlignment="1">
      <alignment horizontal="left"/>
      <protection/>
    </xf>
    <xf numFmtId="0" fontId="3" fillId="0" borderId="61" xfId="60" applyFont="1" applyBorder="1" applyAlignment="1">
      <alignment horizontal="left"/>
      <protection/>
    </xf>
    <xf numFmtId="0" fontId="3" fillId="0" borderId="22" xfId="60" applyFont="1" applyBorder="1" applyAlignment="1">
      <alignment horizontal="left"/>
      <protection/>
    </xf>
    <xf numFmtId="0" fontId="7" fillId="0" borderId="17" xfId="60" applyFont="1" applyBorder="1" applyAlignment="1">
      <alignment horizontal="center"/>
      <protection/>
    </xf>
    <xf numFmtId="3" fontId="16" fillId="0" borderId="61" xfId="60" applyNumberFormat="1" applyFont="1" applyBorder="1" applyAlignment="1">
      <alignment horizontal="right"/>
      <protection/>
    </xf>
    <xf numFmtId="3" fontId="16" fillId="0" borderId="0" xfId="60" applyNumberFormat="1" applyFont="1" applyBorder="1" applyAlignment="1">
      <alignment horizontal="right"/>
      <protection/>
    </xf>
    <xf numFmtId="0" fontId="7" fillId="0" borderId="18" xfId="60" applyFont="1" applyBorder="1" applyAlignment="1">
      <alignment horizontal="center"/>
      <protection/>
    </xf>
    <xf numFmtId="0" fontId="7" fillId="0" borderId="22" xfId="60" applyFont="1" applyBorder="1" applyAlignment="1">
      <alignment horizontal="left"/>
      <protection/>
    </xf>
    <xf numFmtId="3" fontId="7" fillId="0" borderId="14" xfId="60" applyNumberFormat="1" applyFont="1" applyBorder="1" applyAlignment="1">
      <alignment horizontal="right"/>
      <protection/>
    </xf>
    <xf numFmtId="3" fontId="7" fillId="0" borderId="61" xfId="60" applyNumberFormat="1" applyFont="1" applyBorder="1" applyAlignment="1">
      <alignment horizontal="right"/>
      <protection/>
    </xf>
    <xf numFmtId="3" fontId="7" fillId="0" borderId="19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right"/>
      <protection/>
    </xf>
    <xf numFmtId="3" fontId="7" fillId="0" borderId="22" xfId="60" applyNumberFormat="1" applyFont="1" applyBorder="1" applyAlignment="1">
      <alignment horizontal="right"/>
      <protection/>
    </xf>
    <xf numFmtId="0" fontId="10" fillId="0" borderId="10" xfId="60" applyFont="1" applyBorder="1" applyAlignment="1">
      <alignment horizontal="center"/>
      <protection/>
    </xf>
    <xf numFmtId="49" fontId="16" fillId="0" borderId="16" xfId="60" applyNumberFormat="1" applyFont="1" applyBorder="1" applyAlignment="1">
      <alignment horizontal="center"/>
      <protection/>
    </xf>
    <xf numFmtId="3" fontId="7" fillId="0" borderId="17" xfId="60" applyNumberFormat="1" applyFont="1" applyBorder="1" applyAlignment="1">
      <alignment horizontal="right"/>
      <protection/>
    </xf>
    <xf numFmtId="3" fontId="7" fillId="0" borderId="66" xfId="60" applyNumberFormat="1" applyFont="1" applyBorder="1" applyAlignment="1">
      <alignment horizontal="right"/>
      <protection/>
    </xf>
    <xf numFmtId="49" fontId="8" fillId="0" borderId="78" xfId="60" applyNumberFormat="1" applyFont="1" applyBorder="1" applyAlignment="1">
      <alignment horizontal="center"/>
      <protection/>
    </xf>
    <xf numFmtId="9" fontId="8" fillId="0" borderId="81" xfId="60" applyNumberFormat="1" applyFont="1" applyBorder="1" applyAlignment="1">
      <alignment horizontal="right"/>
      <protection/>
    </xf>
    <xf numFmtId="0" fontId="8" fillId="0" borderId="79" xfId="60" applyFont="1" applyBorder="1" applyAlignment="1">
      <alignment horizontal="left"/>
      <protection/>
    </xf>
    <xf numFmtId="0" fontId="8" fillId="0" borderId="0" xfId="60" applyFont="1" applyBorder="1" applyAlignment="1">
      <alignment horizontal="left"/>
      <protection/>
    </xf>
    <xf numFmtId="0" fontId="8" fillId="0" borderId="61" xfId="60" applyFont="1" applyBorder="1" applyAlignment="1">
      <alignment horizontal="left"/>
      <protection/>
    </xf>
    <xf numFmtId="49" fontId="16" fillId="0" borderId="60" xfId="60" applyNumberFormat="1" applyFont="1" applyBorder="1" applyAlignment="1">
      <alignment horizontal="center"/>
      <protection/>
    </xf>
    <xf numFmtId="0" fontId="16" fillId="0" borderId="0" xfId="60" applyFont="1" applyBorder="1" applyAlignment="1">
      <alignment horizontal="left"/>
      <protection/>
    </xf>
    <xf numFmtId="3" fontId="16" fillId="0" borderId="19" xfId="60" applyNumberFormat="1" applyFont="1" applyBorder="1" applyAlignment="1">
      <alignment horizontal="right"/>
      <protection/>
    </xf>
    <xf numFmtId="3" fontId="16" fillId="0" borderId="0" xfId="60" applyNumberFormat="1" applyFont="1" applyBorder="1" applyAlignment="1">
      <alignment horizontal="right"/>
      <protection/>
    </xf>
    <xf numFmtId="9" fontId="16" fillId="0" borderId="11" xfId="60" applyNumberFormat="1" applyFont="1" applyBorder="1" applyAlignment="1">
      <alignment horizontal="right"/>
      <protection/>
    </xf>
    <xf numFmtId="49" fontId="16" fillId="0" borderId="10" xfId="60" applyNumberFormat="1" applyFont="1" applyBorder="1" applyAlignment="1">
      <alignment horizontal="center"/>
      <protection/>
    </xf>
    <xf numFmtId="3" fontId="16" fillId="0" borderId="14" xfId="60" applyNumberFormat="1" applyFont="1" applyBorder="1" applyAlignment="1">
      <alignment horizontal="right"/>
      <protection/>
    </xf>
    <xf numFmtId="3" fontId="16" fillId="0" borderId="22" xfId="60" applyNumberFormat="1" applyFont="1" applyBorder="1" applyAlignment="1">
      <alignment horizontal="right"/>
      <protection/>
    </xf>
    <xf numFmtId="0" fontId="8" fillId="0" borderId="17" xfId="57" applyFont="1" applyBorder="1" applyAlignment="1">
      <alignment horizontal="left"/>
      <protection/>
    </xf>
    <xf numFmtId="0" fontId="7" fillId="0" borderId="29" xfId="57" applyFont="1" applyBorder="1" applyAlignment="1">
      <alignment/>
      <protection/>
    </xf>
    <xf numFmtId="0" fontId="7" fillId="0" borderId="0" xfId="57" applyFont="1" applyBorder="1" applyAlignment="1">
      <alignment/>
      <protection/>
    </xf>
    <xf numFmtId="0" fontId="7" fillId="0" borderId="57" xfId="57" applyFont="1" applyBorder="1" applyAlignment="1">
      <alignment/>
      <protection/>
    </xf>
    <xf numFmtId="0" fontId="17" fillId="0" borderId="63" xfId="59" applyFont="1" applyBorder="1" applyAlignment="1">
      <alignment horizontal="center"/>
      <protection/>
    </xf>
    <xf numFmtId="0" fontId="16" fillId="0" borderId="57" xfId="60" applyFont="1" applyBorder="1" applyAlignment="1">
      <alignment horizontal="left"/>
      <protection/>
    </xf>
    <xf numFmtId="0" fontId="10" fillId="0" borderId="61" xfId="60" applyFont="1" applyBorder="1" applyAlignment="1">
      <alignment horizontal="left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63" xfId="57" applyFont="1" applyBorder="1" applyAlignment="1">
      <alignment horizontal="left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10" fillId="0" borderId="2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right" wrapText="1"/>
      <protection/>
    </xf>
    <xf numFmtId="49" fontId="7" fillId="0" borderId="16" xfId="57" applyNumberFormat="1" applyFont="1" applyBorder="1" applyAlignment="1">
      <alignment horizontal="right"/>
      <protection/>
    </xf>
    <xf numFmtId="49" fontId="7" fillId="0" borderId="10" xfId="57" applyNumberFormat="1" applyFont="1" applyBorder="1" applyAlignment="1">
      <alignment horizontal="right"/>
      <protection/>
    </xf>
    <xf numFmtId="49" fontId="10" fillId="0" borderId="10" xfId="57" applyNumberFormat="1" applyFont="1" applyBorder="1" applyAlignment="1">
      <alignment horizontal="center"/>
      <protection/>
    </xf>
    <xf numFmtId="0" fontId="10" fillId="0" borderId="63" xfId="57" applyFont="1" applyBorder="1" applyAlignment="1">
      <alignment horizontal="left"/>
      <protection/>
    </xf>
    <xf numFmtId="0" fontId="10" fillId="0" borderId="61" xfId="57" applyFont="1" applyBorder="1" applyAlignment="1">
      <alignment horizontal="left"/>
      <protection/>
    </xf>
    <xf numFmtId="0" fontId="10" fillId="0" borderId="22" xfId="57" applyFont="1" applyBorder="1" applyAlignment="1">
      <alignment horizontal="left"/>
      <protection/>
    </xf>
    <xf numFmtId="3" fontId="10" fillId="0" borderId="14" xfId="57" applyNumberFormat="1" applyFont="1" applyBorder="1" applyAlignment="1">
      <alignment horizontal="right"/>
      <protection/>
    </xf>
    <xf numFmtId="0" fontId="7" fillId="0" borderId="10" xfId="57" applyFont="1" applyBorder="1" applyAlignment="1">
      <alignment horizontal="right"/>
      <protection/>
    </xf>
    <xf numFmtId="49" fontId="7" fillId="0" borderId="60" xfId="57" applyNumberFormat="1" applyFont="1" applyBorder="1" applyAlignment="1">
      <alignment horizontal="right"/>
      <protection/>
    </xf>
    <xf numFmtId="49" fontId="10" fillId="0" borderId="16" xfId="57" applyNumberFormat="1" applyFont="1" applyBorder="1" applyAlignment="1">
      <alignment horizontal="center"/>
      <protection/>
    </xf>
    <xf numFmtId="3" fontId="10" fillId="0" borderId="17" xfId="57" applyNumberFormat="1" applyFont="1" applyBorder="1" applyAlignment="1">
      <alignment horizontal="right"/>
      <protection/>
    </xf>
    <xf numFmtId="0" fontId="7" fillId="0" borderId="0" xfId="57" applyFont="1" applyBorder="1" applyAlignment="1">
      <alignment horizontal="center"/>
      <protection/>
    </xf>
    <xf numFmtId="3" fontId="7" fillId="0" borderId="0" xfId="57" applyNumberFormat="1" applyFont="1" applyBorder="1" applyAlignment="1">
      <alignment horizontal="right"/>
      <protection/>
    </xf>
    <xf numFmtId="0" fontId="10" fillId="0" borderId="12" xfId="57" applyFont="1" applyBorder="1" applyAlignment="1">
      <alignment horizontal="left" vertical="center" wrapText="1"/>
      <protection/>
    </xf>
    <xf numFmtId="0" fontId="10" fillId="0" borderId="19" xfId="57" applyFont="1" applyBorder="1" applyAlignment="1">
      <alignment horizontal="left"/>
      <protection/>
    </xf>
    <xf numFmtId="3" fontId="10" fillId="0" borderId="13" xfId="57" applyNumberFormat="1" applyFont="1" applyBorder="1" applyAlignment="1">
      <alignment horizontal="right" vertical="center" wrapText="1"/>
      <protection/>
    </xf>
    <xf numFmtId="0" fontId="10" fillId="0" borderId="17" xfId="57" applyFont="1" applyBorder="1" applyAlignment="1">
      <alignment/>
      <protection/>
    </xf>
    <xf numFmtId="3" fontId="10" fillId="0" borderId="18" xfId="57" applyNumberFormat="1" applyFont="1" applyBorder="1" applyAlignment="1">
      <alignment horizontal="right"/>
      <protection/>
    </xf>
    <xf numFmtId="3" fontId="10" fillId="0" borderId="15" xfId="57" applyNumberFormat="1" applyFont="1" applyBorder="1" applyAlignment="1">
      <alignment horizontal="right"/>
      <protection/>
    </xf>
    <xf numFmtId="49" fontId="10" fillId="0" borderId="60" xfId="57" applyNumberFormat="1" applyFont="1" applyBorder="1" applyAlignment="1">
      <alignment horizontal="center"/>
      <protection/>
    </xf>
    <xf numFmtId="0" fontId="10" fillId="0" borderId="17" xfId="57" applyFont="1" applyBorder="1" applyAlignment="1">
      <alignment horizontal="left"/>
      <protection/>
    </xf>
    <xf numFmtId="49" fontId="7" fillId="0" borderId="16" xfId="60" applyNumberFormat="1" applyFont="1" applyBorder="1" applyAlignment="1">
      <alignment horizontal="right"/>
      <protection/>
    </xf>
    <xf numFmtId="3" fontId="14" fillId="0" borderId="19" xfId="60" applyNumberFormat="1" applyFont="1" applyBorder="1" applyAlignment="1">
      <alignment horizontal="right"/>
      <protection/>
    </xf>
    <xf numFmtId="3" fontId="14" fillId="0" borderId="14" xfId="60" applyNumberFormat="1" applyFont="1" applyBorder="1" applyAlignment="1">
      <alignment horizontal="right"/>
      <protection/>
    </xf>
    <xf numFmtId="3" fontId="25" fillId="0" borderId="12" xfId="60" applyNumberFormat="1" applyFont="1" applyBorder="1" applyAlignment="1">
      <alignment horizontal="right"/>
      <protection/>
    </xf>
    <xf numFmtId="3" fontId="10" fillId="0" borderId="12" xfId="60" applyNumberFormat="1" applyFont="1" applyBorder="1" applyAlignment="1">
      <alignment horizontal="right"/>
      <protection/>
    </xf>
    <xf numFmtId="3" fontId="25" fillId="0" borderId="14" xfId="60" applyNumberFormat="1" applyFont="1" applyBorder="1" applyAlignment="1">
      <alignment horizontal="right"/>
      <protection/>
    </xf>
    <xf numFmtId="0" fontId="16" fillId="0" borderId="16" xfId="60" applyFont="1" applyBorder="1" applyAlignment="1">
      <alignment horizontal="center" vertical="center"/>
      <protection/>
    </xf>
    <xf numFmtId="0" fontId="3" fillId="0" borderId="17" xfId="60" applyBorder="1" applyAlignment="1">
      <alignment horizontal="center" vertical="center"/>
      <protection/>
    </xf>
    <xf numFmtId="0" fontId="3" fillId="0" borderId="47" xfId="60" applyBorder="1" applyAlignment="1">
      <alignment horizontal="center" vertical="center"/>
      <protection/>
    </xf>
    <xf numFmtId="0" fontId="3" fillId="0" borderId="18" xfId="60" applyBorder="1" applyAlignment="1">
      <alignment horizontal="center" vertical="center"/>
      <protection/>
    </xf>
    <xf numFmtId="0" fontId="10" fillId="0" borderId="59" xfId="60" applyFont="1" applyBorder="1" applyAlignment="1">
      <alignment horizontal="center" vertical="center" wrapText="1"/>
      <protection/>
    </xf>
    <xf numFmtId="3" fontId="10" fillId="0" borderId="45" xfId="60" applyNumberFormat="1" applyFont="1" applyBorder="1" applyAlignment="1">
      <alignment horizontal="right" wrapText="1"/>
      <protection/>
    </xf>
    <xf numFmtId="0" fontId="9" fillId="0" borderId="78" xfId="60" applyFont="1" applyBorder="1" applyAlignment="1">
      <alignment horizontal="center" vertical="center"/>
      <protection/>
    </xf>
    <xf numFmtId="0" fontId="9" fillId="0" borderId="79" xfId="60" applyFont="1" applyBorder="1" applyAlignment="1">
      <alignment horizontal="left" vertical="center"/>
      <protection/>
    </xf>
    <xf numFmtId="0" fontId="9" fillId="0" borderId="79" xfId="60" applyFont="1" applyBorder="1" applyAlignment="1">
      <alignment horizontal="center" vertical="center"/>
      <protection/>
    </xf>
    <xf numFmtId="0" fontId="26" fillId="0" borderId="61" xfId="60" applyFont="1" applyBorder="1" applyAlignment="1">
      <alignment horizontal="left"/>
      <protection/>
    </xf>
    <xf numFmtId="0" fontId="26" fillId="0" borderId="22" xfId="60" applyFont="1" applyBorder="1" applyAlignment="1">
      <alignment horizontal="left"/>
      <protection/>
    </xf>
    <xf numFmtId="3" fontId="16" fillId="0" borderId="12" xfId="60" applyNumberFormat="1" applyFont="1" applyBorder="1" applyAlignment="1">
      <alignment horizontal="right"/>
      <protection/>
    </xf>
    <xf numFmtId="0" fontId="9" fillId="0" borderId="79" xfId="60" applyFont="1" applyBorder="1" applyAlignment="1">
      <alignment horizontal="left"/>
      <protection/>
    </xf>
    <xf numFmtId="0" fontId="9" fillId="0" borderId="80" xfId="60" applyFont="1" applyBorder="1" applyAlignment="1">
      <alignment horizontal="left"/>
      <protection/>
    </xf>
    <xf numFmtId="3" fontId="9" fillId="0" borderId="82" xfId="60" applyNumberFormat="1" applyFont="1" applyBorder="1" applyAlignment="1">
      <alignment horizontal="right"/>
      <protection/>
    </xf>
    <xf numFmtId="3" fontId="10" fillId="0" borderId="14" xfId="60" applyNumberFormat="1" applyFont="1" applyBorder="1" applyAlignment="1">
      <alignment horizontal="right"/>
      <protection/>
    </xf>
    <xf numFmtId="3" fontId="7" fillId="0" borderId="14" xfId="60" applyNumberFormat="1" applyFont="1" applyBorder="1" applyAlignment="1">
      <alignment horizontal="right"/>
      <protection/>
    </xf>
    <xf numFmtId="3" fontId="15" fillId="0" borderId="14" xfId="60" applyNumberFormat="1" applyFont="1" applyBorder="1" applyAlignment="1">
      <alignment horizontal="right"/>
      <protection/>
    </xf>
    <xf numFmtId="49" fontId="9" fillId="0" borderId="78" xfId="60" applyNumberFormat="1" applyFont="1" applyBorder="1" applyAlignment="1">
      <alignment horizontal="center"/>
      <protection/>
    </xf>
    <xf numFmtId="0" fontId="18" fillId="0" borderId="38" xfId="59" applyFont="1" applyBorder="1" applyAlignment="1">
      <alignment horizontal="left"/>
      <protection/>
    </xf>
    <xf numFmtId="3" fontId="17" fillId="0" borderId="23" xfId="59" applyNumberFormat="1" applyFont="1" applyBorder="1" applyAlignment="1">
      <alignment/>
      <protection/>
    </xf>
    <xf numFmtId="3" fontId="17" fillId="0" borderId="55" xfId="59" applyNumberFormat="1" applyFont="1" applyBorder="1" applyAlignment="1">
      <alignment/>
      <protection/>
    </xf>
    <xf numFmtId="3" fontId="17" fillId="0" borderId="12" xfId="59" applyNumberFormat="1" applyFont="1" applyBorder="1" applyAlignment="1">
      <alignment/>
      <protection/>
    </xf>
    <xf numFmtId="9" fontId="17" fillId="0" borderId="83" xfId="59" applyNumberFormat="1" applyFont="1" applyBorder="1" applyAlignment="1">
      <alignment/>
      <protection/>
    </xf>
    <xf numFmtId="16" fontId="18" fillId="0" borderId="60" xfId="59" applyNumberFormat="1" applyFont="1" applyBorder="1">
      <alignment/>
      <protection/>
    </xf>
    <xf numFmtId="0" fontId="18" fillId="0" borderId="60" xfId="59" applyFont="1" applyBorder="1">
      <alignment/>
      <protection/>
    </xf>
    <xf numFmtId="3" fontId="18" fillId="0" borderId="55" xfId="59" applyNumberFormat="1" applyFont="1" applyBorder="1" applyAlignment="1">
      <alignment/>
      <protection/>
    </xf>
    <xf numFmtId="3" fontId="18" fillId="0" borderId="12" xfId="59" applyNumberFormat="1" applyFont="1" applyBorder="1" applyAlignment="1">
      <alignment/>
      <protection/>
    </xf>
    <xf numFmtId="3" fontId="18" fillId="0" borderId="23" xfId="59" applyNumberFormat="1" applyFont="1" applyBorder="1" applyAlignment="1">
      <alignment/>
      <protection/>
    </xf>
    <xf numFmtId="3" fontId="22" fillId="0" borderId="17" xfId="59" applyNumberFormat="1" applyFont="1" applyBorder="1" applyAlignment="1">
      <alignment/>
      <protection/>
    </xf>
    <xf numFmtId="9" fontId="22" fillId="0" borderId="18" xfId="59" applyNumberFormat="1" applyFont="1" applyBorder="1" applyAlignment="1">
      <alignment/>
      <protection/>
    </xf>
    <xf numFmtId="3" fontId="22" fillId="0" borderId="32" xfId="59" applyNumberFormat="1" applyFont="1" applyBorder="1" applyAlignment="1">
      <alignment/>
      <protection/>
    </xf>
    <xf numFmtId="3" fontId="22" fillId="0" borderId="34" xfId="59" applyNumberFormat="1" applyFont="1" applyBorder="1" applyAlignment="1">
      <alignment/>
      <protection/>
    </xf>
    <xf numFmtId="9" fontId="22" fillId="0" borderId="35" xfId="59" applyNumberFormat="1" applyFont="1" applyBorder="1" applyAlignment="1">
      <alignment/>
      <protection/>
    </xf>
    <xf numFmtId="0" fontId="0" fillId="0" borderId="61" xfId="0" applyBorder="1" applyAlignment="1">
      <alignment horizontal="left"/>
    </xf>
    <xf numFmtId="3" fontId="22" fillId="0" borderId="38" xfId="59" applyNumberFormat="1" applyFont="1" applyBorder="1" applyAlignment="1">
      <alignment/>
      <protection/>
    </xf>
    <xf numFmtId="3" fontId="18" fillId="0" borderId="29" xfId="59" applyNumberFormat="1" applyFont="1" applyBorder="1" applyAlignment="1">
      <alignment/>
      <protection/>
    </xf>
    <xf numFmtId="3" fontId="17" fillId="0" borderId="29" xfId="59" applyNumberFormat="1" applyFont="1" applyBorder="1" applyAlignment="1">
      <alignment/>
      <protection/>
    </xf>
    <xf numFmtId="3" fontId="17" fillId="0" borderId="38" xfId="59" applyNumberFormat="1" applyFont="1" applyBorder="1" applyAlignment="1">
      <alignment/>
      <protection/>
    </xf>
    <xf numFmtId="3" fontId="17" fillId="0" borderId="13" xfId="59" applyNumberFormat="1" applyFont="1" applyBorder="1" applyAlignment="1">
      <alignment/>
      <protection/>
    </xf>
    <xf numFmtId="3" fontId="22" fillId="0" borderId="29" xfId="59" applyNumberFormat="1" applyFont="1" applyBorder="1" applyAlignment="1">
      <alignment/>
      <protection/>
    </xf>
    <xf numFmtId="3" fontId="24" fillId="0" borderId="65" xfId="59" applyNumberFormat="1" applyFont="1" applyBorder="1" applyAlignment="1">
      <alignment/>
      <protection/>
    </xf>
    <xf numFmtId="0" fontId="17" fillId="0" borderId="84" xfId="59" applyFont="1" applyBorder="1" applyAlignment="1">
      <alignment horizontal="center"/>
      <protection/>
    </xf>
    <xf numFmtId="3" fontId="22" fillId="0" borderId="85" xfId="59" applyNumberFormat="1" applyFont="1" applyBorder="1" applyAlignment="1">
      <alignment/>
      <protection/>
    </xf>
    <xf numFmtId="3" fontId="18" fillId="0" borderId="67" xfId="59" applyNumberFormat="1" applyFont="1" applyBorder="1" applyAlignment="1">
      <alignment/>
      <protection/>
    </xf>
    <xf numFmtId="3" fontId="17" fillId="0" borderId="67" xfId="59" applyNumberFormat="1" applyFont="1" applyBorder="1" applyAlignment="1">
      <alignment/>
      <protection/>
    </xf>
    <xf numFmtId="3" fontId="17" fillId="0" borderId="85" xfId="59" applyNumberFormat="1" applyFont="1" applyBorder="1" applyAlignment="1">
      <alignment/>
      <protection/>
    </xf>
    <xf numFmtId="3" fontId="17" fillId="0" borderId="86" xfId="59" applyNumberFormat="1" applyFont="1" applyBorder="1" applyAlignment="1">
      <alignment/>
      <protection/>
    </xf>
    <xf numFmtId="3" fontId="22" fillId="0" borderId="67" xfId="59" applyNumberFormat="1" applyFont="1" applyBorder="1" applyAlignment="1">
      <alignment/>
      <protection/>
    </xf>
    <xf numFmtId="3" fontId="24" fillId="0" borderId="69" xfId="59" applyNumberFormat="1" applyFont="1" applyBorder="1" applyAlignment="1">
      <alignment/>
      <protection/>
    </xf>
    <xf numFmtId="3" fontId="22" fillId="0" borderId="24" xfId="59" applyNumberFormat="1" applyFont="1" applyBorder="1" applyAlignment="1">
      <alignment/>
      <protection/>
    </xf>
    <xf numFmtId="3" fontId="18" fillId="0" borderId="27" xfId="59" applyNumberFormat="1" applyFont="1" applyBorder="1" applyAlignment="1">
      <alignment/>
      <protection/>
    </xf>
    <xf numFmtId="3" fontId="17" fillId="0" borderId="27" xfId="59" applyNumberFormat="1" applyFont="1" applyBorder="1" applyAlignment="1">
      <alignment/>
      <protection/>
    </xf>
    <xf numFmtId="3" fontId="17" fillId="0" borderId="24" xfId="59" applyNumberFormat="1" applyFont="1" applyBorder="1" applyAlignment="1">
      <alignment/>
      <protection/>
    </xf>
    <xf numFmtId="3" fontId="17" fillId="0" borderId="83" xfId="59" applyNumberFormat="1" applyFont="1" applyBorder="1" applyAlignment="1">
      <alignment/>
      <protection/>
    </xf>
    <xf numFmtId="3" fontId="18" fillId="0" borderId="27" xfId="59" applyNumberFormat="1" applyFont="1" applyBorder="1" applyAlignment="1">
      <alignment/>
      <protection/>
    </xf>
    <xf numFmtId="3" fontId="24" fillId="0" borderId="33" xfId="59" applyNumberFormat="1" applyFont="1" applyBorder="1" applyAlignment="1">
      <alignment/>
      <protection/>
    </xf>
    <xf numFmtId="3" fontId="22" fillId="0" borderId="18" xfId="59" applyNumberFormat="1" applyFont="1" applyBorder="1" applyAlignment="1">
      <alignment/>
      <protection/>
    </xf>
    <xf numFmtId="3" fontId="22" fillId="0" borderId="28" xfId="59" applyNumberFormat="1" applyFont="1" applyBorder="1" applyAlignment="1">
      <alignment/>
      <protection/>
    </xf>
    <xf numFmtId="3" fontId="22" fillId="0" borderId="11" xfId="59" applyNumberFormat="1" applyFont="1" applyBorder="1" applyAlignment="1">
      <alignment/>
      <protection/>
    </xf>
    <xf numFmtId="0" fontId="22" fillId="0" borderId="62" xfId="59" applyFont="1" applyBorder="1" applyAlignment="1">
      <alignment horizontal="center" vertical="center"/>
      <protection/>
    </xf>
    <xf numFmtId="0" fontId="17" fillId="0" borderId="63" xfId="59" applyFont="1" applyBorder="1" applyAlignment="1">
      <alignment horizontal="left"/>
      <protection/>
    </xf>
    <xf numFmtId="0" fontId="0" fillId="0" borderId="61" xfId="59" applyFont="1" applyBorder="1" applyAlignment="1">
      <alignment horizontal="left"/>
      <protection/>
    </xf>
    <xf numFmtId="0" fontId="0" fillId="0" borderId="87" xfId="0" applyBorder="1" applyAlignment="1">
      <alignment horizontal="left"/>
    </xf>
    <xf numFmtId="0" fontId="17" fillId="0" borderId="62" xfId="59" applyFont="1" applyBorder="1">
      <alignment/>
      <protection/>
    </xf>
    <xf numFmtId="0" fontId="17" fillId="0" borderId="61" xfId="59" applyFont="1" applyBorder="1" applyAlignment="1">
      <alignment horizontal="left"/>
      <protection/>
    </xf>
    <xf numFmtId="0" fontId="17" fillId="0" borderId="87" xfId="59" applyFont="1" applyBorder="1" applyAlignment="1">
      <alignment horizontal="left"/>
      <protection/>
    </xf>
    <xf numFmtId="0" fontId="0" fillId="0" borderId="61" xfId="59" applyBorder="1" applyAlignment="1">
      <alignment horizontal="left"/>
      <protection/>
    </xf>
    <xf numFmtId="0" fontId="0" fillId="0" borderId="87" xfId="59" applyBorder="1" applyAlignment="1">
      <alignment horizontal="left"/>
      <protection/>
    </xf>
    <xf numFmtId="0" fontId="17" fillId="0" borderId="10" xfId="59" applyFont="1" applyBorder="1">
      <alignment/>
      <protection/>
    </xf>
    <xf numFmtId="0" fontId="18" fillId="0" borderId="87" xfId="59" applyFont="1" applyBorder="1" applyAlignment="1">
      <alignment horizontal="left"/>
      <protection/>
    </xf>
    <xf numFmtId="0" fontId="16" fillId="0" borderId="0" xfId="61" applyFont="1" applyBorder="1" applyAlignment="1">
      <alignment horizontal="center"/>
      <protection/>
    </xf>
    <xf numFmtId="0" fontId="40" fillId="0" borderId="0" xfId="61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3" fontId="16" fillId="0" borderId="0" xfId="61" applyNumberFormat="1" applyFont="1" applyBorder="1" applyAlignment="1">
      <alignment horizontal="right"/>
      <protection/>
    </xf>
    <xf numFmtId="9" fontId="16" fillId="0" borderId="0" xfId="61" applyNumberFormat="1" applyFont="1" applyBorder="1" applyAlignment="1">
      <alignment horizontal="right"/>
      <protection/>
    </xf>
    <xf numFmtId="0" fontId="17" fillId="0" borderId="62" xfId="59" applyFont="1" applyBorder="1">
      <alignment/>
      <protection/>
    </xf>
    <xf numFmtId="0" fontId="18" fillId="0" borderId="62" xfId="59" applyFont="1" applyBorder="1" applyAlignment="1">
      <alignment horizontal="center" vertical="center"/>
      <protection/>
    </xf>
    <xf numFmtId="0" fontId="8" fillId="0" borderId="38" xfId="57" applyFont="1" applyBorder="1" applyAlignment="1">
      <alignment horizontal="left"/>
      <protection/>
    </xf>
    <xf numFmtId="0" fontId="10" fillId="0" borderId="38" xfId="57" applyFont="1" applyBorder="1" applyAlignment="1">
      <alignment horizontal="left"/>
      <protection/>
    </xf>
    <xf numFmtId="0" fontId="8" fillId="0" borderId="66" xfId="57" applyFont="1" applyBorder="1" applyAlignment="1">
      <alignment horizontal="left"/>
      <protection/>
    </xf>
    <xf numFmtId="0" fontId="10" fillId="0" borderId="66" xfId="57" applyFont="1" applyBorder="1" applyAlignment="1">
      <alignment horizontal="left"/>
      <protection/>
    </xf>
    <xf numFmtId="49" fontId="6" fillId="0" borderId="10" xfId="60" applyNumberFormat="1" applyFont="1" applyBorder="1" applyAlignment="1">
      <alignment horizontal="center"/>
      <protection/>
    </xf>
    <xf numFmtId="164" fontId="13" fillId="0" borderId="88" xfId="62" applyNumberFormat="1" applyFont="1" applyBorder="1" applyAlignment="1">
      <alignment horizontal="center" vertical="center" wrapText="1"/>
      <protection/>
    </xf>
    <xf numFmtId="164" fontId="25" fillId="0" borderId="67" xfId="62" applyNumberFormat="1" applyFont="1" applyBorder="1" applyAlignment="1">
      <alignment horizontal="center" vertical="center" wrapText="1"/>
      <protection/>
    </xf>
    <xf numFmtId="164" fontId="14" fillId="0" borderId="27" xfId="62" applyNumberFormat="1" applyFont="1" applyBorder="1" applyAlignment="1">
      <alignment horizontal="right" vertical="center" wrapText="1"/>
      <protection/>
    </xf>
    <xf numFmtId="164" fontId="14" fillId="0" borderId="27" xfId="62" applyNumberFormat="1" applyFont="1" applyBorder="1">
      <alignment/>
      <protection/>
    </xf>
    <xf numFmtId="164" fontId="14" fillId="0" borderId="83" xfId="62" applyNumberFormat="1" applyFont="1" applyBorder="1">
      <alignment/>
      <protection/>
    </xf>
    <xf numFmtId="164" fontId="25" fillId="0" borderId="21" xfId="62" applyNumberFormat="1" applyFont="1" applyBorder="1">
      <alignment/>
      <protection/>
    </xf>
    <xf numFmtId="164" fontId="14" fillId="0" borderId="24" xfId="62" applyNumberFormat="1" applyFont="1" applyBorder="1">
      <alignment/>
      <protection/>
    </xf>
    <xf numFmtId="164" fontId="13" fillId="0" borderId="27" xfId="62" applyNumberFormat="1" applyFont="1" applyBorder="1">
      <alignment/>
      <protection/>
    </xf>
    <xf numFmtId="164" fontId="15" fillId="0" borderId="33" xfId="62" applyNumberFormat="1" applyFont="1" applyBorder="1">
      <alignment/>
      <protection/>
    </xf>
    <xf numFmtId="0" fontId="14" fillId="0" borderId="44" xfId="62" applyFont="1" applyBorder="1" applyAlignment="1">
      <alignment horizontal="left"/>
      <protection/>
    </xf>
    <xf numFmtId="3" fontId="8" fillId="0" borderId="15" xfId="61" applyNumberFormat="1" applyFont="1" applyBorder="1" applyAlignment="1">
      <alignment horizontal="right"/>
      <protection/>
    </xf>
    <xf numFmtId="3" fontId="16" fillId="0" borderId="66" xfId="61" applyNumberFormat="1" applyFont="1" applyBorder="1" applyAlignment="1">
      <alignment horizontal="right"/>
      <protection/>
    </xf>
    <xf numFmtId="3" fontId="8" fillId="0" borderId="66" xfId="61" applyNumberFormat="1" applyFont="1" applyBorder="1" applyAlignment="1">
      <alignment horizontal="right"/>
      <protection/>
    </xf>
    <xf numFmtId="3" fontId="8" fillId="0" borderId="22" xfId="61" applyNumberFormat="1" applyFont="1" applyBorder="1" applyAlignment="1">
      <alignment horizontal="right"/>
      <protection/>
    </xf>
    <xf numFmtId="3" fontId="16" fillId="0" borderId="18" xfId="61" applyNumberFormat="1" applyFont="1" applyBorder="1" applyAlignment="1">
      <alignment/>
      <protection/>
    </xf>
    <xf numFmtId="3" fontId="8" fillId="0" borderId="18" xfId="61" applyNumberFormat="1" applyFont="1" applyBorder="1" applyAlignment="1">
      <alignment/>
      <protection/>
    </xf>
    <xf numFmtId="3" fontId="7" fillId="0" borderId="15" xfId="61" applyNumberFormat="1" applyFont="1" applyBorder="1" applyAlignment="1">
      <alignment/>
      <protection/>
    </xf>
    <xf numFmtId="3" fontId="16" fillId="0" borderId="15" xfId="61" applyNumberFormat="1" applyFont="1" applyBorder="1" applyAlignment="1">
      <alignment/>
      <protection/>
    </xf>
    <xf numFmtId="3" fontId="8" fillId="0" borderId="15" xfId="61" applyNumberFormat="1" applyFont="1" applyBorder="1" applyAlignment="1">
      <alignment/>
      <protection/>
    </xf>
    <xf numFmtId="3" fontId="8" fillId="0" borderId="15" xfId="61" applyNumberFormat="1" applyFont="1" applyBorder="1" applyAlignment="1">
      <alignment/>
      <protection/>
    </xf>
    <xf numFmtId="3" fontId="7" fillId="0" borderId="15" xfId="61" applyNumberFormat="1" applyFont="1" applyBorder="1" applyAlignment="1">
      <alignment/>
      <protection/>
    </xf>
    <xf numFmtId="3" fontId="16" fillId="0" borderId="15" xfId="61" applyNumberFormat="1" applyFont="1" applyBorder="1" applyAlignment="1">
      <alignment horizontal="center"/>
      <protection/>
    </xf>
    <xf numFmtId="3" fontId="7" fillId="0" borderId="10" xfId="61" applyNumberFormat="1" applyFont="1" applyBorder="1" applyAlignment="1">
      <alignment horizontal="center"/>
      <protection/>
    </xf>
    <xf numFmtId="3" fontId="7" fillId="0" borderId="16" xfId="61" applyNumberFormat="1" applyFont="1" applyBorder="1" applyAlignment="1">
      <alignment horizontal="center"/>
      <protection/>
    </xf>
    <xf numFmtId="3" fontId="8" fillId="0" borderId="35" xfId="61" applyNumberFormat="1" applyFont="1" applyBorder="1" applyAlignment="1">
      <alignment horizontal="right"/>
      <protection/>
    </xf>
    <xf numFmtId="3" fontId="22" fillId="0" borderId="31" xfId="59" applyNumberFormat="1" applyFont="1" applyBorder="1" applyAlignment="1">
      <alignment/>
      <protection/>
    </xf>
    <xf numFmtId="3" fontId="15" fillId="0" borderId="31" xfId="62" applyNumberFormat="1" applyFont="1" applyBorder="1" applyAlignment="1">
      <alignment wrapText="1"/>
      <protection/>
    </xf>
    <xf numFmtId="0" fontId="43" fillId="0" borderId="0" xfId="64" applyFont="1" applyAlignment="1">
      <alignment horizontal="right"/>
      <protection/>
    </xf>
    <xf numFmtId="0" fontId="7" fillId="0" borderId="0" xfId="0" applyFont="1" applyAlignment="1">
      <alignment/>
    </xf>
    <xf numFmtId="0" fontId="38" fillId="0" borderId="84" xfId="59" applyFont="1" applyBorder="1" applyAlignment="1">
      <alignment horizontal="center" wrapText="1"/>
      <protection/>
    </xf>
    <xf numFmtId="0" fontId="38" fillId="0" borderId="21" xfId="59" applyFont="1" applyBorder="1" applyAlignment="1">
      <alignment horizontal="center" wrapText="1"/>
      <protection/>
    </xf>
    <xf numFmtId="0" fontId="44" fillId="0" borderId="0" xfId="59" applyFont="1" applyBorder="1" applyAlignment="1">
      <alignment horizontal="center" wrapText="1"/>
      <protection/>
    </xf>
    <xf numFmtId="0" fontId="44" fillId="0" borderId="67" xfId="59" applyFont="1" applyBorder="1" applyAlignment="1">
      <alignment horizontal="center" wrapText="1"/>
      <protection/>
    </xf>
    <xf numFmtId="0" fontId="44" fillId="0" borderId="27" xfId="59" applyFont="1" applyBorder="1" applyAlignment="1">
      <alignment horizontal="center" wrapText="1"/>
      <protection/>
    </xf>
    <xf numFmtId="0" fontId="44" fillId="0" borderId="28" xfId="59" applyFont="1" applyBorder="1" applyAlignment="1">
      <alignment horizontal="center" wrapText="1"/>
      <protection/>
    </xf>
    <xf numFmtId="0" fontId="13" fillId="0" borderId="46" xfId="64" applyFont="1" applyBorder="1">
      <alignment/>
      <protection/>
    </xf>
    <xf numFmtId="0" fontId="13" fillId="0" borderId="71" xfId="64" applyFont="1" applyBorder="1">
      <alignment/>
      <protection/>
    </xf>
    <xf numFmtId="0" fontId="15" fillId="0" borderId="25" xfId="64" applyFont="1" applyBorder="1" applyAlignment="1">
      <alignment horizontal="right"/>
      <protection/>
    </xf>
    <xf numFmtId="0" fontId="15" fillId="0" borderId="0" xfId="64" applyFont="1" applyFill="1" applyBorder="1">
      <alignment/>
      <protection/>
    </xf>
    <xf numFmtId="0" fontId="14" fillId="0" borderId="25" xfId="64" applyFont="1" applyBorder="1" applyAlignment="1">
      <alignment horizontal="right"/>
      <protection/>
    </xf>
    <xf numFmtId="0" fontId="14" fillId="0" borderId="0" xfId="64" applyFont="1" applyFill="1" applyBorder="1">
      <alignment/>
      <protection/>
    </xf>
    <xf numFmtId="0" fontId="14" fillId="0" borderId="25" xfId="64" applyFont="1" applyBorder="1">
      <alignment/>
      <protection/>
    </xf>
    <xf numFmtId="0" fontId="14" fillId="0" borderId="0" xfId="64" applyFont="1" applyBorder="1">
      <alignment/>
      <protection/>
    </xf>
    <xf numFmtId="0" fontId="14" fillId="0" borderId="25" xfId="64" applyFont="1" applyBorder="1" applyAlignment="1">
      <alignment horizontal="center"/>
      <protection/>
    </xf>
    <xf numFmtId="0" fontId="13" fillId="0" borderId="0" xfId="64" applyFont="1" applyBorder="1">
      <alignment/>
      <protection/>
    </xf>
    <xf numFmtId="0" fontId="45" fillId="0" borderId="0" xfId="64" applyFont="1" applyFill="1" applyBorder="1">
      <alignment/>
      <protection/>
    </xf>
    <xf numFmtId="0" fontId="45" fillId="0" borderId="0" xfId="64" applyFont="1" applyBorder="1">
      <alignment/>
      <protection/>
    </xf>
    <xf numFmtId="0" fontId="14" fillId="0" borderId="0" xfId="64" applyFont="1" applyBorder="1" applyAlignment="1">
      <alignment wrapText="1"/>
      <protection/>
    </xf>
    <xf numFmtId="0" fontId="7" fillId="0" borderId="0" xfId="57" applyFont="1" applyBorder="1" applyAlignment="1">
      <alignment horizontal="left"/>
      <protection/>
    </xf>
    <xf numFmtId="3" fontId="7" fillId="0" borderId="22" xfId="61" applyNumberFormat="1" applyFont="1" applyBorder="1" applyAlignment="1">
      <alignment horizontal="center"/>
      <protection/>
    </xf>
    <xf numFmtId="3" fontId="7" fillId="0" borderId="66" xfId="61" applyNumberFormat="1" applyFont="1" applyBorder="1" applyAlignment="1">
      <alignment horizontal="center"/>
      <protection/>
    </xf>
    <xf numFmtId="0" fontId="17" fillId="0" borderId="22" xfId="59" applyFont="1" applyBorder="1" applyAlignment="1">
      <alignment horizontal="center" wrapText="1"/>
      <protection/>
    </xf>
    <xf numFmtId="0" fontId="17" fillId="0" borderId="61" xfId="59" applyFont="1" applyBorder="1" applyAlignment="1">
      <alignment horizontal="center"/>
      <protection/>
    </xf>
    <xf numFmtId="3" fontId="22" fillId="0" borderId="47" xfId="59" applyNumberFormat="1" applyFont="1" applyBorder="1" applyAlignment="1">
      <alignment/>
      <protection/>
    </xf>
    <xf numFmtId="3" fontId="18" fillId="0" borderId="0" xfId="59" applyNumberFormat="1" applyFont="1" applyBorder="1" applyAlignment="1">
      <alignment/>
      <protection/>
    </xf>
    <xf numFmtId="3" fontId="17" fillId="0" borderId="0" xfId="59" applyNumberFormat="1" applyFont="1" applyBorder="1" applyAlignment="1">
      <alignment/>
      <protection/>
    </xf>
    <xf numFmtId="3" fontId="17" fillId="0" borderId="47" xfId="59" applyNumberFormat="1" applyFont="1" applyBorder="1" applyAlignment="1">
      <alignment/>
      <protection/>
    </xf>
    <xf numFmtId="3" fontId="17" fillId="0" borderId="45" xfId="59" applyNumberFormat="1" applyFont="1" applyBorder="1" applyAlignment="1">
      <alignment/>
      <protection/>
    </xf>
    <xf numFmtId="3" fontId="22" fillId="0" borderId="0" xfId="59" applyNumberFormat="1" applyFont="1" applyBorder="1" applyAlignment="1">
      <alignment/>
      <protection/>
    </xf>
    <xf numFmtId="3" fontId="8" fillId="0" borderId="18" xfId="61" applyNumberFormat="1" applyFont="1" applyBorder="1" applyAlignment="1">
      <alignment horizontal="right"/>
      <protection/>
    </xf>
    <xf numFmtId="3" fontId="7" fillId="0" borderId="18" xfId="61" applyNumberFormat="1" applyFont="1" applyBorder="1" applyAlignment="1">
      <alignment horizontal="right"/>
      <protection/>
    </xf>
    <xf numFmtId="0" fontId="7" fillId="0" borderId="45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3" fontId="5" fillId="0" borderId="17" xfId="60" applyNumberFormat="1" applyFont="1" applyBorder="1" applyAlignment="1">
      <alignment horizontal="left"/>
      <protection/>
    </xf>
    <xf numFmtId="0" fontId="9" fillId="0" borderId="17" xfId="60" applyFont="1" applyBorder="1" applyAlignment="1">
      <alignment horizontal="center" vertical="center"/>
      <protection/>
    </xf>
    <xf numFmtId="0" fontId="38" fillId="0" borderId="15" xfId="59" applyFont="1" applyBorder="1" applyAlignment="1">
      <alignment horizontal="center" wrapText="1"/>
      <protection/>
    </xf>
    <xf numFmtId="3" fontId="10" fillId="0" borderId="14" xfId="57" applyNumberFormat="1" applyFont="1" applyBorder="1" applyAlignment="1">
      <alignment horizontal="right" vertical="center" wrapText="1"/>
      <protection/>
    </xf>
    <xf numFmtId="3" fontId="10" fillId="0" borderId="19" xfId="57" applyNumberFormat="1" applyFont="1" applyBorder="1" applyAlignment="1">
      <alignment horizontal="right"/>
      <protection/>
    </xf>
    <xf numFmtId="3" fontId="8" fillId="0" borderId="32" xfId="57" applyNumberFormat="1" applyFont="1" applyBorder="1" applyAlignment="1">
      <alignment horizontal="right"/>
      <protection/>
    </xf>
    <xf numFmtId="3" fontId="7" fillId="0" borderId="28" xfId="57" applyNumberFormat="1" applyFont="1" applyBorder="1" applyAlignment="1">
      <alignment horizontal="right"/>
      <protection/>
    </xf>
    <xf numFmtId="3" fontId="7" fillId="0" borderId="63" xfId="57" applyNumberFormat="1" applyFont="1" applyBorder="1" applyAlignment="1">
      <alignment horizontal="right"/>
      <protection/>
    </xf>
    <xf numFmtId="3" fontId="7" fillId="0" borderId="38" xfId="57" applyNumberFormat="1" applyFont="1" applyBorder="1" applyAlignment="1">
      <alignment horizontal="right"/>
      <protection/>
    </xf>
    <xf numFmtId="3" fontId="10" fillId="0" borderId="63" xfId="57" applyNumberFormat="1" applyFont="1" applyBorder="1" applyAlignment="1">
      <alignment horizontal="right"/>
      <protection/>
    </xf>
    <xf numFmtId="3" fontId="10" fillId="0" borderId="29" xfId="57" applyNumberFormat="1" applyFont="1" applyBorder="1" applyAlignment="1">
      <alignment horizontal="right"/>
      <protection/>
    </xf>
    <xf numFmtId="3" fontId="7" fillId="0" borderId="29" xfId="57" applyNumberFormat="1" applyFont="1" applyBorder="1" applyAlignment="1">
      <alignment horizontal="right"/>
      <protection/>
    </xf>
    <xf numFmtId="3" fontId="10" fillId="0" borderId="38" xfId="57" applyNumberFormat="1" applyFont="1" applyBorder="1" applyAlignment="1">
      <alignment horizontal="right"/>
      <protection/>
    </xf>
    <xf numFmtId="3" fontId="10" fillId="0" borderId="15" xfId="57" applyNumberFormat="1" applyFont="1" applyBorder="1" applyAlignment="1">
      <alignment horizontal="right" vertical="center" wrapText="1"/>
      <protection/>
    </xf>
    <xf numFmtId="3" fontId="10" fillId="0" borderId="89" xfId="57" applyNumberFormat="1" applyFont="1" applyBorder="1" applyAlignment="1">
      <alignment horizontal="right" vertical="center" wrapText="1"/>
      <protection/>
    </xf>
    <xf numFmtId="3" fontId="7" fillId="0" borderId="87" xfId="57" applyNumberFormat="1" applyFont="1" applyBorder="1" applyAlignment="1">
      <alignment horizontal="right"/>
      <protection/>
    </xf>
    <xf numFmtId="3" fontId="7" fillId="0" borderId="90" xfId="57" applyNumberFormat="1" applyFont="1" applyBorder="1" applyAlignment="1">
      <alignment horizontal="right"/>
      <protection/>
    </xf>
    <xf numFmtId="3" fontId="10" fillId="0" borderId="91" xfId="57" applyNumberFormat="1" applyFont="1" applyBorder="1" applyAlignment="1">
      <alignment horizontal="right"/>
      <protection/>
    </xf>
    <xf numFmtId="3" fontId="8" fillId="0" borderId="90" xfId="57" applyNumberFormat="1" applyFont="1" applyBorder="1" applyAlignment="1">
      <alignment horizontal="right"/>
      <protection/>
    </xf>
    <xf numFmtId="3" fontId="10" fillId="0" borderId="90" xfId="57" applyNumberFormat="1" applyFont="1" applyBorder="1" applyAlignment="1">
      <alignment horizontal="right"/>
      <protection/>
    </xf>
    <xf numFmtId="3" fontId="8" fillId="0" borderId="92" xfId="57" applyNumberFormat="1" applyFont="1" applyBorder="1" applyAlignment="1">
      <alignment horizontal="right"/>
      <protection/>
    </xf>
    <xf numFmtId="3" fontId="10" fillId="0" borderId="12" xfId="60" applyNumberFormat="1" applyFont="1" applyBorder="1" applyAlignment="1">
      <alignment horizontal="right" wrapText="1"/>
      <protection/>
    </xf>
    <xf numFmtId="0" fontId="7" fillId="0" borderId="93" xfId="60" applyFont="1" applyBorder="1" applyAlignment="1">
      <alignment horizontal="left"/>
      <protection/>
    </xf>
    <xf numFmtId="0" fontId="10" fillId="0" borderId="93" xfId="60" applyFont="1" applyBorder="1" applyAlignment="1">
      <alignment horizontal="left"/>
      <protection/>
    </xf>
    <xf numFmtId="49" fontId="16" fillId="0" borderId="94" xfId="60" applyNumberFormat="1" applyFont="1" applyBorder="1" applyAlignment="1">
      <alignment horizontal="center"/>
      <protection/>
    </xf>
    <xf numFmtId="3" fontId="14" fillId="0" borderId="12" xfId="60" applyNumberFormat="1" applyFont="1" applyBorder="1" applyAlignment="1">
      <alignment horizontal="right"/>
      <protection/>
    </xf>
    <xf numFmtId="9" fontId="10" fillId="0" borderId="15" xfId="60" applyNumberFormat="1" applyFont="1" applyBorder="1" applyAlignment="1">
      <alignment horizontal="right"/>
      <protection/>
    </xf>
    <xf numFmtId="9" fontId="7" fillId="0" borderId="11" xfId="60" applyNumberFormat="1" applyFont="1" applyBorder="1" applyAlignment="1">
      <alignment horizontal="right"/>
      <protection/>
    </xf>
    <xf numFmtId="9" fontId="7" fillId="0" borderId="28" xfId="60" applyNumberFormat="1" applyFont="1" applyBorder="1" applyAlignment="1">
      <alignment horizontal="right"/>
      <protection/>
    </xf>
    <xf numFmtId="3" fontId="16" fillId="0" borderId="95" xfId="60" applyNumberFormat="1" applyFont="1" applyBorder="1" applyAlignment="1">
      <alignment horizontal="right"/>
      <protection/>
    </xf>
    <xf numFmtId="3" fontId="16" fillId="0" borderId="93" xfId="60" applyNumberFormat="1" applyFont="1" applyBorder="1" applyAlignment="1">
      <alignment horizontal="right"/>
      <protection/>
    </xf>
    <xf numFmtId="9" fontId="16" fillId="0" borderId="96" xfId="60" applyNumberFormat="1" applyFont="1" applyBorder="1" applyAlignment="1">
      <alignment horizontal="right"/>
      <protection/>
    </xf>
    <xf numFmtId="3" fontId="17" fillId="0" borderId="17" xfId="59" applyNumberFormat="1" applyFont="1" applyBorder="1" applyAlignment="1">
      <alignment/>
      <protection/>
    </xf>
    <xf numFmtId="9" fontId="17" fillId="0" borderId="18" xfId="59" applyNumberFormat="1" applyFont="1" applyBorder="1" applyAlignment="1">
      <alignment/>
      <protection/>
    </xf>
    <xf numFmtId="3" fontId="17" fillId="0" borderId="12" xfId="59" applyNumberFormat="1" applyFont="1" applyBorder="1" applyAlignment="1">
      <alignment/>
      <protection/>
    </xf>
    <xf numFmtId="9" fontId="17" fillId="0" borderId="11" xfId="59" applyNumberFormat="1" applyFont="1" applyBorder="1" applyAlignment="1">
      <alignment/>
      <protection/>
    </xf>
    <xf numFmtId="3" fontId="24" fillId="0" borderId="32" xfId="59" applyNumberFormat="1" applyFont="1" applyBorder="1" applyAlignment="1">
      <alignment/>
      <protection/>
    </xf>
    <xf numFmtId="3" fontId="24" fillId="0" borderId="34" xfId="59" applyNumberFormat="1" applyFont="1" applyBorder="1" applyAlignment="1">
      <alignment/>
      <protection/>
    </xf>
    <xf numFmtId="9" fontId="24" fillId="0" borderId="35" xfId="59" applyNumberFormat="1" applyFont="1" applyBorder="1" applyAlignment="1">
      <alignment/>
      <protection/>
    </xf>
    <xf numFmtId="3" fontId="18" fillId="0" borderId="17" xfId="59" applyNumberFormat="1" applyFont="1" applyBorder="1" applyAlignment="1">
      <alignment/>
      <protection/>
    </xf>
    <xf numFmtId="9" fontId="17" fillId="0" borderId="28" xfId="59" applyNumberFormat="1" applyFont="1" applyBorder="1" applyAlignment="1">
      <alignment/>
      <protection/>
    </xf>
    <xf numFmtId="9" fontId="17" fillId="0" borderId="11" xfId="59" applyNumberFormat="1" applyFont="1" applyBorder="1" applyAlignment="1">
      <alignment/>
      <protection/>
    </xf>
    <xf numFmtId="9" fontId="18" fillId="0" borderId="18" xfId="59" applyNumberFormat="1" applyFont="1" applyBorder="1" applyAlignment="1">
      <alignment/>
      <protection/>
    </xf>
    <xf numFmtId="9" fontId="18" fillId="0" borderId="24" xfId="59" applyNumberFormat="1" applyFont="1" applyBorder="1" applyAlignment="1">
      <alignment/>
      <protection/>
    </xf>
    <xf numFmtId="0" fontId="14" fillId="0" borderId="18" xfId="62" applyFont="1" applyBorder="1" applyAlignment="1">
      <alignment horizontal="center" vertical="center" wrapText="1"/>
      <protection/>
    </xf>
    <xf numFmtId="3" fontId="14" fillId="0" borderId="26" xfId="62" applyNumberFormat="1" applyFont="1" applyBorder="1" applyAlignment="1">
      <alignment horizontal="right" vertical="center" wrapText="1"/>
      <protection/>
    </xf>
    <xf numFmtId="0" fontId="14" fillId="0" borderId="0" xfId="63" applyFont="1" applyBorder="1">
      <alignment/>
      <protection/>
    </xf>
    <xf numFmtId="0" fontId="25" fillId="0" borderId="25" xfId="63" applyFont="1" applyBorder="1" applyAlignment="1">
      <alignment horizontal="center"/>
      <protection/>
    </xf>
    <xf numFmtId="0" fontId="14" fillId="0" borderId="47" xfId="63" applyFont="1" applyBorder="1" applyAlignment="1">
      <alignment wrapText="1"/>
      <protection/>
    </xf>
    <xf numFmtId="0" fontId="14" fillId="0" borderId="44" xfId="63" applyFont="1" applyBorder="1">
      <alignment/>
      <protection/>
    </xf>
    <xf numFmtId="0" fontId="14" fillId="0" borderId="45" xfId="63" applyFont="1" applyBorder="1" applyAlignment="1">
      <alignment wrapText="1"/>
      <protection/>
    </xf>
    <xf numFmtId="3" fontId="14" fillId="0" borderId="12" xfId="63" applyNumberFormat="1" applyFont="1" applyBorder="1">
      <alignment/>
      <protection/>
    </xf>
    <xf numFmtId="3" fontId="14" fillId="0" borderId="43" xfId="63" applyNumberFormat="1" applyFont="1" applyBorder="1">
      <alignment/>
      <protection/>
    </xf>
    <xf numFmtId="3" fontId="14" fillId="0" borderId="47" xfId="63" applyNumberFormat="1" applyFont="1" applyBorder="1">
      <alignment/>
      <protection/>
    </xf>
    <xf numFmtId="3" fontId="25" fillId="0" borderId="39" xfId="63" applyNumberFormat="1" applyFont="1" applyBorder="1">
      <alignment/>
      <protection/>
    </xf>
    <xf numFmtId="3" fontId="25" fillId="0" borderId="0" xfId="63" applyNumberFormat="1" applyFont="1" applyBorder="1">
      <alignment/>
      <protection/>
    </xf>
    <xf numFmtId="3" fontId="14" fillId="0" borderId="39" xfId="63" applyNumberFormat="1" applyFont="1" applyBorder="1">
      <alignment/>
      <protection/>
    </xf>
    <xf numFmtId="3" fontId="14" fillId="0" borderId="0" xfId="63" applyNumberFormat="1" applyFont="1" applyBorder="1">
      <alignment/>
      <protection/>
    </xf>
    <xf numFmtId="3" fontId="14" fillId="0" borderId="97" xfId="63" applyNumberFormat="1" applyFont="1" applyBorder="1">
      <alignment/>
      <protection/>
    </xf>
    <xf numFmtId="3" fontId="14" fillId="0" borderId="45" xfId="63" applyNumberFormat="1" applyFont="1" applyBorder="1">
      <alignment/>
      <protection/>
    </xf>
    <xf numFmtId="3" fontId="13" fillId="0" borderId="36" xfId="64" applyNumberFormat="1" applyFont="1" applyBorder="1">
      <alignment/>
      <protection/>
    </xf>
    <xf numFmtId="9" fontId="13" fillId="0" borderId="37" xfId="64" applyNumberFormat="1" applyFont="1" applyBorder="1" applyAlignment="1">
      <alignment wrapText="1"/>
      <protection/>
    </xf>
    <xf numFmtId="3" fontId="14" fillId="0" borderId="43" xfId="64" applyNumberFormat="1" applyFont="1" applyBorder="1">
      <alignment/>
      <protection/>
    </xf>
    <xf numFmtId="3" fontId="25" fillId="0" borderId="43" xfId="64" applyNumberFormat="1" applyFont="1" applyBorder="1">
      <alignment/>
      <protection/>
    </xf>
    <xf numFmtId="9" fontId="25" fillId="0" borderId="98" xfId="64" applyNumberFormat="1" applyFont="1" applyBorder="1" applyAlignment="1">
      <alignment wrapText="1"/>
      <protection/>
    </xf>
    <xf numFmtId="9" fontId="10" fillId="0" borderId="11" xfId="60" applyNumberFormat="1" applyFont="1" applyBorder="1" applyAlignment="1">
      <alignment horizontal="right" wrapText="1"/>
      <protection/>
    </xf>
    <xf numFmtId="9" fontId="7" fillId="0" borderId="15" xfId="60" applyNumberFormat="1" applyFont="1" applyBorder="1" applyAlignment="1">
      <alignment horizontal="right"/>
      <protection/>
    </xf>
    <xf numFmtId="9" fontId="7" fillId="0" borderId="18" xfId="60" applyNumberFormat="1" applyFont="1" applyBorder="1" applyAlignment="1">
      <alignment horizontal="right"/>
      <protection/>
    </xf>
    <xf numFmtId="0" fontId="14" fillId="0" borderId="13" xfId="62" applyFont="1" applyBorder="1">
      <alignment/>
      <protection/>
    </xf>
    <xf numFmtId="0" fontId="25" fillId="0" borderId="38" xfId="62" applyFont="1" applyBorder="1">
      <alignment/>
      <protection/>
    </xf>
    <xf numFmtId="164" fontId="14" fillId="0" borderId="39" xfId="62" applyNumberFormat="1" applyFont="1" applyBorder="1" applyAlignment="1">
      <alignment horizontal="right" vertical="center" wrapText="1"/>
      <protection/>
    </xf>
    <xf numFmtId="164" fontId="14" fillId="0" borderId="39" xfId="62" applyNumberFormat="1" applyFont="1" applyBorder="1">
      <alignment/>
      <protection/>
    </xf>
    <xf numFmtId="164" fontId="14" fillId="0" borderId="97" xfId="62" applyNumberFormat="1" applyFont="1" applyBorder="1">
      <alignment/>
      <protection/>
    </xf>
    <xf numFmtId="164" fontId="25" fillId="0" borderId="99" xfId="62" applyNumberFormat="1" applyFont="1" applyBorder="1">
      <alignment/>
      <protection/>
    </xf>
    <xf numFmtId="164" fontId="25" fillId="0" borderId="39" xfId="62" applyNumberFormat="1" applyFont="1" applyBorder="1">
      <alignment/>
      <protection/>
    </xf>
    <xf numFmtId="164" fontId="14" fillId="0" borderId="43" xfId="62" applyNumberFormat="1" applyFont="1" applyBorder="1">
      <alignment/>
      <protection/>
    </xf>
    <xf numFmtId="164" fontId="13" fillId="0" borderId="39" xfId="62" applyNumberFormat="1" applyFont="1" applyBorder="1">
      <alignment/>
      <protection/>
    </xf>
    <xf numFmtId="164" fontId="14" fillId="0" borderId="39" xfId="62" applyNumberFormat="1" applyFont="1" applyBorder="1">
      <alignment/>
      <protection/>
    </xf>
    <xf numFmtId="164" fontId="15" fillId="0" borderId="100" xfId="62" applyNumberFormat="1" applyFont="1" applyBorder="1">
      <alignment/>
      <protection/>
    </xf>
    <xf numFmtId="0" fontId="14" fillId="0" borderId="85" xfId="62" applyFont="1" applyBorder="1" applyAlignment="1">
      <alignment horizontal="center" vertical="center" wrapText="1"/>
      <protection/>
    </xf>
    <xf numFmtId="0" fontId="14" fillId="0" borderId="43" xfId="62" applyFont="1" applyBorder="1" applyAlignment="1">
      <alignment horizontal="center" vertical="center" wrapText="1"/>
      <protection/>
    </xf>
    <xf numFmtId="164" fontId="13" fillId="0" borderId="101" xfId="62" applyNumberFormat="1" applyFont="1" applyBorder="1" applyAlignment="1">
      <alignment horizontal="center" vertical="center" wrapText="1"/>
      <protection/>
    </xf>
    <xf numFmtId="164" fontId="25" fillId="0" borderId="39" xfId="62" applyNumberFormat="1" applyFont="1" applyBorder="1" applyAlignment="1">
      <alignment horizontal="center" vertical="center" wrapText="1"/>
      <protection/>
    </xf>
    <xf numFmtId="3" fontId="13" fillId="0" borderId="102" xfId="62" applyNumberFormat="1" applyFont="1" applyBorder="1" applyAlignment="1">
      <alignment horizontal="right" vertical="center" wrapText="1"/>
      <protection/>
    </xf>
    <xf numFmtId="3" fontId="25" fillId="0" borderId="29" xfId="62" applyNumberFormat="1" applyFont="1" applyBorder="1" applyAlignment="1">
      <alignment horizontal="right" vertical="center" wrapText="1"/>
      <protection/>
    </xf>
    <xf numFmtId="3" fontId="14" fillId="0" borderId="29" xfId="62" applyNumberFormat="1" applyFont="1" applyBorder="1" applyAlignment="1">
      <alignment horizontal="right" vertical="center" wrapText="1"/>
      <protection/>
    </xf>
    <xf numFmtId="3" fontId="14" fillId="0" borderId="29" xfId="62" applyNumberFormat="1" applyFont="1" applyBorder="1" applyAlignment="1">
      <alignment horizontal="right" vertical="center" wrapText="1"/>
      <protection/>
    </xf>
    <xf numFmtId="3" fontId="14" fillId="0" borderId="13" xfId="62" applyNumberFormat="1" applyFont="1" applyBorder="1" applyAlignment="1">
      <alignment horizontal="right" vertical="center" wrapText="1"/>
      <protection/>
    </xf>
    <xf numFmtId="3" fontId="25" fillId="0" borderId="63" xfId="62" applyNumberFormat="1" applyFont="1" applyBorder="1" applyAlignment="1">
      <alignment horizontal="right" vertical="center" wrapText="1"/>
      <protection/>
    </xf>
    <xf numFmtId="3" fontId="25" fillId="0" borderId="29" xfId="62" applyNumberFormat="1" applyFont="1" applyBorder="1" applyAlignment="1">
      <alignment horizontal="right" vertical="center" wrapText="1"/>
      <protection/>
    </xf>
    <xf numFmtId="3" fontId="14" fillId="0" borderId="38" xfId="62" applyNumberFormat="1" applyFont="1" applyBorder="1" applyAlignment="1">
      <alignment horizontal="right" vertical="center" wrapText="1"/>
      <protection/>
    </xf>
    <xf numFmtId="3" fontId="13" fillId="0" borderId="29" xfId="62" applyNumberFormat="1" applyFont="1" applyBorder="1" applyAlignment="1">
      <alignment horizontal="right" vertical="center" wrapText="1"/>
      <protection/>
    </xf>
    <xf numFmtId="3" fontId="15" fillId="0" borderId="65" xfId="62" applyNumberFormat="1" applyFont="1" applyBorder="1" applyAlignment="1">
      <alignment wrapText="1"/>
      <protection/>
    </xf>
    <xf numFmtId="9" fontId="13" fillId="0" borderId="103" xfId="62" applyNumberFormat="1" applyFont="1" applyBorder="1" applyAlignment="1">
      <alignment horizontal="right" vertical="center" wrapText="1"/>
      <protection/>
    </xf>
    <xf numFmtId="9" fontId="25" fillId="0" borderId="27" xfId="62" applyNumberFormat="1" applyFont="1" applyBorder="1" applyAlignment="1">
      <alignment horizontal="right" vertical="center" wrapText="1"/>
      <protection/>
    </xf>
    <xf numFmtId="9" fontId="14" fillId="0" borderId="27" xfId="62" applyNumberFormat="1" applyFont="1" applyBorder="1" applyAlignment="1">
      <alignment horizontal="right" vertical="center" wrapText="1"/>
      <protection/>
    </xf>
    <xf numFmtId="9" fontId="14" fillId="0" borderId="27" xfId="71" applyNumberFormat="1" applyFont="1" applyBorder="1" applyAlignment="1">
      <alignment wrapText="1"/>
    </xf>
    <xf numFmtId="9" fontId="14" fillId="0" borderId="83" xfId="71" applyNumberFormat="1" applyFont="1" applyBorder="1" applyAlignment="1">
      <alignment wrapText="1"/>
    </xf>
    <xf numFmtId="9" fontId="25" fillId="0" borderId="21" xfId="71" applyNumberFormat="1" applyFont="1" applyBorder="1" applyAlignment="1">
      <alignment wrapText="1"/>
    </xf>
    <xf numFmtId="9" fontId="25" fillId="0" borderId="27" xfId="71" applyNumberFormat="1" applyFont="1" applyBorder="1" applyAlignment="1">
      <alignment wrapText="1"/>
    </xf>
    <xf numFmtId="9" fontId="14" fillId="0" borderId="24" xfId="71" applyNumberFormat="1" applyFont="1" applyBorder="1" applyAlignment="1">
      <alignment wrapText="1"/>
    </xf>
    <xf numFmtId="9" fontId="13" fillId="0" borderId="27" xfId="71" applyNumberFormat="1" applyFont="1" applyBorder="1" applyAlignment="1">
      <alignment wrapText="1"/>
    </xf>
    <xf numFmtId="9" fontId="25" fillId="0" borderId="27" xfId="62" applyNumberFormat="1" applyFont="1" applyBorder="1">
      <alignment/>
      <protection/>
    </xf>
    <xf numFmtId="9" fontId="14" fillId="0" borderId="27" xfId="62" applyNumberFormat="1" applyFont="1" applyBorder="1">
      <alignment/>
      <protection/>
    </xf>
    <xf numFmtId="9" fontId="15" fillId="0" borderId="33" xfId="62" applyNumberFormat="1" applyFont="1" applyBorder="1" applyAlignment="1">
      <alignment wrapText="1"/>
      <protection/>
    </xf>
    <xf numFmtId="3" fontId="29" fillId="0" borderId="19" xfId="62" applyNumberFormat="1" applyFont="1" applyBorder="1">
      <alignment/>
      <protection/>
    </xf>
    <xf numFmtId="3" fontId="29" fillId="0" borderId="57" xfId="62" applyNumberFormat="1" applyFont="1" applyBorder="1">
      <alignment/>
      <protection/>
    </xf>
    <xf numFmtId="3" fontId="29" fillId="0" borderId="56" xfId="62" applyNumberFormat="1" applyFont="1" applyBorder="1">
      <alignment/>
      <protection/>
    </xf>
    <xf numFmtId="3" fontId="33" fillId="0" borderId="22" xfId="62" applyNumberFormat="1" applyFont="1" applyBorder="1">
      <alignment/>
      <protection/>
    </xf>
    <xf numFmtId="3" fontId="33" fillId="0" borderId="57" xfId="62" applyNumberFormat="1" applyFont="1" applyBorder="1">
      <alignment/>
      <protection/>
    </xf>
    <xf numFmtId="3" fontId="29" fillId="0" borderId="66" xfId="62" applyNumberFormat="1" applyFont="1" applyBorder="1">
      <alignment/>
      <protection/>
    </xf>
    <xf numFmtId="3" fontId="27" fillId="0" borderId="57" xfId="62" applyNumberFormat="1" applyFont="1" applyBorder="1">
      <alignment/>
      <protection/>
    </xf>
    <xf numFmtId="3" fontId="33" fillId="0" borderId="19" xfId="62" applyNumberFormat="1" applyFont="1" applyBorder="1">
      <alignment/>
      <protection/>
    </xf>
    <xf numFmtId="3" fontId="29" fillId="0" borderId="19" xfId="62" applyNumberFormat="1" applyFont="1" applyBorder="1">
      <alignment/>
      <protection/>
    </xf>
    <xf numFmtId="3" fontId="29" fillId="0" borderId="12" xfId="62" applyNumberFormat="1" applyFont="1" applyBorder="1">
      <alignment/>
      <protection/>
    </xf>
    <xf numFmtId="3" fontId="33" fillId="0" borderId="19" xfId="62" applyNumberFormat="1" applyFont="1" applyBorder="1">
      <alignment/>
      <protection/>
    </xf>
    <xf numFmtId="3" fontId="14" fillId="0" borderId="17" xfId="62" applyNumberFormat="1" applyFont="1" applyBorder="1" applyAlignment="1">
      <alignment horizontal="right" vertical="center" wrapText="1"/>
      <protection/>
    </xf>
    <xf numFmtId="9" fontId="25" fillId="0" borderId="28" xfId="62" applyNumberFormat="1" applyFont="1" applyBorder="1" applyAlignment="1">
      <alignment horizontal="center" vertical="center" wrapText="1"/>
      <protection/>
    </xf>
    <xf numFmtId="9" fontId="14" fillId="0" borderId="28" xfId="71" applyNumberFormat="1" applyFont="1" applyBorder="1" applyAlignment="1">
      <alignment/>
    </xf>
    <xf numFmtId="9" fontId="25" fillId="0" borderId="15" xfId="71" applyNumberFormat="1" applyFont="1" applyBorder="1" applyAlignment="1">
      <alignment/>
    </xf>
    <xf numFmtId="9" fontId="25" fillId="0" borderId="28" xfId="71" applyNumberFormat="1" applyFont="1" applyBorder="1" applyAlignment="1">
      <alignment/>
    </xf>
    <xf numFmtId="9" fontId="14" fillId="0" borderId="18" xfId="71" applyNumberFormat="1" applyFont="1" applyBorder="1" applyAlignment="1">
      <alignment/>
    </xf>
    <xf numFmtId="9" fontId="13" fillId="0" borderId="28" xfId="71" applyNumberFormat="1" applyFont="1" applyBorder="1" applyAlignment="1">
      <alignment/>
    </xf>
    <xf numFmtId="9" fontId="25" fillId="0" borderId="91" xfId="71" applyNumberFormat="1" applyFont="1" applyBorder="1" applyAlignment="1">
      <alignment/>
    </xf>
    <xf numFmtId="9" fontId="14" fillId="0" borderId="91" xfId="71" applyNumberFormat="1" applyFont="1" applyBorder="1" applyAlignment="1">
      <alignment/>
    </xf>
    <xf numFmtId="9" fontId="14" fillId="0" borderId="91" xfId="71" applyNumberFormat="1" applyFont="1" applyBorder="1" applyAlignment="1">
      <alignment/>
    </xf>
    <xf numFmtId="9" fontId="25" fillId="0" borderId="104" xfId="71" applyNumberFormat="1" applyFont="1" applyBorder="1" applyAlignment="1">
      <alignment/>
    </xf>
    <xf numFmtId="9" fontId="14" fillId="0" borderId="28" xfId="62" applyNumberFormat="1" applyFont="1" applyBorder="1" applyAlignment="1">
      <alignment horizontal="right" vertical="center" wrapText="1"/>
      <protection/>
    </xf>
    <xf numFmtId="9" fontId="13" fillId="0" borderId="53" xfId="62" applyNumberFormat="1" applyFont="1" applyBorder="1" applyAlignment="1">
      <alignment horizontal="right" vertical="center" wrapText="1"/>
      <protection/>
    </xf>
    <xf numFmtId="9" fontId="15" fillId="0" borderId="35" xfId="62" applyNumberFormat="1" applyFont="1" applyBorder="1">
      <alignment/>
      <protection/>
    </xf>
    <xf numFmtId="0" fontId="14" fillId="0" borderId="39" xfId="64" applyFont="1" applyBorder="1">
      <alignment/>
      <protection/>
    </xf>
    <xf numFmtId="0" fontId="14" fillId="0" borderId="97" xfId="64" applyFont="1" applyBorder="1">
      <alignment/>
      <protection/>
    </xf>
    <xf numFmtId="0" fontId="13" fillId="0" borderId="43" xfId="64" applyFont="1" applyBorder="1">
      <alignment/>
      <protection/>
    </xf>
    <xf numFmtId="9" fontId="14" fillId="0" borderId="40" xfId="64" applyNumberFormat="1" applyFont="1" applyBorder="1">
      <alignment/>
      <protection/>
    </xf>
    <xf numFmtId="9" fontId="14" fillId="0" borderId="105" xfId="64" applyNumberFormat="1" applyFont="1" applyBorder="1">
      <alignment/>
      <protection/>
    </xf>
    <xf numFmtId="9" fontId="13" fillId="0" borderId="106" xfId="64" applyNumberFormat="1" applyFont="1" applyBorder="1">
      <alignment/>
      <protection/>
    </xf>
    <xf numFmtId="9" fontId="25" fillId="0" borderId="106" xfId="64" applyNumberFormat="1" applyFont="1" applyBorder="1">
      <alignment/>
      <protection/>
    </xf>
    <xf numFmtId="9" fontId="15" fillId="0" borderId="106" xfId="64" applyNumberFormat="1" applyFont="1" applyBorder="1">
      <alignment/>
      <protection/>
    </xf>
    <xf numFmtId="9" fontId="13" fillId="0" borderId="40" xfId="64" applyNumberFormat="1" applyFont="1" applyBorder="1">
      <alignment/>
      <protection/>
    </xf>
    <xf numFmtId="9" fontId="13" fillId="0" borderId="107" xfId="64" applyNumberFormat="1" applyFont="1" applyBorder="1">
      <alignment/>
      <protection/>
    </xf>
    <xf numFmtId="9" fontId="25" fillId="0" borderId="40" xfId="64" applyNumberFormat="1" applyFont="1" applyBorder="1">
      <alignment/>
      <protection/>
    </xf>
    <xf numFmtId="9" fontId="14" fillId="0" borderId="105" xfId="64" applyNumberFormat="1" applyFont="1" applyBorder="1">
      <alignment/>
      <protection/>
    </xf>
    <xf numFmtId="9" fontId="14" fillId="0" borderId="40" xfId="64" applyNumberFormat="1" applyFont="1" applyBorder="1">
      <alignment/>
      <protection/>
    </xf>
    <xf numFmtId="9" fontId="18" fillId="0" borderId="18" xfId="59" applyNumberFormat="1" applyFont="1" applyBorder="1" applyAlignment="1">
      <alignment/>
      <protection/>
    </xf>
    <xf numFmtId="9" fontId="18" fillId="0" borderId="11" xfId="59" applyNumberFormat="1" applyFont="1" applyBorder="1" applyAlignment="1">
      <alignment/>
      <protection/>
    </xf>
    <xf numFmtId="9" fontId="22" fillId="0" borderId="27" xfId="59" applyNumberFormat="1" applyFont="1" applyBorder="1" applyAlignment="1">
      <alignment/>
      <protection/>
    </xf>
    <xf numFmtId="9" fontId="7" fillId="0" borderId="63" xfId="61" applyNumberFormat="1" applyFont="1" applyBorder="1" applyAlignment="1">
      <alignment/>
      <protection/>
    </xf>
    <xf numFmtId="9" fontId="7" fillId="0" borderId="38" xfId="61" applyNumberFormat="1" applyFont="1" applyBorder="1" applyAlignment="1">
      <alignment/>
      <protection/>
    </xf>
    <xf numFmtId="9" fontId="8" fillId="0" borderId="65" xfId="61" applyNumberFormat="1" applyFont="1" applyBorder="1" applyAlignment="1">
      <alignment/>
      <protection/>
    </xf>
    <xf numFmtId="0" fontId="17" fillId="0" borderId="13" xfId="59" applyFont="1" applyBorder="1" applyAlignment="1">
      <alignment horizontal="left"/>
      <protection/>
    </xf>
    <xf numFmtId="3" fontId="13" fillId="0" borderId="82" xfId="60" applyNumberFormat="1" applyFont="1" applyBorder="1" applyAlignment="1">
      <alignment horizontal="right" vertical="center"/>
      <protection/>
    </xf>
    <xf numFmtId="3" fontId="13" fillId="0" borderId="82" xfId="60" applyNumberFormat="1" applyFont="1" applyBorder="1" applyAlignment="1">
      <alignment horizontal="center" vertical="center"/>
      <protection/>
    </xf>
    <xf numFmtId="3" fontId="13" fillId="0" borderId="79" xfId="60" applyNumberFormat="1" applyFont="1" applyBorder="1" applyAlignment="1">
      <alignment horizontal="right" vertical="center"/>
      <protection/>
    </xf>
    <xf numFmtId="3" fontId="10" fillId="0" borderId="82" xfId="60" applyNumberFormat="1" applyFont="1" applyBorder="1" applyAlignment="1">
      <alignment horizontal="right"/>
      <protection/>
    </xf>
    <xf numFmtId="9" fontId="10" fillId="0" borderId="81" xfId="60" applyNumberFormat="1" applyFont="1" applyBorder="1" applyAlignment="1">
      <alignment horizontal="right"/>
      <protection/>
    </xf>
    <xf numFmtId="3" fontId="10" fillId="0" borderId="32" xfId="60" applyNumberFormat="1" applyFont="1" applyBorder="1">
      <alignment/>
      <protection/>
    </xf>
    <xf numFmtId="9" fontId="13" fillId="0" borderId="81" xfId="60" applyNumberFormat="1" applyFont="1" applyBorder="1" applyAlignment="1">
      <alignment horizontal="right" vertical="center"/>
      <protection/>
    </xf>
    <xf numFmtId="3" fontId="8" fillId="0" borderId="82" xfId="60" applyNumberFormat="1" applyFont="1" applyBorder="1" applyAlignment="1">
      <alignment horizontal="right"/>
      <protection/>
    </xf>
    <xf numFmtId="9" fontId="10" fillId="0" borderId="35" xfId="60" applyNumberFormat="1" applyFont="1" applyBorder="1">
      <alignment/>
      <protection/>
    </xf>
    <xf numFmtId="3" fontId="8" fillId="0" borderId="79" xfId="60" applyNumberFormat="1" applyFont="1" applyBorder="1" applyAlignment="1">
      <alignment horizontal="right"/>
      <protection/>
    </xf>
    <xf numFmtId="3" fontId="8" fillId="0" borderId="80" xfId="60" applyNumberFormat="1" applyFont="1" applyBorder="1" applyAlignment="1">
      <alignment horizontal="right"/>
      <protection/>
    </xf>
    <xf numFmtId="3" fontId="10" fillId="0" borderId="34" xfId="60" applyNumberFormat="1" applyFont="1" applyBorder="1">
      <alignment/>
      <protection/>
    </xf>
    <xf numFmtId="164" fontId="10" fillId="0" borderId="108" xfId="60" applyNumberFormat="1" applyFont="1" applyBorder="1">
      <alignment/>
      <protection/>
    </xf>
    <xf numFmtId="165" fontId="10" fillId="0" borderId="108" xfId="60" applyNumberFormat="1" applyFont="1" applyBorder="1">
      <alignment/>
      <protection/>
    </xf>
    <xf numFmtId="164" fontId="10" fillId="0" borderId="109" xfId="60" applyNumberFormat="1" applyFont="1" applyBorder="1">
      <alignment/>
      <protection/>
    </xf>
    <xf numFmtId="9" fontId="10" fillId="0" borderId="110" xfId="60" applyNumberFormat="1" applyFont="1" applyBorder="1">
      <alignment/>
      <protection/>
    </xf>
    <xf numFmtId="3" fontId="10" fillId="0" borderId="65" xfId="57" applyNumberFormat="1" applyFont="1" applyBorder="1" applyAlignment="1">
      <alignment horizontal="right"/>
      <protection/>
    </xf>
    <xf numFmtId="3" fontId="10" fillId="0" borderId="35" xfId="57" applyNumberFormat="1" applyFont="1" applyBorder="1" applyAlignment="1">
      <alignment horizontal="right"/>
      <protection/>
    </xf>
    <xf numFmtId="16" fontId="18" fillId="0" borderId="16" xfId="59" applyNumberFormat="1" applyFont="1" applyBorder="1">
      <alignment/>
      <protection/>
    </xf>
    <xf numFmtId="16" fontId="18" fillId="0" borderId="25" xfId="59" applyNumberFormat="1" applyFont="1" applyBorder="1">
      <alignment/>
      <protection/>
    </xf>
    <xf numFmtId="9" fontId="24" fillId="0" borderId="27" xfId="59" applyNumberFormat="1" applyFont="1" applyBorder="1" applyAlignment="1">
      <alignment/>
      <protection/>
    </xf>
    <xf numFmtId="0" fontId="18" fillId="0" borderId="44" xfId="59" applyFont="1" applyBorder="1">
      <alignment/>
      <protection/>
    </xf>
    <xf numFmtId="164" fontId="14" fillId="0" borderId="75" xfId="62" applyNumberFormat="1" applyFont="1" applyBorder="1">
      <alignment/>
      <protection/>
    </xf>
    <xf numFmtId="164" fontId="14" fillId="0" borderId="76" xfId="62" applyNumberFormat="1" applyFont="1" applyBorder="1">
      <alignment/>
      <protection/>
    </xf>
    <xf numFmtId="164" fontId="25" fillId="0" borderId="111" xfId="62" applyNumberFormat="1" applyFont="1" applyBorder="1">
      <alignment/>
      <protection/>
    </xf>
    <xf numFmtId="164" fontId="25" fillId="0" borderId="75" xfId="62" applyNumberFormat="1" applyFont="1" applyBorder="1">
      <alignment/>
      <protection/>
    </xf>
    <xf numFmtId="164" fontId="14" fillId="0" borderId="71" xfId="62" applyNumberFormat="1" applyFont="1" applyBorder="1">
      <alignment/>
      <protection/>
    </xf>
    <xf numFmtId="164" fontId="13" fillId="0" borderId="75" xfId="62" applyNumberFormat="1" applyFont="1" applyBorder="1">
      <alignment/>
      <protection/>
    </xf>
    <xf numFmtId="164" fontId="14" fillId="0" borderId="75" xfId="62" applyNumberFormat="1" applyFont="1" applyBorder="1">
      <alignment/>
      <protection/>
    </xf>
    <xf numFmtId="164" fontId="15" fillId="0" borderId="30" xfId="62" applyNumberFormat="1" applyFont="1" applyBorder="1">
      <alignment/>
      <protection/>
    </xf>
    <xf numFmtId="9" fontId="14" fillId="0" borderId="11" xfId="63" applyNumberFormat="1" applyFont="1" applyBorder="1">
      <alignment/>
      <protection/>
    </xf>
    <xf numFmtId="0" fontId="13" fillId="0" borderId="0" xfId="64" applyFont="1" applyBorder="1" applyAlignment="1">
      <alignment wrapText="1"/>
      <protection/>
    </xf>
    <xf numFmtId="0" fontId="48" fillId="0" borderId="0" xfId="0" applyFont="1" applyBorder="1" applyAlignment="1">
      <alignment/>
    </xf>
    <xf numFmtId="0" fontId="13" fillId="0" borderId="0" xfId="56" applyFont="1" applyBorder="1">
      <alignment/>
      <protection/>
    </xf>
    <xf numFmtId="0" fontId="25" fillId="0" borderId="0" xfId="56" applyFont="1" applyBorder="1">
      <alignment/>
      <protection/>
    </xf>
    <xf numFmtId="9" fontId="16" fillId="0" borderId="15" xfId="60" applyNumberFormat="1" applyFont="1" applyBorder="1" applyAlignment="1">
      <alignment horizontal="right"/>
      <protection/>
    </xf>
    <xf numFmtId="3" fontId="10" fillId="0" borderId="14" xfId="60" applyNumberFormat="1" applyFont="1" applyBorder="1" applyAlignment="1">
      <alignment horizontal="right"/>
      <protection/>
    </xf>
    <xf numFmtId="9" fontId="10" fillId="0" borderId="15" xfId="60" applyNumberFormat="1" applyFont="1" applyBorder="1" applyAlignment="1">
      <alignment horizontal="right"/>
      <protection/>
    </xf>
    <xf numFmtId="3" fontId="15" fillId="0" borderId="12" xfId="60" applyNumberFormat="1" applyFont="1" applyBorder="1" applyAlignment="1">
      <alignment horizontal="right"/>
      <protection/>
    </xf>
    <xf numFmtId="9" fontId="10" fillId="0" borderId="11" xfId="60" applyNumberFormat="1" applyFont="1" applyBorder="1" applyAlignment="1">
      <alignment horizontal="right"/>
      <protection/>
    </xf>
    <xf numFmtId="0" fontId="0" fillId="0" borderId="0" xfId="56" applyFont="1">
      <alignment/>
      <protection/>
    </xf>
    <xf numFmtId="0" fontId="11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0" fillId="0" borderId="0" xfId="56" applyFont="1" applyAlignment="1">
      <alignment horizontal="left"/>
      <protection/>
    </xf>
    <xf numFmtId="0" fontId="5" fillId="0" borderId="0" xfId="56" applyFont="1">
      <alignment/>
      <protection/>
    </xf>
    <xf numFmtId="0" fontId="11" fillId="0" borderId="112" xfId="56" applyFont="1" applyBorder="1" applyAlignment="1">
      <alignment horizontal="center" wrapText="1"/>
      <protection/>
    </xf>
    <xf numFmtId="0" fontId="11" fillId="0" borderId="95" xfId="56" applyFont="1" applyBorder="1" applyAlignment="1">
      <alignment horizontal="center" wrapText="1"/>
      <protection/>
    </xf>
    <xf numFmtId="0" fontId="11" fillId="0" borderId="113" xfId="56" applyFont="1" applyBorder="1" applyAlignment="1">
      <alignment horizontal="center" wrapText="1"/>
      <protection/>
    </xf>
    <xf numFmtId="0" fontId="14" fillId="0" borderId="86" xfId="56" applyFont="1" applyBorder="1" applyAlignment="1">
      <alignment horizontal="center"/>
      <protection/>
    </xf>
    <xf numFmtId="0" fontId="14" fillId="0" borderId="55" xfId="56" applyFont="1" applyBorder="1">
      <alignment/>
      <protection/>
    </xf>
    <xf numFmtId="0" fontId="14" fillId="0" borderId="12" xfId="56" applyFont="1" applyBorder="1">
      <alignment/>
      <protection/>
    </xf>
    <xf numFmtId="0" fontId="14" fillId="0" borderId="83" xfId="56" applyFont="1" applyBorder="1">
      <alignment/>
      <protection/>
    </xf>
    <xf numFmtId="3" fontId="14" fillId="0" borderId="83" xfId="56" applyNumberFormat="1" applyFont="1" applyBorder="1">
      <alignment/>
      <protection/>
    </xf>
    <xf numFmtId="0" fontId="14" fillId="0" borderId="55" xfId="56" applyFont="1" applyBorder="1" applyAlignment="1">
      <alignment wrapText="1"/>
      <protection/>
    </xf>
    <xf numFmtId="0" fontId="14" fillId="0" borderId="84" xfId="56" applyFont="1" applyBorder="1" applyAlignment="1">
      <alignment horizontal="center"/>
      <protection/>
    </xf>
    <xf numFmtId="0" fontId="14" fillId="0" borderId="20" xfId="56" applyFont="1" applyBorder="1">
      <alignment/>
      <protection/>
    </xf>
    <xf numFmtId="0" fontId="14" fillId="0" borderId="14" xfId="56" applyFont="1" applyBorder="1">
      <alignment/>
      <protection/>
    </xf>
    <xf numFmtId="0" fontId="14" fillId="0" borderId="21" xfId="56" applyFont="1" applyBorder="1">
      <alignment/>
      <protection/>
    </xf>
    <xf numFmtId="3" fontId="14" fillId="0" borderId="21" xfId="56" applyNumberFormat="1" applyFont="1" applyBorder="1">
      <alignment/>
      <protection/>
    </xf>
    <xf numFmtId="3" fontId="15" fillId="0" borderId="84" xfId="56" applyNumberFormat="1" applyFont="1" applyBorder="1" applyAlignment="1">
      <alignment/>
      <protection/>
    </xf>
    <xf numFmtId="3" fontId="15" fillId="0" borderId="111" xfId="56" applyNumberFormat="1" applyFont="1" applyBorder="1" applyAlignment="1">
      <alignment/>
      <protection/>
    </xf>
    <xf numFmtId="0" fontId="14" fillId="0" borderId="84" xfId="56" applyFont="1" applyBorder="1">
      <alignment/>
      <protection/>
    </xf>
    <xf numFmtId="0" fontId="14" fillId="0" borderId="85" xfId="56" applyFont="1" applyBorder="1">
      <alignment/>
      <protection/>
    </xf>
    <xf numFmtId="0" fontId="14" fillId="0" borderId="23" xfId="56" applyFont="1" applyBorder="1">
      <alignment/>
      <protection/>
    </xf>
    <xf numFmtId="0" fontId="14" fillId="0" borderId="17" xfId="56" applyFont="1" applyBorder="1">
      <alignment/>
      <protection/>
    </xf>
    <xf numFmtId="0" fontId="14" fillId="0" borderId="24" xfId="56" applyFont="1" applyBorder="1">
      <alignment/>
      <protection/>
    </xf>
    <xf numFmtId="3" fontId="14" fillId="0" borderId="24" xfId="56" applyNumberFormat="1" applyFont="1" applyBorder="1">
      <alignment/>
      <protection/>
    </xf>
    <xf numFmtId="0" fontId="11" fillId="0" borderId="114" xfId="56" applyFont="1" applyBorder="1" applyAlignment="1">
      <alignment horizontal="center"/>
      <protection/>
    </xf>
    <xf numFmtId="0" fontId="11" fillId="0" borderId="115" xfId="56" applyFont="1" applyBorder="1">
      <alignment/>
      <protection/>
    </xf>
    <xf numFmtId="0" fontId="11" fillId="0" borderId="82" xfId="56" applyFont="1" applyBorder="1">
      <alignment/>
      <protection/>
    </xf>
    <xf numFmtId="0" fontId="11" fillId="0" borderId="116" xfId="56" applyFont="1" applyBorder="1">
      <alignment/>
      <protection/>
    </xf>
    <xf numFmtId="3" fontId="11" fillId="0" borderId="116" xfId="56" applyNumberFormat="1" applyFont="1" applyBorder="1">
      <alignment/>
      <protection/>
    </xf>
    <xf numFmtId="0" fontId="0" fillId="0" borderId="0" xfId="56" applyFont="1">
      <alignment/>
      <protection/>
    </xf>
    <xf numFmtId="0" fontId="51" fillId="0" borderId="0" xfId="56" applyFont="1">
      <alignment/>
      <protection/>
    </xf>
    <xf numFmtId="0" fontId="15" fillId="0" borderId="36" xfId="56" applyFont="1" applyBorder="1" applyAlignment="1">
      <alignment horizontal="center" vertical="center"/>
      <protection/>
    </xf>
    <xf numFmtId="0" fontId="15" fillId="0" borderId="97" xfId="56" applyFont="1" applyBorder="1" applyAlignment="1">
      <alignment horizontal="center" vertical="center"/>
      <protection/>
    </xf>
    <xf numFmtId="0" fontId="52" fillId="0" borderId="112" xfId="56" applyFont="1" applyBorder="1">
      <alignment/>
      <protection/>
    </xf>
    <xf numFmtId="0" fontId="52" fillId="0" borderId="117" xfId="56" applyFont="1" applyBorder="1">
      <alignment/>
      <protection/>
    </xf>
    <xf numFmtId="0" fontId="52" fillId="0" borderId="118" xfId="56" applyFont="1" applyBorder="1">
      <alignment/>
      <protection/>
    </xf>
    <xf numFmtId="0" fontId="52" fillId="0" borderId="119" xfId="56" applyFont="1" applyBorder="1" applyAlignment="1">
      <alignment horizontal="center"/>
      <protection/>
    </xf>
    <xf numFmtId="0" fontId="52" fillId="0" borderId="95" xfId="56" applyFont="1" applyBorder="1" applyAlignment="1">
      <alignment horizontal="center"/>
      <protection/>
    </xf>
    <xf numFmtId="0" fontId="52" fillId="0" borderId="120" xfId="56" applyFont="1" applyBorder="1" applyAlignment="1">
      <alignment horizontal="center"/>
      <protection/>
    </xf>
    <xf numFmtId="0" fontId="52" fillId="0" borderId="121" xfId="56" applyFont="1" applyBorder="1" applyAlignment="1">
      <alignment horizontal="center"/>
      <protection/>
    </xf>
    <xf numFmtId="0" fontId="52" fillId="0" borderId="122" xfId="56" applyFont="1" applyBorder="1" applyAlignment="1">
      <alignment wrapText="1"/>
      <protection/>
    </xf>
    <xf numFmtId="0" fontId="52" fillId="0" borderId="123" xfId="56" applyFont="1" applyBorder="1" applyAlignment="1">
      <alignment wrapText="1"/>
      <protection/>
    </xf>
    <xf numFmtId="3" fontId="15" fillId="0" borderId="26" xfId="56" applyNumberFormat="1" applyFont="1" applyBorder="1" applyAlignment="1">
      <alignment wrapText="1"/>
      <protection/>
    </xf>
    <xf numFmtId="3" fontId="15" fillId="0" borderId="29" xfId="56" applyNumberFormat="1" applyFont="1" applyBorder="1" applyAlignment="1">
      <alignment wrapText="1"/>
      <protection/>
    </xf>
    <xf numFmtId="3" fontId="15" fillId="0" borderId="39" xfId="56" applyNumberFormat="1" applyFont="1" applyBorder="1" applyAlignment="1">
      <alignment wrapText="1"/>
      <protection/>
    </xf>
    <xf numFmtId="3" fontId="15" fillId="0" borderId="57" xfId="56" applyNumberFormat="1" applyFont="1" applyBorder="1">
      <alignment/>
      <protection/>
    </xf>
    <xf numFmtId="3" fontId="15" fillId="0" borderId="63" xfId="56" applyNumberFormat="1" applyFont="1" applyBorder="1">
      <alignment/>
      <protection/>
    </xf>
    <xf numFmtId="3" fontId="15" fillId="0" borderId="15" xfId="56" applyNumberFormat="1" applyFont="1" applyBorder="1">
      <alignment/>
      <protection/>
    </xf>
    <xf numFmtId="0" fontId="30" fillId="0" borderId="124" xfId="56" applyFont="1" applyBorder="1" applyAlignment="1">
      <alignment horizontal="center"/>
      <protection/>
    </xf>
    <xf numFmtId="3" fontId="15" fillId="0" borderId="125" xfId="56" applyNumberFormat="1" applyFont="1" applyBorder="1">
      <alignment/>
      <protection/>
    </xf>
    <xf numFmtId="3" fontId="15" fillId="0" borderId="126" xfId="56" applyNumberFormat="1" applyFont="1" applyBorder="1">
      <alignment/>
      <protection/>
    </xf>
    <xf numFmtId="3" fontId="15" fillId="0" borderId="127" xfId="56" applyNumberFormat="1" applyFont="1" applyBorder="1">
      <alignment/>
      <protection/>
    </xf>
    <xf numFmtId="3" fontId="15" fillId="0" borderId="128" xfId="56" applyNumberFormat="1" applyFont="1" applyBorder="1">
      <alignment/>
      <protection/>
    </xf>
    <xf numFmtId="3" fontId="15" fillId="0" borderId="129" xfId="56" applyNumberFormat="1" applyFont="1" applyBorder="1">
      <alignment/>
      <protection/>
    </xf>
    <xf numFmtId="3" fontId="15" fillId="0" borderId="130" xfId="56" applyNumberFormat="1" applyFont="1" applyBorder="1">
      <alignment/>
      <protection/>
    </xf>
    <xf numFmtId="3" fontId="15" fillId="0" borderId="131" xfId="56" applyNumberFormat="1" applyFont="1" applyBorder="1">
      <alignment/>
      <protection/>
    </xf>
    <xf numFmtId="0" fontId="30" fillId="0" borderId="123" xfId="56" applyFont="1" applyBorder="1" applyAlignment="1">
      <alignment horizontal="center"/>
      <protection/>
    </xf>
    <xf numFmtId="3" fontId="15" fillId="0" borderId="39" xfId="56" applyNumberFormat="1" applyFont="1" applyBorder="1">
      <alignment/>
      <protection/>
    </xf>
    <xf numFmtId="3" fontId="15" fillId="0" borderId="29" xfId="56" applyNumberFormat="1" applyFont="1" applyBorder="1">
      <alignment/>
      <protection/>
    </xf>
    <xf numFmtId="3" fontId="15" fillId="0" borderId="28" xfId="56" applyNumberFormat="1" applyFont="1" applyBorder="1">
      <alignment/>
      <protection/>
    </xf>
    <xf numFmtId="0" fontId="52" fillId="0" borderId="132" xfId="56" applyFont="1" applyBorder="1" applyAlignment="1">
      <alignment wrapText="1"/>
      <protection/>
    </xf>
    <xf numFmtId="3" fontId="13" fillId="0" borderId="20" xfId="56" applyNumberFormat="1" applyFont="1" applyBorder="1">
      <alignment/>
      <protection/>
    </xf>
    <xf numFmtId="3" fontId="13" fillId="0" borderId="63" xfId="56" applyNumberFormat="1" applyFont="1" applyBorder="1">
      <alignment/>
      <protection/>
    </xf>
    <xf numFmtId="3" fontId="13" fillId="0" borderId="99" xfId="56" applyNumberFormat="1" applyFont="1" applyBorder="1">
      <alignment/>
      <protection/>
    </xf>
    <xf numFmtId="3" fontId="13" fillId="0" borderId="22" xfId="56" applyNumberFormat="1" applyFont="1" applyBorder="1">
      <alignment/>
      <protection/>
    </xf>
    <xf numFmtId="3" fontId="13" fillId="0" borderId="14" xfId="56" applyNumberFormat="1" applyFont="1" applyBorder="1">
      <alignment/>
      <protection/>
    </xf>
    <xf numFmtId="3" fontId="15" fillId="0" borderId="15" xfId="56" applyNumberFormat="1" applyFont="1" applyBorder="1">
      <alignment/>
      <protection/>
    </xf>
    <xf numFmtId="3" fontId="15" fillId="0" borderId="133" xfId="56" applyNumberFormat="1" applyFont="1" applyBorder="1">
      <alignment/>
      <protection/>
    </xf>
    <xf numFmtId="3" fontId="14" fillId="0" borderId="15" xfId="56" applyNumberFormat="1" applyFont="1" applyBorder="1">
      <alignment/>
      <protection/>
    </xf>
    <xf numFmtId="3" fontId="15" fillId="0" borderId="134" xfId="56" applyNumberFormat="1" applyFont="1" applyBorder="1">
      <alignment/>
      <protection/>
    </xf>
    <xf numFmtId="3" fontId="14" fillId="0" borderId="29" xfId="56" applyNumberFormat="1" applyFont="1" applyBorder="1">
      <alignment/>
      <protection/>
    </xf>
    <xf numFmtId="3" fontId="14" fillId="0" borderId="28" xfId="56" applyNumberFormat="1" applyFont="1" applyBorder="1">
      <alignment/>
      <protection/>
    </xf>
    <xf numFmtId="0" fontId="52" fillId="0" borderId="123" xfId="56" applyFont="1" applyBorder="1" applyAlignment="1">
      <alignment horizontal="center" wrapText="1"/>
      <protection/>
    </xf>
    <xf numFmtId="3" fontId="14" fillId="0" borderId="135" xfId="56" applyNumberFormat="1" applyFont="1" applyBorder="1">
      <alignment/>
      <protection/>
    </xf>
    <xf numFmtId="3" fontId="14" fillId="0" borderId="120" xfId="56" applyNumberFormat="1" applyFont="1" applyBorder="1">
      <alignment/>
      <protection/>
    </xf>
    <xf numFmtId="3" fontId="14" fillId="0" borderId="136" xfId="56" applyNumberFormat="1" applyFont="1" applyBorder="1">
      <alignment/>
      <protection/>
    </xf>
    <xf numFmtId="3" fontId="14" fillId="0" borderId="137" xfId="56" applyNumberFormat="1" applyFont="1" applyBorder="1">
      <alignment/>
      <protection/>
    </xf>
    <xf numFmtId="3" fontId="14" fillId="0" borderId="138" xfId="56" applyNumberFormat="1" applyFont="1" applyBorder="1">
      <alignment/>
      <protection/>
    </xf>
    <xf numFmtId="3" fontId="14" fillId="0" borderId="139" xfId="56" applyNumberFormat="1" applyFont="1" applyBorder="1">
      <alignment/>
      <protection/>
    </xf>
    <xf numFmtId="0" fontId="30" fillId="0" borderId="140" xfId="56" applyFont="1" applyBorder="1" applyAlignment="1">
      <alignment horizontal="center"/>
      <protection/>
    </xf>
    <xf numFmtId="3" fontId="15" fillId="0" borderId="115" xfId="56" applyNumberFormat="1" applyFont="1" applyBorder="1">
      <alignment/>
      <protection/>
    </xf>
    <xf numFmtId="3" fontId="15" fillId="0" borderId="141" xfId="56" applyNumberFormat="1" applyFont="1" applyBorder="1">
      <alignment/>
      <protection/>
    </xf>
    <xf numFmtId="3" fontId="15" fillId="0" borderId="142" xfId="56" applyNumberFormat="1" applyFont="1" applyBorder="1">
      <alignment/>
      <protection/>
    </xf>
    <xf numFmtId="3" fontId="15" fillId="0" borderId="80" xfId="56" applyNumberFormat="1" applyFont="1" applyBorder="1">
      <alignment/>
      <protection/>
    </xf>
    <xf numFmtId="3" fontId="15" fillId="0" borderId="82" xfId="56" applyNumberFormat="1" applyFont="1" applyBorder="1">
      <alignment/>
      <protection/>
    </xf>
    <xf numFmtId="3" fontId="15" fillId="0" borderId="141" xfId="56" applyNumberFormat="1" applyFont="1" applyBorder="1">
      <alignment/>
      <protection/>
    </xf>
    <xf numFmtId="3" fontId="15" fillId="0" borderId="81" xfId="56" applyNumberFormat="1" applyFont="1" applyBorder="1">
      <alignment/>
      <protection/>
    </xf>
    <xf numFmtId="3" fontId="15" fillId="0" borderId="143" xfId="56" applyNumberFormat="1" applyFont="1" applyBorder="1">
      <alignment/>
      <protection/>
    </xf>
    <xf numFmtId="3" fontId="15" fillId="0" borderId="11" xfId="56" applyNumberFormat="1" applyFont="1" applyBorder="1">
      <alignment/>
      <protection/>
    </xf>
    <xf numFmtId="3" fontId="15" fillId="0" borderId="67" xfId="56" applyNumberFormat="1" applyFont="1" applyBorder="1">
      <alignment/>
      <protection/>
    </xf>
    <xf numFmtId="3" fontId="15" fillId="0" borderId="0" xfId="56" applyNumberFormat="1" applyFont="1" applyBorder="1">
      <alignment/>
      <protection/>
    </xf>
    <xf numFmtId="3" fontId="15" fillId="0" borderId="19" xfId="56" applyNumberFormat="1" applyFont="1" applyBorder="1">
      <alignment/>
      <protection/>
    </xf>
    <xf numFmtId="3" fontId="15" fillId="0" borderId="29" xfId="56" applyNumberFormat="1" applyFont="1" applyBorder="1">
      <alignment/>
      <protection/>
    </xf>
    <xf numFmtId="3" fontId="15" fillId="0" borderId="28" xfId="56" applyNumberFormat="1" applyFont="1" applyBorder="1">
      <alignment/>
      <protection/>
    </xf>
    <xf numFmtId="3" fontId="15" fillId="0" borderId="144" xfId="56" applyNumberFormat="1" applyFont="1" applyBorder="1">
      <alignment/>
      <protection/>
    </xf>
    <xf numFmtId="3" fontId="15" fillId="0" borderId="84" xfId="56" applyNumberFormat="1" applyFont="1" applyBorder="1">
      <alignment/>
      <protection/>
    </xf>
    <xf numFmtId="3" fontId="15" fillId="0" borderId="63" xfId="56" applyNumberFormat="1" applyFont="1" applyBorder="1">
      <alignment/>
      <protection/>
    </xf>
    <xf numFmtId="3" fontId="15" fillId="0" borderId="99" xfId="56" applyNumberFormat="1" applyFont="1" applyBorder="1">
      <alignment/>
      <protection/>
    </xf>
    <xf numFmtId="3" fontId="15" fillId="0" borderId="61" xfId="56" applyNumberFormat="1" applyFont="1" applyBorder="1">
      <alignment/>
      <protection/>
    </xf>
    <xf numFmtId="3" fontId="15" fillId="0" borderId="14" xfId="56" applyNumberFormat="1" applyFont="1" applyBorder="1">
      <alignment/>
      <protection/>
    </xf>
    <xf numFmtId="3" fontId="15" fillId="0" borderId="102" xfId="56" applyNumberFormat="1" applyFont="1" applyBorder="1">
      <alignment/>
      <protection/>
    </xf>
    <xf numFmtId="3" fontId="15" fillId="0" borderId="53" xfId="56" applyNumberFormat="1" applyFont="1" applyBorder="1">
      <alignment/>
      <protection/>
    </xf>
    <xf numFmtId="3" fontId="15" fillId="0" borderId="69" xfId="56" applyNumberFormat="1" applyFont="1" applyBorder="1">
      <alignment/>
      <protection/>
    </xf>
    <xf numFmtId="3" fontId="15" fillId="0" borderId="65" xfId="56" applyNumberFormat="1" applyFont="1" applyBorder="1">
      <alignment/>
      <protection/>
    </xf>
    <xf numFmtId="3" fontId="15" fillId="0" borderId="100" xfId="56" applyNumberFormat="1" applyFont="1" applyBorder="1">
      <alignment/>
      <protection/>
    </xf>
    <xf numFmtId="3" fontId="15" fillId="0" borderId="34" xfId="56" applyNumberFormat="1" applyFont="1" applyBorder="1">
      <alignment/>
      <protection/>
    </xf>
    <xf numFmtId="3" fontId="15" fillId="0" borderId="32" xfId="56" applyNumberFormat="1" applyFont="1" applyBorder="1">
      <alignment/>
      <protection/>
    </xf>
    <xf numFmtId="3" fontId="15" fillId="0" borderId="35" xfId="56" applyNumberFormat="1" applyFont="1" applyBorder="1">
      <alignment/>
      <protection/>
    </xf>
    <xf numFmtId="3" fontId="15" fillId="0" borderId="145" xfId="56" applyNumberFormat="1" applyFont="1" applyBorder="1">
      <alignment/>
      <protection/>
    </xf>
    <xf numFmtId="0" fontId="11" fillId="0" borderId="0" xfId="56" applyFont="1">
      <alignment/>
      <protection/>
    </xf>
    <xf numFmtId="0" fontId="7" fillId="0" borderId="146" xfId="56" applyFont="1" applyBorder="1" applyAlignment="1">
      <alignment wrapText="1"/>
      <protection/>
    </xf>
    <xf numFmtId="0" fontId="7" fillId="0" borderId="147" xfId="56" applyFont="1" applyBorder="1" applyAlignment="1">
      <alignment wrapText="1"/>
      <protection/>
    </xf>
    <xf numFmtId="0" fontId="7" fillId="0" borderId="148" xfId="56" applyFont="1" applyBorder="1" applyAlignment="1">
      <alignment wrapText="1"/>
      <protection/>
    </xf>
    <xf numFmtId="0" fontId="7" fillId="0" borderId="149" xfId="56" applyFont="1" applyBorder="1">
      <alignment/>
      <protection/>
    </xf>
    <xf numFmtId="0" fontId="7" fillId="0" borderId="52" xfId="56" applyFont="1" applyBorder="1">
      <alignment/>
      <protection/>
    </xf>
    <xf numFmtId="3" fontId="7" fillId="0" borderId="144" xfId="56" applyNumberFormat="1" applyFont="1" applyBorder="1">
      <alignment/>
      <protection/>
    </xf>
    <xf numFmtId="0" fontId="3" fillId="0" borderId="0" xfId="56" applyFont="1">
      <alignment/>
      <protection/>
    </xf>
    <xf numFmtId="0" fontId="15" fillId="0" borderId="97" xfId="56" applyFont="1" applyBorder="1">
      <alignment/>
      <protection/>
    </xf>
    <xf numFmtId="3" fontId="15" fillId="0" borderId="83" xfId="56" applyNumberFormat="1" applyFont="1" applyBorder="1">
      <alignment/>
      <protection/>
    </xf>
    <xf numFmtId="9" fontId="15" fillId="0" borderId="76" xfId="56" applyNumberFormat="1" applyFont="1" applyBorder="1">
      <alignment/>
      <protection/>
    </xf>
    <xf numFmtId="0" fontId="25" fillId="0" borderId="97" xfId="56" applyFont="1" applyBorder="1">
      <alignment/>
      <protection/>
    </xf>
    <xf numFmtId="3" fontId="25" fillId="0" borderId="83" xfId="56" applyNumberFormat="1" applyFont="1" applyBorder="1">
      <alignment/>
      <protection/>
    </xf>
    <xf numFmtId="9" fontId="25" fillId="0" borderId="76" xfId="56" applyNumberFormat="1" applyFont="1" applyBorder="1">
      <alignment/>
      <protection/>
    </xf>
    <xf numFmtId="0" fontId="15" fillId="0" borderId="99" xfId="56" applyFont="1" applyBorder="1">
      <alignment/>
      <protection/>
    </xf>
    <xf numFmtId="3" fontId="15" fillId="0" borderId="21" xfId="56" applyNumberFormat="1" applyFont="1" applyBorder="1">
      <alignment/>
      <protection/>
    </xf>
    <xf numFmtId="0" fontId="25" fillId="0" borderId="99" xfId="56" applyFont="1" applyBorder="1">
      <alignment/>
      <protection/>
    </xf>
    <xf numFmtId="3" fontId="25" fillId="0" borderId="21" xfId="56" applyNumberFormat="1" applyFont="1" applyBorder="1">
      <alignment/>
      <protection/>
    </xf>
    <xf numFmtId="0" fontId="13" fillId="0" borderId="99" xfId="56" applyFont="1" applyBorder="1">
      <alignment/>
      <protection/>
    </xf>
    <xf numFmtId="3" fontId="13" fillId="0" borderId="21" xfId="56" applyNumberFormat="1" applyFont="1" applyBorder="1">
      <alignment/>
      <protection/>
    </xf>
    <xf numFmtId="0" fontId="25" fillId="0" borderId="99" xfId="56" applyFont="1" applyBorder="1" applyAlignment="1">
      <alignment wrapText="1"/>
      <protection/>
    </xf>
    <xf numFmtId="3" fontId="25" fillId="0" borderId="21" xfId="56" applyNumberFormat="1" applyFont="1" applyBorder="1" applyAlignment="1">
      <alignment wrapText="1"/>
      <protection/>
    </xf>
    <xf numFmtId="9" fontId="25" fillId="0" borderId="76" xfId="56" applyNumberFormat="1" applyFont="1" applyBorder="1" applyAlignment="1">
      <alignment wrapText="1"/>
      <protection/>
    </xf>
    <xf numFmtId="9" fontId="25" fillId="0" borderId="99" xfId="56" applyNumberFormat="1" applyFont="1" applyBorder="1" applyAlignment="1">
      <alignment wrapText="1"/>
      <protection/>
    </xf>
    <xf numFmtId="9" fontId="25" fillId="0" borderId="99" xfId="56" applyNumberFormat="1" applyFont="1" applyBorder="1">
      <alignment/>
      <protection/>
    </xf>
    <xf numFmtId="9" fontId="13" fillId="0" borderId="76" xfId="56" applyNumberFormat="1" applyFont="1" applyBorder="1">
      <alignment/>
      <protection/>
    </xf>
    <xf numFmtId="9" fontId="25" fillId="0" borderId="39" xfId="56" applyNumberFormat="1" applyFont="1" applyBorder="1">
      <alignment/>
      <protection/>
    </xf>
    <xf numFmtId="9" fontId="14" fillId="0" borderId="99" xfId="56" applyNumberFormat="1" applyFont="1" applyBorder="1">
      <alignment/>
      <protection/>
    </xf>
    <xf numFmtId="9" fontId="15" fillId="0" borderId="99" xfId="56" applyNumberFormat="1" applyFont="1" applyBorder="1">
      <alignment/>
      <protection/>
    </xf>
    <xf numFmtId="0" fontId="15" fillId="0" borderId="43" xfId="56" applyFont="1" applyBorder="1">
      <alignment/>
      <protection/>
    </xf>
    <xf numFmtId="3" fontId="15" fillId="0" borderId="24" xfId="56" applyNumberFormat="1" applyFont="1" applyBorder="1">
      <alignment/>
      <protection/>
    </xf>
    <xf numFmtId="9" fontId="15" fillId="0" borderId="97" xfId="56" applyNumberFormat="1" applyFont="1" applyBorder="1">
      <alignment/>
      <protection/>
    </xf>
    <xf numFmtId="0" fontId="13" fillId="0" borderId="43" xfId="56" applyFont="1" applyBorder="1">
      <alignment/>
      <protection/>
    </xf>
    <xf numFmtId="3" fontId="13" fillId="0" borderId="24" xfId="56" applyNumberFormat="1" applyFont="1" applyBorder="1">
      <alignment/>
      <protection/>
    </xf>
    <xf numFmtId="3" fontId="13" fillId="0" borderId="43" xfId="56" applyNumberFormat="1" applyFont="1" applyBorder="1">
      <alignment/>
      <protection/>
    </xf>
    <xf numFmtId="9" fontId="14" fillId="0" borderId="39" xfId="56" applyNumberFormat="1" applyFont="1" applyBorder="1">
      <alignment/>
      <protection/>
    </xf>
    <xf numFmtId="9" fontId="15" fillId="0" borderId="75" xfId="56" applyNumberFormat="1" applyFont="1" applyBorder="1">
      <alignment/>
      <protection/>
    </xf>
    <xf numFmtId="9" fontId="14" fillId="0" borderId="97" xfId="56" applyNumberFormat="1" applyFont="1" applyBorder="1">
      <alignment/>
      <protection/>
    </xf>
    <xf numFmtId="0" fontId="11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9" fontId="11" fillId="0" borderId="0" xfId="56" applyNumberFormat="1" applyFont="1" applyBorder="1">
      <alignment/>
      <protection/>
    </xf>
    <xf numFmtId="9" fontId="30" fillId="0" borderId="0" xfId="56" applyNumberFormat="1" applyFont="1" applyBorder="1">
      <alignment/>
      <protection/>
    </xf>
    <xf numFmtId="9" fontId="15" fillId="0" borderId="39" xfId="56" applyNumberFormat="1" applyFont="1" applyBorder="1" applyAlignment="1">
      <alignment wrapText="1"/>
      <protection/>
    </xf>
    <xf numFmtId="0" fontId="14" fillId="0" borderId="0" xfId="56" applyFont="1">
      <alignment/>
      <protection/>
    </xf>
    <xf numFmtId="0" fontId="14" fillId="0" borderId="59" xfId="56" applyFont="1" applyBorder="1">
      <alignment/>
      <protection/>
    </xf>
    <xf numFmtId="3" fontId="14" fillId="0" borderId="11" xfId="56" applyNumberFormat="1" applyFont="1" applyBorder="1">
      <alignment/>
      <protection/>
    </xf>
    <xf numFmtId="0" fontId="13" fillId="0" borderId="10" xfId="56" applyFont="1" applyBorder="1">
      <alignment/>
      <protection/>
    </xf>
    <xf numFmtId="3" fontId="13" fillId="0" borderId="15" xfId="56" applyNumberFormat="1" applyFont="1" applyBorder="1">
      <alignment/>
      <protection/>
    </xf>
    <xf numFmtId="0" fontId="14" fillId="0" borderId="10" xfId="56" applyFont="1" applyBorder="1">
      <alignment/>
      <protection/>
    </xf>
    <xf numFmtId="0" fontId="15" fillId="0" borderId="16" xfId="56" applyFont="1" applyBorder="1">
      <alignment/>
      <protection/>
    </xf>
    <xf numFmtId="3" fontId="15" fillId="0" borderId="18" xfId="56" applyNumberFormat="1" applyFont="1" applyBorder="1">
      <alignment/>
      <protection/>
    </xf>
    <xf numFmtId="0" fontId="15" fillId="0" borderId="10" xfId="56" applyFont="1" applyBorder="1">
      <alignment/>
      <protection/>
    </xf>
    <xf numFmtId="0" fontId="15" fillId="0" borderId="59" xfId="56" applyFont="1" applyBorder="1">
      <alignment/>
      <protection/>
    </xf>
    <xf numFmtId="0" fontId="25" fillId="0" borderId="60" xfId="56" applyFont="1" applyBorder="1">
      <alignment/>
      <protection/>
    </xf>
    <xf numFmtId="3" fontId="25" fillId="0" borderId="28" xfId="56" applyNumberFormat="1" applyFont="1" applyBorder="1">
      <alignment/>
      <protection/>
    </xf>
    <xf numFmtId="0" fontId="25" fillId="0" borderId="10" xfId="56" applyFont="1" applyBorder="1">
      <alignment/>
      <protection/>
    </xf>
    <xf numFmtId="3" fontId="25" fillId="0" borderId="15" xfId="56" applyNumberFormat="1" applyFont="1" applyBorder="1">
      <alignment/>
      <protection/>
    </xf>
    <xf numFmtId="0" fontId="25" fillId="0" borderId="16" xfId="56" applyFont="1" applyBorder="1">
      <alignment/>
      <protection/>
    </xf>
    <xf numFmtId="3" fontId="25" fillId="0" borderId="18" xfId="56" applyNumberFormat="1" applyFont="1" applyBorder="1">
      <alignment/>
      <protection/>
    </xf>
    <xf numFmtId="0" fontId="15" fillId="0" borderId="48" xfId="56" applyFont="1" applyBorder="1" applyAlignment="1">
      <alignment wrapText="1"/>
      <protection/>
    </xf>
    <xf numFmtId="3" fontId="15" fillId="0" borderId="150" xfId="56" applyNumberFormat="1" applyFont="1" applyBorder="1">
      <alignment/>
      <protection/>
    </xf>
    <xf numFmtId="0" fontId="15" fillId="0" borderId="48" xfId="56" applyFont="1" applyBorder="1">
      <alignment/>
      <protection/>
    </xf>
    <xf numFmtId="0" fontId="17" fillId="0" borderId="19" xfId="59" applyFont="1" applyBorder="1" applyAlignment="1">
      <alignment horizontal="left"/>
      <protection/>
    </xf>
    <xf numFmtId="0" fontId="17" fillId="0" borderId="19" xfId="59" applyFont="1" applyBorder="1" applyAlignment="1">
      <alignment horizontal="left"/>
      <protection/>
    </xf>
    <xf numFmtId="0" fontId="0" fillId="0" borderId="75" xfId="59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59" applyFont="1" applyBorder="1" applyAlignment="1">
      <alignment horizontal="left"/>
      <protection/>
    </xf>
    <xf numFmtId="49" fontId="10" fillId="0" borderId="25" xfId="60" applyNumberFormat="1" applyFont="1" applyBorder="1" applyAlignment="1">
      <alignment horizontal="center"/>
      <protection/>
    </xf>
    <xf numFmtId="0" fontId="10" fillId="0" borderId="151" xfId="60" applyFont="1" applyBorder="1" applyAlignment="1">
      <alignment horizontal="left"/>
      <protection/>
    </xf>
    <xf numFmtId="0" fontId="11" fillId="0" borderId="0" xfId="60" applyFont="1" applyBorder="1" applyAlignment="1">
      <alignment horizontal="left"/>
      <protection/>
    </xf>
    <xf numFmtId="0" fontId="11" fillId="0" borderId="57" xfId="60" applyFont="1" applyBorder="1" applyAlignment="1">
      <alignment horizontal="left"/>
      <protection/>
    </xf>
    <xf numFmtId="3" fontId="10" fillId="0" borderId="19" xfId="60" applyNumberFormat="1" applyFont="1" applyBorder="1" applyAlignment="1">
      <alignment horizontal="right"/>
      <protection/>
    </xf>
    <xf numFmtId="9" fontId="10" fillId="0" borderId="28" xfId="60" applyNumberFormat="1" applyFont="1" applyBorder="1" applyAlignment="1">
      <alignment horizontal="right"/>
      <protection/>
    </xf>
    <xf numFmtId="3" fontId="13" fillId="0" borderId="43" xfId="64" applyNumberFormat="1" applyFont="1" applyBorder="1">
      <alignment/>
      <protection/>
    </xf>
    <xf numFmtId="9" fontId="25" fillId="0" borderId="106" xfId="64" applyNumberFormat="1" applyFont="1" applyBorder="1" applyAlignment="1">
      <alignment wrapText="1"/>
      <protection/>
    </xf>
    <xf numFmtId="3" fontId="15" fillId="0" borderId="39" xfId="64" applyNumberFormat="1" applyFont="1" applyBorder="1">
      <alignment/>
      <protection/>
    </xf>
    <xf numFmtId="9" fontId="15" fillId="0" borderId="40" xfId="64" applyNumberFormat="1" applyFont="1" applyBorder="1">
      <alignment/>
      <protection/>
    </xf>
    <xf numFmtId="3" fontId="14" fillId="0" borderId="39" xfId="64" applyNumberFormat="1" applyFont="1" applyBorder="1">
      <alignment/>
      <protection/>
    </xf>
    <xf numFmtId="3" fontId="25" fillId="0" borderId="39" xfId="64" applyNumberFormat="1" applyFont="1" applyBorder="1">
      <alignment/>
      <protection/>
    </xf>
    <xf numFmtId="3" fontId="13" fillId="0" borderId="39" xfId="64" applyNumberFormat="1" applyFont="1" applyBorder="1">
      <alignment/>
      <protection/>
    </xf>
    <xf numFmtId="9" fontId="47" fillId="0" borderId="40" xfId="64" applyNumberFormat="1" applyFont="1" applyBorder="1">
      <alignment/>
      <protection/>
    </xf>
    <xf numFmtId="3" fontId="13" fillId="0" borderId="39" xfId="0" applyNumberFormat="1" applyFont="1" applyBorder="1" applyAlignment="1">
      <alignment/>
    </xf>
    <xf numFmtId="9" fontId="32" fillId="0" borderId="40" xfId="64" applyNumberFormat="1" applyFont="1" applyBorder="1">
      <alignment/>
      <protection/>
    </xf>
    <xf numFmtId="3" fontId="13" fillId="0" borderId="39" xfId="56" applyNumberFormat="1" applyFont="1" applyBorder="1" applyAlignment="1">
      <alignment/>
      <protection/>
    </xf>
    <xf numFmtId="0" fontId="45" fillId="0" borderId="39" xfId="56" applyFont="1" applyBorder="1" applyAlignment="1">
      <alignment/>
      <protection/>
    </xf>
    <xf numFmtId="3" fontId="45" fillId="0" borderId="39" xfId="64" applyNumberFormat="1" applyFont="1" applyBorder="1">
      <alignment/>
      <protection/>
    </xf>
    <xf numFmtId="0" fontId="25" fillId="0" borderId="43" xfId="64" applyFont="1" applyBorder="1">
      <alignment/>
      <protection/>
    </xf>
    <xf numFmtId="3" fontId="25" fillId="0" borderId="97" xfId="64" applyNumberFormat="1" applyFont="1" applyBorder="1">
      <alignment/>
      <protection/>
    </xf>
    <xf numFmtId="3" fontId="15" fillId="0" borderId="43" xfId="64" applyNumberFormat="1" applyFont="1" applyBorder="1">
      <alignment/>
      <protection/>
    </xf>
    <xf numFmtId="3" fontId="13" fillId="0" borderId="100" xfId="64" applyNumberFormat="1" applyFont="1" applyBorder="1">
      <alignment/>
      <protection/>
    </xf>
    <xf numFmtId="0" fontId="17" fillId="0" borderId="45" xfId="59" applyFont="1" applyBorder="1" applyAlignment="1">
      <alignment horizontal="left"/>
      <protection/>
    </xf>
    <xf numFmtId="0" fontId="17" fillId="0" borderId="76" xfId="59" applyFont="1" applyBorder="1" applyAlignment="1">
      <alignment horizontal="left"/>
      <protection/>
    </xf>
    <xf numFmtId="0" fontId="14" fillId="0" borderId="60" xfId="62" applyFont="1" applyBorder="1" applyAlignment="1" quotePrefix="1">
      <alignment horizontal="left" vertical="center"/>
      <protection/>
    </xf>
    <xf numFmtId="0" fontId="14" fillId="0" borderId="60" xfId="62" applyFont="1" applyBorder="1" applyAlignment="1" quotePrefix="1">
      <alignment horizontal="left"/>
      <protection/>
    </xf>
    <xf numFmtId="0" fontId="14" fillId="0" borderId="60" xfId="62" applyFont="1" applyBorder="1" applyAlignment="1" quotePrefix="1">
      <alignment horizontal="center"/>
      <protection/>
    </xf>
    <xf numFmtId="0" fontId="14" fillId="0" borderId="59" xfId="62" applyFont="1" applyBorder="1" applyAlignment="1" quotePrefix="1">
      <alignment horizontal="center"/>
      <protection/>
    </xf>
    <xf numFmtId="0" fontId="25" fillId="0" borderId="25" xfId="63" applyFont="1" applyBorder="1" applyAlignment="1">
      <alignment/>
      <protection/>
    </xf>
    <xf numFmtId="0" fontId="25" fillId="0" borderId="46" xfId="63" applyFont="1" applyBorder="1" applyAlignment="1">
      <alignment/>
      <protection/>
    </xf>
    <xf numFmtId="0" fontId="26" fillId="0" borderId="47" xfId="63" applyFont="1" applyBorder="1" applyAlignment="1">
      <alignment/>
      <protection/>
    </xf>
    <xf numFmtId="3" fontId="25" fillId="0" borderId="17" xfId="63" applyNumberFormat="1" applyFont="1" applyBorder="1">
      <alignment/>
      <protection/>
    </xf>
    <xf numFmtId="3" fontId="15" fillId="0" borderId="17" xfId="63" applyNumberFormat="1" applyFont="1" applyBorder="1">
      <alignment/>
      <protection/>
    </xf>
    <xf numFmtId="9" fontId="15" fillId="0" borderId="18" xfId="63" applyNumberFormat="1" applyFont="1" applyBorder="1">
      <alignment/>
      <protection/>
    </xf>
    <xf numFmtId="0" fontId="15" fillId="0" borderId="46" xfId="63" applyFont="1" applyBorder="1" applyAlignment="1" quotePrefix="1">
      <alignment horizontal="center"/>
      <protection/>
    </xf>
    <xf numFmtId="0" fontId="15" fillId="0" borderId="47" xfId="63" applyFont="1" applyBorder="1">
      <alignment/>
      <protection/>
    </xf>
    <xf numFmtId="9" fontId="92" fillId="0" borderId="28" xfId="63" applyNumberFormat="1" applyFont="1" applyBorder="1">
      <alignment/>
      <protection/>
    </xf>
    <xf numFmtId="0" fontId="14" fillId="0" borderId="0" xfId="63" applyFont="1" applyBorder="1" applyAlignment="1">
      <alignment/>
      <protection/>
    </xf>
    <xf numFmtId="0" fontId="15" fillId="0" borderId="25" xfId="63" applyFont="1" applyBorder="1" applyAlignment="1" quotePrefix="1">
      <alignment horizontal="center"/>
      <protection/>
    </xf>
    <xf numFmtId="3" fontId="15" fillId="0" borderId="19" xfId="63" applyNumberFormat="1" applyFont="1" applyBorder="1">
      <alignment/>
      <protection/>
    </xf>
    <xf numFmtId="9" fontId="15" fillId="0" borderId="28" xfId="63" applyNumberFormat="1" applyFont="1" applyBorder="1">
      <alignment/>
      <protection/>
    </xf>
    <xf numFmtId="0" fontId="15" fillId="0" borderId="25" xfId="63" applyFont="1" applyBorder="1" applyAlignment="1" quotePrefix="1">
      <alignment/>
      <protection/>
    </xf>
    <xf numFmtId="0" fontId="15" fillId="0" borderId="0" xfId="63" applyFont="1" applyBorder="1" applyAlignment="1">
      <alignment/>
      <protection/>
    </xf>
    <xf numFmtId="9" fontId="93" fillId="0" borderId="28" xfId="63" applyNumberFormat="1" applyFont="1" applyBorder="1">
      <alignment/>
      <protection/>
    </xf>
    <xf numFmtId="9" fontId="25" fillId="0" borderId="18" xfId="63" applyNumberFormat="1" applyFont="1" applyBorder="1">
      <alignment/>
      <protection/>
    </xf>
    <xf numFmtId="0" fontId="25" fillId="0" borderId="62" xfId="63" applyFont="1" applyBorder="1">
      <alignment/>
      <protection/>
    </xf>
    <xf numFmtId="0" fontId="14" fillId="0" borderId="46" xfId="63" applyFont="1" applyBorder="1" applyAlignment="1" quotePrefix="1">
      <alignment horizontal="right"/>
      <protection/>
    </xf>
    <xf numFmtId="0" fontId="14" fillId="0" borderId="25" xfId="63" applyFont="1" applyBorder="1" applyAlignment="1" quotePrefix="1">
      <alignment horizontal="right"/>
      <protection/>
    </xf>
    <xf numFmtId="3" fontId="48" fillId="0" borderId="100" xfId="64" applyNumberFormat="1" applyFont="1" applyBorder="1">
      <alignment/>
      <protection/>
    </xf>
    <xf numFmtId="9" fontId="48" fillId="0" borderId="107" xfId="64" applyNumberFormat="1" applyFont="1" applyBorder="1">
      <alignment/>
      <protection/>
    </xf>
    <xf numFmtId="0" fontId="15" fillId="0" borderId="0" xfId="56" applyFont="1" applyAlignment="1">
      <alignment horizontal="center" wrapText="1"/>
      <protection/>
    </xf>
    <xf numFmtId="0" fontId="7" fillId="0" borderId="0" xfId="56" applyFont="1" applyAlignment="1">
      <alignment horizontal="center" wrapText="1"/>
      <protection/>
    </xf>
    <xf numFmtId="0" fontId="7" fillId="0" borderId="0" xfId="56" applyFont="1" applyAlignment="1">
      <alignment wrapText="1"/>
      <protection/>
    </xf>
    <xf numFmtId="3" fontId="7" fillId="0" borderId="134" xfId="56" applyNumberFormat="1" applyFont="1" applyBorder="1">
      <alignment/>
      <protection/>
    </xf>
    <xf numFmtId="0" fontId="7" fillId="0" borderId="147" xfId="56" applyFont="1" applyBorder="1">
      <alignment/>
      <protection/>
    </xf>
    <xf numFmtId="0" fontId="7" fillId="0" borderId="152" xfId="56" applyFont="1" applyBorder="1">
      <alignment/>
      <protection/>
    </xf>
    <xf numFmtId="3" fontId="7" fillId="0" borderId="153" xfId="56" applyNumberFormat="1" applyFont="1" applyBorder="1">
      <alignment/>
      <protection/>
    </xf>
    <xf numFmtId="3" fontId="7" fillId="0" borderId="26" xfId="56" applyNumberFormat="1" applyFont="1" applyBorder="1" applyAlignment="1">
      <alignment wrapText="1"/>
      <protection/>
    </xf>
    <xf numFmtId="3" fontId="7" fillId="0" borderId="29" xfId="56" applyNumberFormat="1" applyFont="1" applyBorder="1" applyAlignment="1">
      <alignment wrapText="1"/>
      <protection/>
    </xf>
    <xf numFmtId="3" fontId="7" fillId="0" borderId="39" xfId="56" applyNumberFormat="1" applyFont="1" applyBorder="1" applyAlignment="1">
      <alignment wrapText="1"/>
      <protection/>
    </xf>
    <xf numFmtId="3" fontId="7" fillId="0" borderId="57" xfId="56" applyNumberFormat="1" applyFont="1" applyBorder="1">
      <alignment/>
      <protection/>
    </xf>
    <xf numFmtId="3" fontId="7" fillId="0" borderId="19" xfId="56" applyNumberFormat="1" applyFont="1" applyBorder="1">
      <alignment/>
      <protection/>
    </xf>
    <xf numFmtId="3" fontId="7" fillId="0" borderId="29" xfId="56" applyNumberFormat="1" applyFont="1" applyBorder="1">
      <alignment/>
      <protection/>
    </xf>
    <xf numFmtId="3" fontId="7" fillId="0" borderId="28" xfId="56" applyNumberFormat="1" applyFont="1" applyBorder="1">
      <alignment/>
      <protection/>
    </xf>
    <xf numFmtId="3" fontId="7" fillId="0" borderId="20" xfId="56" applyNumberFormat="1" applyFont="1" applyBorder="1" applyAlignment="1">
      <alignment wrapText="1"/>
      <protection/>
    </xf>
    <xf numFmtId="3" fontId="7" fillId="0" borderId="63" xfId="56" applyNumberFormat="1" applyFont="1" applyBorder="1" applyAlignment="1">
      <alignment wrapText="1"/>
      <protection/>
    </xf>
    <xf numFmtId="3" fontId="7" fillId="0" borderId="99" xfId="56" applyNumberFormat="1" applyFont="1" applyBorder="1" applyAlignment="1">
      <alignment wrapText="1"/>
      <protection/>
    </xf>
    <xf numFmtId="3" fontId="7" fillId="0" borderId="22" xfId="56" applyNumberFormat="1" applyFont="1" applyBorder="1">
      <alignment/>
      <protection/>
    </xf>
    <xf numFmtId="3" fontId="7" fillId="0" borderId="14" xfId="56" applyNumberFormat="1" applyFont="1" applyBorder="1">
      <alignment/>
      <protection/>
    </xf>
    <xf numFmtId="3" fontId="7" fillId="0" borderId="63" xfId="56" applyNumberFormat="1" applyFont="1" applyBorder="1">
      <alignment/>
      <protection/>
    </xf>
    <xf numFmtId="3" fontId="7" fillId="0" borderId="15" xfId="56" applyNumberFormat="1" applyFont="1" applyBorder="1">
      <alignment/>
      <protection/>
    </xf>
    <xf numFmtId="0" fontId="7" fillId="0" borderId="109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7" fillId="0" borderId="0" xfId="56" applyFont="1">
      <alignment/>
      <protection/>
    </xf>
    <xf numFmtId="0" fontId="52" fillId="0" borderId="123" xfId="56" applyFont="1" applyBorder="1" applyAlignment="1">
      <alignment horizontal="left"/>
      <protection/>
    </xf>
    <xf numFmtId="0" fontId="52" fillId="0" borderId="132" xfId="56" applyFont="1" applyBorder="1" applyAlignment="1">
      <alignment horizontal="left"/>
      <protection/>
    </xf>
    <xf numFmtId="0" fontId="15" fillId="0" borderId="154" xfId="56" applyFont="1" applyBorder="1" applyAlignment="1">
      <alignment horizontal="center"/>
      <protection/>
    </xf>
    <xf numFmtId="0" fontId="15" fillId="0" borderId="74" xfId="56" applyFont="1" applyBorder="1" applyAlignment="1">
      <alignment horizontal="center"/>
      <protection/>
    </xf>
    <xf numFmtId="0" fontId="15" fillId="0" borderId="112" xfId="56" applyFont="1" applyBorder="1" applyAlignment="1">
      <alignment horizontal="center"/>
      <protection/>
    </xf>
    <xf numFmtId="0" fontId="15" fillId="0" borderId="113" xfId="56" applyFont="1" applyBorder="1" applyAlignment="1">
      <alignment horizontal="center"/>
      <protection/>
    </xf>
    <xf numFmtId="0" fontId="15" fillId="0" borderId="155" xfId="56" applyFont="1" applyBorder="1" applyAlignment="1">
      <alignment horizontal="center"/>
      <protection/>
    </xf>
    <xf numFmtId="0" fontId="15" fillId="0" borderId="119" xfId="56" applyFont="1" applyBorder="1" applyAlignment="1">
      <alignment horizontal="center"/>
      <protection/>
    </xf>
    <xf numFmtId="0" fontId="14" fillId="0" borderId="97" xfId="56" applyFont="1" applyBorder="1">
      <alignment/>
      <protection/>
    </xf>
    <xf numFmtId="9" fontId="14" fillId="0" borderId="101" xfId="56" applyNumberFormat="1" applyFont="1" applyBorder="1">
      <alignment/>
      <protection/>
    </xf>
    <xf numFmtId="0" fontId="14" fillId="0" borderId="99" xfId="56" applyFont="1" applyBorder="1">
      <alignment/>
      <protection/>
    </xf>
    <xf numFmtId="9" fontId="13" fillId="0" borderId="39" xfId="56" applyNumberFormat="1" applyFont="1" applyBorder="1">
      <alignment/>
      <protection/>
    </xf>
    <xf numFmtId="3" fontId="14" fillId="0" borderId="21" xfId="56" applyNumberFormat="1" applyFont="1" applyBorder="1" applyAlignment="1">
      <alignment wrapText="1"/>
      <protection/>
    </xf>
    <xf numFmtId="9" fontId="13" fillId="0" borderId="99" xfId="56" applyNumberFormat="1" applyFont="1" applyBorder="1">
      <alignment/>
      <protection/>
    </xf>
    <xf numFmtId="9" fontId="13" fillId="0" borderId="97" xfId="56" applyNumberFormat="1" applyFont="1" applyBorder="1">
      <alignment/>
      <protection/>
    </xf>
    <xf numFmtId="0" fontId="15" fillId="0" borderId="142" xfId="56" applyFont="1" applyBorder="1">
      <alignment/>
      <protection/>
    </xf>
    <xf numFmtId="3" fontId="15" fillId="0" borderId="116" xfId="56" applyNumberFormat="1" applyFont="1" applyBorder="1">
      <alignment/>
      <protection/>
    </xf>
    <xf numFmtId="9" fontId="15" fillId="0" borderId="142" xfId="56" applyNumberFormat="1" applyFont="1" applyBorder="1">
      <alignment/>
      <protection/>
    </xf>
    <xf numFmtId="0" fontId="7" fillId="0" borderId="0" xfId="61" applyFont="1" applyBorder="1" applyAlignment="1">
      <alignment horizontal="left"/>
      <protection/>
    </xf>
    <xf numFmtId="0" fontId="7" fillId="0" borderId="87" xfId="61" applyFont="1" applyBorder="1" applyAlignment="1">
      <alignment horizontal="left"/>
      <protection/>
    </xf>
    <xf numFmtId="0" fontId="7" fillId="0" borderId="61" xfId="61" applyFont="1" applyBorder="1" applyAlignment="1" quotePrefix="1">
      <alignment horizontal="left"/>
      <protection/>
    </xf>
    <xf numFmtId="0" fontId="17" fillId="0" borderId="61" xfId="59" applyFont="1" applyBorder="1" applyAlignment="1">
      <alignment horizontal="left"/>
      <protection/>
    </xf>
    <xf numFmtId="0" fontId="7" fillId="0" borderId="63" xfId="61" applyFont="1" applyBorder="1" applyAlignment="1" quotePrefix="1">
      <alignment horizontal="left"/>
      <protection/>
    </xf>
    <xf numFmtId="0" fontId="7" fillId="0" borderId="29" xfId="61" applyFont="1" applyBorder="1" applyAlignment="1" quotePrefix="1">
      <alignment horizontal="left"/>
      <protection/>
    </xf>
    <xf numFmtId="0" fontId="7" fillId="0" borderId="62" xfId="61" applyFont="1" applyBorder="1" applyAlignment="1">
      <alignment horizontal="center"/>
      <protection/>
    </xf>
    <xf numFmtId="0" fontId="35" fillId="0" borderId="14" xfId="61" applyFont="1" applyBorder="1" applyAlignment="1">
      <alignment horizontal="center"/>
      <protection/>
    </xf>
    <xf numFmtId="0" fontId="17" fillId="0" borderId="87" xfId="59" applyFont="1" applyBorder="1" applyAlignment="1">
      <alignment horizontal="left"/>
      <protection/>
    </xf>
    <xf numFmtId="0" fontId="0" fillId="0" borderId="0" xfId="0" applyAlignment="1">
      <alignment horizontal="right"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32" xfId="63" applyFont="1" applyBorder="1">
      <alignment/>
      <protection/>
    </xf>
    <xf numFmtId="3" fontId="7" fillId="0" borderId="55" xfId="56" applyNumberFormat="1" applyFont="1" applyBorder="1" applyAlignment="1">
      <alignment wrapText="1"/>
      <protection/>
    </xf>
    <xf numFmtId="3" fontId="7" fillId="0" borderId="13" xfId="56" applyNumberFormat="1" applyFont="1" applyBorder="1" applyAlignment="1">
      <alignment wrapText="1"/>
      <protection/>
    </xf>
    <xf numFmtId="3" fontId="7" fillId="0" borderId="97" xfId="56" applyNumberFormat="1" applyFont="1" applyBorder="1" applyAlignment="1">
      <alignment wrapText="1"/>
      <protection/>
    </xf>
    <xf numFmtId="3" fontId="7" fillId="0" borderId="56" xfId="56" applyNumberFormat="1" applyFont="1" applyBorder="1">
      <alignment/>
      <protection/>
    </xf>
    <xf numFmtId="3" fontId="7" fillId="0" borderId="12" xfId="56" applyNumberFormat="1" applyFont="1" applyBorder="1">
      <alignment/>
      <protection/>
    </xf>
    <xf numFmtId="3" fontId="7" fillId="0" borderId="13" xfId="56" applyNumberFormat="1" applyFont="1" applyBorder="1">
      <alignment/>
      <protection/>
    </xf>
    <xf numFmtId="3" fontId="7" fillId="0" borderId="11" xfId="56" applyNumberFormat="1" applyFont="1" applyBorder="1">
      <alignment/>
      <protection/>
    </xf>
    <xf numFmtId="3" fontId="7" fillId="0" borderId="133" xfId="56" applyNumberFormat="1" applyFont="1" applyBorder="1">
      <alignment/>
      <protection/>
    </xf>
    <xf numFmtId="3" fontId="7" fillId="0" borderId="23" xfId="56" applyNumberFormat="1" applyFont="1" applyBorder="1" applyAlignment="1">
      <alignment wrapText="1"/>
      <protection/>
    </xf>
    <xf numFmtId="3" fontId="7" fillId="0" borderId="38" xfId="56" applyNumberFormat="1" applyFont="1" applyBorder="1" applyAlignment="1">
      <alignment wrapText="1"/>
      <protection/>
    </xf>
    <xf numFmtId="3" fontId="7" fillId="0" borderId="43" xfId="56" applyNumberFormat="1" applyFont="1" applyBorder="1" applyAlignment="1">
      <alignment wrapText="1"/>
      <protection/>
    </xf>
    <xf numFmtId="3" fontId="7" fillId="0" borderId="66" xfId="56" applyNumberFormat="1" applyFont="1" applyBorder="1">
      <alignment/>
      <protection/>
    </xf>
    <xf numFmtId="3" fontId="7" fillId="0" borderId="17" xfId="56" applyNumberFormat="1" applyFont="1" applyBorder="1">
      <alignment/>
      <protection/>
    </xf>
    <xf numFmtId="3" fontId="7" fillId="0" borderId="38" xfId="56" applyNumberFormat="1" applyFont="1" applyBorder="1">
      <alignment/>
      <protection/>
    </xf>
    <xf numFmtId="3" fontId="7" fillId="0" borderId="18" xfId="56" applyNumberFormat="1" applyFont="1" applyBorder="1">
      <alignment/>
      <protection/>
    </xf>
    <xf numFmtId="3" fontId="7" fillId="0" borderId="156" xfId="56" applyNumberFormat="1" applyFont="1" applyBorder="1">
      <alignment/>
      <protection/>
    </xf>
    <xf numFmtId="0" fontId="25" fillId="0" borderId="157" xfId="63" applyFont="1" applyBorder="1" applyAlignment="1">
      <alignment wrapText="1"/>
      <protection/>
    </xf>
    <xf numFmtId="0" fontId="23" fillId="0" borderId="158" xfId="56" applyFont="1" applyBorder="1" applyAlignment="1">
      <alignment wrapText="1"/>
      <protection/>
    </xf>
    <xf numFmtId="0" fontId="23" fillId="0" borderId="123" xfId="56" applyFont="1" applyBorder="1" applyAlignment="1">
      <alignment wrapText="1"/>
      <protection/>
    </xf>
    <xf numFmtId="3" fontId="14" fillId="0" borderId="19" xfId="56" applyNumberFormat="1" applyFont="1" applyBorder="1">
      <alignment/>
      <protection/>
    </xf>
    <xf numFmtId="3" fontId="15" fillId="0" borderId="0" xfId="56" applyNumberFormat="1" applyFont="1" applyBorder="1" applyAlignment="1">
      <alignment wrapText="1"/>
      <protection/>
    </xf>
    <xf numFmtId="3" fontId="14" fillId="0" borderId="57" xfId="56" applyNumberFormat="1" applyFont="1" applyBorder="1">
      <alignment/>
      <protection/>
    </xf>
    <xf numFmtId="3" fontId="10" fillId="0" borderId="144" xfId="56" applyNumberFormat="1" applyFont="1" applyBorder="1">
      <alignment/>
      <protection/>
    </xf>
    <xf numFmtId="3" fontId="15" fillId="0" borderId="129" xfId="56" applyNumberFormat="1" applyFont="1" applyBorder="1">
      <alignment/>
      <protection/>
    </xf>
    <xf numFmtId="3" fontId="15" fillId="0" borderId="130" xfId="56" applyNumberFormat="1" applyFont="1" applyBorder="1">
      <alignment/>
      <protection/>
    </xf>
    <xf numFmtId="3" fontId="14" fillId="0" borderId="29" xfId="56" applyNumberFormat="1" applyFont="1" applyBorder="1">
      <alignment/>
      <protection/>
    </xf>
    <xf numFmtId="3" fontId="14" fillId="0" borderId="28" xfId="56" applyNumberFormat="1" applyFont="1" applyBorder="1">
      <alignment/>
      <protection/>
    </xf>
    <xf numFmtId="3" fontId="13" fillId="0" borderId="26" xfId="56" applyNumberFormat="1" applyFont="1" applyBorder="1">
      <alignment/>
      <protection/>
    </xf>
    <xf numFmtId="3" fontId="13" fillId="0" borderId="29" xfId="56" applyNumberFormat="1" applyFont="1" applyBorder="1">
      <alignment/>
      <protection/>
    </xf>
    <xf numFmtId="3" fontId="13" fillId="0" borderId="39" xfId="56" applyNumberFormat="1" applyFont="1" applyBorder="1">
      <alignment/>
      <protection/>
    </xf>
    <xf numFmtId="3" fontId="13" fillId="0" borderId="57" xfId="56" applyNumberFormat="1" applyFont="1" applyBorder="1">
      <alignment/>
      <protection/>
    </xf>
    <xf numFmtId="3" fontId="13" fillId="0" borderId="19" xfId="56" applyNumberFormat="1" applyFont="1" applyBorder="1">
      <alignment/>
      <protection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33" borderId="72" xfId="0" applyFont="1" applyFill="1" applyBorder="1" applyAlignment="1">
      <alignment horizontal="center" vertical="center"/>
    </xf>
    <xf numFmtId="0" fontId="53" fillId="33" borderId="73" xfId="0" applyFont="1" applyFill="1" applyBorder="1" applyAlignment="1">
      <alignment horizontal="center" vertical="center" wrapText="1"/>
    </xf>
    <xf numFmtId="0" fontId="53" fillId="33" borderId="73" xfId="0" applyFont="1" applyFill="1" applyBorder="1" applyAlignment="1">
      <alignment horizontal="left" vertical="center" wrapText="1"/>
    </xf>
    <xf numFmtId="0" fontId="53" fillId="33" borderId="102" xfId="0" applyFont="1" applyFill="1" applyBorder="1" applyAlignment="1">
      <alignment horizontal="center" vertical="center" wrapText="1"/>
    </xf>
    <xf numFmtId="0" fontId="53" fillId="33" borderId="103" xfId="0" applyFont="1" applyFill="1" applyBorder="1" applyAlignment="1">
      <alignment horizontal="center" vertical="center" wrapText="1"/>
    </xf>
    <xf numFmtId="0" fontId="54" fillId="0" borderId="146" xfId="0" applyFont="1" applyFill="1" applyBorder="1" applyAlignment="1">
      <alignment horizontal="center" vertical="center"/>
    </xf>
    <xf numFmtId="0" fontId="54" fillId="0" borderId="52" xfId="43" applyFont="1" applyFill="1" applyBorder="1" applyAlignment="1" applyProtection="1">
      <alignment horizontal="center" vertical="center" wrapText="1"/>
      <protection/>
    </xf>
    <xf numFmtId="0" fontId="54" fillId="0" borderId="52" xfId="0" applyFont="1" applyFill="1" applyBorder="1" applyAlignment="1">
      <alignment horizontal="left" vertical="center" wrapText="1"/>
    </xf>
    <xf numFmtId="0" fontId="54" fillId="0" borderId="52" xfId="0" applyFont="1" applyFill="1" applyBorder="1" applyAlignment="1">
      <alignment horizontal="center" vertical="center" wrapText="1"/>
    </xf>
    <xf numFmtId="14" fontId="54" fillId="0" borderId="52" xfId="0" applyNumberFormat="1" applyFont="1" applyFill="1" applyBorder="1" applyAlignment="1">
      <alignment horizontal="center" vertical="center" wrapText="1"/>
    </xf>
    <xf numFmtId="3" fontId="54" fillId="0" borderId="52" xfId="0" applyNumberFormat="1" applyFont="1" applyFill="1" applyBorder="1" applyAlignment="1">
      <alignment horizontal="center" vertical="center" wrapText="1"/>
    </xf>
    <xf numFmtId="3" fontId="54" fillId="0" borderId="102" xfId="0" applyNumberFormat="1" applyFont="1" applyFill="1" applyBorder="1" applyAlignment="1">
      <alignment horizontal="center" vertical="center" wrapText="1"/>
    </xf>
    <xf numFmtId="0" fontId="55" fillId="0" borderId="159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center" vertical="center"/>
    </xf>
    <xf numFmtId="0" fontId="54" fillId="0" borderId="14" xfId="43" applyFont="1" applyFill="1" applyBorder="1" applyAlignment="1" applyProtection="1">
      <alignment horizontal="center" vertical="center" wrapText="1"/>
      <protection/>
    </xf>
    <xf numFmtId="2" fontId="54" fillId="0" borderId="14" xfId="0" applyNumberFormat="1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left" vertical="center" wrapText="1"/>
    </xf>
    <xf numFmtId="2" fontId="53" fillId="0" borderId="14" xfId="0" applyNumberFormat="1" applyFont="1" applyFill="1" applyBorder="1" applyAlignment="1">
      <alignment horizontal="left" vertical="center" wrapText="1"/>
    </xf>
    <xf numFmtId="170" fontId="54" fillId="0" borderId="14" xfId="0" applyNumberFormat="1" applyFont="1" applyFill="1" applyBorder="1" applyAlignment="1">
      <alignment horizontal="center" vertical="center" wrapText="1"/>
    </xf>
    <xf numFmtId="6" fontId="54" fillId="0" borderId="14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4" fillId="0" borderId="8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vertical="center" wrapText="1"/>
    </xf>
    <xf numFmtId="0" fontId="54" fillId="0" borderId="112" xfId="0" applyFont="1" applyFill="1" applyBorder="1" applyAlignment="1">
      <alignment horizontal="center" vertical="center"/>
    </xf>
    <xf numFmtId="0" fontId="54" fillId="0" borderId="95" xfId="0" applyFont="1" applyFill="1" applyBorder="1" applyAlignment="1">
      <alignment vertical="center" wrapText="1"/>
    </xf>
    <xf numFmtId="0" fontId="53" fillId="0" borderId="95" xfId="0" applyFont="1" applyFill="1" applyBorder="1" applyAlignment="1">
      <alignment vertical="center" wrapText="1"/>
    </xf>
    <xf numFmtId="0" fontId="54" fillId="0" borderId="95" xfId="0" applyFont="1" applyFill="1" applyBorder="1" applyAlignment="1">
      <alignment horizontal="center" vertical="center" wrapText="1"/>
    </xf>
    <xf numFmtId="170" fontId="54" fillId="0" borderId="95" xfId="0" applyNumberFormat="1" applyFont="1" applyFill="1" applyBorder="1" applyAlignment="1">
      <alignment horizontal="center" vertical="center" wrapText="1"/>
    </xf>
    <xf numFmtId="6" fontId="54" fillId="0" borderId="95" xfId="0" applyNumberFormat="1" applyFont="1" applyFill="1" applyBorder="1" applyAlignment="1">
      <alignment horizontal="left" vertical="center" wrapText="1"/>
    </xf>
    <xf numFmtId="6" fontId="54" fillId="0" borderId="95" xfId="0" applyNumberFormat="1" applyFont="1" applyFill="1" applyBorder="1" applyAlignment="1">
      <alignment vertical="center" wrapText="1"/>
    </xf>
    <xf numFmtId="0" fontId="54" fillId="0" borderId="113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54" fillId="0" borderId="52" xfId="0" applyFont="1" applyFill="1" applyBorder="1" applyAlignment="1">
      <alignment vertical="center" wrapText="1"/>
    </xf>
    <xf numFmtId="0" fontId="53" fillId="0" borderId="52" xfId="0" applyFont="1" applyFill="1" applyBorder="1" applyAlignment="1">
      <alignment vertical="center" wrapText="1"/>
    </xf>
    <xf numFmtId="14" fontId="54" fillId="0" borderId="52" xfId="0" applyNumberFormat="1" applyFont="1" applyBorder="1" applyAlignment="1">
      <alignment horizontal="center" vertical="center" wrapText="1"/>
    </xf>
    <xf numFmtId="6" fontId="54" fillId="0" borderId="52" xfId="0" applyNumberFormat="1" applyFont="1" applyBorder="1" applyAlignment="1">
      <alignment horizontal="center" vertical="center"/>
    </xf>
    <xf numFmtId="14" fontId="54" fillId="0" borderId="52" xfId="0" applyNumberFormat="1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 wrapText="1"/>
    </xf>
    <xf numFmtId="0" fontId="54" fillId="0" borderId="159" xfId="0" applyFont="1" applyBorder="1" applyAlignment="1">
      <alignment horizontal="center" vertical="center" wrapText="1"/>
    </xf>
    <xf numFmtId="14" fontId="54" fillId="0" borderId="12" xfId="0" applyNumberFormat="1" applyFont="1" applyBorder="1" applyAlignment="1">
      <alignment horizontal="center" vertical="center" wrapText="1"/>
    </xf>
    <xf numFmtId="170" fontId="54" fillId="0" borderId="12" xfId="0" applyNumberFormat="1" applyFont="1" applyBorder="1" applyAlignment="1">
      <alignment horizontal="center" vertical="center" wrapText="1"/>
    </xf>
    <xf numFmtId="6" fontId="54" fillId="0" borderId="14" xfId="0" applyNumberFormat="1" applyFont="1" applyBorder="1" applyAlignment="1">
      <alignment horizontal="center" vertical="center"/>
    </xf>
    <xf numFmtId="14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Fill="1" applyBorder="1" applyAlignment="1">
      <alignment vertical="center"/>
    </xf>
    <xf numFmtId="6" fontId="54" fillId="0" borderId="14" xfId="0" applyNumberFormat="1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vertical="center"/>
    </xf>
    <xf numFmtId="6" fontId="54" fillId="0" borderId="14" xfId="0" applyNumberFormat="1" applyFont="1" applyFill="1" applyBorder="1" applyAlignment="1">
      <alignment horizontal="left" vertical="center" wrapText="1"/>
    </xf>
    <xf numFmtId="0" fontId="54" fillId="0" borderId="95" xfId="0" applyFont="1" applyFill="1" applyBorder="1" applyAlignment="1">
      <alignment vertical="center"/>
    </xf>
    <xf numFmtId="6" fontId="54" fillId="0" borderId="95" xfId="0" applyNumberFormat="1" applyFont="1" applyBorder="1" applyAlignment="1">
      <alignment horizontal="left" vertical="center"/>
    </xf>
    <xf numFmtId="0" fontId="54" fillId="0" borderId="113" xfId="0" applyFont="1" applyFill="1" applyBorder="1" applyAlignment="1">
      <alignment vertical="center"/>
    </xf>
    <xf numFmtId="14" fontId="54" fillId="0" borderId="14" xfId="0" applyNumberFormat="1" applyFont="1" applyFill="1" applyBorder="1" applyAlignment="1">
      <alignment horizontal="center" vertical="center" wrapText="1"/>
    </xf>
    <xf numFmtId="0" fontId="17" fillId="0" borderId="29" xfId="59" applyFont="1" applyBorder="1" applyAlignment="1" quotePrefix="1">
      <alignment horizontal="left"/>
      <protection/>
    </xf>
    <xf numFmtId="0" fontId="56" fillId="0" borderId="75" xfId="63" applyFont="1" applyBorder="1" applyAlignment="1">
      <alignment wrapText="1"/>
      <protection/>
    </xf>
    <xf numFmtId="3" fontId="56" fillId="0" borderId="39" xfId="63" applyNumberFormat="1" applyFont="1" applyBorder="1">
      <alignment/>
      <protection/>
    </xf>
    <xf numFmtId="3" fontId="56" fillId="0" borderId="0" xfId="63" applyNumberFormat="1" applyFont="1" applyBorder="1">
      <alignment/>
      <protection/>
    </xf>
    <xf numFmtId="9" fontId="56" fillId="0" borderId="40" xfId="64" applyNumberFormat="1" applyFont="1" applyBorder="1">
      <alignment/>
      <protection/>
    </xf>
    <xf numFmtId="0" fontId="56" fillId="0" borderId="0" xfId="63" applyFont="1" applyBorder="1" applyAlignment="1">
      <alignment wrapText="1"/>
      <protection/>
    </xf>
    <xf numFmtId="0" fontId="25" fillId="0" borderId="45" xfId="63" applyFont="1" applyBorder="1" applyAlignment="1">
      <alignment wrapText="1"/>
      <protection/>
    </xf>
    <xf numFmtId="3" fontId="25" fillId="0" borderId="97" xfId="63" applyNumberFormat="1" applyFont="1" applyBorder="1">
      <alignment/>
      <protection/>
    </xf>
    <xf numFmtId="3" fontId="25" fillId="0" borderId="45" xfId="63" applyNumberFormat="1" applyFont="1" applyBorder="1">
      <alignment/>
      <protection/>
    </xf>
    <xf numFmtId="9" fontId="25" fillId="0" borderId="105" xfId="64" applyNumberFormat="1" applyFont="1" applyBorder="1">
      <alignment/>
      <protection/>
    </xf>
    <xf numFmtId="0" fontId="14" fillId="0" borderId="56" xfId="63" applyFont="1" applyBorder="1" applyAlignment="1">
      <alignment wrapText="1"/>
      <protection/>
    </xf>
    <xf numFmtId="0" fontId="25" fillId="0" borderId="44" xfId="63" applyFont="1" applyBorder="1" applyAlignment="1">
      <alignment horizontal="center"/>
      <protection/>
    </xf>
    <xf numFmtId="0" fontId="25" fillId="0" borderId="60" xfId="56" applyFont="1" applyBorder="1" applyAlignment="1">
      <alignment wrapText="1"/>
      <protection/>
    </xf>
    <xf numFmtId="9" fontId="57" fillId="0" borderId="76" xfId="56" applyNumberFormat="1" applyFont="1" applyBorder="1">
      <alignment/>
      <protection/>
    </xf>
    <xf numFmtId="3" fontId="14" fillId="0" borderId="39" xfId="56" applyNumberFormat="1" applyFont="1" applyBorder="1" applyAlignment="1">
      <alignment wrapText="1"/>
      <protection/>
    </xf>
    <xf numFmtId="3" fontId="14" fillId="0" borderId="29" xfId="56" applyNumberFormat="1" applyFont="1" applyBorder="1" applyAlignment="1">
      <alignment wrapText="1"/>
      <protection/>
    </xf>
    <xf numFmtId="3" fontId="14" fillId="0" borderId="0" xfId="56" applyNumberFormat="1" applyFont="1" applyBorder="1" applyAlignment="1">
      <alignment wrapText="1"/>
      <protection/>
    </xf>
    <xf numFmtId="0" fontId="23" fillId="0" borderId="132" xfId="56" applyFont="1" applyBorder="1" applyAlignment="1">
      <alignment wrapText="1"/>
      <protection/>
    </xf>
    <xf numFmtId="0" fontId="13" fillId="0" borderId="0" xfId="0" applyFont="1" applyBorder="1" applyAlignment="1">
      <alignment wrapText="1"/>
    </xf>
    <xf numFmtId="0" fontId="14" fillId="0" borderId="0" xfId="63" applyFont="1" applyBorder="1" applyAlignment="1">
      <alignment wrapText="1"/>
      <protection/>
    </xf>
    <xf numFmtId="0" fontId="14" fillId="0" borderId="56" xfId="63" applyFont="1" applyBorder="1">
      <alignment/>
      <protection/>
    </xf>
    <xf numFmtId="0" fontId="16" fillId="0" borderId="45" xfId="60" applyFont="1" applyBorder="1" applyAlignment="1">
      <alignment horizontal="left"/>
      <protection/>
    </xf>
    <xf numFmtId="0" fontId="5" fillId="0" borderId="45" xfId="60" applyFont="1" applyBorder="1" applyAlignment="1">
      <alignment horizontal="left"/>
      <protection/>
    </xf>
    <xf numFmtId="0" fontId="5" fillId="0" borderId="56" xfId="60" applyFont="1" applyBorder="1" applyAlignment="1">
      <alignment horizontal="left"/>
      <protection/>
    </xf>
    <xf numFmtId="3" fontId="7" fillId="0" borderId="12" xfId="60" applyNumberFormat="1" applyFont="1" applyBorder="1" applyAlignment="1">
      <alignment horizontal="right"/>
      <protection/>
    </xf>
    <xf numFmtId="0" fontId="7" fillId="0" borderId="50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7" fillId="0" borderId="58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63" xfId="57" applyFont="1" applyBorder="1" applyAlignment="1">
      <alignment horizontal="left"/>
      <protection/>
    </xf>
    <xf numFmtId="0" fontId="7" fillId="0" borderId="61" xfId="57" applyFont="1" applyBorder="1" applyAlignment="1">
      <alignment horizontal="left"/>
      <protection/>
    </xf>
    <xf numFmtId="0" fontId="7" fillId="0" borderId="22" xfId="57" applyFont="1" applyBorder="1" applyAlignment="1">
      <alignment horizontal="left"/>
      <protection/>
    </xf>
    <xf numFmtId="0" fontId="7" fillId="0" borderId="14" xfId="57" applyFont="1" applyBorder="1" applyAlignment="1">
      <alignment horizontal="left"/>
      <protection/>
    </xf>
    <xf numFmtId="0" fontId="7" fillId="0" borderId="14" xfId="57" applyFont="1" applyBorder="1" applyAlignment="1">
      <alignment horizontal="left"/>
      <protection/>
    </xf>
    <xf numFmtId="0" fontId="7" fillId="0" borderId="38" xfId="57" applyFont="1" applyBorder="1" applyAlignment="1">
      <alignment horizontal="left"/>
      <protection/>
    </xf>
    <xf numFmtId="0" fontId="7" fillId="0" borderId="47" xfId="57" applyFont="1" applyBorder="1" applyAlignment="1">
      <alignment horizontal="left"/>
      <protection/>
    </xf>
    <xf numFmtId="0" fontId="7" fillId="0" borderId="66" xfId="57" applyFont="1" applyBorder="1" applyAlignment="1">
      <alignment horizontal="left"/>
      <protection/>
    </xf>
    <xf numFmtId="0" fontId="7" fillId="0" borderId="63" xfId="57" applyFont="1" applyBorder="1" applyAlignment="1">
      <alignment horizontal="center" vertical="center"/>
      <protection/>
    </xf>
    <xf numFmtId="0" fontId="7" fillId="0" borderId="61" xfId="57" applyFont="1" applyBorder="1" applyAlignment="1">
      <alignment horizontal="center" vertical="center"/>
      <protection/>
    </xf>
    <xf numFmtId="0" fontId="7" fillId="0" borderId="22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right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51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60" xfId="57" applyFont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>
      <alignment horizontal="left"/>
      <protection/>
    </xf>
    <xf numFmtId="0" fontId="7" fillId="0" borderId="0" xfId="57" applyFont="1" applyBorder="1" applyAlignment="1">
      <alignment horizontal="left"/>
      <protection/>
    </xf>
    <xf numFmtId="0" fontId="7" fillId="0" borderId="161" xfId="57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center" vertical="center"/>
      <protection/>
    </xf>
    <xf numFmtId="0" fontId="8" fillId="0" borderId="68" xfId="57" applyFont="1" applyBorder="1" applyAlignment="1">
      <alignment horizontal="left"/>
      <protection/>
    </xf>
    <xf numFmtId="0" fontId="9" fillId="0" borderId="34" xfId="57" applyFont="1" applyBorder="1" applyAlignment="1">
      <alignment horizontal="left"/>
      <protection/>
    </xf>
    <xf numFmtId="0" fontId="9" fillId="0" borderId="70" xfId="57" applyFont="1" applyBorder="1" applyAlignment="1">
      <alignment horizontal="left"/>
      <protection/>
    </xf>
    <xf numFmtId="0" fontId="38" fillId="0" borderId="18" xfId="59" applyFont="1" applyBorder="1" applyAlignment="1">
      <alignment horizontal="center" wrapText="1"/>
      <protection/>
    </xf>
    <xf numFmtId="0" fontId="38" fillId="0" borderId="11" xfId="59" applyFont="1" applyBorder="1" applyAlignment="1">
      <alignment horizontal="center" wrapText="1"/>
      <protection/>
    </xf>
    <xf numFmtId="0" fontId="17" fillId="0" borderId="20" xfId="59" applyFont="1" applyBorder="1" applyAlignment="1">
      <alignment horizontal="center"/>
      <protection/>
    </xf>
    <xf numFmtId="0" fontId="17" fillId="0" borderId="14" xfId="59" applyFont="1" applyBorder="1" applyAlignment="1">
      <alignment horizontal="center"/>
      <protection/>
    </xf>
    <xf numFmtId="0" fontId="17" fillId="0" borderId="21" xfId="59" applyFont="1" applyBorder="1" applyAlignment="1">
      <alignment horizontal="center"/>
      <protection/>
    </xf>
    <xf numFmtId="0" fontId="17" fillId="0" borderId="22" xfId="59" applyFont="1" applyBorder="1" applyAlignment="1">
      <alignment horizontal="center"/>
      <protection/>
    </xf>
    <xf numFmtId="0" fontId="17" fillId="0" borderId="15" xfId="59" applyFont="1" applyBorder="1" applyAlignment="1">
      <alignment horizontal="center"/>
      <protection/>
    </xf>
    <xf numFmtId="0" fontId="38" fillId="0" borderId="23" xfId="59" applyFont="1" applyBorder="1" applyAlignment="1">
      <alignment horizontal="center" wrapText="1"/>
      <protection/>
    </xf>
    <xf numFmtId="0" fontId="38" fillId="0" borderId="55" xfId="59" applyFont="1" applyBorder="1" applyAlignment="1">
      <alignment horizontal="center" wrapText="1"/>
      <protection/>
    </xf>
    <xf numFmtId="0" fontId="38" fillId="0" borderId="17" xfId="59" applyFont="1" applyBorder="1" applyAlignment="1">
      <alignment horizontal="center" wrapText="1"/>
      <protection/>
    </xf>
    <xf numFmtId="0" fontId="38" fillId="0" borderId="12" xfId="59" applyFont="1" applyBorder="1" applyAlignment="1">
      <alignment horizontal="center" wrapText="1"/>
      <protection/>
    </xf>
    <xf numFmtId="0" fontId="18" fillId="0" borderId="29" xfId="59" applyFont="1" applyBorder="1" applyAlignment="1">
      <alignment horizontal="left" wrapText="1"/>
      <protection/>
    </xf>
    <xf numFmtId="0" fontId="0" fillId="0" borderId="0" xfId="59" applyBorder="1" applyAlignment="1">
      <alignment horizontal="left" wrapText="1"/>
      <protection/>
    </xf>
    <xf numFmtId="0" fontId="0" fillId="0" borderId="75" xfId="59" applyBorder="1" applyAlignment="1">
      <alignment horizontal="left" wrapText="1"/>
      <protection/>
    </xf>
    <xf numFmtId="0" fontId="38" fillId="0" borderId="24" xfId="59" applyFont="1" applyBorder="1" applyAlignment="1">
      <alignment horizontal="center" wrapText="1"/>
      <protection/>
    </xf>
    <xf numFmtId="0" fontId="38" fillId="0" borderId="83" xfId="59" applyFont="1" applyBorder="1" applyAlignment="1">
      <alignment horizontal="center" wrapText="1"/>
      <protection/>
    </xf>
    <xf numFmtId="0" fontId="21" fillId="0" borderId="0" xfId="59" applyFont="1" applyAlignment="1">
      <alignment horizontal="center" wrapText="1"/>
      <protection/>
    </xf>
    <xf numFmtId="0" fontId="0" fillId="0" borderId="0" xfId="59" applyAlignment="1">
      <alignment horizontal="center" wrapText="1"/>
      <protection/>
    </xf>
    <xf numFmtId="0" fontId="17" fillId="0" borderId="19" xfId="59" applyFont="1" applyBorder="1" applyAlignment="1">
      <alignment horizontal="left"/>
      <protection/>
    </xf>
    <xf numFmtId="0" fontId="17" fillId="0" borderId="19" xfId="59" applyFont="1" applyBorder="1" applyAlignment="1">
      <alignment horizontal="left"/>
      <protection/>
    </xf>
    <xf numFmtId="0" fontId="17" fillId="0" borderId="29" xfId="59" applyFont="1" applyBorder="1" applyAlignment="1">
      <alignment horizontal="left"/>
      <protection/>
    </xf>
    <xf numFmtId="0" fontId="17" fillId="0" borderId="29" xfId="59" applyFont="1" applyBorder="1" applyAlignment="1">
      <alignment horizontal="left"/>
      <protection/>
    </xf>
    <xf numFmtId="0" fontId="0" fillId="0" borderId="0" xfId="59" applyFont="1" applyAlignment="1">
      <alignment horizontal="left"/>
      <protection/>
    </xf>
    <xf numFmtId="0" fontId="0" fillId="0" borderId="75" xfId="0" applyBorder="1" applyAlignment="1">
      <alignment horizontal="left"/>
    </xf>
    <xf numFmtId="0" fontId="17" fillId="0" borderId="29" xfId="59" applyFont="1" applyBorder="1" applyAlignment="1" quotePrefix="1">
      <alignment horizontal="left"/>
      <protection/>
    </xf>
    <xf numFmtId="0" fontId="0" fillId="0" borderId="0" xfId="59" applyBorder="1" applyAlignment="1">
      <alignment horizontal="left"/>
      <protection/>
    </xf>
    <xf numFmtId="0" fontId="0" fillId="0" borderId="75" xfId="59" applyBorder="1" applyAlignment="1">
      <alignment horizontal="left"/>
      <protection/>
    </xf>
    <xf numFmtId="0" fontId="21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7" fillId="0" borderId="41" xfId="59" applyFont="1" applyBorder="1" applyAlignment="1">
      <alignment horizontal="center" vertical="center" wrapText="1"/>
      <protection/>
    </xf>
    <xf numFmtId="0" fontId="17" fillId="0" borderId="25" xfId="59" applyFont="1" applyBorder="1" applyAlignment="1">
      <alignment horizontal="center" vertical="center" wrapText="1"/>
      <protection/>
    </xf>
    <xf numFmtId="0" fontId="17" fillId="0" borderId="161" xfId="59" applyFont="1" applyBorder="1" applyAlignment="1">
      <alignment horizontal="center" vertical="center" wrapText="1"/>
      <protection/>
    </xf>
    <xf numFmtId="0" fontId="17" fillId="0" borderId="162" xfId="59" applyFont="1" applyBorder="1" applyAlignment="1">
      <alignment horizontal="center" vertical="center" wrapText="1"/>
      <protection/>
    </xf>
    <xf numFmtId="0" fontId="17" fillId="0" borderId="14" xfId="59" applyFont="1" applyBorder="1" applyAlignment="1">
      <alignment horizontal="center" vertical="center" wrapText="1"/>
      <protection/>
    </xf>
    <xf numFmtId="0" fontId="17" fillId="0" borderId="63" xfId="59" applyFont="1" applyBorder="1" applyAlignment="1">
      <alignment horizontal="center" vertical="center" wrapText="1"/>
      <protection/>
    </xf>
    <xf numFmtId="0" fontId="17" fillId="0" borderId="163" xfId="59" applyFont="1" applyBorder="1" applyAlignment="1">
      <alignment horizontal="center" vertical="center"/>
      <protection/>
    </xf>
    <xf numFmtId="0" fontId="17" fillId="0" borderId="161" xfId="59" applyFont="1" applyBorder="1" applyAlignment="1">
      <alignment horizontal="center" vertical="center"/>
      <protection/>
    </xf>
    <xf numFmtId="0" fontId="17" fillId="0" borderId="164" xfId="59" applyFont="1" applyBorder="1" applyAlignment="1">
      <alignment horizontal="center" vertical="center"/>
      <protection/>
    </xf>
    <xf numFmtId="0" fontId="17" fillId="0" borderId="20" xfId="59" applyFont="1" applyBorder="1" applyAlignment="1">
      <alignment horizontal="center" vertical="center"/>
      <protection/>
    </xf>
    <xf numFmtId="0" fontId="17" fillId="0" borderId="14" xfId="59" applyFont="1" applyBorder="1" applyAlignment="1">
      <alignment horizontal="center" vertical="center"/>
      <protection/>
    </xf>
    <xf numFmtId="0" fontId="17" fillId="0" borderId="21" xfId="59" applyFont="1" applyBorder="1" applyAlignment="1">
      <alignment horizontal="center" vertical="center"/>
      <protection/>
    </xf>
    <xf numFmtId="0" fontId="17" fillId="0" borderId="165" xfId="59" applyFont="1" applyBorder="1" applyAlignment="1">
      <alignment horizontal="center"/>
      <protection/>
    </xf>
    <xf numFmtId="0" fontId="17" fillId="0" borderId="161" xfId="59" applyFont="1" applyBorder="1" applyAlignment="1">
      <alignment horizontal="center"/>
      <protection/>
    </xf>
    <xf numFmtId="0" fontId="17" fillId="0" borderId="166" xfId="59" applyFont="1" applyBorder="1" applyAlignment="1">
      <alignment horizontal="center"/>
      <protection/>
    </xf>
    <xf numFmtId="0" fontId="17" fillId="0" borderId="63" xfId="59" applyFont="1" applyBorder="1" applyAlignment="1">
      <alignment horizontal="center"/>
      <protection/>
    </xf>
    <xf numFmtId="0" fontId="22" fillId="0" borderId="46" xfId="59" applyFont="1" applyBorder="1" applyAlignment="1">
      <alignment horizontal="center" vertical="center"/>
      <protection/>
    </xf>
    <xf numFmtId="0" fontId="0" fillId="0" borderId="47" xfId="0" applyBorder="1" applyAlignment="1">
      <alignment/>
    </xf>
    <xf numFmtId="0" fontId="0" fillId="0" borderId="71" xfId="0" applyBorder="1" applyAlignment="1">
      <alignment/>
    </xf>
    <xf numFmtId="0" fontId="22" fillId="0" borderId="25" xfId="59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59" applyFont="1" applyBorder="1" applyAlignment="1">
      <alignment horizontal="left"/>
      <protection/>
    </xf>
    <xf numFmtId="0" fontId="24" fillId="0" borderId="68" xfId="59" applyFont="1" applyBorder="1" applyAlignment="1">
      <alignment horizontal="center"/>
      <protection/>
    </xf>
    <xf numFmtId="0" fontId="7" fillId="0" borderId="34" xfId="59" applyFont="1" applyBorder="1" applyAlignment="1">
      <alignment horizontal="center"/>
      <protection/>
    </xf>
    <xf numFmtId="0" fontId="17" fillId="0" borderId="167" xfId="59" applyFont="1" applyBorder="1" applyAlignment="1">
      <alignment horizontal="center"/>
      <protection/>
    </xf>
    <xf numFmtId="0" fontId="0" fillId="0" borderId="168" xfId="0" applyBorder="1" applyAlignment="1">
      <alignment horizontal="center"/>
    </xf>
    <xf numFmtId="0" fontId="0" fillId="0" borderId="169" xfId="0" applyBorder="1" applyAlignment="1">
      <alignment horizontal="center"/>
    </xf>
    <xf numFmtId="0" fontId="17" fillId="0" borderId="84" xfId="59" applyFont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1" fillId="0" borderId="0" xfId="64" applyFont="1" applyAlignment="1">
      <alignment horizontal="center"/>
      <protection/>
    </xf>
    <xf numFmtId="0" fontId="3" fillId="0" borderId="0" xfId="64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3" fillId="0" borderId="170" xfId="64" applyFont="1" applyBorder="1" applyAlignment="1">
      <alignment horizontal="center"/>
      <protection/>
    </xf>
    <xf numFmtId="0" fontId="3" fillId="0" borderId="168" xfId="64" applyFont="1" applyBorder="1" applyAlignment="1">
      <alignment horizontal="center"/>
      <protection/>
    </xf>
    <xf numFmtId="0" fontId="48" fillId="0" borderId="68" xfId="64" applyFont="1" applyBorder="1" applyAlignment="1">
      <alignment horizontal="center"/>
      <protection/>
    </xf>
    <xf numFmtId="0" fontId="48" fillId="0" borderId="34" xfId="64" applyFont="1" applyBorder="1" applyAlignment="1">
      <alignment horizontal="center"/>
      <protection/>
    </xf>
    <xf numFmtId="0" fontId="43" fillId="0" borderId="0" xfId="64" applyFont="1" applyAlignment="1">
      <alignment horizontal="center"/>
      <protection/>
    </xf>
    <xf numFmtId="0" fontId="14" fillId="0" borderId="50" xfId="63" applyFont="1" applyBorder="1" applyAlignment="1">
      <alignment horizontal="center" wrapText="1"/>
      <protection/>
    </xf>
    <xf numFmtId="0" fontId="0" fillId="0" borderId="108" xfId="0" applyBorder="1" applyAlignment="1">
      <alignment wrapText="1"/>
    </xf>
    <xf numFmtId="0" fontId="13" fillId="0" borderId="171" xfId="63" applyFont="1" applyBorder="1" applyAlignment="1">
      <alignment/>
      <protection/>
    </xf>
    <xf numFmtId="0" fontId="12" fillId="0" borderId="172" xfId="63" applyFont="1" applyBorder="1" applyAlignment="1">
      <alignment/>
      <protection/>
    </xf>
    <xf numFmtId="0" fontId="13" fillId="0" borderId="68" xfId="63" applyFont="1" applyBorder="1" applyAlignment="1">
      <alignment horizontal="center"/>
      <protection/>
    </xf>
    <xf numFmtId="0" fontId="12" fillId="0" borderId="70" xfId="63" applyFont="1" applyBorder="1" applyAlignment="1">
      <alignment horizontal="center"/>
      <protection/>
    </xf>
    <xf numFmtId="0" fontId="0" fillId="0" borderId="0" xfId="63" applyFont="1" applyAlignment="1">
      <alignment horizontal="right"/>
      <protection/>
    </xf>
    <xf numFmtId="0" fontId="0" fillId="0" borderId="0" xfId="63" applyAlignment="1">
      <alignment horizontal="right"/>
      <protection/>
    </xf>
    <xf numFmtId="0" fontId="11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0" fontId="15" fillId="0" borderId="0" xfId="63" applyFont="1" applyAlignment="1">
      <alignment horizontal="center" wrapText="1"/>
      <protection/>
    </xf>
    <xf numFmtId="0" fontId="0" fillId="0" borderId="0" xfId="63" applyAlignment="1">
      <alignment horizontal="center" wrapText="1"/>
      <protection/>
    </xf>
    <xf numFmtId="0" fontId="7" fillId="0" borderId="109" xfId="63" applyFont="1" applyBorder="1" applyAlignment="1">
      <alignment horizontal="right"/>
      <protection/>
    </xf>
    <xf numFmtId="0" fontId="14" fillId="0" borderId="51" xfId="63" applyFont="1" applyBorder="1" applyAlignment="1">
      <alignment horizontal="center" wrapText="1"/>
      <protection/>
    </xf>
    <xf numFmtId="0" fontId="0" fillId="0" borderId="110" xfId="63" applyBorder="1" applyAlignment="1">
      <alignment wrapText="1"/>
      <protection/>
    </xf>
    <xf numFmtId="0" fontId="25" fillId="0" borderId="41" xfId="63" applyFont="1" applyBorder="1" applyAlignment="1">
      <alignment horizontal="center"/>
      <protection/>
    </xf>
    <xf numFmtId="0" fontId="25" fillId="0" borderId="42" xfId="63" applyFont="1" applyBorder="1" applyAlignment="1">
      <alignment horizontal="center"/>
      <protection/>
    </xf>
    <xf numFmtId="0" fontId="0" fillId="0" borderId="108" xfId="63" applyBorder="1" applyAlignment="1">
      <alignment wrapText="1"/>
      <protection/>
    </xf>
    <xf numFmtId="0" fontId="30" fillId="0" borderId="0" xfId="62" applyFont="1" applyAlignment="1">
      <alignment horizontal="center" shrinkToFit="1"/>
      <protection/>
    </xf>
    <xf numFmtId="0" fontId="3" fillId="0" borderId="0" xfId="62" applyAlignment="1">
      <alignment horizontal="center" shrinkToFit="1"/>
      <protection/>
    </xf>
    <xf numFmtId="0" fontId="0" fillId="0" borderId="0" xfId="0" applyAlignment="1">
      <alignment shrinkToFit="1"/>
    </xf>
    <xf numFmtId="0" fontId="3" fillId="0" borderId="0" xfId="62" applyAlignment="1">
      <alignment horizontal="right"/>
      <protection/>
    </xf>
    <xf numFmtId="0" fontId="0" fillId="0" borderId="0" xfId="0" applyAlignment="1">
      <alignment horizontal="right"/>
    </xf>
    <xf numFmtId="0" fontId="14" fillId="0" borderId="109" xfId="62" applyFont="1" applyBorder="1" applyAlignment="1">
      <alignment horizontal="right"/>
      <protection/>
    </xf>
    <xf numFmtId="0" fontId="0" fillId="0" borderId="109" xfId="0" applyBorder="1" applyAlignment="1">
      <alignment horizontal="right"/>
    </xf>
    <xf numFmtId="0" fontId="15" fillId="0" borderId="170" xfId="62" applyFont="1" applyBorder="1" applyAlignment="1">
      <alignment horizontal="center" vertical="center"/>
      <protection/>
    </xf>
    <xf numFmtId="0" fontId="11" fillId="0" borderId="168" xfId="62" applyFont="1" applyBorder="1" applyAlignment="1">
      <alignment horizontal="center" vertical="center"/>
      <protection/>
    </xf>
    <xf numFmtId="0" fontId="15" fillId="0" borderId="167" xfId="62" applyFont="1" applyBorder="1" applyAlignment="1">
      <alignment horizontal="center" vertical="center"/>
      <protection/>
    </xf>
    <xf numFmtId="0" fontId="15" fillId="0" borderId="168" xfId="62" applyFont="1" applyBorder="1" applyAlignment="1">
      <alignment horizontal="center" vertical="center"/>
      <protection/>
    </xf>
    <xf numFmtId="0" fontId="11" fillId="0" borderId="173" xfId="62" applyFont="1" applyBorder="1" applyAlignment="1">
      <alignment horizontal="center" vertical="center"/>
      <protection/>
    </xf>
    <xf numFmtId="0" fontId="15" fillId="0" borderId="167" xfId="62" applyFont="1" applyBorder="1" applyAlignment="1">
      <alignment horizontal="center" vertical="center" wrapText="1"/>
      <protection/>
    </xf>
    <xf numFmtId="0" fontId="15" fillId="0" borderId="168" xfId="62" applyFont="1" applyBorder="1" applyAlignment="1">
      <alignment horizontal="center" vertical="center" wrapText="1"/>
      <protection/>
    </xf>
    <xf numFmtId="0" fontId="15" fillId="0" borderId="173" xfId="62" applyFont="1" applyBorder="1" applyAlignment="1">
      <alignment horizontal="center" vertical="center" wrapText="1"/>
      <protection/>
    </xf>
    <xf numFmtId="0" fontId="15" fillId="0" borderId="174" xfId="62" applyFont="1" applyBorder="1" applyAlignment="1">
      <alignment horizontal="center" vertical="center"/>
      <protection/>
    </xf>
    <xf numFmtId="0" fontId="15" fillId="0" borderId="42" xfId="62" applyFont="1" applyBorder="1" applyAlignment="1">
      <alignment horizontal="center" vertical="center"/>
      <protection/>
    </xf>
    <xf numFmtId="0" fontId="15" fillId="0" borderId="160" xfId="62" applyFont="1" applyBorder="1" applyAlignment="1">
      <alignment horizontal="center" vertical="center"/>
      <protection/>
    </xf>
    <xf numFmtId="0" fontId="11" fillId="0" borderId="169" xfId="62" applyFont="1" applyBorder="1" applyAlignment="1">
      <alignment horizontal="center" vertical="center"/>
      <protection/>
    </xf>
    <xf numFmtId="0" fontId="11" fillId="0" borderId="0" xfId="62" applyFont="1" applyAlignment="1">
      <alignment horizontal="center"/>
      <protection/>
    </xf>
    <xf numFmtId="0" fontId="3" fillId="0" borderId="0" xfId="62" applyAlignment="1">
      <alignment horizontal="center"/>
      <protection/>
    </xf>
    <xf numFmtId="0" fontId="15" fillId="0" borderId="68" xfId="62" applyFont="1" applyBorder="1" applyAlignment="1">
      <alignment/>
      <protection/>
    </xf>
    <xf numFmtId="0" fontId="15" fillId="0" borderId="34" xfId="62" applyFont="1" applyBorder="1" applyAlignment="1">
      <alignment/>
      <protection/>
    </xf>
    <xf numFmtId="0" fontId="13" fillId="0" borderId="171" xfId="62" applyFont="1" applyBorder="1" applyAlignment="1">
      <alignment horizontal="center" vertical="center"/>
      <protection/>
    </xf>
    <xf numFmtId="0" fontId="12" fillId="0" borderId="175" xfId="62" applyFont="1" applyBorder="1" applyAlignment="1">
      <alignment horizontal="center" vertical="center"/>
      <protection/>
    </xf>
    <xf numFmtId="0" fontId="13" fillId="0" borderId="25" xfId="62" applyFont="1" applyBorder="1" applyAlignment="1">
      <alignment horizontal="left"/>
      <protection/>
    </xf>
    <xf numFmtId="0" fontId="12" fillId="0" borderId="0" xfId="62" applyFont="1" applyBorder="1" applyAlignment="1">
      <alignment/>
      <protection/>
    </xf>
    <xf numFmtId="0" fontId="25" fillId="0" borderId="62" xfId="62" applyFont="1" applyBorder="1" applyAlignment="1">
      <alignment horizontal="left"/>
      <protection/>
    </xf>
    <xf numFmtId="0" fontId="0" fillId="0" borderId="61" xfId="0" applyBorder="1" applyAlignment="1">
      <alignment/>
    </xf>
    <xf numFmtId="0" fontId="25" fillId="0" borderId="62" xfId="62" applyFont="1" applyBorder="1" applyAlignment="1">
      <alignment horizontal="left"/>
      <protection/>
    </xf>
    <xf numFmtId="0" fontId="5" fillId="0" borderId="61" xfId="0" applyFont="1" applyBorder="1" applyAlignment="1">
      <alignment/>
    </xf>
    <xf numFmtId="0" fontId="25" fillId="0" borderId="176" xfId="62" applyFont="1" applyBorder="1" applyAlignment="1">
      <alignment/>
      <protection/>
    </xf>
    <xf numFmtId="0" fontId="25" fillId="0" borderId="177" xfId="62" applyFont="1" applyBorder="1" applyAlignment="1">
      <alignment/>
      <protection/>
    </xf>
    <xf numFmtId="0" fontId="16" fillId="0" borderId="63" xfId="60" applyFont="1" applyBorder="1" applyAlignment="1">
      <alignment horizontal="center" wrapText="1"/>
      <protection/>
    </xf>
    <xf numFmtId="0" fontId="16" fillId="0" borderId="61" xfId="60" applyFont="1" applyBorder="1" applyAlignment="1">
      <alignment horizontal="center" wrapText="1"/>
      <protection/>
    </xf>
    <xf numFmtId="0" fontId="16" fillId="0" borderId="22" xfId="60" applyFont="1" applyBorder="1" applyAlignment="1">
      <alignment horizontal="center" wrapText="1"/>
      <protection/>
    </xf>
    <xf numFmtId="0" fontId="7" fillId="0" borderId="168" xfId="60" applyFont="1" applyBorder="1" applyAlignment="1">
      <alignment horizontal="center" vertical="center"/>
      <protection/>
    </xf>
    <xf numFmtId="0" fontId="7" fillId="0" borderId="165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58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left"/>
      <protection/>
    </xf>
    <xf numFmtId="0" fontId="7" fillId="0" borderId="57" xfId="60" applyFont="1" applyBorder="1" applyAlignment="1">
      <alignment horizontal="left"/>
      <protection/>
    </xf>
    <xf numFmtId="0" fontId="16" fillId="0" borderId="63" xfId="60" applyFont="1" applyBorder="1" applyAlignment="1">
      <alignment horizontal="left"/>
      <protection/>
    </xf>
    <xf numFmtId="0" fontId="16" fillId="0" borderId="61" xfId="60" applyFont="1" applyBorder="1" applyAlignment="1">
      <alignment horizontal="left"/>
      <protection/>
    </xf>
    <xf numFmtId="0" fontId="16" fillId="0" borderId="22" xfId="60" applyFont="1" applyBorder="1" applyAlignment="1">
      <alignment horizontal="left"/>
      <protection/>
    </xf>
    <xf numFmtId="0" fontId="10" fillId="0" borderId="61" xfId="60" applyFont="1" applyBorder="1" applyAlignment="1">
      <alignment horizontal="left"/>
      <protection/>
    </xf>
    <xf numFmtId="0" fontId="6" fillId="0" borderId="61" xfId="60" applyFont="1" applyBorder="1" applyAlignment="1">
      <alignment horizontal="left"/>
      <protection/>
    </xf>
    <xf numFmtId="0" fontId="6" fillId="0" borderId="22" xfId="60" applyFont="1" applyBorder="1" applyAlignment="1">
      <alignment horizontal="left"/>
      <protection/>
    </xf>
    <xf numFmtId="0" fontId="16" fillId="0" borderId="63" xfId="60" applyFont="1" applyBorder="1" applyAlignment="1">
      <alignment horizontal="left"/>
      <protection/>
    </xf>
    <xf numFmtId="0" fontId="5" fillId="0" borderId="61" xfId="60" applyFont="1" applyBorder="1" applyAlignment="1">
      <alignment horizontal="left"/>
      <protection/>
    </xf>
    <xf numFmtId="0" fontId="5" fillId="0" borderId="22" xfId="60" applyFont="1" applyBorder="1" applyAlignment="1">
      <alignment horizontal="left"/>
      <protection/>
    </xf>
    <xf numFmtId="0" fontId="35" fillId="0" borderId="63" xfId="60" applyFont="1" applyBorder="1" applyAlignment="1">
      <alignment horizontal="left"/>
      <protection/>
    </xf>
    <xf numFmtId="0" fontId="35" fillId="0" borderId="61" xfId="60" applyFont="1" applyBorder="1" applyAlignment="1">
      <alignment horizontal="left"/>
      <protection/>
    </xf>
    <xf numFmtId="0" fontId="35" fillId="0" borderId="22" xfId="60" applyFont="1" applyBorder="1" applyAlignment="1">
      <alignment horizontal="left"/>
      <protection/>
    </xf>
    <xf numFmtId="0" fontId="10" fillId="0" borderId="22" xfId="60" applyFont="1" applyBorder="1" applyAlignment="1">
      <alignment horizontal="left"/>
      <protection/>
    </xf>
    <xf numFmtId="0" fontId="10" fillId="0" borderId="45" xfId="60" applyFont="1" applyBorder="1" applyAlignment="1">
      <alignment horizontal="left"/>
      <protection/>
    </xf>
    <xf numFmtId="0" fontId="10" fillId="0" borderId="47" xfId="60" applyFont="1" applyBorder="1" applyAlignment="1">
      <alignment horizontal="left"/>
      <protection/>
    </xf>
    <xf numFmtId="0" fontId="6" fillId="0" borderId="47" xfId="60" applyFont="1" applyBorder="1" applyAlignment="1">
      <alignment horizontal="left"/>
      <protection/>
    </xf>
    <xf numFmtId="0" fontId="6" fillId="0" borderId="66" xfId="60" applyFont="1" applyBorder="1" applyAlignment="1">
      <alignment horizontal="left"/>
      <protection/>
    </xf>
    <xf numFmtId="0" fontId="35" fillId="0" borderId="0" xfId="60" applyFont="1" applyBorder="1" applyAlignment="1">
      <alignment horizontal="left"/>
      <protection/>
    </xf>
    <xf numFmtId="0" fontId="35" fillId="0" borderId="57" xfId="60" applyFont="1" applyBorder="1" applyAlignment="1">
      <alignment horizontal="left"/>
      <protection/>
    </xf>
    <xf numFmtId="0" fontId="10" fillId="0" borderId="45" xfId="60" applyFont="1" applyBorder="1" applyAlignment="1">
      <alignment horizontal="left"/>
      <protection/>
    </xf>
    <xf numFmtId="0" fontId="10" fillId="0" borderId="56" xfId="60" applyFont="1" applyBorder="1" applyAlignment="1">
      <alignment horizontal="left"/>
      <protection/>
    </xf>
    <xf numFmtId="0" fontId="3" fillId="0" borderId="0" xfId="60" applyBorder="1" applyAlignment="1">
      <alignment horizontal="left"/>
      <protection/>
    </xf>
    <xf numFmtId="0" fontId="3" fillId="0" borderId="57" xfId="60" applyBorder="1" applyAlignment="1">
      <alignment horizontal="left"/>
      <protection/>
    </xf>
    <xf numFmtId="0" fontId="7" fillId="0" borderId="51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50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16" fillId="0" borderId="61" xfId="60" applyFont="1" applyBorder="1" applyAlignment="1">
      <alignment horizontal="left"/>
      <protection/>
    </xf>
    <xf numFmtId="0" fontId="16" fillId="0" borderId="22" xfId="60" applyFont="1" applyBorder="1" applyAlignment="1">
      <alignment horizontal="left"/>
      <protection/>
    </xf>
    <xf numFmtId="0" fontId="7" fillId="0" borderId="63" xfId="60" applyFont="1" applyBorder="1" applyAlignment="1">
      <alignment horizontal="left"/>
      <protection/>
    </xf>
    <xf numFmtId="0" fontId="3" fillId="0" borderId="61" xfId="60" applyBorder="1" applyAlignment="1">
      <alignment horizontal="left"/>
      <protection/>
    </xf>
    <xf numFmtId="0" fontId="3" fillId="0" borderId="22" xfId="60" applyBorder="1" applyAlignment="1">
      <alignment horizontal="left"/>
      <protection/>
    </xf>
    <xf numFmtId="0" fontId="9" fillId="0" borderId="38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6" fillId="0" borderId="178" xfId="60" applyFont="1" applyBorder="1" applyAlignment="1">
      <alignment/>
      <protection/>
    </xf>
    <xf numFmtId="0" fontId="6" fillId="0" borderId="109" xfId="60" applyFont="1" applyBorder="1" applyAlignment="1">
      <alignment/>
      <protection/>
    </xf>
    <xf numFmtId="0" fontId="6" fillId="0" borderId="68" xfId="60" applyFont="1" applyBorder="1" applyAlignment="1">
      <alignment/>
      <protection/>
    </xf>
    <xf numFmtId="0" fontId="6" fillId="0" borderId="34" xfId="60" applyFont="1" applyBorder="1" applyAlignment="1">
      <alignment/>
      <protection/>
    </xf>
    <xf numFmtId="0" fontId="7" fillId="0" borderId="161" xfId="60" applyFont="1" applyBorder="1" applyAlignment="1">
      <alignment horizontal="center" vertical="center"/>
      <protection/>
    </xf>
    <xf numFmtId="0" fontId="7" fillId="0" borderId="162" xfId="60" applyFont="1" applyBorder="1" applyAlignment="1">
      <alignment horizontal="center" vertical="center"/>
      <protection/>
    </xf>
    <xf numFmtId="0" fontId="16" fillId="0" borderId="57" xfId="60" applyFont="1" applyBorder="1" applyAlignment="1">
      <alignment horizontal="left"/>
      <protection/>
    </xf>
    <xf numFmtId="0" fontId="16" fillId="0" borderId="19" xfId="60" applyFont="1" applyBorder="1" applyAlignment="1">
      <alignment horizontal="left"/>
      <protection/>
    </xf>
    <xf numFmtId="0" fontId="16" fillId="0" borderId="29" xfId="60" applyFont="1" applyBorder="1" applyAlignment="1">
      <alignment horizontal="left"/>
      <protection/>
    </xf>
    <xf numFmtId="0" fontId="5" fillId="0" borderId="0" xfId="60" applyFont="1" applyAlignment="1">
      <alignment horizontal="right"/>
      <protection/>
    </xf>
    <xf numFmtId="0" fontId="7" fillId="0" borderId="0" xfId="60" applyFont="1" applyBorder="1" applyAlignment="1">
      <alignment horizontal="right"/>
      <protection/>
    </xf>
    <xf numFmtId="0" fontId="6" fillId="0" borderId="0" xfId="60" applyFont="1" applyAlignment="1">
      <alignment horizontal="center"/>
      <protection/>
    </xf>
    <xf numFmtId="0" fontId="6" fillId="0" borderId="0" xfId="60" applyFont="1" applyAlignment="1">
      <alignment horizontal="center" wrapText="1"/>
      <protection/>
    </xf>
    <xf numFmtId="0" fontId="7" fillId="0" borderId="61" xfId="60" applyFont="1" applyBorder="1" applyAlignment="1">
      <alignment horizontal="left"/>
      <protection/>
    </xf>
    <xf numFmtId="0" fontId="3" fillId="0" borderId="61" xfId="60" applyFont="1" applyBorder="1" applyAlignment="1">
      <alignment horizontal="left"/>
      <protection/>
    </xf>
    <xf numFmtId="0" fontId="3" fillId="0" borderId="22" xfId="60" applyFont="1" applyBorder="1" applyAlignment="1">
      <alignment horizontal="left"/>
      <protection/>
    </xf>
    <xf numFmtId="0" fontId="10" fillId="0" borderId="62" xfId="60" applyFont="1" applyBorder="1" applyAlignment="1">
      <alignment horizontal="center"/>
      <protection/>
    </xf>
    <xf numFmtId="0" fontId="3" fillId="0" borderId="61" xfId="60" applyBorder="1" applyAlignment="1">
      <alignment horizontal="center"/>
      <protection/>
    </xf>
    <xf numFmtId="0" fontId="11" fillId="0" borderId="61" xfId="60" applyFont="1" applyBorder="1" applyAlignment="1">
      <alignment horizontal="left"/>
      <protection/>
    </xf>
    <xf numFmtId="0" fontId="11" fillId="0" borderId="22" xfId="60" applyFont="1" applyBorder="1" applyAlignment="1">
      <alignment horizontal="left"/>
      <protection/>
    </xf>
    <xf numFmtId="0" fontId="16" fillId="0" borderId="63" xfId="60" applyFont="1" applyBorder="1" applyAlignment="1">
      <alignment horizontal="center" wrapText="1"/>
      <protection/>
    </xf>
    <xf numFmtId="0" fontId="16" fillId="0" borderId="61" xfId="60" applyFont="1" applyBorder="1" applyAlignment="1">
      <alignment horizontal="center" wrapText="1"/>
      <protection/>
    </xf>
    <xf numFmtId="0" fontId="16" fillId="0" borderId="22" xfId="60" applyFont="1" applyBorder="1" applyAlignment="1">
      <alignment horizontal="center" wrapText="1"/>
      <protection/>
    </xf>
    <xf numFmtId="0" fontId="16" fillId="0" borderId="14" xfId="60" applyFont="1" applyBorder="1" applyAlignment="1">
      <alignment horizontal="left"/>
      <protection/>
    </xf>
    <xf numFmtId="49" fontId="34" fillId="0" borderId="68" xfId="60" applyNumberFormat="1" applyFont="1" applyBorder="1" applyAlignment="1">
      <alignment horizontal="left"/>
      <protection/>
    </xf>
    <xf numFmtId="0" fontId="34" fillId="0" borderId="34" xfId="60" applyFont="1" applyBorder="1" applyAlignment="1">
      <alignment horizontal="left"/>
      <protection/>
    </xf>
    <xf numFmtId="0" fontId="34" fillId="0" borderId="70" xfId="60" applyFont="1" applyBorder="1" applyAlignment="1">
      <alignment horizontal="left"/>
      <protection/>
    </xf>
    <xf numFmtId="0" fontId="17" fillId="0" borderId="63" xfId="59" applyFont="1" applyBorder="1" applyAlignment="1">
      <alignment horizontal="left"/>
      <protection/>
    </xf>
    <xf numFmtId="0" fontId="0" fillId="0" borderId="61" xfId="59" applyBorder="1" applyAlignment="1">
      <alignment horizontal="left"/>
      <protection/>
    </xf>
    <xf numFmtId="0" fontId="0" fillId="0" borderId="87" xfId="59" applyBorder="1" applyAlignment="1">
      <alignment horizontal="left"/>
      <protection/>
    </xf>
    <xf numFmtId="0" fontId="8" fillId="0" borderId="68" xfId="61" applyFont="1" applyBorder="1" applyAlignment="1">
      <alignment horizontal="center"/>
      <protection/>
    </xf>
    <xf numFmtId="0" fontId="8" fillId="0" borderId="34" xfId="61" applyFont="1" applyBorder="1" applyAlignment="1">
      <alignment horizontal="center"/>
      <protection/>
    </xf>
    <xf numFmtId="0" fontId="35" fillId="0" borderId="18" xfId="61" applyFont="1" applyBorder="1" applyAlignment="1">
      <alignment horizontal="center" wrapText="1"/>
      <protection/>
    </xf>
    <xf numFmtId="0" fontId="23" fillId="0" borderId="11" xfId="61" applyFont="1" applyBorder="1" applyAlignment="1">
      <alignment horizontal="center" wrapText="1"/>
      <protection/>
    </xf>
    <xf numFmtId="0" fontId="7" fillId="0" borderId="14" xfId="61" applyFont="1" applyBorder="1" applyAlignment="1">
      <alignment horizontal="center"/>
      <protection/>
    </xf>
    <xf numFmtId="0" fontId="7" fillId="0" borderId="63" xfId="61" applyFont="1" applyBorder="1" applyAlignment="1">
      <alignment horizontal="center"/>
      <protection/>
    </xf>
    <xf numFmtId="0" fontId="35" fillId="0" borderId="17" xfId="61" applyFont="1" applyBorder="1" applyAlignment="1">
      <alignment horizontal="center" wrapText="1"/>
      <protection/>
    </xf>
    <xf numFmtId="0" fontId="23" fillId="0" borderId="12" xfId="61" applyFont="1" applyBorder="1" applyAlignment="1">
      <alignment horizontal="center" wrapText="1"/>
      <protection/>
    </xf>
    <xf numFmtId="0" fontId="7" fillId="0" borderId="61" xfId="61" applyFont="1" applyBorder="1" applyAlignment="1">
      <alignment horizontal="left"/>
      <protection/>
    </xf>
    <xf numFmtId="0" fontId="7" fillId="0" borderId="47" xfId="61" applyFont="1" applyBorder="1" applyAlignment="1">
      <alignment horizontal="left"/>
      <protection/>
    </xf>
    <xf numFmtId="0" fontId="35" fillId="0" borderId="17" xfId="61" applyFont="1" applyBorder="1" applyAlignment="1">
      <alignment horizontal="center" wrapText="1"/>
      <protection/>
    </xf>
    <xf numFmtId="0" fontId="35" fillId="0" borderId="12" xfId="61" applyFont="1" applyBorder="1" applyAlignment="1">
      <alignment horizontal="center" wrapText="1"/>
      <protection/>
    </xf>
    <xf numFmtId="0" fontId="35" fillId="0" borderId="16" xfId="61" applyFont="1" applyBorder="1" applyAlignment="1">
      <alignment horizontal="center" wrapText="1"/>
      <protection/>
    </xf>
    <xf numFmtId="0" fontId="23" fillId="0" borderId="59" xfId="61" applyFont="1" applyBorder="1" applyAlignment="1">
      <alignment horizontal="center" wrapText="1"/>
      <protection/>
    </xf>
    <xf numFmtId="0" fontId="35" fillId="0" borderId="61" xfId="61" applyFont="1" applyBorder="1" applyAlignment="1">
      <alignment horizontal="left"/>
      <protection/>
    </xf>
    <xf numFmtId="0" fontId="7" fillId="0" borderId="22" xfId="61" applyFont="1" applyBorder="1" applyAlignment="1">
      <alignment horizontal="center"/>
      <protection/>
    </xf>
    <xf numFmtId="0" fontId="7" fillId="0" borderId="15" xfId="61" applyFont="1" applyBorder="1" applyAlignment="1">
      <alignment horizontal="center"/>
      <protection/>
    </xf>
    <xf numFmtId="0" fontId="7" fillId="0" borderId="62" xfId="61" applyFont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7" fillId="0" borderId="170" xfId="61" applyFont="1" applyBorder="1" applyAlignment="1">
      <alignment horizontal="center" vertical="center"/>
      <protection/>
    </xf>
    <xf numFmtId="0" fontId="0" fillId="0" borderId="168" xfId="0" applyFont="1" applyBorder="1" applyAlignment="1">
      <alignment horizontal="center"/>
    </xf>
    <xf numFmtId="0" fontId="0" fillId="0" borderId="169" xfId="0" applyFont="1" applyBorder="1" applyAlignment="1">
      <alignment horizontal="center"/>
    </xf>
    <xf numFmtId="0" fontId="7" fillId="0" borderId="58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right"/>
      <protection/>
    </xf>
    <xf numFmtId="0" fontId="10" fillId="0" borderId="0" xfId="61" applyFont="1" applyAlignment="1">
      <alignment horizontal="right"/>
      <protection/>
    </xf>
    <xf numFmtId="0" fontId="42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right"/>
      <protection/>
    </xf>
    <xf numFmtId="0" fontId="0" fillId="0" borderId="0" xfId="61" applyAlignment="1">
      <alignment horizontal="right"/>
      <protection/>
    </xf>
    <xf numFmtId="0" fontId="6" fillId="0" borderId="0" xfId="61" applyFont="1" applyAlignment="1">
      <alignment horizontal="center"/>
      <protection/>
    </xf>
    <xf numFmtId="0" fontId="7" fillId="0" borderId="179" xfId="61" applyFont="1" applyBorder="1" applyAlignment="1">
      <alignment horizontal="center" vertical="center" wrapText="1"/>
      <protection/>
    </xf>
    <xf numFmtId="0" fontId="7" fillId="0" borderId="42" xfId="61" applyFont="1" applyBorder="1" applyAlignment="1">
      <alignment horizontal="center" vertical="center" wrapText="1"/>
      <protection/>
    </xf>
    <xf numFmtId="0" fontId="7" fillId="0" borderId="29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45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/>
      <protection/>
    </xf>
    <xf numFmtId="0" fontId="18" fillId="0" borderId="63" xfId="59" applyFont="1" applyBorder="1" applyAlignment="1">
      <alignment horizontal="left" wrapText="1"/>
      <protection/>
    </xf>
    <xf numFmtId="0" fontId="0" fillId="0" borderId="61" xfId="59" applyBorder="1" applyAlignment="1">
      <alignment horizontal="left" wrapText="1"/>
      <protection/>
    </xf>
    <xf numFmtId="0" fontId="0" fillId="0" borderId="87" xfId="59" applyBorder="1" applyAlignment="1">
      <alignment horizontal="left" wrapText="1"/>
      <protection/>
    </xf>
    <xf numFmtId="0" fontId="0" fillId="0" borderId="61" xfId="59" applyFont="1" applyBorder="1" applyAlignment="1">
      <alignment horizontal="left"/>
      <protection/>
    </xf>
    <xf numFmtId="0" fontId="0" fillId="0" borderId="87" xfId="0" applyBorder="1" applyAlignment="1">
      <alignment horizontal="left"/>
    </xf>
    <xf numFmtId="0" fontId="40" fillId="0" borderId="65" xfId="61" applyFont="1" applyBorder="1" applyAlignment="1">
      <alignment horizontal="left"/>
      <protection/>
    </xf>
    <xf numFmtId="0" fontId="5" fillId="0" borderId="34" xfId="0" applyFont="1" applyBorder="1" applyAlignment="1">
      <alignment horizontal="left"/>
    </xf>
    <xf numFmtId="0" fontId="5" fillId="0" borderId="92" xfId="0" applyFont="1" applyBorder="1" applyAlignment="1">
      <alignment horizontal="left"/>
    </xf>
    <xf numFmtId="0" fontId="7" fillId="0" borderId="165" xfId="61" applyFont="1" applyBorder="1" applyAlignment="1">
      <alignment horizontal="center"/>
      <protection/>
    </xf>
    <xf numFmtId="0" fontId="7" fillId="0" borderId="161" xfId="61" applyFont="1" applyBorder="1" applyAlignment="1">
      <alignment horizontal="center"/>
      <protection/>
    </xf>
    <xf numFmtId="0" fontId="7" fillId="0" borderId="162" xfId="61" applyFont="1" applyBorder="1" applyAlignment="1">
      <alignment horizontal="center"/>
      <protection/>
    </xf>
    <xf numFmtId="0" fontId="7" fillId="0" borderId="166" xfId="61" applyFont="1" applyBorder="1" applyAlignment="1">
      <alignment horizontal="center"/>
      <protection/>
    </xf>
    <xf numFmtId="0" fontId="10" fillId="0" borderId="58" xfId="61" applyFont="1" applyBorder="1" applyAlignment="1">
      <alignment horizontal="center" vertical="center"/>
      <protection/>
    </xf>
    <xf numFmtId="0" fontId="10" fillId="0" borderId="161" xfId="61" applyFont="1" applyBorder="1" applyAlignment="1">
      <alignment horizontal="center" vertical="center"/>
      <protection/>
    </xf>
    <xf numFmtId="0" fontId="10" fillId="0" borderId="162" xfId="61" applyFont="1" applyBorder="1" applyAlignment="1">
      <alignment horizontal="center" vertical="center"/>
      <protection/>
    </xf>
    <xf numFmtId="0" fontId="10" fillId="0" borderId="166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63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7" fillId="0" borderId="14" xfId="59" applyFont="1" applyBorder="1" applyAlignment="1">
      <alignment horizontal="left"/>
      <protection/>
    </xf>
    <xf numFmtId="0" fontId="17" fillId="0" borderId="14" xfId="59" applyFont="1" applyBorder="1" applyAlignment="1">
      <alignment horizontal="left"/>
      <protection/>
    </xf>
    <xf numFmtId="0" fontId="17" fillId="0" borderId="15" xfId="59" applyFont="1" applyBorder="1" applyAlignment="1">
      <alignment horizontal="left"/>
      <protection/>
    </xf>
    <xf numFmtId="0" fontId="17" fillId="0" borderId="63" xfId="59" applyFont="1" applyBorder="1" applyAlignment="1">
      <alignment horizontal="left"/>
      <protection/>
    </xf>
    <xf numFmtId="0" fontId="0" fillId="0" borderId="61" xfId="0" applyBorder="1" applyAlignment="1">
      <alignment horizontal="left"/>
    </xf>
    <xf numFmtId="0" fontId="17" fillId="0" borderId="168" xfId="59" applyFont="1" applyBorder="1" applyAlignment="1">
      <alignment horizontal="center"/>
      <protection/>
    </xf>
    <xf numFmtId="0" fontId="17" fillId="0" borderId="168" xfId="59" applyFont="1" applyBorder="1" applyAlignment="1">
      <alignment horizontal="center"/>
      <protection/>
    </xf>
    <xf numFmtId="0" fontId="14" fillId="0" borderId="167" xfId="58" applyFont="1" applyBorder="1" applyAlignment="1">
      <alignment horizontal="center"/>
      <protection/>
    </xf>
    <xf numFmtId="0" fontId="14" fillId="0" borderId="173" xfId="58" applyFont="1" applyBorder="1" applyAlignment="1">
      <alignment horizontal="center"/>
      <protection/>
    </xf>
    <xf numFmtId="0" fontId="15" fillId="0" borderId="168" xfId="58" applyFont="1" applyBorder="1" applyAlignment="1">
      <alignment horizontal="center"/>
      <protection/>
    </xf>
    <xf numFmtId="0" fontId="15" fillId="0" borderId="167" xfId="58" applyFont="1" applyBorder="1" applyAlignment="1">
      <alignment horizontal="center"/>
      <protection/>
    </xf>
    <xf numFmtId="0" fontId="15" fillId="0" borderId="173" xfId="58" applyFont="1" applyBorder="1" applyAlignment="1">
      <alignment horizontal="center"/>
      <protection/>
    </xf>
    <xf numFmtId="0" fontId="6" fillId="0" borderId="169" xfId="0" applyFont="1" applyBorder="1" applyAlignment="1">
      <alignment horizontal="center"/>
    </xf>
    <xf numFmtId="0" fontId="17" fillId="0" borderId="25" xfId="59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75" xfId="0" applyBorder="1" applyAlignment="1">
      <alignment horizontal="left" wrapText="1"/>
    </xf>
    <xf numFmtId="0" fontId="37" fillId="0" borderId="0" xfId="59" applyFont="1" applyAlignment="1">
      <alignment horizontal="center"/>
      <protection/>
    </xf>
    <xf numFmtId="0" fontId="17" fillId="0" borderId="0" xfId="59" applyFont="1" applyAlignment="1">
      <alignment horizontal="center"/>
      <protection/>
    </xf>
    <xf numFmtId="0" fontId="17" fillId="0" borderId="41" xfId="59" applyFont="1" applyBorder="1" applyAlignment="1">
      <alignment horizontal="center" vertical="center"/>
      <protection/>
    </xf>
    <xf numFmtId="0" fontId="0" fillId="0" borderId="4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6" xfId="0" applyBorder="1" applyAlignment="1">
      <alignment horizontal="center"/>
    </xf>
    <xf numFmtId="0" fontId="17" fillId="0" borderId="167" xfId="59" applyFont="1" applyBorder="1" applyAlignment="1">
      <alignment horizontal="center" vertical="center"/>
      <protection/>
    </xf>
    <xf numFmtId="0" fontId="17" fillId="0" borderId="173" xfId="59" applyFont="1" applyBorder="1" applyAlignment="1">
      <alignment horizontal="center" vertical="center"/>
      <protection/>
    </xf>
    <xf numFmtId="0" fontId="17" fillId="0" borderId="167" xfId="59" applyFont="1" applyBorder="1" applyAlignment="1">
      <alignment horizontal="center"/>
      <protection/>
    </xf>
    <xf numFmtId="0" fontId="0" fillId="0" borderId="173" xfId="0" applyBorder="1" applyAlignment="1">
      <alignment horizontal="center"/>
    </xf>
    <xf numFmtId="0" fontId="17" fillId="0" borderId="173" xfId="59" applyFont="1" applyBorder="1" applyAlignment="1">
      <alignment horizontal="center"/>
      <protection/>
    </xf>
    <xf numFmtId="0" fontId="0" fillId="0" borderId="55" xfId="0" applyBorder="1" applyAlignment="1">
      <alignment horizontal="center" wrapText="1"/>
    </xf>
    <xf numFmtId="0" fontId="38" fillId="0" borderId="38" xfId="59" applyFont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17" fillId="0" borderId="174" xfId="59" applyFont="1" applyBorder="1" applyAlignment="1">
      <alignment horizontal="center" vertical="center"/>
      <protection/>
    </xf>
    <xf numFmtId="0" fontId="17" fillId="0" borderId="42" xfId="59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38" fillId="0" borderId="13" xfId="59" applyFont="1" applyBorder="1" applyAlignment="1">
      <alignment horizontal="center" wrapText="1"/>
      <protection/>
    </xf>
    <xf numFmtId="0" fontId="0" fillId="0" borderId="180" xfId="0" applyBorder="1" applyAlignment="1">
      <alignment horizontal="center"/>
    </xf>
    <xf numFmtId="0" fontId="0" fillId="0" borderId="89" xfId="0" applyBorder="1" applyAlignment="1">
      <alignment horizontal="center"/>
    </xf>
    <xf numFmtId="0" fontId="17" fillId="0" borderId="161" xfId="59" applyFont="1" applyBorder="1" applyAlignment="1">
      <alignment horizontal="center" vertical="center" wrapText="1"/>
      <protection/>
    </xf>
    <xf numFmtId="0" fontId="10" fillId="0" borderId="165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35" fillId="0" borderId="87" xfId="61" applyFont="1" applyBorder="1" applyAlignment="1">
      <alignment horizontal="left"/>
      <protection/>
    </xf>
    <xf numFmtId="0" fontId="7" fillId="0" borderId="87" xfId="61" applyFont="1" applyBorder="1" applyAlignment="1">
      <alignment horizontal="left"/>
      <protection/>
    </xf>
    <xf numFmtId="0" fontId="10" fillId="0" borderId="41" xfId="61" applyFont="1" applyBorder="1" applyAlignment="1">
      <alignment horizontal="center"/>
      <protection/>
    </xf>
    <xf numFmtId="0" fontId="10" fillId="0" borderId="42" xfId="61" applyFont="1" applyBorder="1" applyAlignment="1">
      <alignment horizontal="center"/>
      <protection/>
    </xf>
    <xf numFmtId="0" fontId="6" fillId="0" borderId="42" xfId="0" applyFont="1" applyBorder="1" applyAlignment="1">
      <alignment horizontal="center"/>
    </xf>
    <xf numFmtId="0" fontId="6" fillId="0" borderId="18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0" fillId="0" borderId="0" xfId="61" applyFont="1" applyAlignment="1">
      <alignment horizontal="right"/>
      <protection/>
    </xf>
    <xf numFmtId="0" fontId="12" fillId="0" borderId="68" xfId="64" applyFont="1" applyBorder="1" applyAlignment="1">
      <alignment horizontal="center"/>
      <protection/>
    </xf>
    <xf numFmtId="0" fontId="12" fillId="0" borderId="34" xfId="64" applyFont="1" applyBorder="1" applyAlignment="1">
      <alignment horizontal="center"/>
      <protection/>
    </xf>
    <xf numFmtId="0" fontId="14" fillId="0" borderId="0" xfId="56" applyFont="1" applyAlignment="1">
      <alignment horizontal="right"/>
      <protection/>
    </xf>
    <xf numFmtId="0" fontId="0" fillId="0" borderId="0" xfId="0" applyAlignment="1">
      <alignment/>
    </xf>
    <xf numFmtId="0" fontId="11" fillId="0" borderId="0" xfId="56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15" fillId="0" borderId="88" xfId="56" applyFont="1" applyBorder="1" applyAlignment="1">
      <alignment horizontal="center" wrapText="1"/>
      <protection/>
    </xf>
    <xf numFmtId="0" fontId="15" fillId="0" borderId="181" xfId="56" applyFont="1" applyBorder="1" applyAlignment="1">
      <alignment horizontal="center" wrapText="1"/>
      <protection/>
    </xf>
    <xf numFmtId="0" fontId="11" fillId="0" borderId="146" xfId="56" applyFont="1" applyBorder="1" applyAlignment="1">
      <alignment horizontal="center"/>
      <protection/>
    </xf>
    <xf numFmtId="0" fontId="11" fillId="0" borderId="52" xfId="56" applyFont="1" applyBorder="1" applyAlignment="1">
      <alignment horizontal="center"/>
      <protection/>
    </xf>
    <xf numFmtId="0" fontId="11" fillId="0" borderId="159" xfId="56" applyFont="1" applyBorder="1" applyAlignment="1">
      <alignment horizontal="center"/>
      <protection/>
    </xf>
    <xf numFmtId="0" fontId="11" fillId="0" borderId="88" xfId="56" applyFont="1" applyBorder="1" applyAlignment="1">
      <alignment horizontal="center"/>
      <protection/>
    </xf>
    <xf numFmtId="0" fontId="0" fillId="0" borderId="74" xfId="56" applyFont="1" applyBorder="1" applyAlignment="1">
      <alignment horizontal="center"/>
      <protection/>
    </xf>
    <xf numFmtId="0" fontId="11" fillId="0" borderId="181" xfId="56" applyFont="1" applyBorder="1" applyAlignment="1">
      <alignment horizontal="center"/>
      <protection/>
    </xf>
    <xf numFmtId="0" fontId="11" fillId="0" borderId="155" xfId="56" applyFont="1" applyBorder="1" applyAlignment="1">
      <alignment horizontal="center"/>
      <protection/>
    </xf>
    <xf numFmtId="3" fontId="15" fillId="0" borderId="182" xfId="56" applyNumberFormat="1" applyFont="1" applyBorder="1" applyAlignment="1">
      <alignment/>
      <protection/>
    </xf>
    <xf numFmtId="3" fontId="15" fillId="0" borderId="183" xfId="56" applyNumberFormat="1" applyFont="1" applyBorder="1" applyAlignment="1">
      <alignment/>
      <protection/>
    </xf>
    <xf numFmtId="3" fontId="15" fillId="0" borderId="84" xfId="56" applyNumberFormat="1" applyFont="1" applyBorder="1" applyAlignment="1">
      <alignment/>
      <protection/>
    </xf>
    <xf numFmtId="3" fontId="15" fillId="0" borderId="111" xfId="56" applyNumberFormat="1" applyFont="1" applyBorder="1" applyAlignment="1">
      <alignment/>
      <protection/>
    </xf>
    <xf numFmtId="3" fontId="11" fillId="0" borderId="114" xfId="56" applyNumberFormat="1" applyFont="1" applyBorder="1" applyAlignment="1">
      <alignment/>
      <protection/>
    </xf>
    <xf numFmtId="3" fontId="11" fillId="0" borderId="184" xfId="56" applyNumberFormat="1" applyFont="1" applyBorder="1" applyAlignment="1">
      <alignment/>
      <protection/>
    </xf>
    <xf numFmtId="3" fontId="14" fillId="0" borderId="84" xfId="56" applyNumberFormat="1" applyFont="1" applyBorder="1" applyAlignment="1">
      <alignment/>
      <protection/>
    </xf>
    <xf numFmtId="3" fontId="14" fillId="0" borderId="111" xfId="56" applyNumberFormat="1" applyFont="1" applyBorder="1" applyAlignment="1">
      <alignment/>
      <protection/>
    </xf>
    <xf numFmtId="3" fontId="14" fillId="0" borderId="185" xfId="56" applyNumberFormat="1" applyFont="1" applyBorder="1" applyAlignment="1">
      <alignment/>
      <protection/>
    </xf>
    <xf numFmtId="3" fontId="14" fillId="0" borderId="186" xfId="56" applyNumberFormat="1" applyFont="1" applyBorder="1" applyAlignment="1">
      <alignment/>
      <protection/>
    </xf>
    <xf numFmtId="0" fontId="49" fillId="0" borderId="0" xfId="56" applyFont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50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15" fillId="0" borderId="0" xfId="56" applyFont="1" applyAlignment="1">
      <alignment horizontal="center" wrapText="1"/>
      <protection/>
    </xf>
    <xf numFmtId="0" fontId="7" fillId="0" borderId="0" xfId="56" applyFont="1" applyAlignment="1">
      <alignment horizontal="center" wrapText="1"/>
      <protection/>
    </xf>
    <xf numFmtId="0" fontId="7" fillId="0" borderId="0" xfId="56" applyFont="1" applyAlignment="1">
      <alignment wrapText="1"/>
      <protection/>
    </xf>
    <xf numFmtId="0" fontId="15" fillId="0" borderId="187" xfId="56" applyFont="1" applyBorder="1" applyAlignment="1">
      <alignment/>
      <protection/>
    </xf>
    <xf numFmtId="0" fontId="15" fillId="0" borderId="123" xfId="56" applyFont="1" applyBorder="1" applyAlignment="1">
      <alignment/>
      <protection/>
    </xf>
    <xf numFmtId="0" fontId="15" fillId="0" borderId="188" xfId="56" applyFont="1" applyBorder="1" applyAlignment="1">
      <alignment/>
      <protection/>
    </xf>
    <xf numFmtId="0" fontId="15" fillId="0" borderId="174" xfId="56" applyFont="1" applyBorder="1" applyAlignment="1">
      <alignment horizontal="center" vertical="center"/>
      <protection/>
    </xf>
    <xf numFmtId="0" fontId="15" fillId="0" borderId="42" xfId="56" applyFont="1" applyBorder="1" applyAlignment="1">
      <alignment horizontal="center" vertical="center"/>
      <protection/>
    </xf>
    <xf numFmtId="0" fontId="15" fillId="0" borderId="86" xfId="56" applyFont="1" applyBorder="1" applyAlignment="1">
      <alignment horizontal="center" vertical="center"/>
      <protection/>
    </xf>
    <xf numFmtId="0" fontId="15" fillId="0" borderId="45" xfId="56" applyFont="1" applyBorder="1" applyAlignment="1">
      <alignment horizontal="center" vertical="center"/>
      <protection/>
    </xf>
    <xf numFmtId="0" fontId="0" fillId="0" borderId="168" xfId="56" applyFont="1" applyBorder="1" applyAlignment="1">
      <alignment/>
      <protection/>
    </xf>
    <xf numFmtId="0" fontId="0" fillId="0" borderId="169" xfId="56" applyFont="1" applyBorder="1" applyAlignment="1">
      <alignment/>
      <protection/>
    </xf>
    <xf numFmtId="0" fontId="52" fillId="0" borderId="51" xfId="56" applyFont="1" applyBorder="1" applyAlignment="1">
      <alignment horizontal="center" wrapText="1"/>
      <protection/>
    </xf>
    <xf numFmtId="0" fontId="23" fillId="0" borderId="28" xfId="56" applyFont="1" applyBorder="1" applyAlignment="1">
      <alignment horizontal="center" wrapText="1"/>
      <protection/>
    </xf>
    <xf numFmtId="0" fontId="0" fillId="0" borderId="121" xfId="56" applyFont="1" applyBorder="1" applyAlignment="1">
      <alignment wrapText="1"/>
      <protection/>
    </xf>
    <xf numFmtId="0" fontId="15" fillId="0" borderId="22" xfId="56" applyFont="1" applyBorder="1" applyAlignment="1">
      <alignment horizontal="center"/>
      <protection/>
    </xf>
    <xf numFmtId="0" fontId="15" fillId="0" borderId="14" xfId="56" applyFont="1" applyBorder="1" applyAlignment="1">
      <alignment horizontal="center"/>
      <protection/>
    </xf>
    <xf numFmtId="0" fontId="15" fillId="0" borderId="63" xfId="56" applyFont="1" applyBorder="1" applyAlignment="1">
      <alignment horizontal="center"/>
      <protection/>
    </xf>
    <xf numFmtId="0" fontId="0" fillId="0" borderId="87" xfId="56" applyFont="1" applyBorder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0" fontId="3" fillId="0" borderId="0" xfId="56" applyFont="1" applyAlignment="1">
      <alignment horizontal="center"/>
      <protection/>
    </xf>
    <xf numFmtId="0" fontId="3" fillId="0" borderId="189" xfId="56" applyFont="1" applyBorder="1" applyAlignment="1">
      <alignment horizontal="right"/>
      <protection/>
    </xf>
    <xf numFmtId="0" fontId="0" fillId="0" borderId="189" xfId="56" applyFont="1" applyBorder="1" applyAlignment="1">
      <alignment horizontal="right"/>
      <protection/>
    </xf>
    <xf numFmtId="0" fontId="15" fillId="0" borderId="101" xfId="56" applyFont="1" applyBorder="1" applyAlignment="1">
      <alignment horizontal="center" vertical="center"/>
      <protection/>
    </xf>
    <xf numFmtId="0" fontId="15" fillId="0" borderId="136" xfId="56" applyFont="1" applyBorder="1" applyAlignment="1">
      <alignment horizontal="center" vertical="center"/>
      <protection/>
    </xf>
    <xf numFmtId="0" fontId="15" fillId="0" borderId="182" xfId="56" applyFont="1" applyBorder="1" applyAlignment="1">
      <alignment horizontal="center"/>
      <protection/>
    </xf>
    <xf numFmtId="0" fontId="14" fillId="0" borderId="183" xfId="56" applyFont="1" applyBorder="1" applyAlignment="1">
      <alignment horizontal="center"/>
      <protection/>
    </xf>
    <xf numFmtId="0" fontId="15" fillId="0" borderId="190" xfId="56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14" fillId="0" borderId="58" xfId="56" applyFont="1" applyBorder="1" applyAlignment="1">
      <alignment vertical="top"/>
      <protection/>
    </xf>
    <xf numFmtId="0" fontId="14" fillId="0" borderId="94" xfId="56" applyFont="1" applyBorder="1" applyAlignment="1">
      <alignment vertical="top"/>
      <protection/>
    </xf>
    <xf numFmtId="0" fontId="14" fillId="0" borderId="51" xfId="56" applyFont="1" applyBorder="1" applyAlignment="1">
      <alignment horizontal="center" vertical="top"/>
      <protection/>
    </xf>
    <xf numFmtId="0" fontId="14" fillId="0" borderId="121" xfId="56" applyFont="1" applyBorder="1" applyAlignment="1">
      <alignment horizontal="center" vertical="top"/>
      <protection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1" xfId="57"/>
    <cellStyle name="Normál_Munka11" xfId="58"/>
    <cellStyle name="Normál_Munka11_1" xfId="59"/>
    <cellStyle name="Normál_Munka2" xfId="60"/>
    <cellStyle name="Normál_Munka3_1" xfId="61"/>
    <cellStyle name="Normál_Munka4" xfId="62"/>
    <cellStyle name="Normál_Munka5_1" xfId="63"/>
    <cellStyle name="Normál_Munka6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zürkeárnyalato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B43">
      <selection activeCell="B8" sqref="B8:N8"/>
    </sheetView>
  </sheetViews>
  <sheetFormatPr defaultColWidth="9.140625" defaultRowHeight="12.75"/>
  <cols>
    <col min="1" max="1" width="0.85546875" style="0" customWidth="1"/>
    <col min="2" max="2" width="3.57421875" style="0" customWidth="1"/>
    <col min="6" max="6" width="11.00390625" style="0" customWidth="1"/>
    <col min="7" max="9" width="9.7109375" style="0" customWidth="1"/>
    <col min="10" max="10" width="3.421875" style="0" customWidth="1"/>
    <col min="11" max="11" width="40.28125" style="0" customWidth="1"/>
    <col min="12" max="14" width="9.7109375" style="0" customWidth="1"/>
  </cols>
  <sheetData>
    <row r="1" spans="1:14" ht="16.5">
      <c r="A1" s="1"/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314" t="s">
        <v>32</v>
      </c>
      <c r="J4" s="1314"/>
      <c r="K4" s="1314"/>
      <c r="L4" s="1314"/>
      <c r="M4" s="1314"/>
      <c r="N4" s="1314"/>
    </row>
    <row r="5" spans="1:14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</row>
    <row r="6" spans="1:14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</row>
    <row r="8" spans="1:14" ht="12.75">
      <c r="A8" s="1"/>
      <c r="B8" s="1315" t="s">
        <v>643</v>
      </c>
      <c r="C8" s="1315"/>
      <c r="D8" s="1315"/>
      <c r="E8" s="1315"/>
      <c r="F8" s="1315"/>
      <c r="G8" s="1315"/>
      <c r="H8" s="1315"/>
      <c r="I8" s="1315"/>
      <c r="J8" s="1315"/>
      <c r="K8" s="1315"/>
      <c r="L8" s="1315"/>
      <c r="M8" s="1315"/>
      <c r="N8" s="1315"/>
    </row>
    <row r="9" spans="1:14" ht="12.75">
      <c r="A9" s="1"/>
      <c r="B9" s="1316" t="s">
        <v>543</v>
      </c>
      <c r="C9" s="1315"/>
      <c r="D9" s="1315"/>
      <c r="E9" s="1315"/>
      <c r="F9" s="1315"/>
      <c r="G9" s="1315"/>
      <c r="H9" s="1315"/>
      <c r="I9" s="1315"/>
      <c r="J9" s="1315"/>
      <c r="K9" s="1315"/>
      <c r="L9" s="1315"/>
      <c r="M9" s="1315"/>
      <c r="N9" s="1315"/>
    </row>
    <row r="10" spans="1:14" ht="12.75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1"/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1"/>
      <c r="B12" s="1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322" t="s">
        <v>442</v>
      </c>
      <c r="L13" s="1322"/>
      <c r="M13" s="1322"/>
      <c r="N13" s="1322"/>
    </row>
    <row r="14" spans="1:14" ht="13.5" thickTop="1">
      <c r="A14" s="1"/>
      <c r="B14" s="1300" t="s">
        <v>0</v>
      </c>
      <c r="C14" s="1325" t="s">
        <v>33</v>
      </c>
      <c r="D14" s="1325"/>
      <c r="E14" s="1325"/>
      <c r="F14" s="1325"/>
      <c r="G14" s="1298" t="s">
        <v>544</v>
      </c>
      <c r="H14" s="1320" t="s">
        <v>545</v>
      </c>
      <c r="I14" s="1318" t="s">
        <v>288</v>
      </c>
      <c r="J14" s="1300" t="s">
        <v>0</v>
      </c>
      <c r="K14" s="1298" t="s">
        <v>33</v>
      </c>
      <c r="L14" s="1298" t="s">
        <v>546</v>
      </c>
      <c r="M14" s="1298" t="s">
        <v>547</v>
      </c>
      <c r="N14" s="1318" t="s">
        <v>288</v>
      </c>
    </row>
    <row r="15" spans="1:14" ht="32.25" customHeight="1">
      <c r="A15" s="1"/>
      <c r="B15" s="1301"/>
      <c r="C15" s="1326"/>
      <c r="D15" s="1326"/>
      <c r="E15" s="1326"/>
      <c r="F15" s="1326"/>
      <c r="G15" s="1299"/>
      <c r="H15" s="1321"/>
      <c r="I15" s="1319"/>
      <c r="J15" s="1301"/>
      <c r="K15" s="1317"/>
      <c r="L15" s="1299"/>
      <c r="M15" s="1299"/>
      <c r="N15" s="1319"/>
    </row>
    <row r="16" spans="1:14" ht="12.75">
      <c r="A16" s="1"/>
      <c r="B16" s="5"/>
      <c r="C16" s="1310" t="s">
        <v>82</v>
      </c>
      <c r="D16" s="1311"/>
      <c r="E16" s="1311"/>
      <c r="F16" s="1312"/>
      <c r="G16" s="698"/>
      <c r="H16" s="697"/>
      <c r="I16" s="8"/>
      <c r="J16" s="5"/>
      <c r="K16" s="7" t="s">
        <v>83</v>
      </c>
      <c r="L16" s="8"/>
      <c r="M16" s="8"/>
      <c r="N16" s="6"/>
    </row>
    <row r="17" spans="1:14" ht="12.75">
      <c r="A17" s="1"/>
      <c r="B17" s="521" t="s">
        <v>35</v>
      </c>
      <c r="C17" s="522" t="s">
        <v>161</v>
      </c>
      <c r="D17" s="523"/>
      <c r="E17" s="523"/>
      <c r="F17" s="524"/>
      <c r="G17" s="702">
        <f>SUM(G18:G21)</f>
        <v>183531382</v>
      </c>
      <c r="H17" s="541">
        <f>H18+H19+H20+H21</f>
        <v>251848484</v>
      </c>
      <c r="I17" s="712">
        <f>SUM(I18:I21)</f>
        <v>234853116</v>
      </c>
      <c r="J17" s="521" t="s">
        <v>35</v>
      </c>
      <c r="K17" s="539" t="s">
        <v>196</v>
      </c>
      <c r="L17" s="702">
        <f>L18+L19+L20+L21+L22</f>
        <v>210228099</v>
      </c>
      <c r="M17" s="702">
        <f>M18+M19+M20+M21+M22</f>
        <v>277457081</v>
      </c>
      <c r="N17" s="713">
        <f>N18+N19+N20+N21+N22</f>
        <v>233409377</v>
      </c>
    </row>
    <row r="18" spans="1:14" ht="12.75">
      <c r="A18" s="1"/>
      <c r="B18" s="525" t="s">
        <v>6</v>
      </c>
      <c r="C18" s="1305" t="s">
        <v>85</v>
      </c>
      <c r="D18" s="1306"/>
      <c r="E18" s="1306"/>
      <c r="F18" s="1306"/>
      <c r="G18" s="9">
        <v>150161382</v>
      </c>
      <c r="H18" s="706">
        <v>212989439</v>
      </c>
      <c r="I18" s="10">
        <v>212989439</v>
      </c>
      <c r="J18" s="525" t="s">
        <v>6</v>
      </c>
      <c r="K18" s="460" t="s">
        <v>92</v>
      </c>
      <c r="L18" s="9">
        <v>104049180</v>
      </c>
      <c r="M18" s="9">
        <v>144594250</v>
      </c>
      <c r="N18" s="714">
        <v>140975306</v>
      </c>
    </row>
    <row r="19" spans="1:14" ht="12.75">
      <c r="A19" s="1"/>
      <c r="B19" s="526" t="s">
        <v>7</v>
      </c>
      <c r="C19" s="1307" t="s">
        <v>87</v>
      </c>
      <c r="D19" s="1308"/>
      <c r="E19" s="1308"/>
      <c r="F19" s="1309"/>
      <c r="G19" s="12">
        <v>27037000</v>
      </c>
      <c r="H19" s="707">
        <v>30641000</v>
      </c>
      <c r="I19" s="13">
        <v>19546382</v>
      </c>
      <c r="J19" s="533" t="s">
        <v>7</v>
      </c>
      <c r="K19" s="460" t="s">
        <v>93</v>
      </c>
      <c r="L19" s="9">
        <v>19094734</v>
      </c>
      <c r="M19" s="9">
        <v>24368845</v>
      </c>
      <c r="N19" s="714">
        <v>23083133</v>
      </c>
    </row>
    <row r="20" spans="1:14" ht="12.75">
      <c r="A20" s="1"/>
      <c r="B20" s="527" t="s">
        <v>8</v>
      </c>
      <c r="C20" s="1302" t="s">
        <v>88</v>
      </c>
      <c r="D20" s="1303"/>
      <c r="E20" s="1303"/>
      <c r="F20" s="1304"/>
      <c r="G20" s="9">
        <v>6033000</v>
      </c>
      <c r="H20" s="707">
        <v>7753195</v>
      </c>
      <c r="I20" s="10">
        <v>2152445</v>
      </c>
      <c r="J20" s="526" t="s">
        <v>8</v>
      </c>
      <c r="K20" s="462" t="s">
        <v>94</v>
      </c>
      <c r="L20" s="12">
        <v>57840000</v>
      </c>
      <c r="M20" s="12">
        <v>76680349</v>
      </c>
      <c r="N20" s="715">
        <v>54689388</v>
      </c>
    </row>
    <row r="21" spans="1:14" ht="12.75">
      <c r="A21" s="1"/>
      <c r="B21" s="527" t="s">
        <v>9</v>
      </c>
      <c r="C21" s="1302" t="s">
        <v>90</v>
      </c>
      <c r="D21" s="1303"/>
      <c r="E21" s="1303"/>
      <c r="F21" s="1304"/>
      <c r="G21" s="9">
        <v>300000</v>
      </c>
      <c r="H21" s="706">
        <v>464850</v>
      </c>
      <c r="I21" s="10">
        <v>164850</v>
      </c>
      <c r="J21" s="527" t="s">
        <v>9</v>
      </c>
      <c r="K21" s="460" t="s">
        <v>95</v>
      </c>
      <c r="L21" s="9">
        <v>4870000</v>
      </c>
      <c r="M21" s="9">
        <v>10210902</v>
      </c>
      <c r="N21" s="714">
        <v>7984402</v>
      </c>
    </row>
    <row r="22" spans="1:14" ht="12.75">
      <c r="A22" s="1"/>
      <c r="B22" s="528"/>
      <c r="C22" s="529"/>
      <c r="D22" s="530"/>
      <c r="E22" s="530"/>
      <c r="F22" s="531"/>
      <c r="G22" s="532"/>
      <c r="H22" s="708"/>
      <c r="I22" s="544"/>
      <c r="J22" s="527" t="s">
        <v>10</v>
      </c>
      <c r="K22" s="460" t="s">
        <v>96</v>
      </c>
      <c r="L22" s="9">
        <v>24374185</v>
      </c>
      <c r="M22" s="9">
        <v>21602735</v>
      </c>
      <c r="N22" s="714">
        <v>6677148</v>
      </c>
    </row>
    <row r="23" spans="1:14" ht="12.75">
      <c r="A23" s="1"/>
      <c r="B23" s="528" t="s">
        <v>36</v>
      </c>
      <c r="C23" s="529" t="s">
        <v>195</v>
      </c>
      <c r="D23" s="530"/>
      <c r="E23" s="530"/>
      <c r="F23" s="531"/>
      <c r="G23" s="532">
        <f>SUM(G24:G26)</f>
        <v>76560</v>
      </c>
      <c r="H23" s="709">
        <f>SUM(H24:H26)</f>
        <v>51297517</v>
      </c>
      <c r="I23" s="544">
        <f>SUM(I24:I26)</f>
        <v>51297517</v>
      </c>
      <c r="J23" s="545" t="s">
        <v>36</v>
      </c>
      <c r="K23" s="540" t="s">
        <v>164</v>
      </c>
      <c r="L23" s="703">
        <f>SUM(L24:L26)</f>
        <v>35189000</v>
      </c>
      <c r="M23" s="703">
        <f>SUM(M24:M26)</f>
        <v>87498077</v>
      </c>
      <c r="N23" s="716">
        <f>N24+N25+N26</f>
        <v>69602395</v>
      </c>
    </row>
    <row r="24" spans="1:14" ht="12.75">
      <c r="A24" s="1"/>
      <c r="B24" s="533" t="s">
        <v>6</v>
      </c>
      <c r="C24" s="461" t="s">
        <v>86</v>
      </c>
      <c r="D24" s="454"/>
      <c r="E24" s="454"/>
      <c r="F24" s="455"/>
      <c r="G24" s="9">
        <v>76560</v>
      </c>
      <c r="H24" s="706">
        <v>51297517</v>
      </c>
      <c r="I24" s="10">
        <v>51297517</v>
      </c>
      <c r="J24" s="527" t="s">
        <v>6</v>
      </c>
      <c r="K24" s="463" t="s">
        <v>97</v>
      </c>
      <c r="L24" s="9">
        <v>2874000</v>
      </c>
      <c r="M24" s="9">
        <v>5896339</v>
      </c>
      <c r="N24" s="714">
        <v>5370534</v>
      </c>
    </row>
    <row r="25" spans="1:14" ht="12.75">
      <c r="A25" s="1"/>
      <c r="B25" s="534" t="s">
        <v>7</v>
      </c>
      <c r="C25" s="515" t="s">
        <v>89</v>
      </c>
      <c r="D25" s="516"/>
      <c r="E25" s="516"/>
      <c r="F25" s="517"/>
      <c r="G25" s="14">
        <v>0</v>
      </c>
      <c r="H25" s="710">
        <v>0</v>
      </c>
      <c r="I25" s="705">
        <v>0</v>
      </c>
      <c r="J25" s="526" t="s">
        <v>7</v>
      </c>
      <c r="K25" s="464" t="s">
        <v>98</v>
      </c>
      <c r="L25" s="12">
        <v>32315000</v>
      </c>
      <c r="M25" s="12">
        <v>81601738</v>
      </c>
      <c r="N25" s="715">
        <v>64231861</v>
      </c>
    </row>
    <row r="26" spans="1:14" ht="12.75">
      <c r="A26" s="1"/>
      <c r="B26" s="527" t="s">
        <v>8</v>
      </c>
      <c r="C26" s="461" t="s">
        <v>91</v>
      </c>
      <c r="D26" s="454"/>
      <c r="E26" s="454"/>
      <c r="F26" s="455"/>
      <c r="G26" s="9">
        <v>0</v>
      </c>
      <c r="H26" s="707">
        <v>0</v>
      </c>
      <c r="I26" s="10">
        <v>0</v>
      </c>
      <c r="J26" s="526" t="s">
        <v>8</v>
      </c>
      <c r="K26" s="464" t="s">
        <v>99</v>
      </c>
      <c r="L26" s="12">
        <v>0</v>
      </c>
      <c r="M26" s="12">
        <v>0</v>
      </c>
      <c r="N26" s="715">
        <v>0</v>
      </c>
    </row>
    <row r="27" spans="1:14" ht="12.75">
      <c r="A27" s="1"/>
      <c r="B27" s="11"/>
      <c r="C27" s="514" t="s">
        <v>100</v>
      </c>
      <c r="D27" s="514"/>
      <c r="E27" s="631"/>
      <c r="F27" s="633"/>
      <c r="G27" s="536">
        <f>SUM(G17+G23)</f>
        <v>183607942</v>
      </c>
      <c r="H27" s="711">
        <f>SUM(H17+H23)</f>
        <v>303146001</v>
      </c>
      <c r="I27" s="543">
        <f>SUM(I17+I23)</f>
        <v>286150633</v>
      </c>
      <c r="J27" s="11"/>
      <c r="K27" s="466" t="s">
        <v>197</v>
      </c>
      <c r="L27" s="465">
        <f>SUM(L17+L23)</f>
        <v>245417099</v>
      </c>
      <c r="M27" s="465">
        <f>SUM(M17+M23)</f>
        <v>364955158</v>
      </c>
      <c r="N27" s="717">
        <f>SUM(N17+N23)</f>
        <v>303011772</v>
      </c>
    </row>
    <row r="28" spans="1:14" ht="13.5" thickBot="1">
      <c r="A28" s="1"/>
      <c r="B28" s="535" t="s">
        <v>162</v>
      </c>
      <c r="C28" s="546" t="s">
        <v>163</v>
      </c>
      <c r="D28" s="546"/>
      <c r="E28" s="632"/>
      <c r="F28" s="634"/>
      <c r="G28" s="536">
        <v>66202440</v>
      </c>
      <c r="H28" s="711">
        <v>71514177</v>
      </c>
      <c r="I28" s="543">
        <v>71514177</v>
      </c>
      <c r="J28" s="535" t="s">
        <v>37</v>
      </c>
      <c r="K28" s="542" t="s">
        <v>313</v>
      </c>
      <c r="L28" s="536">
        <v>4393283</v>
      </c>
      <c r="M28" s="536">
        <v>9705020</v>
      </c>
      <c r="N28" s="718">
        <v>4837692</v>
      </c>
    </row>
    <row r="29" spans="1:14" ht="14.25" thickBot="1" thickTop="1">
      <c r="A29" s="15"/>
      <c r="B29" s="1327" t="s">
        <v>84</v>
      </c>
      <c r="C29" s="1328"/>
      <c r="D29" s="1328"/>
      <c r="E29" s="1328"/>
      <c r="F29" s="1329"/>
      <c r="G29" s="865">
        <f>SUM(G26:G28)</f>
        <v>249810382</v>
      </c>
      <c r="H29" s="865">
        <f>SUM(H27:H28)</f>
        <v>374660178</v>
      </c>
      <c r="I29" s="866">
        <f>SUM(I27:I28)</f>
        <v>357664810</v>
      </c>
      <c r="J29" s="287" t="s">
        <v>198</v>
      </c>
      <c r="K29" s="288"/>
      <c r="L29" s="704">
        <f>SUM(L27:L28)</f>
        <v>249810382</v>
      </c>
      <c r="M29" s="704">
        <f>SUM(M27:M28)</f>
        <v>374660178</v>
      </c>
      <c r="N29" s="719">
        <f>SUM(N27:N28)</f>
        <v>307849464</v>
      </c>
    </row>
    <row r="30" spans="1:14" ht="13.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9" ht="12.75">
      <c r="B31" s="537"/>
      <c r="C31" s="1323"/>
      <c r="D31" s="1324"/>
      <c r="E31" s="1324"/>
      <c r="F31" s="1324"/>
      <c r="G31" s="684"/>
      <c r="H31" s="684"/>
      <c r="I31" s="538"/>
    </row>
  </sheetData>
  <sheetProtection/>
  <mergeCells count="22">
    <mergeCell ref="C31:F31"/>
    <mergeCell ref="B14:B15"/>
    <mergeCell ref="C14:F15"/>
    <mergeCell ref="I14:I15"/>
    <mergeCell ref="B29:F29"/>
    <mergeCell ref="C20:F20"/>
    <mergeCell ref="B1:N1"/>
    <mergeCell ref="I4:N4"/>
    <mergeCell ref="B8:N8"/>
    <mergeCell ref="B9:N9"/>
    <mergeCell ref="K14:K15"/>
    <mergeCell ref="N14:N15"/>
    <mergeCell ref="G14:G15"/>
    <mergeCell ref="H14:H15"/>
    <mergeCell ref="K13:N13"/>
    <mergeCell ref="L14:L15"/>
    <mergeCell ref="M14:M15"/>
    <mergeCell ref="J14:J15"/>
    <mergeCell ref="C21:F21"/>
    <mergeCell ref="C18:F18"/>
    <mergeCell ref="C19:F19"/>
    <mergeCell ref="C16:F16"/>
  </mergeCells>
  <printOptions/>
  <pageMargins left="0.27" right="0.17" top="0.59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34">
      <selection activeCell="A2" sqref="A2:Q2"/>
    </sheetView>
  </sheetViews>
  <sheetFormatPr defaultColWidth="9.140625" defaultRowHeight="12.75"/>
  <cols>
    <col min="1" max="1" width="5.28125" style="0" customWidth="1"/>
    <col min="5" max="5" width="5.7109375" style="0" customWidth="1"/>
    <col min="6" max="6" width="8.8515625" style="0" customWidth="1"/>
    <col min="10" max="10" width="8.7109375" style="0" customWidth="1"/>
  </cols>
  <sheetData>
    <row r="1" spans="1:17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58" t="s">
        <v>47</v>
      </c>
      <c r="P1" s="1358"/>
      <c r="Q1" s="1358"/>
    </row>
    <row r="2" spans="1:17" ht="12.75">
      <c r="A2" s="1357" t="s">
        <v>642</v>
      </c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</row>
    <row r="3" spans="1:17" ht="12.75">
      <c r="A3" s="1346" t="s">
        <v>634</v>
      </c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</row>
    <row r="4" spans="1:17" ht="12.75">
      <c r="A4" s="1347"/>
      <c r="B4" s="1347"/>
      <c r="C4" s="1347"/>
      <c r="D4" s="1347"/>
      <c r="E4" s="1347"/>
      <c r="F4" s="1347"/>
      <c r="G4" s="1347"/>
      <c r="H4" s="1347"/>
      <c r="I4" s="1347"/>
      <c r="J4" s="1347"/>
      <c r="K4" s="1347"/>
      <c r="L4" s="1347"/>
      <c r="M4" s="1347"/>
      <c r="N4" s="1347"/>
      <c r="O4" s="1347"/>
      <c r="P4" s="1347"/>
      <c r="Q4" s="1347"/>
    </row>
    <row r="5" spans="1:17" ht="13.5" thickBot="1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 t="s">
        <v>22</v>
      </c>
      <c r="Q5" s="19"/>
    </row>
    <row r="6" spans="1:17" ht="13.5" thickTop="1">
      <c r="A6" s="1359" t="s">
        <v>0</v>
      </c>
      <c r="B6" s="1622" t="s">
        <v>217</v>
      </c>
      <c r="C6" s="1361"/>
      <c r="D6" s="1361"/>
      <c r="E6" s="1362"/>
      <c r="F6" s="1613" t="s">
        <v>215</v>
      </c>
      <c r="G6" s="1614"/>
      <c r="H6" s="1615"/>
      <c r="I6" s="1615"/>
      <c r="J6" s="1613" t="s">
        <v>214</v>
      </c>
      <c r="K6" s="1614"/>
      <c r="L6" s="1615"/>
      <c r="M6" s="1615"/>
      <c r="N6" s="1613" t="s">
        <v>216</v>
      </c>
      <c r="O6" s="1615"/>
      <c r="P6" s="1615"/>
      <c r="Q6" s="1620"/>
    </row>
    <row r="7" spans="1:17" ht="12.75">
      <c r="A7" s="1360"/>
      <c r="B7" s="1363"/>
      <c r="C7" s="1363"/>
      <c r="D7" s="1363"/>
      <c r="E7" s="1364"/>
      <c r="F7" s="1616"/>
      <c r="G7" s="1617"/>
      <c r="H7" s="1617"/>
      <c r="I7" s="1617"/>
      <c r="J7" s="1616"/>
      <c r="K7" s="1617"/>
      <c r="L7" s="1617"/>
      <c r="M7" s="1617"/>
      <c r="N7" s="1616"/>
      <c r="O7" s="1617"/>
      <c r="P7" s="1617"/>
      <c r="Q7" s="1621"/>
    </row>
    <row r="8" spans="1:17" ht="12.75" customHeight="1">
      <c r="A8" s="1360"/>
      <c r="B8" s="1363"/>
      <c r="C8" s="1363"/>
      <c r="D8" s="1363"/>
      <c r="E8" s="1364"/>
      <c r="F8" s="1337" t="s">
        <v>546</v>
      </c>
      <c r="G8" s="1339" t="s">
        <v>547</v>
      </c>
      <c r="H8" s="1339" t="s">
        <v>288</v>
      </c>
      <c r="I8" s="1611" t="s">
        <v>294</v>
      </c>
      <c r="J8" s="1337" t="s">
        <v>546</v>
      </c>
      <c r="K8" s="1339" t="s">
        <v>547</v>
      </c>
      <c r="L8" s="1339" t="s">
        <v>288</v>
      </c>
      <c r="M8" s="1611" t="s">
        <v>287</v>
      </c>
      <c r="N8" s="1337" t="s">
        <v>546</v>
      </c>
      <c r="O8" s="1339" t="s">
        <v>547</v>
      </c>
      <c r="P8" s="1344" t="s">
        <v>288</v>
      </c>
      <c r="Q8" s="1330" t="s">
        <v>289</v>
      </c>
    </row>
    <row r="9" spans="1:17" ht="12.75">
      <c r="A9" s="1360"/>
      <c r="B9" s="1363"/>
      <c r="C9" s="1363"/>
      <c r="D9" s="1363"/>
      <c r="E9" s="1364"/>
      <c r="F9" s="1338"/>
      <c r="G9" s="1618"/>
      <c r="H9" s="1340"/>
      <c r="I9" s="1619"/>
      <c r="J9" s="1610"/>
      <c r="K9" s="1618"/>
      <c r="L9" s="1618"/>
      <c r="M9" s="1612"/>
      <c r="N9" s="1610"/>
      <c r="O9" s="1618"/>
      <c r="P9" s="1345"/>
      <c r="Q9" s="1331"/>
    </row>
    <row r="10" spans="1:17" ht="12.75">
      <c r="A10" s="1360"/>
      <c r="B10" s="1333" t="s">
        <v>6</v>
      </c>
      <c r="C10" s="1333"/>
      <c r="D10" s="1333"/>
      <c r="E10" s="1374"/>
      <c r="F10" s="25">
        <v>2</v>
      </c>
      <c r="G10" s="687">
        <v>3</v>
      </c>
      <c r="H10" s="21">
        <v>4</v>
      </c>
      <c r="I10" s="518">
        <v>5</v>
      </c>
      <c r="J10" s="20">
        <v>6</v>
      </c>
      <c r="K10" s="688">
        <v>7</v>
      </c>
      <c r="L10" s="518">
        <v>8</v>
      </c>
      <c r="M10" s="518">
        <v>9</v>
      </c>
      <c r="N10" s="595">
        <v>10</v>
      </c>
      <c r="O10" s="518">
        <v>11</v>
      </c>
      <c r="P10" s="22">
        <v>12</v>
      </c>
      <c r="Q10" s="24">
        <v>13</v>
      </c>
    </row>
    <row r="11" spans="1:17" ht="12.75">
      <c r="A11" s="1375" t="s">
        <v>66</v>
      </c>
      <c r="B11" s="1376"/>
      <c r="C11" s="1376"/>
      <c r="D11" s="1376"/>
      <c r="E11" s="1377"/>
      <c r="F11" s="26">
        <f>SUM(F12+F29)</f>
        <v>249757</v>
      </c>
      <c r="G11" s="27">
        <f>SUM(G12+G29)</f>
        <v>374588</v>
      </c>
      <c r="H11" s="27">
        <f>SUM(H12+H29)</f>
        <v>357592</v>
      </c>
      <c r="I11" s="28">
        <f>H11/G11</f>
        <v>0.95462748406249</v>
      </c>
      <c r="J11" s="26"/>
      <c r="K11" s="689"/>
      <c r="L11" s="588"/>
      <c r="M11" s="588"/>
      <c r="N11" s="596"/>
      <c r="O11" s="588"/>
      <c r="P11" s="603"/>
      <c r="Q11" s="610"/>
    </row>
    <row r="12" spans="1:17" ht="12.75" customHeight="1">
      <c r="A12" s="301" t="s">
        <v>6</v>
      </c>
      <c r="B12" s="1341" t="s">
        <v>59</v>
      </c>
      <c r="C12" s="1342"/>
      <c r="D12" s="1342"/>
      <c r="E12" s="1343"/>
      <c r="F12" s="31">
        <f>SUM(F13:F28)</f>
        <v>249016</v>
      </c>
      <c r="G12" s="32">
        <f>SUM(G13:G28)</f>
        <v>368919</v>
      </c>
      <c r="H12" s="32">
        <f>SUM(H13:H28)</f>
        <v>351924</v>
      </c>
      <c r="I12" s="33">
        <f>H12/G12</f>
        <v>0.9539329771575874</v>
      </c>
      <c r="J12" s="31"/>
      <c r="K12" s="690"/>
      <c r="L12" s="589"/>
      <c r="M12" s="589"/>
      <c r="N12" s="597"/>
      <c r="O12" s="589"/>
      <c r="P12" s="604"/>
      <c r="Q12" s="611"/>
    </row>
    <row r="13" spans="1:17" ht="12.75">
      <c r="A13" s="30"/>
      <c r="B13" s="1351" t="s">
        <v>199</v>
      </c>
      <c r="C13" s="1352"/>
      <c r="D13" s="1352"/>
      <c r="E13" s="1353"/>
      <c r="F13" s="36">
        <v>4203</v>
      </c>
      <c r="G13" s="37">
        <v>6037</v>
      </c>
      <c r="H13" s="37">
        <v>5723</v>
      </c>
      <c r="I13" s="38">
        <f>H13/G13</f>
        <v>0.9479874109657115</v>
      </c>
      <c r="J13" s="36"/>
      <c r="K13" s="691"/>
      <c r="L13" s="590"/>
      <c r="M13" s="590"/>
      <c r="N13" s="598"/>
      <c r="O13" s="590"/>
      <c r="P13" s="605"/>
      <c r="Q13" s="611"/>
    </row>
    <row r="14" spans="1:17" ht="12.75">
      <c r="A14" s="39"/>
      <c r="B14" s="1348" t="s">
        <v>200</v>
      </c>
      <c r="C14" s="1349"/>
      <c r="D14" s="1349"/>
      <c r="E14" s="1350"/>
      <c r="F14" s="36">
        <v>9553</v>
      </c>
      <c r="G14" s="37">
        <v>10926</v>
      </c>
      <c r="H14" s="37">
        <v>5412</v>
      </c>
      <c r="I14" s="38">
        <f aca="true" t="shared" si="0" ref="I14:I27">H14/G14</f>
        <v>0.4953322350356947</v>
      </c>
      <c r="J14" s="36"/>
      <c r="K14" s="691"/>
      <c r="L14" s="590"/>
      <c r="M14" s="590"/>
      <c r="N14" s="598"/>
      <c r="O14" s="590"/>
      <c r="P14" s="605"/>
      <c r="Q14" s="611"/>
    </row>
    <row r="15" spans="1:17" ht="12.75">
      <c r="A15" s="39"/>
      <c r="B15" s="435" t="s">
        <v>206</v>
      </c>
      <c r="C15" s="45"/>
      <c r="D15" s="45"/>
      <c r="E15" s="45"/>
      <c r="F15" s="36">
        <v>118913</v>
      </c>
      <c r="G15" s="37">
        <v>168119</v>
      </c>
      <c r="H15" s="37">
        <v>168119</v>
      </c>
      <c r="I15" s="38">
        <f t="shared" si="0"/>
        <v>1</v>
      </c>
      <c r="J15" s="36"/>
      <c r="K15" s="691"/>
      <c r="L15" s="590"/>
      <c r="M15" s="590"/>
      <c r="N15" s="598"/>
      <c r="O15" s="590"/>
      <c r="P15" s="605"/>
      <c r="Q15" s="611"/>
    </row>
    <row r="16" spans="1:17" ht="12.75">
      <c r="A16" s="39"/>
      <c r="B16" s="435" t="s">
        <v>211</v>
      </c>
      <c r="C16" s="45"/>
      <c r="D16" s="45"/>
      <c r="E16" s="45"/>
      <c r="F16" s="36">
        <v>65948</v>
      </c>
      <c r="G16" s="37">
        <v>65948</v>
      </c>
      <c r="H16" s="37">
        <v>65948</v>
      </c>
      <c r="I16" s="38">
        <f t="shared" si="0"/>
        <v>1</v>
      </c>
      <c r="J16" s="36"/>
      <c r="K16" s="691"/>
      <c r="L16" s="590"/>
      <c r="M16" s="590"/>
      <c r="N16" s="598"/>
      <c r="O16" s="590"/>
      <c r="P16" s="605"/>
      <c r="Q16" s="611"/>
    </row>
    <row r="17" spans="1:17" ht="12.75">
      <c r="A17" s="39"/>
      <c r="B17" s="435" t="s">
        <v>203</v>
      </c>
      <c r="C17" s="45"/>
      <c r="D17" s="45"/>
      <c r="E17" s="45"/>
      <c r="F17" s="36">
        <v>2705</v>
      </c>
      <c r="G17" s="37">
        <v>2705</v>
      </c>
      <c r="H17" s="37">
        <v>2003</v>
      </c>
      <c r="I17" s="38">
        <f t="shared" si="0"/>
        <v>0.7404805914972273</v>
      </c>
      <c r="J17" s="36"/>
      <c r="K17" s="691"/>
      <c r="L17" s="590"/>
      <c r="M17" s="590"/>
      <c r="N17" s="598"/>
      <c r="O17" s="590"/>
      <c r="P17" s="605"/>
      <c r="Q17" s="611"/>
    </row>
    <row r="18" spans="1:17" ht="12.75">
      <c r="A18" s="39"/>
      <c r="B18" s="1354" t="s">
        <v>633</v>
      </c>
      <c r="C18" s="1355"/>
      <c r="D18" s="1355"/>
      <c r="E18" s="1356"/>
      <c r="F18" s="36">
        <f>SUM(N60+F144+J144+N144)</f>
        <v>0</v>
      </c>
      <c r="G18" s="37">
        <v>5276</v>
      </c>
      <c r="H18" s="37">
        <v>5276</v>
      </c>
      <c r="I18" s="38">
        <f t="shared" si="0"/>
        <v>1</v>
      </c>
      <c r="J18" s="36"/>
      <c r="K18" s="691"/>
      <c r="L18" s="590"/>
      <c r="M18" s="590"/>
      <c r="N18" s="598"/>
      <c r="O18" s="590"/>
      <c r="P18" s="605"/>
      <c r="Q18" s="611"/>
    </row>
    <row r="19" spans="1:17" ht="12.75">
      <c r="A19" s="39"/>
      <c r="B19" s="435" t="s">
        <v>632</v>
      </c>
      <c r="C19" s="43"/>
      <c r="D19" s="43"/>
      <c r="E19" s="43"/>
      <c r="F19" s="36">
        <f>SUM(N61+F145+J145+N145)</f>
        <v>0</v>
      </c>
      <c r="G19" s="37">
        <v>17370</v>
      </c>
      <c r="H19" s="37">
        <v>17370</v>
      </c>
      <c r="I19" s="38">
        <v>1</v>
      </c>
      <c r="J19" s="36"/>
      <c r="K19" s="691"/>
      <c r="L19" s="590"/>
      <c r="M19" s="590"/>
      <c r="N19" s="598"/>
      <c r="O19" s="590"/>
      <c r="P19" s="605"/>
      <c r="Q19" s="611"/>
    </row>
    <row r="20" spans="1:17" ht="12.75">
      <c r="A20" s="39"/>
      <c r="B20" s="435" t="s">
        <v>202</v>
      </c>
      <c r="C20" s="43"/>
      <c r="D20" s="43"/>
      <c r="E20" s="43"/>
      <c r="F20" s="36">
        <v>18969</v>
      </c>
      <c r="G20" s="37">
        <v>58870</v>
      </c>
      <c r="H20" s="37">
        <v>58870</v>
      </c>
      <c r="I20" s="38">
        <f t="shared" si="0"/>
        <v>1</v>
      </c>
      <c r="J20" s="36"/>
      <c r="K20" s="691"/>
      <c r="L20" s="590"/>
      <c r="M20" s="590"/>
      <c r="N20" s="598"/>
      <c r="O20" s="590"/>
      <c r="P20" s="605"/>
      <c r="Q20" s="611"/>
    </row>
    <row r="21" spans="1:17" ht="12.75">
      <c r="A21" s="39"/>
      <c r="B21" s="1348" t="s">
        <v>204</v>
      </c>
      <c r="C21" s="1349"/>
      <c r="D21" s="1349"/>
      <c r="E21" s="1350"/>
      <c r="F21" s="36">
        <v>34</v>
      </c>
      <c r="G21" s="37">
        <v>34</v>
      </c>
      <c r="H21" s="37">
        <v>96</v>
      </c>
      <c r="I21" s="38">
        <f t="shared" si="0"/>
        <v>2.823529411764706</v>
      </c>
      <c r="J21" s="36"/>
      <c r="K21" s="691"/>
      <c r="L21" s="590"/>
      <c r="M21" s="590"/>
      <c r="N21" s="598"/>
      <c r="O21" s="590"/>
      <c r="P21" s="605"/>
      <c r="Q21" s="611"/>
    </row>
    <row r="22" spans="1:17" ht="12.75">
      <c r="A22" s="39"/>
      <c r="B22" s="435" t="s">
        <v>205</v>
      </c>
      <c r="C22" s="45"/>
      <c r="D22" s="45"/>
      <c r="E22" s="45"/>
      <c r="F22" s="36">
        <v>2899</v>
      </c>
      <c r="G22" s="37">
        <v>2894</v>
      </c>
      <c r="H22" s="37">
        <v>2894</v>
      </c>
      <c r="I22" s="38">
        <f t="shared" si="0"/>
        <v>1</v>
      </c>
      <c r="J22" s="36"/>
      <c r="K22" s="691"/>
      <c r="L22" s="590"/>
      <c r="M22" s="590"/>
      <c r="N22" s="598"/>
      <c r="O22" s="590"/>
      <c r="P22" s="605"/>
      <c r="Q22" s="611"/>
    </row>
    <row r="23" spans="1:17" ht="12.75">
      <c r="A23" s="39"/>
      <c r="B23" s="435" t="s">
        <v>207</v>
      </c>
      <c r="C23" s="45"/>
      <c r="D23" s="45"/>
      <c r="E23" s="45"/>
      <c r="F23" s="36">
        <v>206</v>
      </c>
      <c r="G23" s="37">
        <v>206</v>
      </c>
      <c r="H23" s="37">
        <v>72</v>
      </c>
      <c r="I23" s="38">
        <f t="shared" si="0"/>
        <v>0.34951456310679613</v>
      </c>
      <c r="J23" s="36"/>
      <c r="K23" s="691"/>
      <c r="L23" s="590"/>
      <c r="M23" s="590"/>
      <c r="N23" s="598"/>
      <c r="O23" s="590"/>
      <c r="P23" s="605"/>
      <c r="Q23" s="611"/>
    </row>
    <row r="24" spans="1:17" ht="12.75">
      <c r="A24" s="39"/>
      <c r="B24" s="435" t="s">
        <v>443</v>
      </c>
      <c r="C24" s="45"/>
      <c r="D24" s="45"/>
      <c r="E24" s="45"/>
      <c r="F24" s="36">
        <f>SUM(N66+F150+J150+N150)</f>
        <v>0</v>
      </c>
      <c r="G24" s="37">
        <v>1461</v>
      </c>
      <c r="H24" s="37">
        <v>1461</v>
      </c>
      <c r="I24" s="38">
        <f t="shared" si="0"/>
        <v>1</v>
      </c>
      <c r="J24" s="36"/>
      <c r="K24" s="691"/>
      <c r="L24" s="590"/>
      <c r="M24" s="590"/>
      <c r="N24" s="598"/>
      <c r="O24" s="590"/>
      <c r="P24" s="605"/>
      <c r="Q24" s="611"/>
    </row>
    <row r="25" spans="1:17" ht="12.75">
      <c r="A25" s="39"/>
      <c r="B25" s="435" t="s">
        <v>208</v>
      </c>
      <c r="C25" s="45"/>
      <c r="D25" s="45"/>
      <c r="E25" s="45"/>
      <c r="F25" s="36">
        <f>SUM(N67+F151+J151+N151)</f>
        <v>0</v>
      </c>
      <c r="G25" s="37">
        <f>SUM(O67+G151+K151+O151)</f>
        <v>0</v>
      </c>
      <c r="H25" s="37">
        <f>SUM(P67+H151+L151+P151)</f>
        <v>0</v>
      </c>
      <c r="I25" s="38"/>
      <c r="J25" s="36"/>
      <c r="K25" s="691"/>
      <c r="L25" s="590"/>
      <c r="M25" s="590"/>
      <c r="N25" s="598"/>
      <c r="O25" s="590"/>
      <c r="P25" s="605"/>
      <c r="Q25" s="611"/>
    </row>
    <row r="26" spans="1:17" ht="12.75">
      <c r="A26" s="39"/>
      <c r="B26" s="435" t="s">
        <v>209</v>
      </c>
      <c r="C26" s="45"/>
      <c r="D26" s="45"/>
      <c r="E26" s="45"/>
      <c r="F26" s="36">
        <v>78</v>
      </c>
      <c r="G26" s="37">
        <v>181</v>
      </c>
      <c r="H26" s="37">
        <v>181</v>
      </c>
      <c r="I26" s="38">
        <f t="shared" si="0"/>
        <v>1</v>
      </c>
      <c r="J26" s="36"/>
      <c r="K26" s="691"/>
      <c r="L26" s="590"/>
      <c r="M26" s="590"/>
      <c r="N26" s="598"/>
      <c r="O26" s="590"/>
      <c r="P26" s="605"/>
      <c r="Q26" s="611"/>
    </row>
    <row r="27" spans="1:17" ht="12.75">
      <c r="A27" s="39"/>
      <c r="B27" s="435" t="s">
        <v>212</v>
      </c>
      <c r="C27" s="45"/>
      <c r="D27" s="45"/>
      <c r="E27" s="45"/>
      <c r="F27" s="36">
        <v>25508</v>
      </c>
      <c r="G27" s="37">
        <v>28892</v>
      </c>
      <c r="H27" s="37">
        <v>18499</v>
      </c>
      <c r="I27" s="38">
        <f t="shared" si="0"/>
        <v>0.6402810466565139</v>
      </c>
      <c r="J27" s="36"/>
      <c r="K27" s="691"/>
      <c r="L27" s="590"/>
      <c r="M27" s="590"/>
      <c r="N27" s="598"/>
      <c r="O27" s="590"/>
      <c r="P27" s="605"/>
      <c r="Q27" s="611"/>
    </row>
    <row r="28" spans="1:17" ht="12.75">
      <c r="A28" s="39"/>
      <c r="B28" s="1273" t="s">
        <v>529</v>
      </c>
      <c r="C28" s="45"/>
      <c r="D28" s="45"/>
      <c r="E28" s="45"/>
      <c r="F28" s="36">
        <f>SUM(N70+F154+J154+N154)</f>
        <v>0</v>
      </c>
      <c r="G28" s="37">
        <f>SUM(O70+G154+K154+O154)</f>
        <v>0</v>
      </c>
      <c r="H28" s="37">
        <f>SUM(P70+H154+L154+P154)</f>
        <v>0</v>
      </c>
      <c r="I28" s="38"/>
      <c r="J28" s="36"/>
      <c r="K28" s="691"/>
      <c r="L28" s="590"/>
      <c r="M28" s="590"/>
      <c r="N28" s="598"/>
      <c r="O28" s="590"/>
      <c r="P28" s="605"/>
      <c r="Q28" s="611"/>
    </row>
    <row r="29" spans="1:17" ht="12.75">
      <c r="A29" s="867" t="s">
        <v>60</v>
      </c>
      <c r="B29" s="572" t="s">
        <v>187</v>
      </c>
      <c r="C29" s="311"/>
      <c r="D29" s="311"/>
      <c r="E29" s="311"/>
      <c r="F29" s="312">
        <v>741</v>
      </c>
      <c r="G29" s="313">
        <v>5669</v>
      </c>
      <c r="H29" s="313">
        <v>5668</v>
      </c>
      <c r="I29" s="742">
        <v>1</v>
      </c>
      <c r="J29" s="573"/>
      <c r="K29" s="692"/>
      <c r="L29" s="591"/>
      <c r="M29" s="591"/>
      <c r="N29" s="599"/>
      <c r="O29" s="591"/>
      <c r="P29" s="606"/>
      <c r="Q29" s="610"/>
    </row>
    <row r="30" spans="1:17" ht="12.75">
      <c r="A30" s="578"/>
      <c r="B30" s="1351" t="s">
        <v>199</v>
      </c>
      <c r="C30" s="1380"/>
      <c r="D30" s="1380"/>
      <c r="E30" s="1353"/>
      <c r="F30" s="31">
        <v>1</v>
      </c>
      <c r="G30" s="37">
        <v>1040</v>
      </c>
      <c r="H30" s="37">
        <v>1039</v>
      </c>
      <c r="I30" s="38">
        <f>H30/G30</f>
        <v>0.9990384615384615</v>
      </c>
      <c r="J30" s="36"/>
      <c r="K30" s="691"/>
      <c r="L30" s="590"/>
      <c r="M30" s="590"/>
      <c r="N30" s="598"/>
      <c r="O30" s="590"/>
      <c r="P30" s="605"/>
      <c r="Q30" s="611"/>
    </row>
    <row r="31" spans="1:17" ht="12.75">
      <c r="A31" s="578"/>
      <c r="B31" s="435" t="s">
        <v>530</v>
      </c>
      <c r="C31" s="1069"/>
      <c r="D31" s="1069"/>
      <c r="E31" s="1068"/>
      <c r="F31" s="31">
        <f>SUM(N73+F157+J157+N157)</f>
        <v>0</v>
      </c>
      <c r="G31" s="37">
        <v>2389</v>
      </c>
      <c r="H31" s="37">
        <v>2389</v>
      </c>
      <c r="I31" s="38">
        <v>1</v>
      </c>
      <c r="J31" s="36"/>
      <c r="K31" s="691"/>
      <c r="L31" s="590"/>
      <c r="M31" s="590"/>
      <c r="N31" s="598"/>
      <c r="O31" s="590"/>
      <c r="P31" s="605"/>
      <c r="Q31" s="611"/>
    </row>
    <row r="32" spans="1:17" ht="12.75">
      <c r="A32" s="578"/>
      <c r="B32" s="435" t="s">
        <v>211</v>
      </c>
      <c r="C32" s="45"/>
      <c r="D32" s="45"/>
      <c r="E32" s="45"/>
      <c r="F32" s="31">
        <v>201</v>
      </c>
      <c r="G32" s="37">
        <v>201</v>
      </c>
      <c r="H32" s="37">
        <v>201</v>
      </c>
      <c r="I32" s="38">
        <v>1</v>
      </c>
      <c r="J32" s="36"/>
      <c r="K32" s="691"/>
      <c r="L32" s="590"/>
      <c r="M32" s="590"/>
      <c r="N32" s="598"/>
      <c r="O32" s="590"/>
      <c r="P32" s="605"/>
      <c r="Q32" s="611"/>
    </row>
    <row r="33" spans="1:17" ht="12.75">
      <c r="A33" s="578"/>
      <c r="B33" s="435" t="s">
        <v>202</v>
      </c>
      <c r="C33" s="43"/>
      <c r="D33" s="43"/>
      <c r="E33" s="1067"/>
      <c r="F33" s="31">
        <v>539</v>
      </c>
      <c r="G33" s="37">
        <v>1819</v>
      </c>
      <c r="H33" s="37">
        <v>1819</v>
      </c>
      <c r="I33" s="38">
        <f>H33/G33</f>
        <v>1</v>
      </c>
      <c r="J33" s="36"/>
      <c r="K33" s="691"/>
      <c r="L33" s="590"/>
      <c r="M33" s="590"/>
      <c r="N33" s="598"/>
      <c r="O33" s="590"/>
      <c r="P33" s="605"/>
      <c r="Q33" s="611"/>
    </row>
    <row r="34" spans="1:17" ht="12.75">
      <c r="A34" s="870"/>
      <c r="B34" s="848" t="s">
        <v>212</v>
      </c>
      <c r="C34" s="1093"/>
      <c r="D34" s="1093"/>
      <c r="E34" s="1094"/>
      <c r="F34" s="579">
        <f>SUM(N76+F160+J160+N160)</f>
        <v>0</v>
      </c>
      <c r="G34" s="575">
        <v>220</v>
      </c>
      <c r="H34" s="575">
        <v>220</v>
      </c>
      <c r="I34" s="576">
        <f>H34/G34</f>
        <v>1</v>
      </c>
      <c r="J34" s="574"/>
      <c r="K34" s="693"/>
      <c r="L34" s="592"/>
      <c r="M34" s="592"/>
      <c r="N34" s="600"/>
      <c r="O34" s="592"/>
      <c r="P34" s="607"/>
      <c r="Q34" s="612"/>
    </row>
    <row r="35" spans="1:17" ht="12.75">
      <c r="A35" s="1378" t="s">
        <v>188</v>
      </c>
      <c r="B35" s="1379"/>
      <c r="C35" s="1379"/>
      <c r="D35" s="1379"/>
      <c r="E35" s="1353"/>
      <c r="F35" s="52">
        <f>SUM(F36)</f>
        <v>53</v>
      </c>
      <c r="G35" s="53">
        <v>73</v>
      </c>
      <c r="H35" s="53">
        <v>73</v>
      </c>
      <c r="I35" s="844">
        <f>H35/G35</f>
        <v>1</v>
      </c>
      <c r="J35" s="308"/>
      <c r="K35" s="694"/>
      <c r="L35" s="593"/>
      <c r="M35" s="593"/>
      <c r="N35" s="601"/>
      <c r="O35" s="593"/>
      <c r="P35" s="605"/>
      <c r="Q35" s="611"/>
    </row>
    <row r="36" spans="1:17" ht="12.75">
      <c r="A36" s="577" t="s">
        <v>61</v>
      </c>
      <c r="B36" s="48" t="s">
        <v>186</v>
      </c>
      <c r="C36" s="49"/>
      <c r="D36" s="49"/>
      <c r="E36" s="49"/>
      <c r="F36" s="36">
        <v>53</v>
      </c>
      <c r="G36" s="37">
        <v>73</v>
      </c>
      <c r="H36" s="37">
        <v>73</v>
      </c>
      <c r="I36" s="50">
        <f>H36/G36</f>
        <v>1</v>
      </c>
      <c r="J36" s="31"/>
      <c r="K36" s="690"/>
      <c r="L36" s="589"/>
      <c r="M36" s="589"/>
      <c r="N36" s="597"/>
      <c r="O36" s="589"/>
      <c r="P36" s="608"/>
      <c r="Q36" s="611"/>
    </row>
    <row r="37" spans="1:17" ht="12.75">
      <c r="A37" s="868"/>
      <c r="B37" s="435" t="s">
        <v>211</v>
      </c>
      <c r="C37" s="45"/>
      <c r="D37" s="45"/>
      <c r="E37" s="45"/>
      <c r="F37" s="36">
        <v>53</v>
      </c>
      <c r="G37" s="37">
        <v>53</v>
      </c>
      <c r="H37" s="37">
        <v>53</v>
      </c>
      <c r="I37" s="38">
        <f>H37/G37</f>
        <v>1</v>
      </c>
      <c r="J37" s="31"/>
      <c r="K37" s="690"/>
      <c r="L37" s="589"/>
      <c r="M37" s="589"/>
      <c r="N37" s="597"/>
      <c r="O37" s="589"/>
      <c r="P37" s="608"/>
      <c r="Q37" s="611"/>
    </row>
    <row r="38" spans="1:17" ht="12.75">
      <c r="A38" s="39"/>
      <c r="B38" s="1348" t="s">
        <v>210</v>
      </c>
      <c r="C38" s="1349"/>
      <c r="D38" s="1349"/>
      <c r="E38" s="1350"/>
      <c r="F38" s="36">
        <f>SUM(N80+F164+J164+N164)</f>
        <v>0</v>
      </c>
      <c r="G38" s="37">
        <f>SUM(O80+G164+K164+O164+K38)</f>
        <v>0</v>
      </c>
      <c r="H38" s="37">
        <f>SUM(P80+H164+L164+P164+L38)</f>
        <v>0</v>
      </c>
      <c r="I38" s="38"/>
      <c r="J38" s="36"/>
      <c r="K38" s="691"/>
      <c r="L38" s="590"/>
      <c r="M38" s="590"/>
      <c r="N38" s="598"/>
      <c r="O38" s="590"/>
      <c r="P38" s="605"/>
      <c r="Q38" s="611"/>
    </row>
    <row r="39" spans="1:17" ht="12.75">
      <c r="A39" s="39"/>
      <c r="B39" s="1065" t="s">
        <v>444</v>
      </c>
      <c r="C39" s="1066"/>
      <c r="D39" s="1066"/>
      <c r="E39" s="40"/>
      <c r="F39" s="36">
        <f>SUM(N81+F165+J165+N165)</f>
        <v>0</v>
      </c>
      <c r="G39" s="37">
        <v>20</v>
      </c>
      <c r="H39" s="37">
        <v>20</v>
      </c>
      <c r="I39" s="38">
        <v>1</v>
      </c>
      <c r="J39" s="36"/>
      <c r="K39" s="691"/>
      <c r="L39" s="590"/>
      <c r="M39" s="590"/>
      <c r="N39" s="598"/>
      <c r="O39" s="590"/>
      <c r="P39" s="605"/>
      <c r="Q39" s="611"/>
    </row>
    <row r="40" spans="1:17" ht="13.5" thickBot="1">
      <c r="A40" s="302"/>
      <c r="B40" s="1348" t="s">
        <v>293</v>
      </c>
      <c r="C40" s="1349"/>
      <c r="D40" s="1349"/>
      <c r="E40" s="1350"/>
      <c r="F40" s="36">
        <f>SUM(N82+F166+J166+N166)</f>
        <v>0</v>
      </c>
      <c r="G40" s="37">
        <f>SUM(O82+G166+K166+O166)</f>
        <v>0</v>
      </c>
      <c r="H40" s="37">
        <f>SUM(P82+H166+L166+P166)</f>
        <v>0</v>
      </c>
      <c r="I40" s="38"/>
      <c r="J40" s="36"/>
      <c r="K40" s="691"/>
      <c r="L40" s="590"/>
      <c r="M40" s="590"/>
      <c r="N40" s="598"/>
      <c r="O40" s="590"/>
      <c r="P40" s="605"/>
      <c r="Q40" s="611"/>
    </row>
    <row r="41" spans="1:17" ht="14.25" thickBot="1" thickTop="1">
      <c r="A41" s="1381" t="s">
        <v>79</v>
      </c>
      <c r="B41" s="1382"/>
      <c r="C41" s="1382"/>
      <c r="D41" s="1382"/>
      <c r="E41" s="55"/>
      <c r="F41" s="56">
        <f>SUM(F11+F35)</f>
        <v>249810</v>
      </c>
      <c r="G41" s="57">
        <f>SUM(G11+G35)</f>
        <v>374661</v>
      </c>
      <c r="H41" s="57">
        <f>SUM(H11+H35)</f>
        <v>357665</v>
      </c>
      <c r="I41" s="58">
        <f>H41/G41</f>
        <v>0.9546363245707453</v>
      </c>
      <c r="J41" s="56"/>
      <c r="K41" s="59"/>
      <c r="L41" s="594"/>
      <c r="M41" s="594"/>
      <c r="N41" s="602"/>
      <c r="O41" s="594"/>
      <c r="P41" s="609"/>
      <c r="Q41" s="314"/>
    </row>
    <row r="42" ht="13.5" thickTop="1"/>
  </sheetData>
  <sheetProtection/>
  <mergeCells count="32">
    <mergeCell ref="A41:D41"/>
    <mergeCell ref="B21:E21"/>
    <mergeCell ref="B10:E10"/>
    <mergeCell ref="B6:E9"/>
    <mergeCell ref="B14:E14"/>
    <mergeCell ref="A11:E11"/>
    <mergeCell ref="B38:E38"/>
    <mergeCell ref="B12:E12"/>
    <mergeCell ref="B40:E40"/>
    <mergeCell ref="A35:E35"/>
    <mergeCell ref="O1:Q1"/>
    <mergeCell ref="I8:I9"/>
    <mergeCell ref="L8:L9"/>
    <mergeCell ref="Q8:Q9"/>
    <mergeCell ref="A2:Q2"/>
    <mergeCell ref="N6:Q7"/>
    <mergeCell ref="A3:Q4"/>
    <mergeCell ref="J8:J9"/>
    <mergeCell ref="G8:G9"/>
    <mergeCell ref="K8:K9"/>
    <mergeCell ref="P8:P9"/>
    <mergeCell ref="J6:M7"/>
    <mergeCell ref="F6:I7"/>
    <mergeCell ref="O8:O9"/>
    <mergeCell ref="A6:A10"/>
    <mergeCell ref="B13:E13"/>
    <mergeCell ref="B30:E30"/>
    <mergeCell ref="N8:N9"/>
    <mergeCell ref="F8:F9"/>
    <mergeCell ref="M8:M9"/>
    <mergeCell ref="H8:H9"/>
    <mergeCell ref="B18:E18"/>
  </mergeCells>
  <printOptions/>
  <pageMargins left="0.17" right="0.17" top="0.34" bottom="0.34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selection activeCell="A49" sqref="A49:Q49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7.00390625" style="0" customWidth="1"/>
    <col min="5" max="5" width="17.8515625" style="0" customWidth="1"/>
    <col min="6" max="9" width="8.140625" style="0" customWidth="1"/>
    <col min="14" max="17" width="8.140625" style="0" customWidth="1"/>
  </cols>
  <sheetData>
    <row r="1" spans="1:17" ht="12.75">
      <c r="A1" s="154"/>
      <c r="B1" s="1634" t="s">
        <v>261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2"/>
      <c r="O1" s="1552"/>
      <c r="P1" s="1552"/>
      <c r="Q1" s="1552"/>
    </row>
    <row r="2" spans="1:17" ht="12.75">
      <c r="A2" s="1553" t="s">
        <v>642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  <c r="Q2" s="1553"/>
    </row>
    <row r="3" spans="1:17" ht="21.75" customHeight="1">
      <c r="A3" s="1550" t="s">
        <v>641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</row>
    <row r="4" spans="1:17" ht="13.5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6"/>
      <c r="O4" s="157" t="s">
        <v>22</v>
      </c>
      <c r="P4" s="156"/>
      <c r="Q4" s="158"/>
    </row>
    <row r="5" spans="1:17" ht="7.5" customHeight="1" thickTop="1">
      <c r="A5" s="1546" t="s">
        <v>0</v>
      </c>
      <c r="B5" s="1554" t="s">
        <v>1</v>
      </c>
      <c r="C5" s="1555"/>
      <c r="D5" s="1555"/>
      <c r="E5" s="1555"/>
      <c r="F5" s="1573" t="s">
        <v>215</v>
      </c>
      <c r="G5" s="1623"/>
      <c r="H5" s="1574"/>
      <c r="I5" s="1575"/>
      <c r="J5" s="1627" t="s">
        <v>214</v>
      </c>
      <c r="K5" s="1628"/>
      <c r="L5" s="1629"/>
      <c r="M5" s="1630"/>
      <c r="N5" s="1627" t="s">
        <v>216</v>
      </c>
      <c r="O5" s="1629"/>
      <c r="P5" s="1629"/>
      <c r="Q5" s="1620"/>
    </row>
    <row r="6" spans="1:17" ht="6.75" customHeight="1">
      <c r="A6" s="1547"/>
      <c r="B6" s="1556"/>
      <c r="C6" s="1557"/>
      <c r="D6" s="1557"/>
      <c r="E6" s="1557"/>
      <c r="F6" s="1577"/>
      <c r="G6" s="1624"/>
      <c r="H6" s="1578"/>
      <c r="I6" s="1579"/>
      <c r="J6" s="1631"/>
      <c r="K6" s="1632"/>
      <c r="L6" s="1632"/>
      <c r="M6" s="1633"/>
      <c r="N6" s="1631"/>
      <c r="O6" s="1632"/>
      <c r="P6" s="1632"/>
      <c r="Q6" s="1621"/>
    </row>
    <row r="7" spans="1:17" ht="12.75" customHeight="1">
      <c r="A7" s="1547"/>
      <c r="B7" s="1556"/>
      <c r="C7" s="1557"/>
      <c r="D7" s="1557"/>
      <c r="E7" s="1557"/>
      <c r="F7" s="1535" t="s">
        <v>546</v>
      </c>
      <c r="G7" s="1533" t="s">
        <v>549</v>
      </c>
      <c r="H7" s="1529" t="s">
        <v>288</v>
      </c>
      <c r="I7" s="1525" t="s">
        <v>289</v>
      </c>
      <c r="J7" s="1535" t="s">
        <v>546</v>
      </c>
      <c r="K7" s="1533" t="s">
        <v>549</v>
      </c>
      <c r="L7" s="1529" t="s">
        <v>288</v>
      </c>
      <c r="M7" s="1525" t="s">
        <v>295</v>
      </c>
      <c r="N7" s="1535" t="s">
        <v>546</v>
      </c>
      <c r="O7" s="1533" t="s">
        <v>547</v>
      </c>
      <c r="P7" s="1529" t="s">
        <v>288</v>
      </c>
      <c r="Q7" s="1525" t="s">
        <v>295</v>
      </c>
    </row>
    <row r="8" spans="1:17" ht="12.75">
      <c r="A8" s="1547"/>
      <c r="B8" s="1558"/>
      <c r="C8" s="1559"/>
      <c r="D8" s="1559"/>
      <c r="E8" s="1559"/>
      <c r="F8" s="1536"/>
      <c r="G8" s="1534"/>
      <c r="H8" s="1530"/>
      <c r="I8" s="1526"/>
      <c r="J8" s="1536"/>
      <c r="K8" s="1534"/>
      <c r="L8" s="1530"/>
      <c r="M8" s="1526"/>
      <c r="N8" s="1536"/>
      <c r="O8" s="1534"/>
      <c r="P8" s="1530"/>
      <c r="Q8" s="1526"/>
    </row>
    <row r="9" spans="1:17" ht="12.75">
      <c r="A9" s="1547"/>
      <c r="B9" s="1527"/>
      <c r="C9" s="1527"/>
      <c r="D9" s="1527"/>
      <c r="E9" s="1528"/>
      <c r="F9" s="159" t="s">
        <v>6</v>
      </c>
      <c r="G9" s="163" t="s">
        <v>7</v>
      </c>
      <c r="H9" s="160" t="s">
        <v>8</v>
      </c>
      <c r="I9" s="161" t="s">
        <v>9</v>
      </c>
      <c r="J9" s="159" t="s">
        <v>10</v>
      </c>
      <c r="K9" s="163" t="s">
        <v>11</v>
      </c>
      <c r="L9" s="160" t="s">
        <v>12</v>
      </c>
      <c r="M9" s="161" t="s">
        <v>13</v>
      </c>
      <c r="N9" s="159" t="s">
        <v>14</v>
      </c>
      <c r="O9" s="160" t="s">
        <v>15</v>
      </c>
      <c r="P9" s="161" t="s">
        <v>20</v>
      </c>
      <c r="Q9" s="162">
        <v>12</v>
      </c>
    </row>
    <row r="10" spans="1:17" ht="12.75">
      <c r="A10" s="1375" t="s">
        <v>66</v>
      </c>
      <c r="B10" s="1376"/>
      <c r="C10" s="1376"/>
      <c r="D10" s="1376"/>
      <c r="E10" s="1377"/>
      <c r="F10" s="219">
        <f>SUM(F11+F60)</f>
        <v>220615</v>
      </c>
      <c r="G10" s="220">
        <f>SUM(G11+G60)</f>
        <v>338476</v>
      </c>
      <c r="H10" s="223">
        <f>SUM(H11+H60)</f>
        <v>273363</v>
      </c>
      <c r="I10" s="221">
        <f>H10/G10</f>
        <v>0.8076289013105804</v>
      </c>
      <c r="J10" s="219"/>
      <c r="K10" s="222"/>
      <c r="L10" s="220"/>
      <c r="M10" s="223"/>
      <c r="N10" s="219"/>
      <c r="O10" s="220"/>
      <c r="P10" s="223"/>
      <c r="Q10" s="646"/>
    </row>
    <row r="11" spans="1:17" ht="12.75" customHeight="1">
      <c r="A11" s="630" t="s">
        <v>6</v>
      </c>
      <c r="B11" s="1561" t="s">
        <v>59</v>
      </c>
      <c r="C11" s="1562"/>
      <c r="D11" s="1562"/>
      <c r="E11" s="1563"/>
      <c r="F11" s="168">
        <f>SUM(F12:F43)</f>
        <v>162505</v>
      </c>
      <c r="G11" s="169">
        <f>SUM(G12:G43)</f>
        <v>271608</v>
      </c>
      <c r="H11" s="170">
        <f>SUM(H12:H43)</f>
        <v>214482</v>
      </c>
      <c r="I11" s="171">
        <f>H11/G11</f>
        <v>0.7896748254837854</v>
      </c>
      <c r="J11" s="168"/>
      <c r="K11" s="172"/>
      <c r="L11" s="169"/>
      <c r="M11" s="170"/>
      <c r="N11" s="168"/>
      <c r="O11" s="169"/>
      <c r="P11" s="170"/>
      <c r="Q11" s="646"/>
    </row>
    <row r="12" spans="1:17" ht="12.75">
      <c r="A12" s="613"/>
      <c r="B12" s="1520" t="s">
        <v>199</v>
      </c>
      <c r="C12" s="1564"/>
      <c r="D12" s="1564"/>
      <c r="E12" s="1565"/>
      <c r="F12" s="174">
        <v>44056</v>
      </c>
      <c r="G12" s="175">
        <v>45272</v>
      </c>
      <c r="H12" s="176">
        <v>24980</v>
      </c>
      <c r="I12" s="177">
        <f>H12/G12</f>
        <v>0.5517759321434883</v>
      </c>
      <c r="J12" s="452"/>
      <c r="K12" s="430"/>
      <c r="L12" s="334"/>
      <c r="M12" s="335"/>
      <c r="N12" s="452"/>
      <c r="O12" s="179"/>
      <c r="P12" s="180"/>
      <c r="Q12" s="646"/>
    </row>
    <row r="13" spans="1:17" ht="12.75">
      <c r="A13" s="613"/>
      <c r="B13" s="614" t="s">
        <v>229</v>
      </c>
      <c r="C13" s="615"/>
      <c r="D13" s="615"/>
      <c r="E13" s="616"/>
      <c r="F13" s="174">
        <v>90</v>
      </c>
      <c r="G13" s="175">
        <v>90</v>
      </c>
      <c r="H13" s="176">
        <v>26</v>
      </c>
      <c r="I13" s="177">
        <f aca="true" t="shared" si="0" ref="I13:I43">H13/G13</f>
        <v>0.28888888888888886</v>
      </c>
      <c r="J13" s="178"/>
      <c r="K13" s="182"/>
      <c r="L13" s="179"/>
      <c r="M13" s="180"/>
      <c r="N13" s="178"/>
      <c r="O13" s="179"/>
      <c r="P13" s="180"/>
      <c r="Q13" s="646"/>
    </row>
    <row r="14" spans="1:17" ht="12.75">
      <c r="A14" s="39"/>
      <c r="B14" s="1348" t="s">
        <v>200</v>
      </c>
      <c r="C14" s="1349"/>
      <c r="D14" s="1349"/>
      <c r="E14" s="1350"/>
      <c r="F14" s="174">
        <v>41827</v>
      </c>
      <c r="G14" s="175">
        <v>73857</v>
      </c>
      <c r="H14" s="176">
        <v>73752</v>
      </c>
      <c r="I14" s="177">
        <f t="shared" si="0"/>
        <v>0.998578333807222</v>
      </c>
      <c r="J14" s="185"/>
      <c r="K14" s="188"/>
      <c r="L14" s="186"/>
      <c r="M14" s="184"/>
      <c r="N14" s="185"/>
      <c r="O14" s="186"/>
      <c r="P14" s="184"/>
      <c r="Q14" s="646"/>
    </row>
    <row r="15" spans="1:17" ht="12.75">
      <c r="A15" s="617"/>
      <c r="B15" s="614" t="s">
        <v>211</v>
      </c>
      <c r="C15" s="618"/>
      <c r="D15" s="618"/>
      <c r="E15" s="619"/>
      <c r="F15" s="174">
        <v>4393</v>
      </c>
      <c r="G15" s="175">
        <v>9777</v>
      </c>
      <c r="H15" s="176">
        <v>4910</v>
      </c>
      <c r="I15" s="177">
        <f t="shared" si="0"/>
        <v>0.5021990385598855</v>
      </c>
      <c r="J15" s="185"/>
      <c r="K15" s="188"/>
      <c r="L15" s="186"/>
      <c r="M15" s="184"/>
      <c r="N15" s="185"/>
      <c r="O15" s="186"/>
      <c r="P15" s="184"/>
      <c r="Q15" s="646"/>
    </row>
    <row r="16" spans="1:17" ht="12.75">
      <c r="A16" s="617"/>
      <c r="B16" s="614" t="s">
        <v>481</v>
      </c>
      <c r="C16" s="618"/>
      <c r="D16" s="618"/>
      <c r="E16" s="619"/>
      <c r="F16" s="174">
        <v>3721</v>
      </c>
      <c r="G16" s="175">
        <v>3721</v>
      </c>
      <c r="H16" s="176">
        <v>3447</v>
      </c>
      <c r="I16" s="177">
        <f t="shared" si="0"/>
        <v>0.9263638806772373</v>
      </c>
      <c r="J16" s="185"/>
      <c r="K16" s="188"/>
      <c r="L16" s="186"/>
      <c r="M16" s="184"/>
      <c r="N16" s="185"/>
      <c r="O16" s="186"/>
      <c r="P16" s="184"/>
      <c r="Q16" s="646"/>
    </row>
    <row r="17" spans="1:17" ht="12.75">
      <c r="A17" s="39"/>
      <c r="B17" s="1351" t="s">
        <v>529</v>
      </c>
      <c r="C17" s="1355"/>
      <c r="D17" s="1355"/>
      <c r="E17" s="1356"/>
      <c r="F17" s="174">
        <v>2040</v>
      </c>
      <c r="G17" s="175">
        <v>2188</v>
      </c>
      <c r="H17" s="176">
        <v>2039</v>
      </c>
      <c r="I17" s="177">
        <f t="shared" si="0"/>
        <v>0.9319012797074955</v>
      </c>
      <c r="J17" s="185"/>
      <c r="K17" s="188"/>
      <c r="L17" s="186"/>
      <c r="M17" s="184"/>
      <c r="N17" s="185"/>
      <c r="O17" s="186"/>
      <c r="P17" s="184"/>
      <c r="Q17" s="646"/>
    </row>
    <row r="18" spans="1:17" ht="12.75">
      <c r="A18" s="617"/>
      <c r="B18" s="614" t="s">
        <v>201</v>
      </c>
      <c r="C18" s="620"/>
      <c r="D18" s="620"/>
      <c r="E18" s="621"/>
      <c r="F18" s="174">
        <f aca="true" t="shared" si="1" ref="F18:G21">SUM(F199+J290+N290+F381)</f>
        <v>0</v>
      </c>
      <c r="G18" s="175">
        <f t="shared" si="1"/>
        <v>0</v>
      </c>
      <c r="H18" s="176">
        <f>SUM(H199+L290+P290+H381+L381+P381)</f>
        <v>0</v>
      </c>
      <c r="I18" s="177"/>
      <c r="J18" s="185"/>
      <c r="K18" s="188"/>
      <c r="L18" s="186"/>
      <c r="M18" s="184"/>
      <c r="N18" s="185"/>
      <c r="O18" s="186"/>
      <c r="P18" s="184"/>
      <c r="Q18" s="646"/>
    </row>
    <row r="19" spans="1:17" ht="12.75">
      <c r="A19" s="39"/>
      <c r="B19" s="435" t="s">
        <v>202</v>
      </c>
      <c r="C19" s="43"/>
      <c r="D19" s="43"/>
      <c r="E19" s="43"/>
      <c r="F19" s="174">
        <v>22034</v>
      </c>
      <c r="G19" s="175">
        <v>64627</v>
      </c>
      <c r="H19" s="176">
        <v>64413</v>
      </c>
      <c r="I19" s="177">
        <f t="shared" si="0"/>
        <v>0.9966886904854009</v>
      </c>
      <c r="J19" s="185"/>
      <c r="K19" s="188"/>
      <c r="L19" s="186"/>
      <c r="M19" s="184"/>
      <c r="N19" s="185"/>
      <c r="O19" s="186"/>
      <c r="P19" s="184"/>
      <c r="Q19" s="646"/>
    </row>
    <row r="20" spans="1:17" ht="12.75">
      <c r="A20" s="617"/>
      <c r="B20" s="614" t="s">
        <v>230</v>
      </c>
      <c r="C20" s="620"/>
      <c r="D20" s="620"/>
      <c r="E20" s="621"/>
      <c r="F20" s="174">
        <f t="shared" si="1"/>
        <v>0</v>
      </c>
      <c r="G20" s="175">
        <f t="shared" si="1"/>
        <v>0</v>
      </c>
      <c r="H20" s="176">
        <f>SUM(H201+L292+P292+H383+L383+P383)</f>
        <v>0</v>
      </c>
      <c r="I20" s="177"/>
      <c r="J20" s="185"/>
      <c r="K20" s="188"/>
      <c r="L20" s="186"/>
      <c r="M20" s="184"/>
      <c r="N20" s="185"/>
      <c r="O20" s="186"/>
      <c r="P20" s="184"/>
      <c r="Q20" s="646"/>
    </row>
    <row r="21" spans="1:17" ht="12.75">
      <c r="A21" s="39"/>
      <c r="B21" s="435" t="s">
        <v>231</v>
      </c>
      <c r="C21" s="43"/>
      <c r="D21" s="43"/>
      <c r="E21" s="43"/>
      <c r="F21" s="174">
        <f t="shared" si="1"/>
        <v>0</v>
      </c>
      <c r="G21" s="175">
        <f t="shared" si="1"/>
        <v>0</v>
      </c>
      <c r="H21" s="176">
        <f>SUM(H202+L293+P293+H384+L384+P384)</f>
        <v>0</v>
      </c>
      <c r="I21" s="177"/>
      <c r="J21" s="185"/>
      <c r="K21" s="188"/>
      <c r="L21" s="186"/>
      <c r="M21" s="184"/>
      <c r="N21" s="185"/>
      <c r="O21" s="186"/>
      <c r="P21" s="184"/>
      <c r="Q21" s="646"/>
    </row>
    <row r="22" spans="1:17" ht="12.75">
      <c r="A22" s="617"/>
      <c r="B22" s="614" t="s">
        <v>232</v>
      </c>
      <c r="C22" s="620"/>
      <c r="D22" s="620"/>
      <c r="E22" s="621"/>
      <c r="F22" s="174">
        <v>4064</v>
      </c>
      <c r="G22" s="175">
        <v>21434</v>
      </c>
      <c r="H22" s="176">
        <v>505</v>
      </c>
      <c r="I22" s="177">
        <f>H22/G22</f>
        <v>0.023560697956517683</v>
      </c>
      <c r="J22" s="185"/>
      <c r="K22" s="188"/>
      <c r="L22" s="186"/>
      <c r="M22" s="184"/>
      <c r="N22" s="185"/>
      <c r="O22" s="186"/>
      <c r="P22" s="184"/>
      <c r="Q22" s="646"/>
    </row>
    <row r="23" spans="1:17" ht="12.75">
      <c r="A23" s="617"/>
      <c r="B23" s="1581" t="s">
        <v>204</v>
      </c>
      <c r="C23" s="1582"/>
      <c r="D23" s="1582"/>
      <c r="E23" s="1583"/>
      <c r="F23" s="174">
        <v>445</v>
      </c>
      <c r="G23" s="175">
        <v>445</v>
      </c>
      <c r="H23" s="176">
        <v>87</v>
      </c>
      <c r="I23" s="177">
        <f t="shared" si="0"/>
        <v>0.19550561797752808</v>
      </c>
      <c r="J23" s="185"/>
      <c r="K23" s="188"/>
      <c r="L23" s="186"/>
      <c r="M23" s="184"/>
      <c r="N23" s="185"/>
      <c r="O23" s="186"/>
      <c r="P23" s="184"/>
      <c r="Q23" s="646"/>
    </row>
    <row r="24" spans="1:17" ht="12.75">
      <c r="A24" s="617"/>
      <c r="B24" s="614" t="s">
        <v>233</v>
      </c>
      <c r="C24" s="618"/>
      <c r="D24" s="618"/>
      <c r="E24" s="619"/>
      <c r="F24" s="174">
        <v>229</v>
      </c>
      <c r="G24" s="175">
        <v>229</v>
      </c>
      <c r="H24" s="176">
        <f>SUM(H205+L296+P296+H387+L387+P387)</f>
        <v>0</v>
      </c>
      <c r="I24" s="177"/>
      <c r="J24" s="185"/>
      <c r="K24" s="188"/>
      <c r="L24" s="186"/>
      <c r="M24" s="184"/>
      <c r="N24" s="185"/>
      <c r="O24" s="186"/>
      <c r="P24" s="184"/>
      <c r="Q24" s="646"/>
    </row>
    <row r="25" spans="1:17" ht="12.75">
      <c r="A25" s="617"/>
      <c r="B25" s="614" t="s">
        <v>234</v>
      </c>
      <c r="C25" s="618"/>
      <c r="D25" s="618"/>
      <c r="E25" s="619"/>
      <c r="F25" s="174">
        <v>3969</v>
      </c>
      <c r="G25" s="175">
        <v>3969</v>
      </c>
      <c r="H25" s="176">
        <v>2838</v>
      </c>
      <c r="I25" s="177">
        <f t="shared" si="0"/>
        <v>0.7150415721844293</v>
      </c>
      <c r="J25" s="185"/>
      <c r="K25" s="188"/>
      <c r="L25" s="186"/>
      <c r="M25" s="184"/>
      <c r="N25" s="185"/>
      <c r="O25" s="186"/>
      <c r="P25" s="184"/>
      <c r="Q25" s="646"/>
    </row>
    <row r="26" spans="1:17" ht="12.75">
      <c r="A26" s="39"/>
      <c r="B26" s="435" t="s">
        <v>235</v>
      </c>
      <c r="C26" s="45"/>
      <c r="D26" s="45"/>
      <c r="E26" s="45"/>
      <c r="F26" s="174">
        <v>1803</v>
      </c>
      <c r="G26" s="175">
        <v>1803</v>
      </c>
      <c r="H26" s="176">
        <v>248</v>
      </c>
      <c r="I26" s="177">
        <f t="shared" si="0"/>
        <v>0.13754853022739877</v>
      </c>
      <c r="J26" s="185"/>
      <c r="K26" s="188"/>
      <c r="L26" s="186"/>
      <c r="M26" s="184"/>
      <c r="N26" s="185"/>
      <c r="O26" s="186"/>
      <c r="P26" s="184"/>
      <c r="Q26" s="646"/>
    </row>
    <row r="27" spans="1:17" ht="12.75">
      <c r="A27" s="622"/>
      <c r="B27" s="614" t="s">
        <v>236</v>
      </c>
      <c r="C27" s="618"/>
      <c r="D27" s="618"/>
      <c r="E27" s="619"/>
      <c r="F27" s="174">
        <v>500</v>
      </c>
      <c r="G27" s="175">
        <v>682</v>
      </c>
      <c r="H27" s="176">
        <v>415</v>
      </c>
      <c r="I27" s="177">
        <f t="shared" si="0"/>
        <v>0.6085043988269795</v>
      </c>
      <c r="J27" s="185"/>
      <c r="K27" s="188"/>
      <c r="L27" s="186"/>
      <c r="M27" s="184"/>
      <c r="N27" s="185"/>
      <c r="O27" s="186"/>
      <c r="P27" s="184"/>
      <c r="Q27" s="646"/>
    </row>
    <row r="28" spans="1:17" ht="12.75">
      <c r="A28" s="39"/>
      <c r="B28" s="435" t="s">
        <v>237</v>
      </c>
      <c r="C28" s="45"/>
      <c r="D28" s="45"/>
      <c r="E28" s="45"/>
      <c r="F28" s="174">
        <v>1444</v>
      </c>
      <c r="G28" s="175">
        <v>1444</v>
      </c>
      <c r="H28" s="176">
        <v>1015</v>
      </c>
      <c r="I28" s="177">
        <f t="shared" si="0"/>
        <v>0.7029085872576177</v>
      </c>
      <c r="J28" s="185"/>
      <c r="K28" s="188"/>
      <c r="L28" s="186"/>
      <c r="M28" s="184"/>
      <c r="N28" s="185"/>
      <c r="O28" s="186"/>
      <c r="P28" s="184"/>
      <c r="Q28" s="646"/>
    </row>
    <row r="29" spans="1:17" ht="12.75">
      <c r="A29" s="617"/>
      <c r="B29" s="614" t="s">
        <v>238</v>
      </c>
      <c r="C29" s="618"/>
      <c r="D29" s="618"/>
      <c r="E29" s="619"/>
      <c r="F29" s="174">
        <f>SUM(F210+J301+N301+F392)</f>
        <v>0</v>
      </c>
      <c r="G29" s="175">
        <f>SUM(G210+K301+O301+G392)</f>
        <v>0</v>
      </c>
      <c r="H29" s="176">
        <f>SUM(H210+L301+P301+H392+L392+P392)</f>
        <v>0</v>
      </c>
      <c r="I29" s="177"/>
      <c r="J29" s="185"/>
      <c r="K29" s="188"/>
      <c r="L29" s="186"/>
      <c r="M29" s="184"/>
      <c r="N29" s="185"/>
      <c r="O29" s="186"/>
      <c r="P29" s="184"/>
      <c r="Q29" s="646"/>
    </row>
    <row r="30" spans="1:17" ht="12.75">
      <c r="A30" s="39"/>
      <c r="B30" s="435" t="s">
        <v>205</v>
      </c>
      <c r="C30" s="45"/>
      <c r="D30" s="45"/>
      <c r="E30" s="45"/>
      <c r="F30" s="174">
        <v>2899</v>
      </c>
      <c r="G30" s="175">
        <v>4255</v>
      </c>
      <c r="H30" s="176">
        <v>3413</v>
      </c>
      <c r="I30" s="177">
        <f t="shared" si="0"/>
        <v>0.8021151586368978</v>
      </c>
      <c r="J30" s="185"/>
      <c r="K30" s="188"/>
      <c r="L30" s="186"/>
      <c r="M30" s="184"/>
      <c r="N30" s="185"/>
      <c r="O30" s="186"/>
      <c r="P30" s="184"/>
      <c r="Q30" s="646"/>
    </row>
    <row r="31" spans="1:17" ht="12.75">
      <c r="A31" s="617"/>
      <c r="B31" s="614" t="s">
        <v>239</v>
      </c>
      <c r="C31" s="618"/>
      <c r="D31" s="618"/>
      <c r="E31" s="619"/>
      <c r="F31" s="174">
        <v>125</v>
      </c>
      <c r="G31" s="175">
        <v>128</v>
      </c>
      <c r="H31" s="176">
        <v>9</v>
      </c>
      <c r="I31" s="177">
        <f t="shared" si="0"/>
        <v>0.0703125</v>
      </c>
      <c r="J31" s="185"/>
      <c r="K31" s="188"/>
      <c r="L31" s="186"/>
      <c r="M31" s="184"/>
      <c r="N31" s="185"/>
      <c r="O31" s="186"/>
      <c r="P31" s="184"/>
      <c r="Q31" s="646"/>
    </row>
    <row r="32" spans="1:17" ht="12.75">
      <c r="A32" s="617"/>
      <c r="B32" s="614" t="s">
        <v>207</v>
      </c>
      <c r="C32" s="618"/>
      <c r="D32" s="618"/>
      <c r="E32" s="619"/>
      <c r="F32" s="174">
        <v>5999</v>
      </c>
      <c r="G32" s="175">
        <v>6098</v>
      </c>
      <c r="H32" s="176">
        <v>5296</v>
      </c>
      <c r="I32" s="177">
        <f t="shared" si="0"/>
        <v>0.8684814693342079</v>
      </c>
      <c r="J32" s="185"/>
      <c r="K32" s="188"/>
      <c r="L32" s="186"/>
      <c r="M32" s="184"/>
      <c r="N32" s="185"/>
      <c r="O32" s="186"/>
      <c r="P32" s="184"/>
      <c r="Q32" s="646"/>
    </row>
    <row r="33" spans="1:17" ht="12.75">
      <c r="A33" s="617"/>
      <c r="B33" s="614" t="s">
        <v>244</v>
      </c>
      <c r="C33" s="618"/>
      <c r="D33" s="618"/>
      <c r="E33" s="619"/>
      <c r="F33" s="174">
        <v>991</v>
      </c>
      <c r="G33" s="175">
        <v>991</v>
      </c>
      <c r="H33" s="176">
        <v>40</v>
      </c>
      <c r="I33" s="177">
        <f t="shared" si="0"/>
        <v>0.04036326942482341</v>
      </c>
      <c r="J33" s="185"/>
      <c r="K33" s="188"/>
      <c r="L33" s="186"/>
      <c r="M33" s="184"/>
      <c r="N33" s="185"/>
      <c r="O33" s="186"/>
      <c r="P33" s="184"/>
      <c r="Q33" s="646"/>
    </row>
    <row r="34" spans="1:17" ht="12.75">
      <c r="A34" s="617"/>
      <c r="B34" s="1520" t="s">
        <v>640</v>
      </c>
      <c r="C34" s="1521"/>
      <c r="D34" s="1521"/>
      <c r="E34" s="1522"/>
      <c r="F34" s="174">
        <f>SUM(F215+J306+N306+F397)</f>
        <v>0</v>
      </c>
      <c r="G34" s="175">
        <v>420</v>
      </c>
      <c r="H34" s="176">
        <f>SUM(H215+L306+P306+H397+L397+P397)</f>
        <v>0</v>
      </c>
      <c r="I34" s="177"/>
      <c r="J34" s="185"/>
      <c r="K34" s="188"/>
      <c r="L34" s="186"/>
      <c r="M34" s="184"/>
      <c r="N34" s="185"/>
      <c r="O34" s="186"/>
      <c r="P34" s="184"/>
      <c r="Q34" s="646"/>
    </row>
    <row r="35" spans="1:17" ht="12.75">
      <c r="A35" s="39"/>
      <c r="B35" s="614" t="s">
        <v>479</v>
      </c>
      <c r="C35" s="618"/>
      <c r="D35" s="618"/>
      <c r="E35" s="619"/>
      <c r="F35" s="174">
        <v>893</v>
      </c>
      <c r="G35" s="175">
        <v>893</v>
      </c>
      <c r="H35" s="176">
        <v>334</v>
      </c>
      <c r="I35" s="177">
        <v>1</v>
      </c>
      <c r="J35" s="185"/>
      <c r="K35" s="188"/>
      <c r="L35" s="186"/>
      <c r="M35" s="184"/>
      <c r="N35" s="452"/>
      <c r="O35" s="186"/>
      <c r="P35" s="184"/>
      <c r="Q35" s="646"/>
    </row>
    <row r="36" spans="1:17" ht="12.75">
      <c r="A36" s="629"/>
      <c r="B36" s="614" t="s">
        <v>480</v>
      </c>
      <c r="C36" s="618"/>
      <c r="D36" s="618"/>
      <c r="E36" s="619"/>
      <c r="F36" s="174">
        <v>2522</v>
      </c>
      <c r="G36" s="175">
        <v>2971</v>
      </c>
      <c r="H36" s="176">
        <v>2971</v>
      </c>
      <c r="I36" s="177">
        <v>1</v>
      </c>
      <c r="J36" s="185"/>
      <c r="K36" s="188"/>
      <c r="L36" s="186"/>
      <c r="M36" s="184"/>
      <c r="N36" s="185"/>
      <c r="O36" s="186"/>
      <c r="P36" s="184"/>
      <c r="Q36" s="646"/>
    </row>
    <row r="37" spans="1:17" ht="12.75">
      <c r="A37" s="617"/>
      <c r="B37" s="614" t="s">
        <v>208</v>
      </c>
      <c r="C37" s="618"/>
      <c r="D37" s="618"/>
      <c r="E37" s="619"/>
      <c r="F37" s="174">
        <v>4663</v>
      </c>
      <c r="G37" s="175">
        <v>4700</v>
      </c>
      <c r="H37" s="176">
        <v>4692</v>
      </c>
      <c r="I37" s="177">
        <f t="shared" si="0"/>
        <v>0.9982978723404256</v>
      </c>
      <c r="J37" s="185"/>
      <c r="K37" s="188"/>
      <c r="L37" s="186"/>
      <c r="M37" s="184"/>
      <c r="N37" s="185"/>
      <c r="O37" s="186"/>
      <c r="P37" s="184"/>
      <c r="Q37" s="646"/>
    </row>
    <row r="38" spans="1:17" ht="12.75">
      <c r="A38" s="39"/>
      <c r="B38" s="435" t="s">
        <v>209</v>
      </c>
      <c r="C38" s="45"/>
      <c r="D38" s="45"/>
      <c r="E38" s="45"/>
      <c r="F38" s="174">
        <v>5547</v>
      </c>
      <c r="G38" s="175">
        <v>5750</v>
      </c>
      <c r="H38" s="176">
        <v>5455</v>
      </c>
      <c r="I38" s="177">
        <f t="shared" si="0"/>
        <v>0.948695652173913</v>
      </c>
      <c r="J38" s="185"/>
      <c r="K38" s="188"/>
      <c r="L38" s="186"/>
      <c r="M38" s="184"/>
      <c r="N38" s="185"/>
      <c r="O38" s="186"/>
      <c r="P38" s="184"/>
      <c r="Q38" s="646"/>
    </row>
    <row r="39" spans="1:17" ht="12.75">
      <c r="A39" s="617"/>
      <c r="B39" s="614" t="s">
        <v>314</v>
      </c>
      <c r="C39" s="618"/>
      <c r="D39" s="618"/>
      <c r="E39" s="619"/>
      <c r="F39" s="174">
        <v>3381</v>
      </c>
      <c r="G39" s="175">
        <v>5653</v>
      </c>
      <c r="H39" s="176">
        <v>5613</v>
      </c>
      <c r="I39" s="177">
        <f t="shared" si="0"/>
        <v>0.9929241110914558</v>
      </c>
      <c r="J39" s="185"/>
      <c r="K39" s="188"/>
      <c r="L39" s="186"/>
      <c r="M39" s="184"/>
      <c r="N39" s="185"/>
      <c r="O39" s="186"/>
      <c r="P39" s="184"/>
      <c r="Q39" s="646"/>
    </row>
    <row r="40" spans="1:17" ht="12.75">
      <c r="A40" s="629"/>
      <c r="B40" s="614" t="s">
        <v>243</v>
      </c>
      <c r="C40" s="618"/>
      <c r="D40" s="618"/>
      <c r="E40" s="618"/>
      <c r="F40" s="174">
        <f>SUM(F221+J312+N312+F403)</f>
        <v>0</v>
      </c>
      <c r="G40" s="175">
        <f>SUM(G221+K312+O312+G403)</f>
        <v>0</v>
      </c>
      <c r="H40" s="176">
        <f>SUM(H221+L312+P312+H403+L403+P403)</f>
        <v>0</v>
      </c>
      <c r="I40" s="177"/>
      <c r="J40" s="185"/>
      <c r="K40" s="188"/>
      <c r="L40" s="186"/>
      <c r="M40" s="184"/>
      <c r="N40" s="185"/>
      <c r="O40" s="186"/>
      <c r="P40" s="184"/>
      <c r="Q40" s="646"/>
    </row>
    <row r="41" spans="1:17" ht="12.75">
      <c r="A41" s="39"/>
      <c r="B41" s="435" t="s">
        <v>240</v>
      </c>
      <c r="C41" s="45"/>
      <c r="D41" s="45"/>
      <c r="E41" s="45"/>
      <c r="F41" s="174">
        <f>SUM(F222+J313+N313+F404)</f>
        <v>0</v>
      </c>
      <c r="G41" s="175">
        <v>1461</v>
      </c>
      <c r="H41" s="176">
        <v>1461</v>
      </c>
      <c r="I41" s="177">
        <f t="shared" si="0"/>
        <v>1</v>
      </c>
      <c r="J41" s="185"/>
      <c r="K41" s="188"/>
      <c r="L41" s="186"/>
      <c r="M41" s="184"/>
      <c r="N41" s="185"/>
      <c r="O41" s="186"/>
      <c r="P41" s="184"/>
      <c r="Q41" s="646"/>
    </row>
    <row r="42" spans="1:17" ht="12.75">
      <c r="A42" s="617"/>
      <c r="B42" s="614" t="s">
        <v>241</v>
      </c>
      <c r="C42" s="1166"/>
      <c r="D42" s="1166"/>
      <c r="E42" s="1171"/>
      <c r="F42" s="174">
        <f>SUM(F223+J314+N314+F405)</f>
        <v>0</v>
      </c>
      <c r="G42" s="175">
        <v>0</v>
      </c>
      <c r="H42" s="176">
        <v>0</v>
      </c>
      <c r="I42" s="177"/>
      <c r="J42" s="185"/>
      <c r="K42" s="188"/>
      <c r="L42" s="186"/>
      <c r="M42" s="184"/>
      <c r="N42" s="185"/>
      <c r="O42" s="186"/>
      <c r="P42" s="184"/>
      <c r="Q42" s="646"/>
    </row>
    <row r="43" spans="1:17" ht="13.5" thickBot="1">
      <c r="A43" s="39"/>
      <c r="B43" s="435" t="s">
        <v>242</v>
      </c>
      <c r="C43" s="45"/>
      <c r="D43" s="45"/>
      <c r="E43" s="45"/>
      <c r="F43" s="174">
        <v>4870</v>
      </c>
      <c r="G43" s="175">
        <v>8750</v>
      </c>
      <c r="H43" s="176">
        <v>6523</v>
      </c>
      <c r="I43" s="177">
        <f t="shared" si="0"/>
        <v>0.7454857142857143</v>
      </c>
      <c r="J43" s="185"/>
      <c r="K43" s="188"/>
      <c r="L43" s="186"/>
      <c r="M43" s="184"/>
      <c r="N43" s="185"/>
      <c r="O43" s="186"/>
      <c r="P43" s="184"/>
      <c r="Q43" s="695"/>
    </row>
    <row r="44" spans="1:17" ht="14.25" thickBot="1" thickTop="1">
      <c r="A44" s="350"/>
      <c r="B44" s="1566" t="s">
        <v>67</v>
      </c>
      <c r="C44" s="1567"/>
      <c r="D44" s="1567"/>
      <c r="E44" s="1568"/>
      <c r="F44" s="351">
        <f>SUM(F12:F43)</f>
        <v>162505</v>
      </c>
      <c r="G44" s="352">
        <f>SUM(G12:G43)</f>
        <v>271608</v>
      </c>
      <c r="H44" s="353">
        <f>SUM(H12:H43)</f>
        <v>214482</v>
      </c>
      <c r="I44" s="354"/>
      <c r="J44" s="351"/>
      <c r="K44" s="355"/>
      <c r="L44" s="352"/>
      <c r="M44" s="353"/>
      <c r="N44" s="351"/>
      <c r="O44" s="352"/>
      <c r="P44" s="353"/>
      <c r="Q44" s="660"/>
    </row>
    <row r="45" spans="1:17" ht="13.5" thickTop="1">
      <c r="A45" s="624"/>
      <c r="B45" s="625"/>
      <c r="C45" s="626"/>
      <c r="D45" s="626"/>
      <c r="E45" s="626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8"/>
    </row>
    <row r="46" spans="1:17" ht="12.75">
      <c r="A46" s="154"/>
      <c r="B46" s="1634" t="s">
        <v>262</v>
      </c>
      <c r="C46" s="1552"/>
      <c r="D46" s="1552"/>
      <c r="E46" s="1552"/>
      <c r="F46" s="1552"/>
      <c r="G46" s="1552"/>
      <c r="H46" s="1552"/>
      <c r="I46" s="1552"/>
      <c r="J46" s="1552"/>
      <c r="K46" s="1552"/>
      <c r="L46" s="1552"/>
      <c r="M46" s="1552"/>
      <c r="N46" s="1552"/>
      <c r="O46" s="1552"/>
      <c r="P46" s="1552"/>
      <c r="Q46" s="1552"/>
    </row>
    <row r="47" spans="1:17" ht="12.75">
      <c r="A47" s="1553" t="s">
        <v>642</v>
      </c>
      <c r="B47" s="1553"/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1553"/>
      <c r="N47" s="1553"/>
      <c r="O47" s="1553"/>
      <c r="P47" s="1553"/>
      <c r="Q47" s="1553"/>
    </row>
    <row r="48" spans="1:17" ht="21" customHeight="1">
      <c r="A48" s="1550" t="s">
        <v>641</v>
      </c>
      <c r="B48" s="1550"/>
      <c r="C48" s="1550"/>
      <c r="D48" s="1550"/>
      <c r="E48" s="1550"/>
      <c r="F48" s="1550"/>
      <c r="G48" s="1550"/>
      <c r="H48" s="1550"/>
      <c r="I48" s="1550"/>
      <c r="J48" s="1550"/>
      <c r="K48" s="1550"/>
      <c r="L48" s="1550"/>
      <c r="M48" s="1550"/>
      <c r="N48" s="1550"/>
      <c r="O48" s="1550"/>
      <c r="P48" s="1550"/>
      <c r="Q48" s="1550"/>
    </row>
    <row r="49" spans="1:17" ht="13.5" thickBot="1">
      <c r="A49" s="1548" t="s">
        <v>22</v>
      </c>
      <c r="B49" s="1549"/>
      <c r="C49" s="1549"/>
      <c r="D49" s="1549"/>
      <c r="E49" s="1549"/>
      <c r="F49" s="1549"/>
      <c r="G49" s="1549"/>
      <c r="H49" s="1549"/>
      <c r="I49" s="1549"/>
      <c r="J49" s="1549"/>
      <c r="K49" s="1549"/>
      <c r="L49" s="1549"/>
      <c r="M49" s="1549"/>
      <c r="N49" s="1549"/>
      <c r="O49" s="1549"/>
      <c r="P49" s="1549"/>
      <c r="Q49" s="1549"/>
    </row>
    <row r="50" spans="1:17" ht="8.25" customHeight="1" thickTop="1">
      <c r="A50" s="1546" t="s">
        <v>0</v>
      </c>
      <c r="B50" s="1554" t="s">
        <v>1</v>
      </c>
      <c r="C50" s="1555"/>
      <c r="D50" s="1555"/>
      <c r="E50" s="1555"/>
      <c r="F50" s="1573" t="s">
        <v>260</v>
      </c>
      <c r="G50" s="1623"/>
      <c r="H50" s="1574"/>
      <c r="I50" s="1575"/>
      <c r="J50" s="1627" t="s">
        <v>214</v>
      </c>
      <c r="K50" s="1628"/>
      <c r="L50" s="1629"/>
      <c r="M50" s="1630"/>
      <c r="N50" s="1627" t="s">
        <v>216</v>
      </c>
      <c r="O50" s="1629"/>
      <c r="P50" s="1629"/>
      <c r="Q50" s="1620"/>
    </row>
    <row r="51" spans="1:17" ht="4.5" customHeight="1">
      <c r="A51" s="1547"/>
      <c r="B51" s="1556"/>
      <c r="C51" s="1557"/>
      <c r="D51" s="1557"/>
      <c r="E51" s="1557"/>
      <c r="F51" s="1577"/>
      <c r="G51" s="1624"/>
      <c r="H51" s="1578"/>
      <c r="I51" s="1579"/>
      <c r="J51" s="1631"/>
      <c r="K51" s="1632"/>
      <c r="L51" s="1632"/>
      <c r="M51" s="1633"/>
      <c r="N51" s="1631"/>
      <c r="O51" s="1632"/>
      <c r="P51" s="1632"/>
      <c r="Q51" s="1621"/>
    </row>
    <row r="52" spans="1:17" ht="12.75" customHeight="1">
      <c r="A52" s="1547"/>
      <c r="B52" s="1556"/>
      <c r="C52" s="1557"/>
      <c r="D52" s="1557"/>
      <c r="E52" s="1557"/>
      <c r="F52" s="1535" t="s">
        <v>546</v>
      </c>
      <c r="G52" s="1533" t="s">
        <v>549</v>
      </c>
      <c r="H52" s="1529" t="s">
        <v>288</v>
      </c>
      <c r="I52" s="1525" t="s">
        <v>289</v>
      </c>
      <c r="J52" s="1535" t="s">
        <v>546</v>
      </c>
      <c r="K52" s="1533" t="s">
        <v>549</v>
      </c>
      <c r="L52" s="1529" t="s">
        <v>288</v>
      </c>
      <c r="M52" s="1525" t="s">
        <v>295</v>
      </c>
      <c r="N52" s="1535" t="s">
        <v>546</v>
      </c>
      <c r="O52" s="1533" t="s">
        <v>547</v>
      </c>
      <c r="P52" s="1529" t="s">
        <v>288</v>
      </c>
      <c r="Q52" s="1525" t="s">
        <v>295</v>
      </c>
    </row>
    <row r="53" spans="1:17" ht="12.75">
      <c r="A53" s="1547"/>
      <c r="B53" s="1558"/>
      <c r="C53" s="1559"/>
      <c r="D53" s="1559"/>
      <c r="E53" s="1559"/>
      <c r="F53" s="1536"/>
      <c r="G53" s="1534"/>
      <c r="H53" s="1530"/>
      <c r="I53" s="1526"/>
      <c r="J53" s="1536"/>
      <c r="K53" s="1534"/>
      <c r="L53" s="1530"/>
      <c r="M53" s="1526"/>
      <c r="N53" s="1536"/>
      <c r="O53" s="1534"/>
      <c r="P53" s="1530"/>
      <c r="Q53" s="1526"/>
    </row>
    <row r="54" spans="1:17" ht="12.75">
      <c r="A54" s="1547"/>
      <c r="B54" s="1527"/>
      <c r="C54" s="1527"/>
      <c r="D54" s="1527"/>
      <c r="E54" s="1528"/>
      <c r="F54" s="159" t="s">
        <v>6</v>
      </c>
      <c r="G54" s="163" t="s">
        <v>7</v>
      </c>
      <c r="H54" s="160" t="s">
        <v>8</v>
      </c>
      <c r="I54" s="161" t="s">
        <v>9</v>
      </c>
      <c r="J54" s="159" t="s">
        <v>10</v>
      </c>
      <c r="K54" s="163" t="s">
        <v>11</v>
      </c>
      <c r="L54" s="160" t="s">
        <v>12</v>
      </c>
      <c r="M54" s="162" t="s">
        <v>13</v>
      </c>
      <c r="N54" s="163" t="s">
        <v>14</v>
      </c>
      <c r="O54" s="160" t="s">
        <v>15</v>
      </c>
      <c r="P54" s="161" t="s">
        <v>20</v>
      </c>
      <c r="Q54" s="162" t="s">
        <v>16</v>
      </c>
    </row>
    <row r="55" spans="1:17" ht="12.75">
      <c r="A55" s="317"/>
      <c r="B55" s="318" t="s">
        <v>18</v>
      </c>
      <c r="C55" s="319"/>
      <c r="D55" s="320"/>
      <c r="E55" s="320"/>
      <c r="F55" s="228">
        <f>SUM(F44)</f>
        <v>162505</v>
      </c>
      <c r="G55" s="357">
        <f>SUM(G44)</f>
        <v>271608</v>
      </c>
      <c r="H55" s="358">
        <f>SUM(H44)</f>
        <v>214482</v>
      </c>
      <c r="I55" s="359"/>
      <c r="J55" s="356">
        <f>SUM(J44)</f>
        <v>0</v>
      </c>
      <c r="K55" s="360"/>
      <c r="L55" s="357"/>
      <c r="M55" s="650"/>
      <c r="N55" s="647">
        <f>SUM(N44)</f>
        <v>0</v>
      </c>
      <c r="O55" s="361">
        <f>SUM(O44)</f>
        <v>0</v>
      </c>
      <c r="P55" s="362"/>
      <c r="Q55" s="695"/>
    </row>
    <row r="56" spans="1:17" ht="12.75">
      <c r="A56" s="317"/>
      <c r="B56" s="614" t="s">
        <v>212</v>
      </c>
      <c r="C56" s="618"/>
      <c r="D56" s="618"/>
      <c r="E56" s="619"/>
      <c r="F56" s="426">
        <f>SUM(F238+J329+N329+F420)</f>
        <v>0</v>
      </c>
      <c r="G56" s="427"/>
      <c r="H56" s="428">
        <f>SUM(H238+L329+P329+H420+L420+P420)</f>
        <v>0</v>
      </c>
      <c r="I56" s="429"/>
      <c r="J56" s="321"/>
      <c r="K56" s="325"/>
      <c r="L56" s="322"/>
      <c r="M56" s="651"/>
      <c r="N56" s="648"/>
      <c r="O56" s="326"/>
      <c r="P56" s="327"/>
      <c r="Q56" s="695"/>
    </row>
    <row r="57" spans="1:17" ht="12.75">
      <c r="A57" s="164"/>
      <c r="B57" s="435" t="s">
        <v>213</v>
      </c>
      <c r="C57" s="45"/>
      <c r="D57" s="45"/>
      <c r="E57" s="45"/>
      <c r="F57" s="426">
        <f>SUM(F239+J330+N330+F421)</f>
        <v>0</v>
      </c>
      <c r="G57" s="427"/>
      <c r="H57" s="428">
        <f>SUM(H239+L330+P330+H421+L421+P421)</f>
        <v>0</v>
      </c>
      <c r="I57" s="429"/>
      <c r="J57" s="329"/>
      <c r="K57" s="333"/>
      <c r="L57" s="330"/>
      <c r="M57" s="652"/>
      <c r="N57" s="430"/>
      <c r="O57" s="334"/>
      <c r="P57" s="335"/>
      <c r="Q57" s="695"/>
    </row>
    <row r="58" spans="1:17" ht="12.75">
      <c r="A58" s="164"/>
      <c r="B58" s="310" t="s">
        <v>68</v>
      </c>
      <c r="C58" s="305"/>
      <c r="D58" s="305"/>
      <c r="E58" s="623"/>
      <c r="F58" s="356">
        <f>SUM(F55:F57)</f>
        <v>162505</v>
      </c>
      <c r="G58" s="357">
        <f>SUM(G55:G57)</f>
        <v>271608</v>
      </c>
      <c r="H58" s="428">
        <f>SUM(H55:H57)</f>
        <v>214482</v>
      </c>
      <c r="I58" s="359">
        <f>H58/G58</f>
        <v>0.7896748254837854</v>
      </c>
      <c r="J58" s="228"/>
      <c r="K58" s="245"/>
      <c r="L58" s="229"/>
      <c r="M58" s="653"/>
      <c r="N58" s="172"/>
      <c r="O58" s="169"/>
      <c r="P58" s="170"/>
      <c r="Q58" s="695"/>
    </row>
    <row r="59" spans="1:17" ht="12.75">
      <c r="A59" s="164"/>
      <c r="B59" s="166"/>
      <c r="C59" s="316"/>
      <c r="D59" s="165"/>
      <c r="E59" s="165"/>
      <c r="F59" s="426"/>
      <c r="G59" s="427"/>
      <c r="H59" s="428"/>
      <c r="I59" s="429"/>
      <c r="J59" s="195"/>
      <c r="K59" s="199"/>
      <c r="L59" s="196"/>
      <c r="M59" s="654"/>
      <c r="N59" s="649"/>
      <c r="O59" s="200"/>
      <c r="P59" s="201"/>
      <c r="Q59" s="695"/>
    </row>
    <row r="60" spans="1:17" ht="12.75">
      <c r="A60" s="315" t="s">
        <v>6</v>
      </c>
      <c r="B60" s="166">
        <v>1</v>
      </c>
      <c r="C60" s="166" t="s">
        <v>81</v>
      </c>
      <c r="D60" s="167"/>
      <c r="E60" s="167"/>
      <c r="F60" s="356">
        <f>SUM(F61:F64)</f>
        <v>58110</v>
      </c>
      <c r="G60" s="357">
        <f>SUM(G61:G64)</f>
        <v>66868</v>
      </c>
      <c r="H60" s="358">
        <f>SUM(H61:H64)</f>
        <v>58881</v>
      </c>
      <c r="I60" s="359">
        <f>H60/G60</f>
        <v>0.8805557217204044</v>
      </c>
      <c r="J60" s="228"/>
      <c r="K60" s="245"/>
      <c r="L60" s="229"/>
      <c r="M60" s="653"/>
      <c r="N60" s="172"/>
      <c r="O60" s="169"/>
      <c r="P60" s="170"/>
      <c r="Q60" s="695"/>
    </row>
    <row r="61" spans="1:17" ht="12.75">
      <c r="A61" s="164"/>
      <c r="B61" s="166"/>
      <c r="C61" s="1167" t="s">
        <v>445</v>
      </c>
      <c r="D61" s="316" t="s">
        <v>245</v>
      </c>
      <c r="E61" s="316"/>
      <c r="F61" s="426">
        <v>57571</v>
      </c>
      <c r="G61" s="427">
        <v>61724</v>
      </c>
      <c r="H61" s="428">
        <v>54662</v>
      </c>
      <c r="I61" s="429">
        <f>H61/G61</f>
        <v>0.8855874538267124</v>
      </c>
      <c r="J61" s="329"/>
      <c r="K61" s="333"/>
      <c r="L61" s="330"/>
      <c r="M61" s="652"/>
      <c r="N61" s="430"/>
      <c r="O61" s="334"/>
      <c r="P61" s="335"/>
      <c r="Q61" s="695"/>
    </row>
    <row r="62" spans="1:17" ht="12.75">
      <c r="A62" s="164"/>
      <c r="B62" s="166"/>
      <c r="C62" s="1168" t="s">
        <v>452</v>
      </c>
      <c r="D62" s="1163" t="s">
        <v>475</v>
      </c>
      <c r="E62" s="1163"/>
      <c r="F62" s="426">
        <f>SUM(F244+J335+N335+F426)</f>
        <v>0</v>
      </c>
      <c r="G62" s="427">
        <v>2389</v>
      </c>
      <c r="H62" s="428">
        <v>2389</v>
      </c>
      <c r="I62" s="429">
        <v>1</v>
      </c>
      <c r="J62" s="329"/>
      <c r="K62" s="333"/>
      <c r="L62" s="330"/>
      <c r="M62" s="652"/>
      <c r="N62" s="430"/>
      <c r="O62" s="334"/>
      <c r="P62" s="335"/>
      <c r="Q62" s="695"/>
    </row>
    <row r="63" spans="1:17" ht="12.75">
      <c r="A63" s="164"/>
      <c r="B63" s="166"/>
      <c r="C63" s="1167" t="s">
        <v>476</v>
      </c>
      <c r="D63" s="316"/>
      <c r="E63" s="1164"/>
      <c r="F63" s="426">
        <f>SUM(F245+J336+N336+F427)</f>
        <v>0</v>
      </c>
      <c r="G63" s="427">
        <f>SUM(G245+K336+O336+G427)</f>
        <v>0</v>
      </c>
      <c r="H63" s="428">
        <f>SUM(H245+L336+P336+H427+L427+P427)</f>
        <v>0</v>
      </c>
      <c r="I63" s="429">
        <v>1</v>
      </c>
      <c r="J63" s="329"/>
      <c r="K63" s="333"/>
      <c r="L63" s="330"/>
      <c r="M63" s="652"/>
      <c r="N63" s="430"/>
      <c r="O63" s="334"/>
      <c r="P63" s="335"/>
      <c r="Q63" s="695"/>
    </row>
    <row r="64" spans="1:17" ht="12.75">
      <c r="A64" s="164"/>
      <c r="B64" s="166"/>
      <c r="C64" s="848" t="s">
        <v>202</v>
      </c>
      <c r="D64" s="43"/>
      <c r="E64" s="43"/>
      <c r="F64" s="426">
        <v>539</v>
      </c>
      <c r="G64" s="427">
        <v>2755</v>
      </c>
      <c r="H64" s="428">
        <v>1830</v>
      </c>
      <c r="I64" s="429">
        <f>H64/G64</f>
        <v>0.6642468239564429</v>
      </c>
      <c r="J64" s="195"/>
      <c r="K64" s="199"/>
      <c r="L64" s="196"/>
      <c r="M64" s="654"/>
      <c r="N64" s="649"/>
      <c r="O64" s="200"/>
      <c r="P64" s="201"/>
      <c r="Q64" s="695"/>
    </row>
    <row r="65" spans="1:17" ht="12.75">
      <c r="A65" s="164"/>
      <c r="B65" s="166"/>
      <c r="C65" s="614" t="s">
        <v>212</v>
      </c>
      <c r="D65" s="618"/>
      <c r="E65" s="619"/>
      <c r="F65" s="426">
        <f>SUM(F247+J338+N338+F429)</f>
        <v>0</v>
      </c>
      <c r="G65" s="422"/>
      <c r="H65" s="428"/>
      <c r="I65" s="429"/>
      <c r="J65" s="195"/>
      <c r="K65" s="199"/>
      <c r="L65" s="196"/>
      <c r="M65" s="654"/>
      <c r="N65" s="649"/>
      <c r="O65" s="200"/>
      <c r="P65" s="201"/>
      <c r="Q65" s="695"/>
    </row>
    <row r="66" spans="1:17" ht="12.75">
      <c r="A66" s="339">
        <v>2</v>
      </c>
      <c r="B66" s="340" t="s">
        <v>69</v>
      </c>
      <c r="C66" s="341"/>
      <c r="D66" s="341"/>
      <c r="E66" s="341"/>
      <c r="F66" s="432"/>
      <c r="G66" s="427"/>
      <c r="H66" s="428"/>
      <c r="I66" s="434"/>
      <c r="J66" s="195"/>
      <c r="K66" s="199"/>
      <c r="L66" s="196"/>
      <c r="M66" s="654"/>
      <c r="N66" s="649"/>
      <c r="O66" s="200"/>
      <c r="P66" s="201"/>
      <c r="Q66" s="695"/>
    </row>
    <row r="67" spans="1:17" ht="12.75">
      <c r="A67" s="1169"/>
      <c r="B67" s="1170"/>
      <c r="C67" s="1165" t="s">
        <v>450</v>
      </c>
      <c r="D67" s="1531" t="s">
        <v>246</v>
      </c>
      <c r="E67" s="1531"/>
      <c r="F67" s="426">
        <v>22208</v>
      </c>
      <c r="G67" s="427">
        <v>25162</v>
      </c>
      <c r="H67" s="428">
        <v>25162</v>
      </c>
      <c r="I67" s="429">
        <f>H67/G67</f>
        <v>1</v>
      </c>
      <c r="J67" s="215"/>
      <c r="K67" s="338"/>
      <c r="L67" s="216"/>
      <c r="M67" s="655"/>
      <c r="N67" s="222"/>
      <c r="O67" s="220"/>
      <c r="P67" s="342"/>
      <c r="Q67" s="695"/>
    </row>
    <row r="68" spans="1:17" ht="12.75">
      <c r="A68" s="1169"/>
      <c r="B68" s="1170"/>
      <c r="C68" s="1165" t="s">
        <v>477</v>
      </c>
      <c r="D68" s="232" t="s">
        <v>478</v>
      </c>
      <c r="E68" s="232"/>
      <c r="F68" s="426">
        <v>200</v>
      </c>
      <c r="G68" s="427">
        <v>213</v>
      </c>
      <c r="H68" s="428">
        <v>213</v>
      </c>
      <c r="I68" s="429">
        <f>H68/G68</f>
        <v>1</v>
      </c>
      <c r="J68" s="185"/>
      <c r="K68" s="188"/>
      <c r="L68" s="186"/>
      <c r="M68" s="656"/>
      <c r="N68" s="188"/>
      <c r="O68" s="186"/>
      <c r="P68" s="184"/>
      <c r="Q68" s="695"/>
    </row>
    <row r="69" spans="1:17" ht="12.75">
      <c r="A69" s="1169"/>
      <c r="B69" s="1170"/>
      <c r="C69" s="1165" t="s">
        <v>460</v>
      </c>
      <c r="D69" s="1531" t="s">
        <v>247</v>
      </c>
      <c r="E69" s="1531"/>
      <c r="F69" s="426">
        <v>2919</v>
      </c>
      <c r="G69" s="427">
        <v>7229</v>
      </c>
      <c r="H69" s="428">
        <v>5531</v>
      </c>
      <c r="I69" s="429">
        <f>H69/G69</f>
        <v>0.7651127403513626</v>
      </c>
      <c r="J69" s="185"/>
      <c r="K69" s="188"/>
      <c r="L69" s="186"/>
      <c r="M69" s="656"/>
      <c r="N69" s="188"/>
      <c r="O69" s="186"/>
      <c r="P69" s="184"/>
      <c r="Q69" s="695"/>
    </row>
    <row r="70" spans="1:17" ht="12.75">
      <c r="A70" s="1169"/>
      <c r="B70" s="1170"/>
      <c r="C70" s="1165" t="s">
        <v>462</v>
      </c>
      <c r="D70" s="1531" t="s">
        <v>296</v>
      </c>
      <c r="E70" s="1531"/>
      <c r="F70" s="426">
        <v>3868</v>
      </c>
      <c r="G70" s="427">
        <v>3581</v>
      </c>
      <c r="H70" s="428">
        <v>3581</v>
      </c>
      <c r="I70" s="429">
        <f>H70/G70</f>
        <v>1</v>
      </c>
      <c r="J70" s="185"/>
      <c r="K70" s="188"/>
      <c r="L70" s="186"/>
      <c r="M70" s="656"/>
      <c r="N70" s="188"/>
      <c r="O70" s="186"/>
      <c r="P70" s="184"/>
      <c r="Q70" s="695"/>
    </row>
    <row r="71" spans="1:17" ht="12.75">
      <c r="A71" s="1169"/>
      <c r="B71" s="1170"/>
      <c r="C71" s="614" t="s">
        <v>212</v>
      </c>
      <c r="D71" s="618"/>
      <c r="E71" s="619"/>
      <c r="F71" s="426">
        <f>SUM(F253+J344+N344+F435)</f>
        <v>0</v>
      </c>
      <c r="G71" s="427"/>
      <c r="H71" s="428"/>
      <c r="I71" s="429"/>
      <c r="J71" s="185"/>
      <c r="K71" s="188"/>
      <c r="L71" s="186"/>
      <c r="M71" s="227"/>
      <c r="N71" s="188"/>
      <c r="O71" s="186"/>
      <c r="P71" s="184"/>
      <c r="Q71" s="695"/>
    </row>
    <row r="72" spans="1:17" ht="12.75">
      <c r="A72" s="343" t="s">
        <v>61</v>
      </c>
      <c r="B72" s="343"/>
      <c r="C72" s="344" t="s">
        <v>297</v>
      </c>
      <c r="D72" s="344"/>
      <c r="E72" s="344"/>
      <c r="F72" s="356">
        <f>SUM(F67:F70)</f>
        <v>29195</v>
      </c>
      <c r="G72" s="357">
        <f>SUM(G67:G71)</f>
        <v>36185</v>
      </c>
      <c r="H72" s="358">
        <f>SUM(H67:H71)</f>
        <v>34487</v>
      </c>
      <c r="I72" s="359">
        <f>H72/G72</f>
        <v>0.9530744783750172</v>
      </c>
      <c r="J72" s="168"/>
      <c r="K72" s="172"/>
      <c r="L72" s="169"/>
      <c r="M72" s="657"/>
      <c r="N72" s="172"/>
      <c r="O72" s="169"/>
      <c r="P72" s="170"/>
      <c r="Q72" s="695"/>
    </row>
    <row r="73" spans="1:17" ht="12.75">
      <c r="A73" s="173"/>
      <c r="B73" s="209"/>
      <c r="C73" s="183"/>
      <c r="D73" s="1537"/>
      <c r="E73" s="1625"/>
      <c r="F73" s="210"/>
      <c r="G73" s="214"/>
      <c r="H73" s="211"/>
      <c r="I73" s="845"/>
      <c r="J73" s="658"/>
      <c r="K73" s="685"/>
      <c r="L73" s="224"/>
      <c r="M73" s="226"/>
      <c r="N73" s="188"/>
      <c r="O73" s="186"/>
      <c r="P73" s="184"/>
      <c r="Q73" s="227"/>
    </row>
    <row r="74" spans="1:17" ht="12.75">
      <c r="A74" s="173"/>
      <c r="B74" s="209"/>
      <c r="C74" s="183"/>
      <c r="D74" s="183"/>
      <c r="E74" s="183"/>
      <c r="F74" s="210"/>
      <c r="G74" s="214"/>
      <c r="H74" s="211"/>
      <c r="I74" s="845"/>
      <c r="J74" s="185"/>
      <c r="K74" s="188"/>
      <c r="L74" s="186"/>
      <c r="M74" s="227"/>
      <c r="N74" s="188"/>
      <c r="O74" s="186"/>
      <c r="P74" s="184"/>
      <c r="Q74" s="227"/>
    </row>
    <row r="75" spans="1:17" ht="12.75">
      <c r="A75" s="173"/>
      <c r="B75" s="231"/>
      <c r="C75" s="232"/>
      <c r="D75" s="1531"/>
      <c r="E75" s="1626"/>
      <c r="F75" s="185"/>
      <c r="G75" s="188"/>
      <c r="H75" s="186"/>
      <c r="I75" s="845"/>
      <c r="J75" s="658"/>
      <c r="K75" s="685"/>
      <c r="L75" s="224"/>
      <c r="M75" s="226"/>
      <c r="N75" s="188"/>
      <c r="O75" s="186"/>
      <c r="P75" s="184"/>
      <c r="Q75" s="227"/>
    </row>
    <row r="76" spans="1:17" ht="12.75">
      <c r="A76" s="173"/>
      <c r="B76" s="231"/>
      <c r="C76" s="232"/>
      <c r="D76" s="1531"/>
      <c r="E76" s="1626"/>
      <c r="F76" s="185"/>
      <c r="G76" s="188"/>
      <c r="H76" s="186"/>
      <c r="I76" s="845"/>
      <c r="J76" s="658"/>
      <c r="K76" s="685"/>
      <c r="L76" s="224"/>
      <c r="M76" s="226"/>
      <c r="N76" s="188"/>
      <c r="O76" s="186"/>
      <c r="P76" s="184"/>
      <c r="Q76" s="227"/>
    </row>
    <row r="77" spans="1:17" ht="12.75">
      <c r="A77" s="173"/>
      <c r="B77" s="231"/>
      <c r="C77" s="232"/>
      <c r="D77" s="232"/>
      <c r="E77" s="232"/>
      <c r="F77" s="185"/>
      <c r="G77" s="188"/>
      <c r="H77" s="186"/>
      <c r="I77" s="845"/>
      <c r="J77" s="658"/>
      <c r="K77" s="685"/>
      <c r="L77" s="224"/>
      <c r="M77" s="226"/>
      <c r="N77" s="188"/>
      <c r="O77" s="186"/>
      <c r="P77" s="184"/>
      <c r="Q77" s="227"/>
    </row>
    <row r="78" spans="1:17" ht="12.75">
      <c r="A78" s="173"/>
      <c r="B78" s="231"/>
      <c r="C78" s="232"/>
      <c r="D78" s="232"/>
      <c r="E78" s="232"/>
      <c r="F78" s="185"/>
      <c r="G78" s="188"/>
      <c r="H78" s="186"/>
      <c r="I78" s="845"/>
      <c r="J78" s="658"/>
      <c r="K78" s="685"/>
      <c r="L78" s="224"/>
      <c r="M78" s="226"/>
      <c r="N78" s="188"/>
      <c r="O78" s="186"/>
      <c r="P78" s="184"/>
      <c r="Q78" s="227"/>
    </row>
    <row r="79" spans="1:17" ht="12.75">
      <c r="A79" s="173"/>
      <c r="B79" s="231"/>
      <c r="C79" s="232"/>
      <c r="D79" s="232"/>
      <c r="E79" s="232"/>
      <c r="F79" s="185"/>
      <c r="G79" s="188"/>
      <c r="H79" s="186"/>
      <c r="I79" s="845"/>
      <c r="J79" s="658"/>
      <c r="K79" s="685"/>
      <c r="L79" s="224"/>
      <c r="M79" s="226"/>
      <c r="N79" s="188"/>
      <c r="O79" s="186"/>
      <c r="P79" s="184"/>
      <c r="Q79" s="227"/>
    </row>
    <row r="80" spans="1:17" ht="12.75">
      <c r="A80" s="173"/>
      <c r="B80" s="231"/>
      <c r="C80" s="232"/>
      <c r="D80" s="232"/>
      <c r="E80" s="232"/>
      <c r="F80" s="185"/>
      <c r="G80" s="188"/>
      <c r="H80" s="186"/>
      <c r="I80" s="845"/>
      <c r="J80" s="658"/>
      <c r="K80" s="685"/>
      <c r="L80" s="224"/>
      <c r="M80" s="226"/>
      <c r="N80" s="188"/>
      <c r="O80" s="186"/>
      <c r="P80" s="184"/>
      <c r="Q80" s="227"/>
    </row>
    <row r="81" spans="1:17" ht="12.75">
      <c r="A81" s="173"/>
      <c r="B81" s="231"/>
      <c r="C81" s="232"/>
      <c r="D81" s="1531"/>
      <c r="E81" s="1531"/>
      <c r="F81" s="185"/>
      <c r="G81" s="188"/>
      <c r="H81" s="186"/>
      <c r="I81" s="845"/>
      <c r="J81" s="658"/>
      <c r="K81" s="685"/>
      <c r="L81" s="224"/>
      <c r="M81" s="226"/>
      <c r="N81" s="188"/>
      <c r="O81" s="186"/>
      <c r="P81" s="184"/>
      <c r="Q81" s="227"/>
    </row>
    <row r="82" spans="1:17" ht="12.75">
      <c r="A82" s="173"/>
      <c r="B82" s="231"/>
      <c r="C82" s="232"/>
      <c r="D82" s="232"/>
      <c r="E82" s="232"/>
      <c r="F82" s="185"/>
      <c r="G82" s="188"/>
      <c r="H82" s="186"/>
      <c r="I82" s="845"/>
      <c r="J82" s="658"/>
      <c r="K82" s="685"/>
      <c r="L82" s="224"/>
      <c r="M82" s="226"/>
      <c r="N82" s="188"/>
      <c r="O82" s="186"/>
      <c r="P82" s="184"/>
      <c r="Q82" s="227"/>
    </row>
    <row r="83" spans="1:17" ht="12.75">
      <c r="A83" s="173"/>
      <c r="B83" s="231"/>
      <c r="C83" s="232"/>
      <c r="D83" s="1531"/>
      <c r="E83" s="1531"/>
      <c r="F83" s="185"/>
      <c r="G83" s="188"/>
      <c r="H83" s="186"/>
      <c r="I83" s="845"/>
      <c r="J83" s="658"/>
      <c r="K83" s="685"/>
      <c r="L83" s="224"/>
      <c r="M83" s="226"/>
      <c r="N83" s="188"/>
      <c r="O83" s="186"/>
      <c r="P83" s="184"/>
      <c r="Q83" s="227"/>
    </row>
    <row r="84" spans="1:17" ht="12.75">
      <c r="A84" s="173"/>
      <c r="B84" s="231"/>
      <c r="C84" s="232"/>
      <c r="D84" s="1531"/>
      <c r="E84" s="1531"/>
      <c r="F84" s="185"/>
      <c r="G84" s="188"/>
      <c r="H84" s="186"/>
      <c r="I84" s="845"/>
      <c r="J84" s="658"/>
      <c r="K84" s="685"/>
      <c r="L84" s="224"/>
      <c r="M84" s="226"/>
      <c r="N84" s="188"/>
      <c r="O84" s="186"/>
      <c r="P84" s="184"/>
      <c r="Q84" s="227"/>
    </row>
    <row r="85" spans="1:17" ht="13.5" thickBot="1">
      <c r="A85" s="233"/>
      <c r="B85" s="234"/>
      <c r="C85" s="235"/>
      <c r="D85" s="1532"/>
      <c r="E85" s="1532"/>
      <c r="F85" s="240"/>
      <c r="G85" s="244"/>
      <c r="H85" s="237"/>
      <c r="I85" s="846"/>
      <c r="J85" s="659"/>
      <c r="K85" s="686"/>
      <c r="L85" s="241"/>
      <c r="M85" s="243"/>
      <c r="N85" s="244"/>
      <c r="O85" s="237"/>
      <c r="P85" s="189"/>
      <c r="Q85" s="696"/>
    </row>
    <row r="86" spans="1:17" ht="14.25" thickBot="1" thickTop="1">
      <c r="A86" s="1523" t="s">
        <v>70</v>
      </c>
      <c r="B86" s="1524"/>
      <c r="C86" s="1524"/>
      <c r="D86" s="1524"/>
      <c r="E86" s="1524"/>
      <c r="F86" s="191">
        <f>SUM(F58+F60+F72)</f>
        <v>249810</v>
      </c>
      <c r="G86" s="349">
        <f>SUM(G58+G60+G72)</f>
        <v>374661</v>
      </c>
      <c r="H86" s="192">
        <f>SUM(H58+H60+H72)</f>
        <v>307850</v>
      </c>
      <c r="I86" s="847">
        <f>H86/G86</f>
        <v>0.8216761285535458</v>
      </c>
      <c r="J86" s="191"/>
      <c r="K86" s="349"/>
      <c r="L86" s="192"/>
      <c r="M86" s="660"/>
      <c r="N86" s="349"/>
      <c r="O86" s="192"/>
      <c r="P86" s="194"/>
      <c r="Q86" s="660"/>
    </row>
    <row r="87" ht="13.5" thickTop="1"/>
  </sheetData>
  <sheetProtection/>
  <mergeCells count="62">
    <mergeCell ref="G7:G8"/>
    <mergeCell ref="N7:N8"/>
    <mergeCell ref="O7:O8"/>
    <mergeCell ref="I7:I8"/>
    <mergeCell ref="J7:J8"/>
    <mergeCell ref="L7:L8"/>
    <mergeCell ref="K7:K8"/>
    <mergeCell ref="H7:H8"/>
    <mergeCell ref="N5:Q6"/>
    <mergeCell ref="B44:E44"/>
    <mergeCell ref="A48:Q48"/>
    <mergeCell ref="B1:Q1"/>
    <mergeCell ref="A2:Q2"/>
    <mergeCell ref="A3:Q3"/>
    <mergeCell ref="A5:A9"/>
    <mergeCell ref="B5:E8"/>
    <mergeCell ref="B23:E23"/>
    <mergeCell ref="F5:I6"/>
    <mergeCell ref="N52:N53"/>
    <mergeCell ref="F7:F8"/>
    <mergeCell ref="A47:Q47"/>
    <mergeCell ref="A10:E10"/>
    <mergeCell ref="B11:E11"/>
    <mergeCell ref="M7:M8"/>
    <mergeCell ref="Q52:Q53"/>
    <mergeCell ref="P7:P8"/>
    <mergeCell ref="Q7:Q8"/>
    <mergeCell ref="B9:E9"/>
    <mergeCell ref="N50:Q51"/>
    <mergeCell ref="G52:G53"/>
    <mergeCell ref="K52:K53"/>
    <mergeCell ref="O52:O53"/>
    <mergeCell ref="B50:E53"/>
    <mergeCell ref="M52:M53"/>
    <mergeCell ref="J50:M51"/>
    <mergeCell ref="I52:I53"/>
    <mergeCell ref="J52:J53"/>
    <mergeCell ref="L52:L53"/>
    <mergeCell ref="J5:M6"/>
    <mergeCell ref="B12:E12"/>
    <mergeCell ref="B54:E54"/>
    <mergeCell ref="A49:Q49"/>
    <mergeCell ref="A50:A54"/>
    <mergeCell ref="P52:P53"/>
    <mergeCell ref="B17:E17"/>
    <mergeCell ref="B46:Q46"/>
    <mergeCell ref="F52:F53"/>
    <mergeCell ref="H52:H53"/>
    <mergeCell ref="D85:E85"/>
    <mergeCell ref="A86:E86"/>
    <mergeCell ref="D84:E84"/>
    <mergeCell ref="D73:E73"/>
    <mergeCell ref="D75:E75"/>
    <mergeCell ref="D76:E76"/>
    <mergeCell ref="D81:E81"/>
    <mergeCell ref="D83:E83"/>
    <mergeCell ref="D67:E67"/>
    <mergeCell ref="D69:E69"/>
    <mergeCell ref="D70:E70"/>
    <mergeCell ref="B34:E34"/>
    <mergeCell ref="B14:E14"/>
    <mergeCell ref="F50:I51"/>
  </mergeCells>
  <printOptions/>
  <pageMargins left="0.28" right="0.17" top="0.28" bottom="0.21" header="0.21" footer="0.2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55">
      <selection activeCell="I9" sqref="I9"/>
    </sheetView>
  </sheetViews>
  <sheetFormatPr defaultColWidth="9.140625" defaultRowHeight="12.75"/>
  <cols>
    <col min="2" max="2" width="51.140625" style="0" customWidth="1"/>
    <col min="3" max="3" width="10.00390625" style="0" customWidth="1"/>
    <col min="4" max="4" width="9.28125" style="0" bestFit="1" customWidth="1"/>
  </cols>
  <sheetData>
    <row r="1" spans="1:5" ht="12.75">
      <c r="A1" s="61"/>
      <c r="B1" s="61"/>
      <c r="C1" s="61"/>
      <c r="D1" s="61" t="s">
        <v>286</v>
      </c>
      <c r="E1" s="61"/>
    </row>
    <row r="2" spans="1:5" ht="12.75">
      <c r="A2" s="61"/>
      <c r="B2" s="61"/>
      <c r="C2" s="61"/>
      <c r="D2" s="61"/>
      <c r="E2" s="61"/>
    </row>
    <row r="3" spans="1:5" ht="12.75">
      <c r="A3" s="61"/>
      <c r="B3" s="61"/>
      <c r="C3" s="61"/>
      <c r="D3" s="61"/>
      <c r="E3" s="61"/>
    </row>
    <row r="4" spans="1:5" ht="12.75">
      <c r="A4" s="1389" t="s">
        <v>642</v>
      </c>
      <c r="B4" s="1390"/>
      <c r="C4" s="1390"/>
      <c r="D4" s="1390"/>
      <c r="E4" s="1390"/>
    </row>
    <row r="5" spans="1:5" ht="12.75">
      <c r="A5" s="1391" t="s">
        <v>578</v>
      </c>
      <c r="B5" s="1390"/>
      <c r="C5" s="1390"/>
      <c r="D5" s="1390"/>
      <c r="E5" s="1390"/>
    </row>
    <row r="6" spans="1:5" ht="12.75">
      <c r="A6" s="63"/>
      <c r="B6" s="62"/>
      <c r="C6" s="62"/>
      <c r="D6" s="62"/>
      <c r="E6" s="62"/>
    </row>
    <row r="7" spans="1:5" ht="12.75">
      <c r="A7" s="63"/>
      <c r="B7" s="663"/>
      <c r="C7" s="62"/>
      <c r="D7" s="62"/>
      <c r="E7" s="62"/>
    </row>
    <row r="8" spans="1:5" ht="12.75">
      <c r="A8" s="63"/>
      <c r="B8" s="62"/>
      <c r="C8" s="62"/>
      <c r="D8" s="62"/>
      <c r="E8" s="62"/>
    </row>
    <row r="9" spans="1:5" ht="12.75">
      <c r="A9" s="64"/>
      <c r="B9" s="64"/>
      <c r="C9" s="64"/>
      <c r="D9" s="64"/>
      <c r="E9" s="64"/>
    </row>
    <row r="10" spans="1:5" ht="13.5" thickBot="1">
      <c r="A10" s="62"/>
      <c r="B10" s="62"/>
      <c r="C10" s="62"/>
      <c r="D10" s="62" t="s">
        <v>435</v>
      </c>
      <c r="E10" s="62"/>
    </row>
    <row r="11" spans="1:5" ht="26.25" thickTop="1">
      <c r="A11" s="1392" t="s">
        <v>23</v>
      </c>
      <c r="B11" s="1393"/>
      <c r="C11" s="65" t="s">
        <v>579</v>
      </c>
      <c r="D11" s="65" t="s">
        <v>549</v>
      </c>
      <c r="E11" s="66"/>
    </row>
    <row r="12" spans="1:5" ht="13.5" thickBot="1">
      <c r="A12" s="67" t="s">
        <v>24</v>
      </c>
      <c r="B12" s="68" t="s">
        <v>25</v>
      </c>
      <c r="C12" s="69"/>
      <c r="D12" s="69"/>
      <c r="E12" s="70"/>
    </row>
    <row r="13" spans="1:5" ht="13.5" thickTop="1">
      <c r="A13" s="71" t="s">
        <v>63</v>
      </c>
      <c r="B13" s="72"/>
      <c r="C13" s="759">
        <f>SUM(C15)</f>
        <v>17854185</v>
      </c>
      <c r="D13" s="759">
        <f>SUM(D15)</f>
        <v>12515011</v>
      </c>
      <c r="E13" s="760"/>
    </row>
    <row r="14" spans="1:5" ht="12.75">
      <c r="A14" s="671" t="s">
        <v>26</v>
      </c>
      <c r="B14" s="672" t="s">
        <v>59</v>
      </c>
      <c r="C14" s="1076"/>
      <c r="D14" s="1076"/>
      <c r="E14" s="1077"/>
    </row>
    <row r="15" spans="1:5" ht="12.75">
      <c r="A15" s="673" t="s">
        <v>279</v>
      </c>
      <c r="B15" s="674" t="s">
        <v>280</v>
      </c>
      <c r="C15" s="1078">
        <f>SUM(C17:C29)</f>
        <v>17854185</v>
      </c>
      <c r="D15" s="1078">
        <f>SUM(D17:D29)</f>
        <v>12515011</v>
      </c>
      <c r="E15" s="1079"/>
    </row>
    <row r="16" spans="1:5" ht="12.75">
      <c r="A16" s="675"/>
      <c r="B16" s="676" t="s">
        <v>281</v>
      </c>
      <c r="C16" s="1080"/>
      <c r="D16" s="1081"/>
      <c r="E16" s="1079"/>
    </row>
    <row r="17" spans="1:5" ht="12.75">
      <c r="A17" s="675"/>
      <c r="B17" s="681" t="s">
        <v>322</v>
      </c>
      <c r="C17" s="1082">
        <v>1719000</v>
      </c>
      <c r="D17" s="1082">
        <v>0</v>
      </c>
      <c r="E17" s="1083"/>
    </row>
    <row r="18" spans="1:5" ht="35.25" customHeight="1">
      <c r="A18" s="679"/>
      <c r="B18" s="880" t="s">
        <v>531</v>
      </c>
      <c r="C18" s="1081"/>
      <c r="D18" s="1082"/>
      <c r="E18" s="832"/>
    </row>
    <row r="19" spans="1:5" ht="12.75">
      <c r="A19" s="677"/>
      <c r="B19" s="881"/>
      <c r="C19" s="1084"/>
      <c r="D19" s="1082"/>
      <c r="E19" s="1085"/>
    </row>
    <row r="20" spans="1:5" ht="33" customHeight="1">
      <c r="A20" s="677"/>
      <c r="B20" s="1291" t="s">
        <v>583</v>
      </c>
      <c r="C20" s="1084">
        <v>3046000</v>
      </c>
      <c r="D20" s="1082"/>
      <c r="E20" s="1085"/>
    </row>
    <row r="21" spans="1:5" ht="12.75">
      <c r="A21" s="677"/>
      <c r="B21" s="680"/>
      <c r="C21" s="1082"/>
      <c r="D21" s="1082"/>
      <c r="E21" s="1079"/>
    </row>
    <row r="22" spans="1:5" ht="12.75">
      <c r="A22" s="677"/>
      <c r="B22" s="682" t="s">
        <v>580</v>
      </c>
      <c r="C22" s="1082">
        <v>4500000</v>
      </c>
      <c r="D22" s="1082">
        <v>4500000</v>
      </c>
      <c r="E22" s="832"/>
    </row>
    <row r="23" spans="1:5" ht="12.75">
      <c r="A23" s="679"/>
      <c r="B23" s="683"/>
      <c r="C23" s="1080"/>
      <c r="D23" s="1082"/>
      <c r="E23" s="832"/>
    </row>
    <row r="24" spans="1:5" ht="12.75">
      <c r="A24" s="677"/>
      <c r="B24" s="882" t="s">
        <v>581</v>
      </c>
      <c r="C24" s="1086">
        <v>1000000</v>
      </c>
      <c r="D24" s="1082">
        <v>0</v>
      </c>
      <c r="E24" s="832"/>
    </row>
    <row r="25" spans="1:5" ht="33.75">
      <c r="A25" s="677"/>
      <c r="B25" s="683" t="s">
        <v>582</v>
      </c>
      <c r="C25" s="1087"/>
      <c r="D25" s="1082"/>
      <c r="E25" s="832"/>
    </row>
    <row r="26" spans="1:5" ht="12.75">
      <c r="A26" s="679"/>
      <c r="B26" s="883"/>
      <c r="C26" s="1087"/>
      <c r="D26" s="1082"/>
      <c r="E26" s="1083"/>
    </row>
    <row r="27" spans="1:5" ht="12.75">
      <c r="A27" s="677"/>
      <c r="B27" s="682" t="s">
        <v>285</v>
      </c>
      <c r="C27" s="1082">
        <v>4364000</v>
      </c>
      <c r="D27" s="1082">
        <v>4364000</v>
      </c>
      <c r="E27" s="832"/>
    </row>
    <row r="28" spans="1:5" ht="12.75">
      <c r="A28" s="677"/>
      <c r="B28" s="682"/>
      <c r="C28" s="1082"/>
      <c r="D28" s="1082"/>
      <c r="E28" s="832"/>
    </row>
    <row r="29" spans="1:5" ht="12.75">
      <c r="A29" s="679"/>
      <c r="B29" s="682" t="s">
        <v>533</v>
      </c>
      <c r="C29" s="1082">
        <v>3225185</v>
      </c>
      <c r="D29" s="1082">
        <v>3651011</v>
      </c>
      <c r="E29" s="1083"/>
    </row>
    <row r="30" spans="1:5" ht="16.5" customHeight="1">
      <c r="A30" s="677"/>
      <c r="B30" s="682" t="s">
        <v>532</v>
      </c>
      <c r="C30" s="1082"/>
      <c r="D30" s="1082"/>
      <c r="E30" s="832"/>
    </row>
    <row r="31" spans="1:5" ht="12.75">
      <c r="A31" s="677"/>
      <c r="B31" s="678"/>
      <c r="C31" s="829"/>
      <c r="D31" s="1081"/>
      <c r="E31" s="832"/>
    </row>
    <row r="32" spans="1:5" ht="12.75">
      <c r="A32" s="679"/>
      <c r="B32" s="682"/>
      <c r="C32" s="1088"/>
      <c r="D32" s="1088"/>
      <c r="E32" s="1083"/>
    </row>
    <row r="33" spans="1:5" ht="12.75">
      <c r="A33" s="677"/>
      <c r="B33" s="678"/>
      <c r="C33" s="829"/>
      <c r="D33" s="1081"/>
      <c r="E33" s="832"/>
    </row>
    <row r="34" spans="1:5" ht="12.75">
      <c r="A34" s="289" t="s">
        <v>60</v>
      </c>
      <c r="B34" s="82" t="s">
        <v>265</v>
      </c>
      <c r="C34" s="1089">
        <v>0</v>
      </c>
      <c r="D34" s="762">
        <v>0</v>
      </c>
      <c r="E34" s="835"/>
    </row>
    <row r="35" spans="1:5" ht="12.75">
      <c r="A35" s="74"/>
      <c r="B35" s="75"/>
      <c r="C35" s="829"/>
      <c r="D35" s="1081"/>
      <c r="E35" s="832"/>
    </row>
    <row r="36" spans="1:5" ht="12.75">
      <c r="A36" s="77"/>
      <c r="B36" s="78"/>
      <c r="C36" s="830"/>
      <c r="D36" s="1090"/>
      <c r="E36" s="833"/>
    </row>
    <row r="37" spans="1:5" ht="12.75">
      <c r="A37" s="79" t="s">
        <v>263</v>
      </c>
      <c r="B37" s="80"/>
      <c r="C37" s="831">
        <v>0</v>
      </c>
      <c r="D37" s="1076">
        <v>0</v>
      </c>
      <c r="E37" s="834"/>
    </row>
    <row r="38" spans="1:5" ht="12.75">
      <c r="A38" s="81" t="s">
        <v>61</v>
      </c>
      <c r="B38" s="82" t="s">
        <v>19</v>
      </c>
      <c r="C38" s="762">
        <v>0</v>
      </c>
      <c r="D38" s="762">
        <v>0</v>
      </c>
      <c r="E38" s="835"/>
    </row>
    <row r="39" spans="1:5" ht="12.75">
      <c r="A39" s="83"/>
      <c r="B39" s="84"/>
      <c r="C39" s="1091"/>
      <c r="D39" s="1076"/>
      <c r="E39" s="836"/>
    </row>
    <row r="40" spans="1:5" ht="12.75">
      <c r="A40" s="85"/>
      <c r="B40" s="76"/>
      <c r="C40" s="1082"/>
      <c r="D40" s="1082"/>
      <c r="E40" s="837"/>
    </row>
    <row r="41" spans="1:5" ht="13.5" thickBot="1">
      <c r="A41" s="85"/>
      <c r="B41" s="76"/>
      <c r="C41" s="1082"/>
      <c r="D41" s="1082"/>
      <c r="E41" s="837"/>
    </row>
    <row r="42" spans="1:5" ht="14.25" thickBot="1" thickTop="1">
      <c r="A42" s="1635" t="s">
        <v>21</v>
      </c>
      <c r="B42" s="1636"/>
      <c r="C42" s="1092">
        <f>SUM(C13)</f>
        <v>17854185</v>
      </c>
      <c r="D42" s="1092">
        <f>SUM(D13)</f>
        <v>12515011</v>
      </c>
      <c r="E42" s="838"/>
    </row>
    <row r="43" spans="1:5" ht="13.5" thickTop="1">
      <c r="A43" s="64"/>
      <c r="B43" s="64"/>
      <c r="C43" s="64"/>
      <c r="D43" s="64"/>
      <c r="E43" s="64"/>
    </row>
  </sheetData>
  <sheetProtection/>
  <mergeCells count="4">
    <mergeCell ref="A4:E4"/>
    <mergeCell ref="A5:E5"/>
    <mergeCell ref="A11:B11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2" sqref="A2:L2"/>
    </sheetView>
  </sheetViews>
  <sheetFormatPr defaultColWidth="9.140625" defaultRowHeight="12.75"/>
  <cols>
    <col min="8" max="8" width="31.7109375" style="0" customWidth="1"/>
  </cols>
  <sheetData>
    <row r="1" spans="1:12" ht="12.75">
      <c r="A1" s="889"/>
      <c r="B1" s="889"/>
      <c r="C1" s="889"/>
      <c r="D1" s="889"/>
      <c r="E1" s="889"/>
      <c r="F1" s="889"/>
      <c r="G1" s="889"/>
      <c r="H1" s="889"/>
      <c r="I1" s="1637" t="s">
        <v>323</v>
      </c>
      <c r="J1" s="1638"/>
      <c r="K1" s="1638"/>
      <c r="L1" s="1638"/>
    </row>
    <row r="2" spans="1:12" ht="12.75">
      <c r="A2" s="1639" t="s">
        <v>648</v>
      </c>
      <c r="B2" s="1639"/>
      <c r="C2" s="1639"/>
      <c r="D2" s="1639"/>
      <c r="E2" s="1639"/>
      <c r="F2" s="1639"/>
      <c r="G2" s="1639"/>
      <c r="H2" s="1639"/>
      <c r="I2" s="1639"/>
      <c r="J2" s="1639"/>
      <c r="K2" s="1639"/>
      <c r="L2" s="1639"/>
    </row>
    <row r="3" spans="1:12" ht="12.75">
      <c r="A3" s="1640" t="s">
        <v>577</v>
      </c>
      <c r="B3" s="1641"/>
      <c r="C3" s="1641"/>
      <c r="D3" s="1641"/>
      <c r="E3" s="1641"/>
      <c r="F3" s="1641"/>
      <c r="G3" s="1641"/>
      <c r="H3" s="1641"/>
      <c r="I3" s="1641"/>
      <c r="J3" s="1641"/>
      <c r="K3" s="1641"/>
      <c r="L3" s="1641"/>
    </row>
    <row r="4" spans="1:12" ht="12.75">
      <c r="A4" s="890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</row>
    <row r="5" spans="1:12" ht="12.75">
      <c r="A5" s="890"/>
      <c r="B5" s="891"/>
      <c r="C5" s="891"/>
      <c r="D5" s="891"/>
      <c r="E5" s="889"/>
      <c r="F5" s="892"/>
      <c r="G5" s="891"/>
      <c r="H5" s="891"/>
      <c r="I5" s="891"/>
      <c r="J5" s="891"/>
      <c r="K5" s="891"/>
      <c r="L5" s="891"/>
    </row>
    <row r="6" spans="1:12" ht="12.75">
      <c r="A6" s="889"/>
      <c r="B6" s="889"/>
      <c r="C6" s="889"/>
      <c r="D6" s="889"/>
      <c r="E6" s="889"/>
      <c r="F6" s="889"/>
      <c r="G6" s="889"/>
      <c r="H6" s="889"/>
      <c r="I6" s="893"/>
      <c r="J6" s="893"/>
      <c r="K6" s="894"/>
      <c r="L6" s="889"/>
    </row>
    <row r="7" spans="1:12" ht="13.5" thickBot="1">
      <c r="A7" s="889"/>
      <c r="B7" s="889"/>
      <c r="C7" s="889"/>
      <c r="D7" s="889"/>
      <c r="E7" s="889"/>
      <c r="F7" s="889"/>
      <c r="G7" s="889"/>
      <c r="H7" s="889"/>
      <c r="I7" s="889"/>
      <c r="J7" s="889"/>
      <c r="K7" s="895" t="s">
        <v>435</v>
      </c>
      <c r="L7" s="889"/>
    </row>
    <row r="8" spans="1:12" ht="12.75">
      <c r="A8" s="1642" t="s">
        <v>324</v>
      </c>
      <c r="B8" s="1644" t="s">
        <v>325</v>
      </c>
      <c r="C8" s="1645"/>
      <c r="D8" s="1646"/>
      <c r="E8" s="1644" t="s">
        <v>326</v>
      </c>
      <c r="F8" s="1645"/>
      <c r="G8" s="1646"/>
      <c r="H8" s="1644" t="s">
        <v>327</v>
      </c>
      <c r="I8" s="1645"/>
      <c r="J8" s="1646"/>
      <c r="K8" s="1647" t="s">
        <v>31</v>
      </c>
      <c r="L8" s="1648"/>
    </row>
    <row r="9" spans="1:12" ht="37.5" customHeight="1" thickBot="1">
      <c r="A9" s="1643"/>
      <c r="B9" s="896" t="s">
        <v>328</v>
      </c>
      <c r="C9" s="897" t="s">
        <v>329</v>
      </c>
      <c r="D9" s="898" t="s">
        <v>330</v>
      </c>
      <c r="E9" s="896" t="s">
        <v>328</v>
      </c>
      <c r="F9" s="897" t="s">
        <v>329</v>
      </c>
      <c r="G9" s="898" t="s">
        <v>330</v>
      </c>
      <c r="H9" s="896" t="s">
        <v>328</v>
      </c>
      <c r="I9" s="897" t="s">
        <v>329</v>
      </c>
      <c r="J9" s="898" t="s">
        <v>330</v>
      </c>
      <c r="K9" s="1649" t="s">
        <v>331</v>
      </c>
      <c r="L9" s="1650"/>
    </row>
    <row r="10" spans="1:12" ht="32.25" customHeight="1">
      <c r="A10" s="899">
        <v>20</v>
      </c>
      <c r="B10" s="900"/>
      <c r="C10" s="901"/>
      <c r="D10" s="902"/>
      <c r="E10" s="900"/>
      <c r="F10" s="901"/>
      <c r="G10" s="903"/>
      <c r="H10" s="904" t="s">
        <v>466</v>
      </c>
      <c r="I10" s="901">
        <v>100</v>
      </c>
      <c r="J10" s="903">
        <v>1186650</v>
      </c>
      <c r="K10" s="1651">
        <v>1186650</v>
      </c>
      <c r="L10" s="1652"/>
    </row>
    <row r="11" spans="1:12" ht="29.25" customHeight="1">
      <c r="A11" s="905">
        <v>18</v>
      </c>
      <c r="B11" s="906"/>
      <c r="C11" s="907"/>
      <c r="D11" s="908"/>
      <c r="E11" s="906"/>
      <c r="F11" s="907"/>
      <c r="G11" s="909"/>
      <c r="H11" s="904" t="s">
        <v>467</v>
      </c>
      <c r="I11" s="907">
        <v>100</v>
      </c>
      <c r="J11" s="909">
        <v>1041660</v>
      </c>
      <c r="K11" s="1653">
        <v>1041660</v>
      </c>
      <c r="L11" s="1654"/>
    </row>
    <row r="12" spans="1:12" ht="12.75">
      <c r="A12" s="905"/>
      <c r="B12" s="906"/>
      <c r="C12" s="907"/>
      <c r="D12" s="908"/>
      <c r="E12" s="906"/>
      <c r="F12" s="907"/>
      <c r="G12" s="909"/>
      <c r="H12" s="906"/>
      <c r="I12" s="907"/>
      <c r="J12" s="909"/>
      <c r="K12" s="910"/>
      <c r="L12" s="911"/>
    </row>
    <row r="13" spans="1:12" ht="12.75">
      <c r="A13" s="905"/>
      <c r="B13" s="906"/>
      <c r="C13" s="907"/>
      <c r="D13" s="908"/>
      <c r="E13" s="906"/>
      <c r="F13" s="907"/>
      <c r="G13" s="909"/>
      <c r="H13" s="906"/>
      <c r="I13" s="907"/>
      <c r="J13" s="909"/>
      <c r="K13" s="1653"/>
      <c r="L13" s="1654"/>
    </row>
    <row r="14" spans="1:12" ht="12.75">
      <c r="A14" s="905"/>
      <c r="B14" s="906"/>
      <c r="C14" s="907"/>
      <c r="D14" s="908"/>
      <c r="E14" s="906"/>
      <c r="F14" s="907"/>
      <c r="G14" s="909"/>
      <c r="H14" s="906"/>
      <c r="I14" s="907"/>
      <c r="J14" s="909"/>
      <c r="K14" s="1653"/>
      <c r="L14" s="1654"/>
    </row>
    <row r="15" spans="1:12" ht="12.75">
      <c r="A15" s="912"/>
      <c r="B15" s="906"/>
      <c r="C15" s="907"/>
      <c r="D15" s="908"/>
      <c r="E15" s="906"/>
      <c r="F15" s="907"/>
      <c r="G15" s="909"/>
      <c r="H15" s="906"/>
      <c r="I15" s="907"/>
      <c r="J15" s="909"/>
      <c r="K15" s="1653"/>
      <c r="L15" s="1654"/>
    </row>
    <row r="16" spans="1:12" ht="12.75">
      <c r="A16" s="912"/>
      <c r="B16" s="906"/>
      <c r="C16" s="907"/>
      <c r="D16" s="908"/>
      <c r="E16" s="906"/>
      <c r="F16" s="907"/>
      <c r="G16" s="909"/>
      <c r="H16" s="906"/>
      <c r="I16" s="907"/>
      <c r="J16" s="909"/>
      <c r="K16" s="1653"/>
      <c r="L16" s="1654"/>
    </row>
    <row r="17" spans="1:12" ht="12.75">
      <c r="A17" s="912"/>
      <c r="B17" s="906"/>
      <c r="C17" s="907"/>
      <c r="D17" s="908"/>
      <c r="E17" s="906"/>
      <c r="F17" s="907"/>
      <c r="G17" s="909"/>
      <c r="H17" s="906"/>
      <c r="I17" s="907"/>
      <c r="J17" s="909"/>
      <c r="K17" s="1653"/>
      <c r="L17" s="1654"/>
    </row>
    <row r="18" spans="1:12" ht="12.75">
      <c r="A18" s="912"/>
      <c r="B18" s="906"/>
      <c r="C18" s="907"/>
      <c r="D18" s="908"/>
      <c r="E18" s="906"/>
      <c r="F18" s="907"/>
      <c r="G18" s="909"/>
      <c r="H18" s="906"/>
      <c r="I18" s="907"/>
      <c r="J18" s="909"/>
      <c r="K18" s="1653"/>
      <c r="L18" s="1654"/>
    </row>
    <row r="19" spans="1:12" ht="12.75">
      <c r="A19" s="912"/>
      <c r="B19" s="906"/>
      <c r="C19" s="907"/>
      <c r="D19" s="908"/>
      <c r="E19" s="906"/>
      <c r="F19" s="907"/>
      <c r="G19" s="909"/>
      <c r="H19" s="906"/>
      <c r="I19" s="907"/>
      <c r="J19" s="909"/>
      <c r="K19" s="1653"/>
      <c r="L19" s="1654"/>
    </row>
    <row r="20" spans="1:12" ht="12.75">
      <c r="A20" s="912"/>
      <c r="B20" s="906"/>
      <c r="C20" s="907"/>
      <c r="D20" s="908"/>
      <c r="E20" s="906"/>
      <c r="F20" s="907"/>
      <c r="G20" s="909"/>
      <c r="H20" s="906"/>
      <c r="I20" s="907"/>
      <c r="J20" s="909"/>
      <c r="K20" s="1657"/>
      <c r="L20" s="1658"/>
    </row>
    <row r="21" spans="1:12" ht="12.75">
      <c r="A21" s="912"/>
      <c r="B21" s="906"/>
      <c r="C21" s="907"/>
      <c r="D21" s="908"/>
      <c r="E21" s="906"/>
      <c r="F21" s="907"/>
      <c r="G21" s="909"/>
      <c r="H21" s="906"/>
      <c r="I21" s="907"/>
      <c r="J21" s="909"/>
      <c r="K21" s="1657"/>
      <c r="L21" s="1658"/>
    </row>
    <row r="22" spans="1:12" ht="13.5" thickBot="1">
      <c r="A22" s="913"/>
      <c r="B22" s="914"/>
      <c r="C22" s="915"/>
      <c r="D22" s="916"/>
      <c r="E22" s="914"/>
      <c r="F22" s="915"/>
      <c r="G22" s="917"/>
      <c r="H22" s="914"/>
      <c r="I22" s="915"/>
      <c r="J22" s="917"/>
      <c r="K22" s="1659"/>
      <c r="L22" s="1660"/>
    </row>
    <row r="23" spans="1:12" ht="13.5" thickBot="1">
      <c r="A23" s="918">
        <f>SUM(A10:A22)</f>
        <v>38</v>
      </c>
      <c r="B23" s="919">
        <v>0</v>
      </c>
      <c r="C23" s="920">
        <v>0</v>
      </c>
      <c r="D23" s="921">
        <f>SUM(D13:D14)</f>
        <v>0</v>
      </c>
      <c r="E23" s="919">
        <v>0</v>
      </c>
      <c r="F23" s="920">
        <v>0</v>
      </c>
      <c r="G23" s="922">
        <v>0</v>
      </c>
      <c r="H23" s="919">
        <v>0</v>
      </c>
      <c r="I23" s="920">
        <v>0</v>
      </c>
      <c r="J23" s="922">
        <f>SUM(J10:J22)</f>
        <v>2228310</v>
      </c>
      <c r="K23" s="1655">
        <f>SUM(K10:L17)</f>
        <v>2228310</v>
      </c>
      <c r="L23" s="1656"/>
    </row>
    <row r="38" spans="3:7" ht="12.75">
      <c r="C38" s="1174" t="s">
        <v>497</v>
      </c>
      <c r="G38" t="s">
        <v>494</v>
      </c>
    </row>
    <row r="39" spans="1:7" ht="12.75">
      <c r="A39" t="s">
        <v>482</v>
      </c>
      <c r="C39">
        <v>574</v>
      </c>
      <c r="G39">
        <v>343</v>
      </c>
    </row>
    <row r="40" spans="1:7" ht="12.75">
      <c r="A40" t="s">
        <v>483</v>
      </c>
      <c r="C40">
        <v>448</v>
      </c>
      <c r="G40">
        <v>299</v>
      </c>
    </row>
    <row r="41" spans="1:7" ht="12.75">
      <c r="A41" t="s">
        <v>484</v>
      </c>
      <c r="C41">
        <v>412</v>
      </c>
      <c r="G41">
        <v>314</v>
      </c>
    </row>
    <row r="42" spans="1:7" ht="12.75">
      <c r="A42" t="s">
        <v>485</v>
      </c>
      <c r="C42">
        <v>434</v>
      </c>
      <c r="G42">
        <v>406</v>
      </c>
    </row>
    <row r="43" spans="1:7" ht="12.75">
      <c r="A43" t="s">
        <v>486</v>
      </c>
      <c r="C43">
        <v>493</v>
      </c>
      <c r="G43">
        <v>474</v>
      </c>
    </row>
    <row r="44" spans="1:7" ht="12.75">
      <c r="A44" t="s">
        <v>487</v>
      </c>
      <c r="C44">
        <v>423</v>
      </c>
      <c r="G44">
        <v>329</v>
      </c>
    </row>
    <row r="45" spans="1:7" ht="12.75">
      <c r="A45" t="s">
        <v>488</v>
      </c>
      <c r="C45">
        <v>239</v>
      </c>
      <c r="G45">
        <v>263</v>
      </c>
    </row>
    <row r="46" spans="1:7" ht="12.75">
      <c r="A46" t="s">
        <v>489</v>
      </c>
      <c r="C46">
        <v>0</v>
      </c>
      <c r="G46">
        <v>0</v>
      </c>
    </row>
    <row r="47" spans="1:7" ht="12.75">
      <c r="A47" t="s">
        <v>490</v>
      </c>
      <c r="C47">
        <v>343</v>
      </c>
      <c r="G47">
        <v>327</v>
      </c>
    </row>
    <row r="48" spans="1:7" ht="12.75">
      <c r="A48" t="s">
        <v>491</v>
      </c>
      <c r="C48">
        <v>419</v>
      </c>
      <c r="G48">
        <v>383</v>
      </c>
    </row>
    <row r="49" spans="1:7" ht="12.75">
      <c r="A49" t="s">
        <v>492</v>
      </c>
      <c r="C49">
        <v>386</v>
      </c>
      <c r="G49">
        <v>432</v>
      </c>
    </row>
    <row r="50" spans="1:7" ht="12.75">
      <c r="A50" t="s">
        <v>493</v>
      </c>
      <c r="C50">
        <v>224</v>
      </c>
      <c r="G50">
        <v>288</v>
      </c>
    </row>
    <row r="51" spans="1:9" ht="12.75">
      <c r="A51" t="s">
        <v>495</v>
      </c>
      <c r="C51" s="1173">
        <f>SUM(C39:C50)</f>
        <v>4395</v>
      </c>
      <c r="D51" s="1173" t="s">
        <v>496</v>
      </c>
      <c r="E51" s="1173"/>
      <c r="F51" s="1173">
        <v>1186650</v>
      </c>
      <c r="G51" s="1173">
        <f>SUM(G39:G50)</f>
        <v>3858</v>
      </c>
      <c r="H51" s="1173" t="s">
        <v>496</v>
      </c>
      <c r="I51" s="1173">
        <v>1041660</v>
      </c>
    </row>
  </sheetData>
  <sheetProtection/>
  <mergeCells count="22">
    <mergeCell ref="K23:L23"/>
    <mergeCell ref="K17:L17"/>
    <mergeCell ref="K18:L18"/>
    <mergeCell ref="K19:L19"/>
    <mergeCell ref="K20:L20"/>
    <mergeCell ref="K21:L21"/>
    <mergeCell ref="K22:L22"/>
    <mergeCell ref="K10:L10"/>
    <mergeCell ref="K11:L11"/>
    <mergeCell ref="K13:L13"/>
    <mergeCell ref="K14:L14"/>
    <mergeCell ref="K15:L15"/>
    <mergeCell ref="K16:L16"/>
    <mergeCell ref="I1:L1"/>
    <mergeCell ref="A2:L2"/>
    <mergeCell ref="A3:L3"/>
    <mergeCell ref="A8:A9"/>
    <mergeCell ref="B8:D8"/>
    <mergeCell ref="E8:G8"/>
    <mergeCell ref="H8:J8"/>
    <mergeCell ref="K8:L8"/>
    <mergeCell ref="K9:L9"/>
  </mergeCells>
  <printOptions/>
  <pageMargins left="0.6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0.140625" style="0" customWidth="1"/>
    <col min="2" max="2" width="10.57421875" style="0" customWidth="1"/>
    <col min="8" max="8" width="9.140625" style="0" customWidth="1"/>
  </cols>
  <sheetData>
    <row r="1" spans="1:9" ht="12.75">
      <c r="A1" s="923"/>
      <c r="B1" s="923"/>
      <c r="C1" s="923"/>
      <c r="D1" s="923"/>
      <c r="E1" s="923"/>
      <c r="F1" s="923"/>
      <c r="G1" s="1661" t="s">
        <v>332</v>
      </c>
      <c r="H1" s="1661"/>
      <c r="I1" s="1661"/>
    </row>
    <row r="2" spans="1:9" ht="12.75">
      <c r="A2" s="1662" t="s">
        <v>651</v>
      </c>
      <c r="B2" s="1662"/>
      <c r="C2" s="1662"/>
      <c r="D2" s="1662"/>
      <c r="E2" s="1662"/>
      <c r="F2" s="1662"/>
      <c r="G2" s="1663"/>
      <c r="H2" s="1663"/>
      <c r="I2" s="1664"/>
    </row>
    <row r="3" spans="1:9" ht="16.5" customHeight="1">
      <c r="A3" s="1665" t="s">
        <v>333</v>
      </c>
      <c r="B3" s="1666"/>
      <c r="C3" s="1666"/>
      <c r="D3" s="1666"/>
      <c r="E3" s="1666"/>
      <c r="F3" s="1666"/>
      <c r="G3" s="1667"/>
      <c r="H3" s="1667"/>
      <c r="I3" s="1667"/>
    </row>
    <row r="4" spans="1:9" ht="16.5" customHeight="1">
      <c r="A4" s="1121"/>
      <c r="B4" s="1122"/>
      <c r="C4" s="1122"/>
      <c r="D4" s="1122"/>
      <c r="E4" s="1122"/>
      <c r="F4" s="1122"/>
      <c r="G4" s="1123"/>
      <c r="H4" s="1123"/>
      <c r="I4" s="1123"/>
    </row>
    <row r="5" spans="1:9" ht="13.5" thickBot="1">
      <c r="A5" s="923"/>
      <c r="B5" s="923"/>
      <c r="C5" s="923"/>
      <c r="D5" s="923"/>
      <c r="E5" s="923"/>
      <c r="F5" s="924"/>
      <c r="G5" s="1142"/>
      <c r="H5" s="1143" t="s">
        <v>435</v>
      </c>
      <c r="I5" s="1144"/>
    </row>
    <row r="6" spans="1:9" ht="13.5" thickTop="1">
      <c r="A6" s="1668" t="s">
        <v>334</v>
      </c>
      <c r="B6" s="1671" t="s">
        <v>335</v>
      </c>
      <c r="C6" s="1672"/>
      <c r="D6" s="925" t="s">
        <v>573</v>
      </c>
      <c r="E6" s="1675"/>
      <c r="F6" s="1675"/>
      <c r="G6" s="1675"/>
      <c r="H6" s="1676"/>
      <c r="I6" s="1677" t="s">
        <v>336</v>
      </c>
    </row>
    <row r="7" spans="1:9" ht="12.75">
      <c r="A7" s="1669"/>
      <c r="B7" s="1673"/>
      <c r="C7" s="1674"/>
      <c r="D7" s="926" t="s">
        <v>337</v>
      </c>
      <c r="E7" s="1680" t="s">
        <v>574</v>
      </c>
      <c r="F7" s="1681"/>
      <c r="G7" s="1682" t="s">
        <v>575</v>
      </c>
      <c r="H7" s="1683"/>
      <c r="I7" s="1678"/>
    </row>
    <row r="8" spans="1:9" ht="13.5" thickBot="1">
      <c r="A8" s="1670"/>
      <c r="B8" s="927" t="s">
        <v>338</v>
      </c>
      <c r="C8" s="928" t="s">
        <v>339</v>
      </c>
      <c r="D8" s="929" t="s">
        <v>340</v>
      </c>
      <c r="E8" s="930" t="s">
        <v>338</v>
      </c>
      <c r="F8" s="931" t="s">
        <v>339</v>
      </c>
      <c r="G8" s="932" t="s">
        <v>341</v>
      </c>
      <c r="H8" s="933" t="s">
        <v>339</v>
      </c>
      <c r="I8" s="1679"/>
    </row>
    <row r="9" spans="1:9" ht="12.75">
      <c r="A9" s="934" t="s">
        <v>342</v>
      </c>
      <c r="B9" s="1004"/>
      <c r="C9" s="1005"/>
      <c r="D9" s="1006"/>
      <c r="E9" s="1007"/>
      <c r="F9" s="1008"/>
      <c r="G9" s="1125"/>
      <c r="H9" s="1126"/>
      <c r="I9" s="1127"/>
    </row>
    <row r="10" spans="1:9" ht="12.75">
      <c r="A10" s="935" t="s">
        <v>469</v>
      </c>
      <c r="B10" s="1128">
        <f>SUM(B12:B18)</f>
        <v>90274265</v>
      </c>
      <c r="C10" s="1129">
        <f>SUM(C12:C18)</f>
        <v>32652914</v>
      </c>
      <c r="D10" s="1130">
        <v>0</v>
      </c>
      <c r="E10" s="1131">
        <f>SUM(E12:E14)</f>
        <v>32652914</v>
      </c>
      <c r="F10" s="1132">
        <f>SUM(F12:F14)</f>
        <v>32652914</v>
      </c>
      <c r="G10" s="1133">
        <f>SUM(G12:G18)</f>
        <v>19567069</v>
      </c>
      <c r="H10" s="1134">
        <f>SUM(H11:H18)</f>
        <v>19567069</v>
      </c>
      <c r="I10" s="1009">
        <f>SUM(I11:I18)</f>
        <v>38054282</v>
      </c>
    </row>
    <row r="11" spans="1:9" ht="12.75">
      <c r="A11" s="1175"/>
      <c r="B11" s="1135"/>
      <c r="C11" s="1136"/>
      <c r="D11" s="1137"/>
      <c r="E11" s="1138"/>
      <c r="F11" s="1139"/>
      <c r="G11" s="1140"/>
      <c r="H11" s="1141"/>
      <c r="I11" s="1124"/>
    </row>
    <row r="12" spans="1:9" ht="22.5">
      <c r="A12" s="1192" t="s">
        <v>571</v>
      </c>
      <c r="B12" s="1184">
        <v>1600000</v>
      </c>
      <c r="C12" s="1185">
        <v>1600000</v>
      </c>
      <c r="D12" s="1186">
        <v>0</v>
      </c>
      <c r="E12" s="1187">
        <v>1600000</v>
      </c>
      <c r="F12" s="1188">
        <v>1600000</v>
      </c>
      <c r="G12" s="1189">
        <v>0</v>
      </c>
      <c r="H12" s="1190">
        <v>0</v>
      </c>
      <c r="I12" s="1191">
        <v>0</v>
      </c>
    </row>
    <row r="13" spans="1:9" ht="12.75">
      <c r="A13" s="1175"/>
      <c r="B13" s="1135"/>
      <c r="C13" s="1136"/>
      <c r="D13" s="1137"/>
      <c r="E13" s="1138"/>
      <c r="F13" s="1139"/>
      <c r="G13" s="1140"/>
      <c r="H13" s="1141"/>
      <c r="I13" s="1124"/>
    </row>
    <row r="14" spans="1:9" ht="19.5">
      <c r="A14" s="1193" t="s">
        <v>572</v>
      </c>
      <c r="B14" s="1176">
        <v>31052914</v>
      </c>
      <c r="C14" s="1177">
        <v>31052914</v>
      </c>
      <c r="D14" s="1178">
        <v>0</v>
      </c>
      <c r="E14" s="1179">
        <v>31052914</v>
      </c>
      <c r="F14" s="1180">
        <v>31052914</v>
      </c>
      <c r="G14" s="1181">
        <v>0</v>
      </c>
      <c r="H14" s="1182">
        <v>0</v>
      </c>
      <c r="I14" s="1183">
        <v>0</v>
      </c>
    </row>
    <row r="15" spans="1:9" ht="12.75">
      <c r="A15" s="1194"/>
      <c r="B15" s="936"/>
      <c r="C15" s="937"/>
      <c r="D15" s="938"/>
      <c r="E15" s="1197"/>
      <c r="F15" s="1195"/>
      <c r="G15" s="986"/>
      <c r="H15" s="987"/>
      <c r="I15" s="1198"/>
    </row>
    <row r="16" spans="1:9" ht="24.75" customHeight="1">
      <c r="A16" s="1290" t="s">
        <v>576</v>
      </c>
      <c r="B16" s="1135">
        <v>57621351</v>
      </c>
      <c r="C16" s="1136">
        <v>0</v>
      </c>
      <c r="D16" s="1137">
        <v>0</v>
      </c>
      <c r="E16" s="1138">
        <v>0</v>
      </c>
      <c r="F16" s="1139">
        <v>0</v>
      </c>
      <c r="G16" s="1140">
        <v>19567069</v>
      </c>
      <c r="H16" s="1141">
        <v>19567069</v>
      </c>
      <c r="I16" s="1124">
        <v>38054282</v>
      </c>
    </row>
    <row r="17" spans="1:9" ht="12.75">
      <c r="A17" s="1194"/>
      <c r="B17" s="936"/>
      <c r="C17" s="1196"/>
      <c r="D17" s="938"/>
      <c r="E17" s="1197"/>
      <c r="F17" s="1197"/>
      <c r="G17" s="986"/>
      <c r="H17" s="987"/>
      <c r="I17" s="1198"/>
    </row>
    <row r="18" spans="1:9" ht="13.5" thickBot="1">
      <c r="A18" s="1194"/>
      <c r="B18" s="936"/>
      <c r="C18" s="1196"/>
      <c r="D18" s="938"/>
      <c r="E18" s="939"/>
      <c r="F18" s="1197"/>
      <c r="G18" s="986"/>
      <c r="H18" s="987"/>
      <c r="I18" s="1198"/>
    </row>
    <row r="19" spans="1:9" ht="13.5" thickBot="1">
      <c r="A19" s="942" t="s">
        <v>343</v>
      </c>
      <c r="B19" s="943">
        <f>SUM(B10)</f>
        <v>90274265</v>
      </c>
      <c r="C19" s="944">
        <f>SUM(C10)</f>
        <v>32652914</v>
      </c>
      <c r="D19" s="945">
        <v>0</v>
      </c>
      <c r="E19" s="946">
        <f>SUM(E10)</f>
        <v>32652914</v>
      </c>
      <c r="F19" s="943">
        <f>SUM(F10)</f>
        <v>32652914</v>
      </c>
      <c r="G19" s="947">
        <f>SUM(G10)</f>
        <v>19567069</v>
      </c>
      <c r="H19" s="948">
        <f>SUM(H10)</f>
        <v>19567069</v>
      </c>
      <c r="I19" s="949">
        <f>SUM(I10)</f>
        <v>38054282</v>
      </c>
    </row>
    <row r="20" spans="1:9" ht="13.5" thickTop="1">
      <c r="A20" s="954" t="s">
        <v>344</v>
      </c>
      <c r="B20" s="955"/>
      <c r="C20" s="956"/>
      <c r="D20" s="957"/>
      <c r="E20" s="958"/>
      <c r="F20" s="959"/>
      <c r="G20" s="956"/>
      <c r="H20" s="960"/>
      <c r="I20" s="961"/>
    </row>
    <row r="21" spans="1:9" ht="19.5">
      <c r="A21" s="1193" t="s">
        <v>505</v>
      </c>
      <c r="B21" s="1176">
        <v>5838960</v>
      </c>
      <c r="C21" s="1177">
        <f>SUM(B21)</f>
        <v>5838960</v>
      </c>
      <c r="D21" s="1178">
        <v>2964960</v>
      </c>
      <c r="E21" s="1179">
        <f>SUM(E22:E26)</f>
        <v>2874000</v>
      </c>
      <c r="F21" s="1180">
        <f>SUM(F22:F26)</f>
        <v>2874000</v>
      </c>
      <c r="G21" s="1181"/>
      <c r="H21" s="1182"/>
      <c r="I21" s="963"/>
    </row>
    <row r="22" spans="1:9" ht="12.75">
      <c r="A22" s="1194" t="s">
        <v>503</v>
      </c>
      <c r="B22" s="936"/>
      <c r="C22" s="1288">
        <v>2964960</v>
      </c>
      <c r="D22" s="1287">
        <v>2964960</v>
      </c>
      <c r="E22" s="1197"/>
      <c r="F22" s="1195"/>
      <c r="G22" s="986"/>
      <c r="H22" s="987"/>
      <c r="I22" s="988"/>
    </row>
    <row r="23" spans="1:9" ht="12.75">
      <c r="A23" s="1194" t="s">
        <v>506</v>
      </c>
      <c r="B23" s="936"/>
      <c r="C23" s="1289">
        <v>2591110</v>
      </c>
      <c r="D23" s="938"/>
      <c r="E23" s="1197">
        <v>2591110</v>
      </c>
      <c r="F23" s="1197">
        <v>2591110</v>
      </c>
      <c r="G23" s="1201"/>
      <c r="H23" s="1202"/>
      <c r="I23" s="988"/>
    </row>
    <row r="24" spans="1:9" ht="19.5">
      <c r="A24" s="1194" t="s">
        <v>504</v>
      </c>
      <c r="B24" s="936"/>
      <c r="C24" s="1289">
        <v>282890</v>
      </c>
      <c r="D24" s="938"/>
      <c r="E24" s="1197">
        <v>282890</v>
      </c>
      <c r="F24" s="1197">
        <v>282890</v>
      </c>
      <c r="G24" s="1201"/>
      <c r="H24" s="1202"/>
      <c r="I24" s="988"/>
    </row>
    <row r="25" spans="1:9" ht="12.75">
      <c r="A25" s="935"/>
      <c r="B25" s="1203"/>
      <c r="C25" s="1204"/>
      <c r="D25" s="1205"/>
      <c r="E25" s="1206"/>
      <c r="F25" s="1207"/>
      <c r="G25" s="1204"/>
      <c r="H25" s="953"/>
      <c r="I25" s="988"/>
    </row>
    <row r="26" spans="1:9" ht="13.5" thickBot="1">
      <c r="A26" s="966"/>
      <c r="B26" s="967"/>
      <c r="C26" s="968"/>
      <c r="D26" s="969"/>
      <c r="E26" s="970"/>
      <c r="F26" s="971"/>
      <c r="G26" s="964"/>
      <c r="H26" s="965"/>
      <c r="I26" s="972"/>
    </row>
    <row r="27" spans="1:9" ht="13.5" thickBot="1">
      <c r="A27" s="973" t="s">
        <v>343</v>
      </c>
      <c r="B27" s="974">
        <f>SUM(B21:B26)</f>
        <v>5838960</v>
      </c>
      <c r="C27" s="975">
        <f>SUM(C21)</f>
        <v>5838960</v>
      </c>
      <c r="D27" s="976">
        <v>0</v>
      </c>
      <c r="E27" s="977">
        <f>SUM(E21)</f>
        <v>2874000</v>
      </c>
      <c r="F27" s="978">
        <f>SUM(F21)</f>
        <v>2874000</v>
      </c>
      <c r="G27" s="979">
        <f>SUM(G21)</f>
        <v>0</v>
      </c>
      <c r="H27" s="980">
        <f>SUM(H21)</f>
        <v>0</v>
      </c>
      <c r="I27" s="981">
        <v>0</v>
      </c>
    </row>
    <row r="28" spans="1:9" ht="12.75">
      <c r="A28" s="1145" t="s">
        <v>345</v>
      </c>
      <c r="B28" s="983"/>
      <c r="C28" s="952"/>
      <c r="D28" s="951"/>
      <c r="E28" s="984"/>
      <c r="F28" s="985"/>
      <c r="G28" s="986"/>
      <c r="H28" s="987"/>
      <c r="I28" s="988"/>
    </row>
    <row r="29" spans="1:9" ht="12.75">
      <c r="A29" s="1146"/>
      <c r="B29" s="989"/>
      <c r="C29" s="990"/>
      <c r="D29" s="991"/>
      <c r="E29" s="992"/>
      <c r="F29" s="993"/>
      <c r="G29" s="940"/>
      <c r="H29" s="941"/>
      <c r="I29" s="963"/>
    </row>
    <row r="30" spans="1:9" ht="13.5" thickBot="1">
      <c r="A30" s="1146"/>
      <c r="B30" s="989"/>
      <c r="C30" s="990"/>
      <c r="D30" s="991"/>
      <c r="E30" s="992"/>
      <c r="F30" s="993"/>
      <c r="G30" s="940"/>
      <c r="H30" s="941"/>
      <c r="I30" s="963"/>
    </row>
    <row r="31" spans="1:9" ht="13.5" thickBot="1">
      <c r="A31" s="973" t="s">
        <v>343</v>
      </c>
      <c r="B31" s="974">
        <f>SUM(B29:B30)</f>
        <v>0</v>
      </c>
      <c r="C31" s="975">
        <f>SUM(C29:C30)</f>
        <v>0</v>
      </c>
      <c r="D31" s="976">
        <v>0</v>
      </c>
      <c r="E31" s="977">
        <v>0</v>
      </c>
      <c r="F31" s="978">
        <v>0</v>
      </c>
      <c r="G31" s="994">
        <f>SUM(G29)</f>
        <v>0</v>
      </c>
      <c r="H31" s="995">
        <f>SUM(H29:H30)</f>
        <v>0</v>
      </c>
      <c r="I31" s="981">
        <f>SUM(I29)</f>
        <v>0</v>
      </c>
    </row>
    <row r="32" spans="1:9" ht="13.5" thickBot="1">
      <c r="A32" s="950"/>
      <c r="B32" s="983"/>
      <c r="C32" s="952"/>
      <c r="D32" s="951"/>
      <c r="E32" s="984"/>
      <c r="F32" s="985"/>
      <c r="G32" s="1199"/>
      <c r="H32" s="1200"/>
      <c r="I32" s="988"/>
    </row>
    <row r="33" spans="1:9" ht="14.25" thickBot="1" thickTop="1">
      <c r="A33" s="1147" t="s">
        <v>346</v>
      </c>
      <c r="B33" s="996">
        <f>SUM(B19+B27+B31)</f>
        <v>96113225</v>
      </c>
      <c r="C33" s="997">
        <f>SUM(C19+C27+C31)</f>
        <v>38491874</v>
      </c>
      <c r="D33" s="998">
        <f>SUM(D19+D27+D31)</f>
        <v>0</v>
      </c>
      <c r="E33" s="999">
        <f>SUM(E19+E27+E31)</f>
        <v>35526914</v>
      </c>
      <c r="F33" s="1000">
        <f>SUM(F19+F27+F31)</f>
        <v>35526914</v>
      </c>
      <c r="G33" s="997">
        <f>SUM(G19)</f>
        <v>19567069</v>
      </c>
      <c r="H33" s="1001">
        <f>SUM(H19)</f>
        <v>19567069</v>
      </c>
      <c r="I33" s="1002">
        <f>SUM(I19)</f>
        <v>38054282</v>
      </c>
    </row>
    <row r="34" spans="1:9" ht="13.5" thickTop="1">
      <c r="A34" s="923"/>
      <c r="B34" s="923"/>
      <c r="C34" s="923"/>
      <c r="D34" s="923"/>
      <c r="E34" s="923"/>
      <c r="F34" s="923"/>
      <c r="G34" s="1003"/>
      <c r="H34" s="1003"/>
      <c r="I34" s="923"/>
    </row>
  </sheetData>
  <sheetProtection/>
  <mergeCells count="9">
    <mergeCell ref="G1:I1"/>
    <mergeCell ref="A2:I2"/>
    <mergeCell ref="A3:I3"/>
    <mergeCell ref="A6:A8"/>
    <mergeCell ref="B6:C7"/>
    <mergeCell ref="E6:H6"/>
    <mergeCell ref="I6:I8"/>
    <mergeCell ref="E7:F7"/>
    <mergeCell ref="G7:H7"/>
  </mergeCells>
  <printOptions/>
  <pageMargins left="1.32" right="1.23" top="0.7480314960629921" bottom="0.5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3.8515625" style="0" customWidth="1"/>
    <col min="2" max="2" width="11.421875" style="0" customWidth="1"/>
    <col min="3" max="3" width="10.8515625" style="0" customWidth="1"/>
    <col min="4" max="4" width="7.421875" style="0" customWidth="1"/>
    <col min="5" max="5" width="43.28125" style="0" customWidth="1"/>
    <col min="6" max="6" width="11.00390625" style="0" customWidth="1"/>
    <col min="7" max="7" width="11.7109375" style="0" customWidth="1"/>
    <col min="8" max="8" width="7.28125" style="0" customWidth="1"/>
  </cols>
  <sheetData>
    <row r="1" spans="1:8" ht="12.75">
      <c r="A1" s="1010"/>
      <c r="B1" s="1010"/>
      <c r="C1" s="1010"/>
      <c r="D1" s="1010"/>
      <c r="E1" s="1010"/>
      <c r="F1" s="1684" t="s">
        <v>347</v>
      </c>
      <c r="G1" s="1684"/>
      <c r="H1" s="1419"/>
    </row>
    <row r="2" spans="1:8" ht="12.75">
      <c r="A2" s="1639" t="s">
        <v>650</v>
      </c>
      <c r="B2" s="1639"/>
      <c r="C2" s="1639"/>
      <c r="D2" s="1639"/>
      <c r="E2" s="1639"/>
      <c r="F2" s="1639"/>
      <c r="G2" s="1639"/>
      <c r="H2" s="1639"/>
    </row>
    <row r="3" spans="1:8" ht="12.75">
      <c r="A3" s="1639" t="s">
        <v>567</v>
      </c>
      <c r="B3" s="1685"/>
      <c r="C3" s="1685"/>
      <c r="D3" s="1685"/>
      <c r="E3" s="1685"/>
      <c r="F3" s="1685"/>
      <c r="G3" s="1685"/>
      <c r="H3" s="1641"/>
    </row>
    <row r="4" spans="1:8" ht="13.5" thickBot="1">
      <c r="A4" s="1010"/>
      <c r="B4" s="1010"/>
      <c r="C4" s="1010"/>
      <c r="D4" s="1010"/>
      <c r="E4" s="1010"/>
      <c r="F4" s="1686" t="s">
        <v>441</v>
      </c>
      <c r="G4" s="1686"/>
      <c r="H4" s="1687"/>
    </row>
    <row r="5" spans="1:8" ht="12.75">
      <c r="A5" s="1688" t="s">
        <v>348</v>
      </c>
      <c r="B5" s="1690" t="s">
        <v>349</v>
      </c>
      <c r="C5" s="1691"/>
      <c r="D5" s="1148" t="s">
        <v>350</v>
      </c>
      <c r="E5" s="1688" t="s">
        <v>351</v>
      </c>
      <c r="F5" s="1692" t="s">
        <v>352</v>
      </c>
      <c r="G5" s="1691"/>
      <c r="H5" s="1148" t="s">
        <v>350</v>
      </c>
    </row>
    <row r="6" spans="1:8" ht="13.5" thickBot="1">
      <c r="A6" s="1689"/>
      <c r="B6" s="1149" t="s">
        <v>353</v>
      </c>
      <c r="C6" s="1150" t="s">
        <v>354</v>
      </c>
      <c r="D6" s="1151" t="s">
        <v>355</v>
      </c>
      <c r="E6" s="1689"/>
      <c r="F6" s="1152" t="s">
        <v>356</v>
      </c>
      <c r="G6" s="1150" t="s">
        <v>357</v>
      </c>
      <c r="H6" s="1151" t="s">
        <v>355</v>
      </c>
    </row>
    <row r="7" spans="1:8" ht="12.75">
      <c r="A7" s="1011" t="s">
        <v>358</v>
      </c>
      <c r="B7" s="1012">
        <v>0</v>
      </c>
      <c r="C7" s="1012">
        <v>0</v>
      </c>
      <c r="D7" s="1013">
        <v>0</v>
      </c>
      <c r="E7" s="1153" t="s">
        <v>359</v>
      </c>
      <c r="F7" s="903">
        <v>1806304206</v>
      </c>
      <c r="G7" s="903">
        <v>1806304206</v>
      </c>
      <c r="H7" s="1154">
        <f aca="true" t="shared" si="0" ref="H7:H12">G7/F7</f>
        <v>1</v>
      </c>
    </row>
    <row r="8" spans="1:8" ht="12.75">
      <c r="A8" s="1014" t="s">
        <v>360</v>
      </c>
      <c r="B8" s="1015">
        <v>0</v>
      </c>
      <c r="C8" s="1015">
        <v>0</v>
      </c>
      <c r="D8" s="1016">
        <v>0</v>
      </c>
      <c r="E8" s="1155" t="s">
        <v>361</v>
      </c>
      <c r="F8" s="909">
        <v>41345012</v>
      </c>
      <c r="G8" s="909">
        <v>41345012</v>
      </c>
      <c r="H8" s="1030">
        <f t="shared" si="0"/>
        <v>1</v>
      </c>
    </row>
    <row r="9" spans="1:8" ht="12.75">
      <c r="A9" s="1017" t="s">
        <v>362</v>
      </c>
      <c r="B9" s="1018">
        <f>SUM(B10:B18)</f>
        <v>1260319590</v>
      </c>
      <c r="C9" s="1018">
        <f>SUM(C10:C18)</f>
        <v>1258229746</v>
      </c>
      <c r="D9" s="1013">
        <f>C9/B9</f>
        <v>0.998341814237768</v>
      </c>
      <c r="E9" s="1019" t="s">
        <v>363</v>
      </c>
      <c r="F9" s="1020">
        <v>-554522353</v>
      </c>
      <c r="G9" s="1020">
        <v>-564155783</v>
      </c>
      <c r="H9" s="1029">
        <f t="shared" si="0"/>
        <v>1.0173724827283923</v>
      </c>
    </row>
    <row r="10" spans="1:8" ht="12.75">
      <c r="A10" s="1019" t="s">
        <v>364</v>
      </c>
      <c r="B10" s="1020">
        <v>41535763</v>
      </c>
      <c r="C10" s="1020">
        <v>41535763</v>
      </c>
      <c r="D10" s="1016">
        <f>C10/B10</f>
        <v>1</v>
      </c>
      <c r="E10" s="1155" t="s">
        <v>365</v>
      </c>
      <c r="F10" s="909">
        <v>-9633430</v>
      </c>
      <c r="G10" s="909">
        <v>-18893767</v>
      </c>
      <c r="H10" s="1029">
        <f t="shared" si="0"/>
        <v>1.961271011467359</v>
      </c>
    </row>
    <row r="11" spans="1:8" ht="12.75">
      <c r="A11" s="1019" t="s">
        <v>366</v>
      </c>
      <c r="B11" s="1020">
        <v>5053000</v>
      </c>
      <c r="C11" s="1020">
        <v>5053000</v>
      </c>
      <c r="D11" s="1016">
        <v>1</v>
      </c>
      <c r="E11" s="1021" t="s">
        <v>367</v>
      </c>
      <c r="F11" s="1022">
        <f>SUM(F7:F10)</f>
        <v>1283493435</v>
      </c>
      <c r="G11" s="1022">
        <f>SUM(G7:G10)</f>
        <v>1264599668</v>
      </c>
      <c r="H11" s="1156">
        <f t="shared" si="0"/>
        <v>0.9852794206150342</v>
      </c>
    </row>
    <row r="12" spans="1:8" ht="12.75">
      <c r="A12" s="1019" t="s">
        <v>368</v>
      </c>
      <c r="B12" s="1020">
        <v>0</v>
      </c>
      <c r="C12" s="1020">
        <v>0</v>
      </c>
      <c r="D12" s="1016">
        <v>1</v>
      </c>
      <c r="E12" s="1019" t="s">
        <v>369</v>
      </c>
      <c r="F12" s="1020">
        <v>8101</v>
      </c>
      <c r="G12" s="1020">
        <v>1563821</v>
      </c>
      <c r="H12" s="1030">
        <f t="shared" si="0"/>
        <v>193.04048882853968</v>
      </c>
    </row>
    <row r="13" spans="1:8" ht="12.75">
      <c r="A13" s="1019" t="s">
        <v>370</v>
      </c>
      <c r="B13" s="1020">
        <v>8127952</v>
      </c>
      <c r="C13" s="1020">
        <v>8127952</v>
      </c>
      <c r="D13" s="1016">
        <v>1</v>
      </c>
      <c r="E13" s="1019" t="s">
        <v>371</v>
      </c>
      <c r="F13" s="1020">
        <v>0</v>
      </c>
      <c r="G13" s="1020">
        <v>0</v>
      </c>
      <c r="H13" s="1030">
        <v>0</v>
      </c>
    </row>
    <row r="14" spans="1:8" ht="12.75">
      <c r="A14" s="1019" t="s">
        <v>372</v>
      </c>
      <c r="B14" s="1020">
        <v>134458203</v>
      </c>
      <c r="C14" s="1020">
        <v>184974857</v>
      </c>
      <c r="D14" s="1016">
        <f aca="true" t="shared" si="1" ref="D14:D19">C14/B14</f>
        <v>1.3757052591279983</v>
      </c>
      <c r="E14" s="1019" t="s">
        <v>373</v>
      </c>
      <c r="F14" s="909">
        <v>0</v>
      </c>
      <c r="G14" s="909">
        <v>0</v>
      </c>
      <c r="H14" s="1030">
        <v>0</v>
      </c>
    </row>
    <row r="15" spans="1:8" ht="12.75">
      <c r="A15" s="1019" t="s">
        <v>374</v>
      </c>
      <c r="B15" s="1020">
        <v>1056702115</v>
      </c>
      <c r="C15" s="1020">
        <v>1007371587</v>
      </c>
      <c r="D15" s="1016">
        <f t="shared" si="1"/>
        <v>0.9533165238341554</v>
      </c>
      <c r="E15" s="1019" t="s">
        <v>375</v>
      </c>
      <c r="F15" s="1020"/>
      <c r="G15" s="1020"/>
      <c r="H15" s="1027"/>
    </row>
    <row r="16" spans="1:8" ht="12.75">
      <c r="A16" s="1019" t="s">
        <v>376</v>
      </c>
      <c r="B16" s="1020">
        <v>2248291</v>
      </c>
      <c r="C16" s="1020">
        <v>1392703</v>
      </c>
      <c r="D16" s="1016">
        <f t="shared" si="1"/>
        <v>0.6194496175094772</v>
      </c>
      <c r="E16" s="1021" t="s">
        <v>377</v>
      </c>
      <c r="F16" s="1022">
        <f>SUM(F12:F15)</f>
        <v>8101</v>
      </c>
      <c r="G16" s="1022">
        <f>SUM(G12:G15)</f>
        <v>1563821</v>
      </c>
      <c r="H16" s="1031">
        <f>G16/F16</f>
        <v>193.04048882853968</v>
      </c>
    </row>
    <row r="17" spans="1:8" ht="12.75" customHeight="1">
      <c r="A17" s="1023" t="s">
        <v>378</v>
      </c>
      <c r="B17" s="1024">
        <v>11152024</v>
      </c>
      <c r="C17" s="1024">
        <v>9029641</v>
      </c>
      <c r="D17" s="1025">
        <f t="shared" si="1"/>
        <v>0.8096862955101244</v>
      </c>
      <c r="E17" s="1019" t="s">
        <v>379</v>
      </c>
      <c r="F17" s="1020">
        <v>4393283</v>
      </c>
      <c r="G17" s="1020">
        <v>4867328</v>
      </c>
      <c r="H17" s="1030">
        <f>G17/F17</f>
        <v>1.1079022225520185</v>
      </c>
    </row>
    <row r="18" spans="1:8" ht="25.5" customHeight="1">
      <c r="A18" s="1023" t="s">
        <v>470</v>
      </c>
      <c r="B18" s="1024">
        <v>1042242</v>
      </c>
      <c r="C18" s="1024">
        <v>744243</v>
      </c>
      <c r="D18" s="1025">
        <f t="shared" si="1"/>
        <v>0.7140788799530243</v>
      </c>
      <c r="E18" s="1023" t="s">
        <v>381</v>
      </c>
      <c r="F18" s="1157">
        <v>4393283</v>
      </c>
      <c r="G18" s="1157">
        <v>4867328</v>
      </c>
      <c r="H18" s="1030">
        <f>G18/F18</f>
        <v>1.1079022225520185</v>
      </c>
    </row>
    <row r="19" spans="1:8" ht="12.75" customHeight="1">
      <c r="A19" s="1021" t="s">
        <v>382</v>
      </c>
      <c r="B19" s="1022">
        <v>528500</v>
      </c>
      <c r="C19" s="1022">
        <v>528500</v>
      </c>
      <c r="D19" s="1013">
        <f t="shared" si="1"/>
        <v>1</v>
      </c>
      <c r="E19" s="1023"/>
      <c r="F19" s="1024"/>
      <c r="G19" s="1024"/>
      <c r="H19" s="1026"/>
    </row>
    <row r="20" spans="1:8" ht="12.75">
      <c r="A20" s="1019" t="s">
        <v>384</v>
      </c>
      <c r="B20" s="1020">
        <v>528500</v>
      </c>
      <c r="C20" s="1020">
        <v>528500</v>
      </c>
      <c r="D20" s="1016">
        <f>C20/B20</f>
        <v>1</v>
      </c>
      <c r="E20" s="1021" t="s">
        <v>385</v>
      </c>
      <c r="F20" s="1022">
        <f>SUM(F17)</f>
        <v>4393283</v>
      </c>
      <c r="G20" s="1022">
        <f>SUM(G17)</f>
        <v>4867328</v>
      </c>
      <c r="H20" s="1031">
        <f aca="true" t="shared" si="2" ref="H20:H25">G20/F20</f>
        <v>1.1079022225520185</v>
      </c>
    </row>
    <row r="21" spans="1:8" ht="12.75">
      <c r="A21" s="1019" t="s">
        <v>386</v>
      </c>
      <c r="B21" s="1020">
        <v>0</v>
      </c>
      <c r="C21" s="1020" t="s">
        <v>568</v>
      </c>
      <c r="D21" s="1016">
        <v>0</v>
      </c>
      <c r="E21" s="1019" t="s">
        <v>387</v>
      </c>
      <c r="F21" s="1020">
        <v>2522454</v>
      </c>
      <c r="G21" s="1020">
        <v>4122223</v>
      </c>
      <c r="H21" s="1027">
        <f t="shared" si="2"/>
        <v>1.6342113671844958</v>
      </c>
    </row>
    <row r="22" spans="1:8" ht="12.75">
      <c r="A22" s="1019" t="s">
        <v>388</v>
      </c>
      <c r="B22" s="1020">
        <v>0</v>
      </c>
      <c r="C22" s="1020">
        <v>0</v>
      </c>
      <c r="D22" s="1016">
        <v>0</v>
      </c>
      <c r="E22" s="1019" t="s">
        <v>389</v>
      </c>
      <c r="F22" s="1020">
        <v>1334879</v>
      </c>
      <c r="G22" s="1020">
        <v>1185176</v>
      </c>
      <c r="H22" s="1027">
        <f t="shared" si="2"/>
        <v>0.8878527566918051</v>
      </c>
    </row>
    <row r="23" spans="1:8" ht="12.75">
      <c r="A23" s="1021" t="s">
        <v>390</v>
      </c>
      <c r="B23" s="1022">
        <f>SUM(B7+B9+B19)</f>
        <v>1260848090</v>
      </c>
      <c r="C23" s="1022">
        <f>SUM(C7+C9+C19)</f>
        <v>1258758246</v>
      </c>
      <c r="D23" s="1028">
        <f>C23/B23</f>
        <v>0.9983425092867453</v>
      </c>
      <c r="E23" s="1019" t="s">
        <v>472</v>
      </c>
      <c r="F23" s="1020">
        <v>200</v>
      </c>
      <c r="G23" s="1020">
        <v>200</v>
      </c>
      <c r="H23" s="1027">
        <f t="shared" si="2"/>
        <v>1</v>
      </c>
    </row>
    <row r="24" spans="1:8" ht="12.75">
      <c r="A24" s="1019" t="s">
        <v>392</v>
      </c>
      <c r="B24" s="1020">
        <v>225</v>
      </c>
      <c r="C24" s="1020">
        <v>381965</v>
      </c>
      <c r="D24" s="1286">
        <f>C24/B24</f>
        <v>1697.6222222222223</v>
      </c>
      <c r="E24" s="1021" t="s">
        <v>391</v>
      </c>
      <c r="F24" s="1022">
        <f>SUM(F21:F23)</f>
        <v>3857533</v>
      </c>
      <c r="G24" s="1022">
        <f>SUM(G21:G23)</f>
        <v>5307599</v>
      </c>
      <c r="H24" s="1158">
        <f t="shared" si="2"/>
        <v>1.3759050149408962</v>
      </c>
    </row>
    <row r="25" spans="1:8" ht="12.75">
      <c r="A25" s="1019" t="s">
        <v>394</v>
      </c>
      <c r="B25" s="1020">
        <v>59491858</v>
      </c>
      <c r="C25" s="1020">
        <v>45475183</v>
      </c>
      <c r="D25" s="1016">
        <f aca="true" t="shared" si="3" ref="D25:D30">C25/B25</f>
        <v>0.7643933897643607</v>
      </c>
      <c r="E25" s="1021" t="s">
        <v>393</v>
      </c>
      <c r="F25" s="1022">
        <f>SUM(F16+F20+F24)</f>
        <v>8258917</v>
      </c>
      <c r="G25" s="1022">
        <f>SUM(G16+G20+G24)</f>
        <v>11738748</v>
      </c>
      <c r="H25" s="1158">
        <f t="shared" si="2"/>
        <v>1.4213422897941703</v>
      </c>
    </row>
    <row r="26" spans="1:8" ht="12.75">
      <c r="A26" s="1019" t="s">
        <v>396</v>
      </c>
      <c r="B26" s="1020">
        <v>0</v>
      </c>
      <c r="C26" s="1020">
        <v>0</v>
      </c>
      <c r="D26" s="1016">
        <v>0</v>
      </c>
      <c r="E26" s="1021" t="s">
        <v>395</v>
      </c>
      <c r="F26" s="1022">
        <v>0</v>
      </c>
      <c r="G26" s="1022">
        <v>0</v>
      </c>
      <c r="H26" s="1158">
        <v>0</v>
      </c>
    </row>
    <row r="27" spans="1:8" ht="12.75">
      <c r="A27" s="1017" t="s">
        <v>398</v>
      </c>
      <c r="B27" s="1018">
        <f>SUM(B24:B26)</f>
        <v>59492083</v>
      </c>
      <c r="C27" s="1018">
        <f>SUM(C24:C26)</f>
        <v>45857148</v>
      </c>
      <c r="D27" s="1013">
        <f t="shared" si="3"/>
        <v>0.7708109329438003</v>
      </c>
      <c r="E27" s="1021" t="s">
        <v>498</v>
      </c>
      <c r="F27" s="1022">
        <v>37855409</v>
      </c>
      <c r="G27" s="1022">
        <f>SUM(G28:G29)</f>
        <v>36996230</v>
      </c>
      <c r="H27" s="1158">
        <f>G27/F27</f>
        <v>0.9773036661682879</v>
      </c>
    </row>
    <row r="28" spans="1:8" ht="12.75">
      <c r="A28" s="1019" t="s">
        <v>399</v>
      </c>
      <c r="B28" s="1020">
        <v>3949145</v>
      </c>
      <c r="C28" s="1020">
        <v>3097938</v>
      </c>
      <c r="D28" s="1016">
        <f t="shared" si="3"/>
        <v>0.7844579016470654</v>
      </c>
      <c r="E28" s="1019" t="s">
        <v>499</v>
      </c>
      <c r="F28" s="1020">
        <v>6196304</v>
      </c>
      <c r="G28" s="1020">
        <v>7446688</v>
      </c>
      <c r="H28" s="1027">
        <f>G28/F28</f>
        <v>1.2017951346480096</v>
      </c>
    </row>
    <row r="29" spans="1:8" ht="12.75">
      <c r="A29" s="1019" t="s">
        <v>400</v>
      </c>
      <c r="B29" s="1020">
        <v>3468441</v>
      </c>
      <c r="C29" s="1020">
        <v>5371314</v>
      </c>
      <c r="D29" s="1016">
        <f t="shared" si="3"/>
        <v>1.5486248720967144</v>
      </c>
      <c r="E29" s="1019" t="s">
        <v>500</v>
      </c>
      <c r="F29" s="1020">
        <v>31659105</v>
      </c>
      <c r="G29" s="1020">
        <v>29549542</v>
      </c>
      <c r="H29" s="1027">
        <f>G29/F29</f>
        <v>0.9333663096287782</v>
      </c>
    </row>
    <row r="30" spans="1:8" ht="12.75">
      <c r="A30" s="1019" t="s">
        <v>401</v>
      </c>
      <c r="B30" s="1020">
        <v>2</v>
      </c>
      <c r="C30" s="1020">
        <v>0</v>
      </c>
      <c r="D30" s="1016">
        <f t="shared" si="3"/>
        <v>0</v>
      </c>
      <c r="E30" s="1019"/>
      <c r="F30" s="1020"/>
      <c r="G30" s="1020"/>
      <c r="H30" s="1029"/>
    </row>
    <row r="31" spans="1:8" ht="12.75">
      <c r="A31" s="1019" t="s">
        <v>402</v>
      </c>
      <c r="B31" s="1020">
        <v>0</v>
      </c>
      <c r="C31" s="1020">
        <v>0</v>
      </c>
      <c r="D31" s="1016">
        <v>0</v>
      </c>
      <c r="E31" s="1019"/>
      <c r="F31" s="1020"/>
      <c r="G31" s="1020"/>
      <c r="H31" s="1030"/>
    </row>
    <row r="32" spans="1:8" ht="12.75">
      <c r="A32" s="1019" t="s">
        <v>471</v>
      </c>
      <c r="B32" s="1020">
        <v>1600000</v>
      </c>
      <c r="C32" s="1020">
        <v>0</v>
      </c>
      <c r="D32" s="1016">
        <f>C32/B32</f>
        <v>0</v>
      </c>
      <c r="E32" s="1017"/>
      <c r="F32" s="1018"/>
      <c r="G32" s="1018"/>
      <c r="H32" s="1031"/>
    </row>
    <row r="33" spans="1:8" ht="12.75">
      <c r="A33" s="1019" t="s">
        <v>404</v>
      </c>
      <c r="B33" s="1020">
        <v>0</v>
      </c>
      <c r="C33" s="1020">
        <v>0</v>
      </c>
      <c r="D33" s="1016">
        <v>0</v>
      </c>
      <c r="E33" s="1032"/>
      <c r="F33" s="1033"/>
      <c r="G33" s="1033"/>
      <c r="H33" s="1034"/>
    </row>
    <row r="34" spans="1:8" ht="12.75">
      <c r="A34" s="1019" t="s">
        <v>405</v>
      </c>
      <c r="B34" s="1020">
        <v>250000</v>
      </c>
      <c r="C34" s="1020">
        <v>250000</v>
      </c>
      <c r="D34" s="1016">
        <f>C34/B34</f>
        <v>1</v>
      </c>
      <c r="E34" s="1035"/>
      <c r="F34" s="1036"/>
      <c r="G34" s="1036"/>
      <c r="H34" s="1159"/>
    </row>
    <row r="35" spans="1:8" ht="12.75">
      <c r="A35" s="1021" t="s">
        <v>406</v>
      </c>
      <c r="B35" s="1022">
        <f>SUM(B28:B34)</f>
        <v>9267588</v>
      </c>
      <c r="C35" s="1022">
        <f>SUM(C28:C34)</f>
        <v>8719252</v>
      </c>
      <c r="D35" s="1028">
        <f>C35/B35</f>
        <v>0.9408329330134227</v>
      </c>
      <c r="E35" s="1037"/>
      <c r="F35" s="1036"/>
      <c r="G35" s="1036"/>
      <c r="H35" s="1156"/>
    </row>
    <row r="36" spans="1:8" ht="12.75">
      <c r="A36" s="1019" t="s">
        <v>407</v>
      </c>
      <c r="B36" s="1020">
        <v>0</v>
      </c>
      <c r="C36" s="1020">
        <v>0</v>
      </c>
      <c r="D36" s="1016">
        <v>0</v>
      </c>
      <c r="E36" s="1035"/>
      <c r="F36" s="1036"/>
      <c r="G36" s="1036"/>
      <c r="H36" s="1156"/>
    </row>
    <row r="37" spans="1:8" ht="12.75">
      <c r="A37" s="1017" t="s">
        <v>408</v>
      </c>
      <c r="B37" s="1018">
        <f>SUM(B36)</f>
        <v>0</v>
      </c>
      <c r="C37" s="1018">
        <f>SUM(C36)</f>
        <v>0</v>
      </c>
      <c r="D37" s="1013">
        <v>0</v>
      </c>
      <c r="E37" s="1019"/>
      <c r="F37" s="1020"/>
      <c r="G37" s="1020"/>
      <c r="H37" s="1038"/>
    </row>
    <row r="38" spans="1:8" ht="12.75">
      <c r="A38" s="1017"/>
      <c r="B38" s="1018"/>
      <c r="C38" s="1018"/>
      <c r="D38" s="1013"/>
      <c r="E38" s="1019"/>
      <c r="F38" s="1020"/>
      <c r="G38" s="1020"/>
      <c r="H38" s="1030"/>
    </row>
    <row r="39" spans="1:8" ht="13.5" thickBot="1">
      <c r="A39" s="1035"/>
      <c r="B39" s="1036"/>
      <c r="C39" s="1036"/>
      <c r="D39" s="1039"/>
      <c r="E39" s="1035"/>
      <c r="F39" s="1036"/>
      <c r="G39" s="1036"/>
      <c r="H39" s="1040"/>
    </row>
    <row r="40" spans="1:8" ht="13.5" thickBot="1">
      <c r="A40" s="1160" t="s">
        <v>409</v>
      </c>
      <c r="B40" s="1161">
        <f>SUM(B23+B27+B35+B37)</f>
        <v>1329607761</v>
      </c>
      <c r="C40" s="1161">
        <f>SUM(C23+C27+C35+C37)</f>
        <v>1313334646</v>
      </c>
      <c r="D40" s="1162">
        <f>C40/B40</f>
        <v>0.9877609656943029</v>
      </c>
      <c r="E40" s="1160" t="s">
        <v>410</v>
      </c>
      <c r="F40" s="1161">
        <f>SUM(F11+F25+F27)</f>
        <v>1329607761</v>
      </c>
      <c r="G40" s="1161">
        <f>SUM(G11+G25+G27)</f>
        <v>1313334646</v>
      </c>
      <c r="H40" s="1162">
        <f>G40/F40</f>
        <v>0.9877609656943029</v>
      </c>
    </row>
    <row r="41" spans="1:8" ht="12.75">
      <c r="A41" s="1041"/>
      <c r="B41" s="1042"/>
      <c r="C41" s="1042"/>
      <c r="D41" s="1043"/>
      <c r="E41" s="1041"/>
      <c r="F41" s="1042"/>
      <c r="G41" s="1042"/>
      <c r="H41" s="1044"/>
    </row>
    <row r="42" spans="1:8" ht="12.75">
      <c r="A42" s="1041"/>
      <c r="B42" s="1042"/>
      <c r="C42" s="1042"/>
      <c r="D42" s="1043"/>
      <c r="E42" s="1041"/>
      <c r="F42" s="1042"/>
      <c r="G42" s="1042"/>
      <c r="H42" s="1044"/>
    </row>
    <row r="43" spans="1:8" ht="12.75">
      <c r="A43" s="1041"/>
      <c r="B43" s="1042"/>
      <c r="C43" s="1042"/>
      <c r="D43" s="1043"/>
      <c r="E43" s="1041"/>
      <c r="F43" s="1042"/>
      <c r="G43" s="1042"/>
      <c r="H43" s="1044"/>
    </row>
    <row r="44" spans="1:8" ht="12.75">
      <c r="A44" s="1041"/>
      <c r="B44" s="1042"/>
      <c r="C44" s="1042"/>
      <c r="D44" s="1043"/>
      <c r="E44" s="1041"/>
      <c r="F44" s="1042"/>
      <c r="G44" s="1042"/>
      <c r="H44" s="1044"/>
    </row>
    <row r="45" spans="1:8" ht="12.75">
      <c r="A45" s="1010"/>
      <c r="B45" s="1010"/>
      <c r="C45" s="1010"/>
      <c r="D45" s="1010"/>
      <c r="E45" s="1010"/>
      <c r="F45" s="1684" t="s">
        <v>411</v>
      </c>
      <c r="G45" s="1684"/>
      <c r="H45" s="1419"/>
    </row>
    <row r="46" spans="1:8" ht="12.75">
      <c r="A46" s="1639" t="s">
        <v>650</v>
      </c>
      <c r="B46" s="1639"/>
      <c r="C46" s="1639"/>
      <c r="D46" s="1639"/>
      <c r="E46" s="1639"/>
      <c r="F46" s="1639"/>
      <c r="G46" s="1639"/>
      <c r="H46" s="1639"/>
    </row>
    <row r="47" spans="1:8" ht="12.75">
      <c r="A47" s="1639" t="s">
        <v>569</v>
      </c>
      <c r="B47" s="1685"/>
      <c r="C47" s="1685"/>
      <c r="D47" s="1685"/>
      <c r="E47" s="1685"/>
      <c r="F47" s="1685"/>
      <c r="G47" s="1685"/>
      <c r="H47" s="1641"/>
    </row>
    <row r="48" spans="1:8" ht="13.5" thickBot="1">
      <c r="A48" s="1010"/>
      <c r="B48" s="1010"/>
      <c r="C48" s="1010"/>
      <c r="D48" s="1010"/>
      <c r="E48" s="1010"/>
      <c r="F48" s="1686" t="s">
        <v>441</v>
      </c>
      <c r="G48" s="1686"/>
      <c r="H48" s="1687"/>
    </row>
    <row r="49" spans="1:8" ht="12.75">
      <c r="A49" s="1688" t="s">
        <v>348</v>
      </c>
      <c r="B49" s="1690" t="s">
        <v>349</v>
      </c>
      <c r="C49" s="1691"/>
      <c r="D49" s="1148" t="s">
        <v>350</v>
      </c>
      <c r="E49" s="1688" t="s">
        <v>351</v>
      </c>
      <c r="F49" s="1692" t="s">
        <v>352</v>
      </c>
      <c r="G49" s="1691"/>
      <c r="H49" s="1148" t="s">
        <v>350</v>
      </c>
    </row>
    <row r="50" spans="1:8" ht="13.5" thickBot="1">
      <c r="A50" s="1689"/>
      <c r="B50" s="1149" t="s">
        <v>353</v>
      </c>
      <c r="C50" s="1150" t="s">
        <v>354</v>
      </c>
      <c r="D50" s="1151" t="s">
        <v>355</v>
      </c>
      <c r="E50" s="1689"/>
      <c r="F50" s="1152" t="s">
        <v>356</v>
      </c>
      <c r="G50" s="1150" t="s">
        <v>357</v>
      </c>
      <c r="H50" s="1151" t="s">
        <v>355</v>
      </c>
    </row>
    <row r="51" spans="1:8" ht="12.75">
      <c r="A51" s="1011" t="s">
        <v>358</v>
      </c>
      <c r="B51" s="1012"/>
      <c r="C51" s="1012"/>
      <c r="D51" s="1013"/>
      <c r="E51" s="1153" t="s">
        <v>359</v>
      </c>
      <c r="F51" s="903"/>
      <c r="G51" s="903"/>
      <c r="H51" s="1154"/>
    </row>
    <row r="52" spans="1:8" ht="12.75">
      <c r="A52" s="1014" t="s">
        <v>360</v>
      </c>
      <c r="B52" s="1015"/>
      <c r="C52" s="1015"/>
      <c r="D52" s="1016"/>
      <c r="E52" s="1155" t="s">
        <v>361</v>
      </c>
      <c r="F52" s="909"/>
      <c r="G52" s="909"/>
      <c r="H52" s="1030"/>
    </row>
    <row r="53" spans="1:8" ht="12.75">
      <c r="A53" s="1017" t="s">
        <v>362</v>
      </c>
      <c r="B53" s="1018"/>
      <c r="C53" s="1018"/>
      <c r="D53" s="1013"/>
      <c r="E53" s="1019" t="s">
        <v>363</v>
      </c>
      <c r="F53" s="1020">
        <v>-2626651</v>
      </c>
      <c r="G53" s="1020">
        <v>-3922659</v>
      </c>
      <c r="H53" s="1029">
        <f>G53/F53</f>
        <v>1.4934070038235</v>
      </c>
    </row>
    <row r="54" spans="1:8" ht="12.75">
      <c r="A54" s="1019" t="s">
        <v>364</v>
      </c>
      <c r="B54" s="1020"/>
      <c r="C54" s="1020"/>
      <c r="D54" s="1016"/>
      <c r="E54" s="1155" t="s">
        <v>365</v>
      </c>
      <c r="F54" s="909">
        <v>-1296008</v>
      </c>
      <c r="G54" s="909">
        <v>1133661</v>
      </c>
      <c r="H54" s="1029">
        <f>G54/F54</f>
        <v>-0.8747330263393436</v>
      </c>
    </row>
    <row r="55" spans="1:8" ht="12.75">
      <c r="A55" s="1019" t="s">
        <v>366</v>
      </c>
      <c r="B55" s="1020"/>
      <c r="C55" s="1020"/>
      <c r="D55" s="1016"/>
      <c r="E55" s="1021" t="s">
        <v>367</v>
      </c>
      <c r="F55" s="1022">
        <f>SUM(F51:F54)</f>
        <v>-3922659</v>
      </c>
      <c r="G55" s="1022">
        <f>SUM(G51:G54)</f>
        <v>-2788998</v>
      </c>
      <c r="H55" s="1156">
        <f>G55/F55</f>
        <v>0.7109968008944952</v>
      </c>
    </row>
    <row r="56" spans="1:8" ht="12.75">
      <c r="A56" s="1019" t="s">
        <v>368</v>
      </c>
      <c r="B56" s="1020"/>
      <c r="C56" s="1020"/>
      <c r="D56" s="1016"/>
      <c r="E56" s="1019" t="s">
        <v>369</v>
      </c>
      <c r="F56" s="1020">
        <v>3600</v>
      </c>
      <c r="G56" s="1020">
        <v>0</v>
      </c>
      <c r="H56" s="1030">
        <f>G56/F56</f>
        <v>0</v>
      </c>
    </row>
    <row r="57" spans="1:8" ht="12.75">
      <c r="A57" s="1019" t="s">
        <v>370</v>
      </c>
      <c r="B57" s="1020"/>
      <c r="C57" s="1020"/>
      <c r="D57" s="1016"/>
      <c r="E57" s="1019" t="s">
        <v>371</v>
      </c>
      <c r="F57" s="1020"/>
      <c r="G57" s="1020"/>
      <c r="H57" s="1029"/>
    </row>
    <row r="58" spans="1:8" ht="12.75">
      <c r="A58" s="1019" t="s">
        <v>372</v>
      </c>
      <c r="B58" s="1020"/>
      <c r="C58" s="1020"/>
      <c r="D58" s="1016"/>
      <c r="E58" s="1019" t="s">
        <v>373</v>
      </c>
      <c r="F58" s="909"/>
      <c r="G58" s="909"/>
      <c r="H58" s="1030"/>
    </row>
    <row r="59" spans="1:8" ht="12.75">
      <c r="A59" s="1019" t="s">
        <v>374</v>
      </c>
      <c r="B59" s="1020"/>
      <c r="C59" s="1020"/>
      <c r="D59" s="1016"/>
      <c r="E59" s="1019" t="s">
        <v>375</v>
      </c>
      <c r="F59" s="1020"/>
      <c r="G59" s="1020"/>
      <c r="H59" s="1027"/>
    </row>
    <row r="60" spans="1:8" ht="12.75">
      <c r="A60" s="1019" t="s">
        <v>376</v>
      </c>
      <c r="B60" s="1020"/>
      <c r="C60" s="1020"/>
      <c r="D60" s="1016"/>
      <c r="E60" s="1021" t="s">
        <v>377</v>
      </c>
      <c r="F60" s="1022">
        <v>3600</v>
      </c>
      <c r="G60" s="1022">
        <v>0</v>
      </c>
      <c r="H60" s="1031">
        <f>G60/F60</f>
        <v>0</v>
      </c>
    </row>
    <row r="61" spans="1:8" ht="12.75" customHeight="1">
      <c r="A61" s="1023" t="s">
        <v>378</v>
      </c>
      <c r="B61" s="1024"/>
      <c r="C61" s="1024"/>
      <c r="D61" s="1025"/>
      <c r="E61" s="1019" t="s">
        <v>379</v>
      </c>
      <c r="F61" s="1020"/>
      <c r="G61" s="1020"/>
      <c r="H61" s="1030"/>
    </row>
    <row r="62" spans="1:8" ht="12.75" customHeight="1">
      <c r="A62" s="1023" t="s">
        <v>380</v>
      </c>
      <c r="B62" s="1024"/>
      <c r="C62" s="1024"/>
      <c r="D62" s="1025"/>
      <c r="E62" s="1023" t="s">
        <v>381</v>
      </c>
      <c r="F62" s="1157"/>
      <c r="G62" s="1157"/>
      <c r="H62" s="1045"/>
    </row>
    <row r="63" spans="1:8" ht="12.75" customHeight="1">
      <c r="A63" s="1021" t="s">
        <v>382</v>
      </c>
      <c r="B63" s="1022"/>
      <c r="C63" s="1022"/>
      <c r="D63" s="1013"/>
      <c r="E63" s="1023" t="s">
        <v>383</v>
      </c>
      <c r="F63" s="1024"/>
      <c r="G63" s="1024"/>
      <c r="H63" s="1026"/>
    </row>
    <row r="64" spans="1:8" ht="12.75">
      <c r="A64" s="1019" t="s">
        <v>384</v>
      </c>
      <c r="B64" s="1020"/>
      <c r="C64" s="1020"/>
      <c r="D64" s="1016"/>
      <c r="E64" s="1021" t="s">
        <v>385</v>
      </c>
      <c r="F64" s="1022"/>
      <c r="G64" s="1022"/>
      <c r="H64" s="1031"/>
    </row>
    <row r="65" spans="1:8" ht="12.75">
      <c r="A65" s="1019" t="s">
        <v>386</v>
      </c>
      <c r="B65" s="1020"/>
      <c r="C65" s="1020"/>
      <c r="D65" s="1016"/>
      <c r="E65" s="1019" t="s">
        <v>387</v>
      </c>
      <c r="F65" s="1020">
        <v>305133</v>
      </c>
      <c r="G65" s="1020">
        <v>357916</v>
      </c>
      <c r="H65" s="1027">
        <f>G65/F65</f>
        <v>1.1729835842075422</v>
      </c>
    </row>
    <row r="66" spans="1:8" ht="12.75">
      <c r="A66" s="1019" t="s">
        <v>388</v>
      </c>
      <c r="B66" s="1020"/>
      <c r="C66" s="1020"/>
      <c r="D66" s="1016"/>
      <c r="E66" s="1019" t="s">
        <v>389</v>
      </c>
      <c r="F66" s="1020"/>
      <c r="G66" s="1020"/>
      <c r="H66" s="1027"/>
    </row>
    <row r="67" spans="1:8" ht="12.75">
      <c r="A67" s="1021" t="s">
        <v>473</v>
      </c>
      <c r="B67" s="1022"/>
      <c r="C67" s="1022"/>
      <c r="D67" s="1028"/>
      <c r="E67" s="1021" t="s">
        <v>391</v>
      </c>
      <c r="F67" s="1022">
        <f>SUM(F65:F66)</f>
        <v>305133</v>
      </c>
      <c r="G67" s="1022">
        <f>SUM(G65:G66)</f>
        <v>357916</v>
      </c>
      <c r="H67" s="1158">
        <f>G67/F67</f>
        <v>1.1729835842075422</v>
      </c>
    </row>
    <row r="68" spans="1:8" ht="12.75">
      <c r="A68" s="1019" t="s">
        <v>392</v>
      </c>
      <c r="B68" s="1020">
        <v>470725</v>
      </c>
      <c r="C68" s="1020">
        <v>446260</v>
      </c>
      <c r="D68" s="1016">
        <f>C68/B68</f>
        <v>0.9480269796590366</v>
      </c>
      <c r="E68" s="1021" t="s">
        <v>393</v>
      </c>
      <c r="F68" s="1022">
        <f>SUM(F60+F64+F67)</f>
        <v>308733</v>
      </c>
      <c r="G68" s="1022">
        <f>SUM(G60+G64+G67)</f>
        <v>357916</v>
      </c>
      <c r="H68" s="1158">
        <f>G68/F68</f>
        <v>1.1593059374929147</v>
      </c>
    </row>
    <row r="69" spans="1:8" ht="12.75">
      <c r="A69" s="1019" t="s">
        <v>394</v>
      </c>
      <c r="B69" s="1020">
        <v>36252</v>
      </c>
      <c r="C69" s="1020">
        <v>434337</v>
      </c>
      <c r="D69" s="1016">
        <f>C69/B69</f>
        <v>11.98104932141675</v>
      </c>
      <c r="E69" s="1021" t="s">
        <v>395</v>
      </c>
      <c r="F69" s="1022"/>
      <c r="G69" s="1022"/>
      <c r="H69" s="1158"/>
    </row>
    <row r="70" spans="1:8" ht="12.75">
      <c r="A70" s="1019" t="s">
        <v>396</v>
      </c>
      <c r="B70" s="1020"/>
      <c r="C70" s="1020"/>
      <c r="D70" s="1016"/>
      <c r="E70" s="1021" t="s">
        <v>397</v>
      </c>
      <c r="F70" s="1022">
        <v>4120903</v>
      </c>
      <c r="G70" s="1022">
        <v>3311679</v>
      </c>
      <c r="H70" s="1158">
        <f>G70/F70</f>
        <v>0.8036294472352298</v>
      </c>
    </row>
    <row r="71" spans="1:8" ht="12.75">
      <c r="A71" s="1017" t="s">
        <v>398</v>
      </c>
      <c r="B71" s="1018">
        <f>SUM(B68:B70)</f>
        <v>506977</v>
      </c>
      <c r="C71" s="1018">
        <f>SUM(C68:C70)</f>
        <v>880597</v>
      </c>
      <c r="D71" s="1013">
        <f>C71/B71</f>
        <v>1.7369565088751562</v>
      </c>
      <c r="E71" s="1019"/>
      <c r="F71" s="1020"/>
      <c r="G71" s="1020"/>
      <c r="H71" s="1158"/>
    </row>
    <row r="72" spans="1:8" ht="12.75">
      <c r="A72" s="1019" t="s">
        <v>399</v>
      </c>
      <c r="B72" s="1020"/>
      <c r="C72" s="1020"/>
      <c r="D72" s="1016"/>
      <c r="E72" s="1019"/>
      <c r="F72" s="1020"/>
      <c r="G72" s="1020"/>
      <c r="H72" s="1027"/>
    </row>
    <row r="73" spans="1:8" ht="12.75">
      <c r="A73" s="1019" t="s">
        <v>400</v>
      </c>
      <c r="B73" s="1020"/>
      <c r="C73" s="1020"/>
      <c r="D73" s="1016"/>
      <c r="E73" s="1019"/>
      <c r="F73" s="1020"/>
      <c r="G73" s="1020"/>
      <c r="H73" s="1029"/>
    </row>
    <row r="74" spans="1:8" ht="12.75">
      <c r="A74" s="1019" t="s">
        <v>402</v>
      </c>
      <c r="B74" s="1020"/>
      <c r="C74" s="1020"/>
      <c r="D74" s="1016"/>
      <c r="E74" s="1019"/>
      <c r="F74" s="1020"/>
      <c r="G74" s="1020"/>
      <c r="H74" s="1030"/>
    </row>
    <row r="75" spans="1:8" ht="12.75">
      <c r="A75" s="1019" t="s">
        <v>403</v>
      </c>
      <c r="B75" s="1020"/>
      <c r="C75" s="1020"/>
      <c r="D75" s="1016"/>
      <c r="E75" s="1017"/>
      <c r="F75" s="1018"/>
      <c r="G75" s="1018"/>
      <c r="H75" s="1031"/>
    </row>
    <row r="76" spans="1:8" ht="12.75">
      <c r="A76" s="1019" t="s">
        <v>405</v>
      </c>
      <c r="B76" s="1020"/>
      <c r="C76" s="1020"/>
      <c r="D76" s="1016"/>
      <c r="E76" s="1035"/>
      <c r="F76" s="1036"/>
      <c r="G76" s="1036"/>
      <c r="H76" s="1159"/>
    </row>
    <row r="77" spans="1:8" ht="12.75">
      <c r="A77" s="1021" t="s">
        <v>406</v>
      </c>
      <c r="B77" s="1022"/>
      <c r="C77" s="1022"/>
      <c r="D77" s="1028"/>
      <c r="E77" s="1037"/>
      <c r="F77" s="1036"/>
      <c r="G77" s="1036"/>
      <c r="H77" s="1156"/>
    </row>
    <row r="78" spans="1:8" ht="12.75">
      <c r="A78" s="1019" t="s">
        <v>407</v>
      </c>
      <c r="B78" s="1020"/>
      <c r="C78" s="1020"/>
      <c r="D78" s="1016"/>
      <c r="E78" s="1035"/>
      <c r="F78" s="1036"/>
      <c r="G78" s="1036"/>
      <c r="H78" s="1156"/>
    </row>
    <row r="79" spans="1:8" ht="12.75">
      <c r="A79" s="1017" t="s">
        <v>408</v>
      </c>
      <c r="B79" s="1018"/>
      <c r="C79" s="1018"/>
      <c r="D79" s="1013"/>
      <c r="E79" s="1019"/>
      <c r="F79" s="1020"/>
      <c r="G79" s="1020"/>
      <c r="H79" s="1038"/>
    </row>
    <row r="80" spans="1:8" ht="12.75">
      <c r="A80" s="1017"/>
      <c r="B80" s="1018"/>
      <c r="C80" s="1018"/>
      <c r="D80" s="1013"/>
      <c r="E80" s="1019"/>
      <c r="F80" s="1020"/>
      <c r="G80" s="1020"/>
      <c r="H80" s="1030"/>
    </row>
    <row r="81" spans="1:8" ht="13.5" thickBot="1">
      <c r="A81" s="1035"/>
      <c r="B81" s="1036"/>
      <c r="C81" s="1036"/>
      <c r="D81" s="1039"/>
      <c r="E81" s="1035"/>
      <c r="F81" s="1036"/>
      <c r="G81" s="1036"/>
      <c r="H81" s="1040"/>
    </row>
    <row r="82" spans="1:8" ht="13.5" thickBot="1">
      <c r="A82" s="1160" t="s">
        <v>409</v>
      </c>
      <c r="B82" s="1161">
        <f>SUM(B71+B77+B79)</f>
        <v>506977</v>
      </c>
      <c r="C82" s="1161">
        <f>SUM(C71+C77+C79)</f>
        <v>880597</v>
      </c>
      <c r="D82" s="1162">
        <f>C82/B82</f>
        <v>1.7369565088751562</v>
      </c>
      <c r="E82" s="1160" t="s">
        <v>410</v>
      </c>
      <c r="F82" s="1161">
        <f>SUM(F55+F68+F69+F70)</f>
        <v>506977</v>
      </c>
      <c r="G82" s="1161">
        <f>SUM(G55+G68+G69+G70)</f>
        <v>880597</v>
      </c>
      <c r="H82" s="1162">
        <f>G82/F82</f>
        <v>1.7369565088751562</v>
      </c>
    </row>
    <row r="83" spans="1:8" ht="12.75">
      <c r="A83" s="1041"/>
      <c r="B83" s="1042"/>
      <c r="C83" s="1042"/>
      <c r="D83" s="1043"/>
      <c r="E83" s="1041"/>
      <c r="F83" s="1042"/>
      <c r="G83" s="1042"/>
      <c r="H83" s="1044"/>
    </row>
    <row r="84" spans="1:8" ht="12.75">
      <c r="A84" s="1041"/>
      <c r="B84" s="1042"/>
      <c r="C84" s="1042"/>
      <c r="D84" s="1043"/>
      <c r="E84" s="1041"/>
      <c r="F84" s="1042"/>
      <c r="G84" s="1042"/>
      <c r="H84" s="1044"/>
    </row>
    <row r="85" spans="1:8" ht="12.75">
      <c r="A85" s="1041"/>
      <c r="B85" s="1042"/>
      <c r="C85" s="1042"/>
      <c r="D85" s="1043"/>
      <c r="E85" s="1041"/>
      <c r="F85" s="1042"/>
      <c r="G85" s="1042"/>
      <c r="H85" s="1044"/>
    </row>
    <row r="86" spans="1:8" ht="12.75">
      <c r="A86" s="1041"/>
      <c r="B86" s="1042"/>
      <c r="C86" s="1042"/>
      <c r="D86" s="1043"/>
      <c r="E86" s="1041"/>
      <c r="F86" s="1042"/>
      <c r="G86" s="1042"/>
      <c r="H86" s="1044"/>
    </row>
    <row r="87" spans="1:8" ht="12.75">
      <c r="A87" s="1041"/>
      <c r="B87" s="1042"/>
      <c r="C87" s="1042"/>
      <c r="D87" s="1043"/>
      <c r="E87" s="1041"/>
      <c r="F87" s="1042"/>
      <c r="G87" s="1042"/>
      <c r="H87" s="1044"/>
    </row>
    <row r="88" spans="1:8" ht="12.75">
      <c r="A88" s="1041"/>
      <c r="B88" s="1042"/>
      <c r="C88" s="1042"/>
      <c r="D88" s="1043"/>
      <c r="E88" s="1041"/>
      <c r="F88" s="1042"/>
      <c r="G88" s="1042"/>
      <c r="H88" s="1044"/>
    </row>
    <row r="89" spans="1:8" ht="12.75">
      <c r="A89" s="1041"/>
      <c r="B89" s="1042"/>
      <c r="C89" s="1042"/>
      <c r="D89" s="1043"/>
      <c r="E89" s="1041"/>
      <c r="F89" s="1042"/>
      <c r="G89" s="1042"/>
      <c r="H89" s="1044"/>
    </row>
    <row r="90" spans="1:8" ht="12.75">
      <c r="A90" s="1010"/>
      <c r="B90" s="1010"/>
      <c r="C90" s="1010"/>
      <c r="D90" s="1010"/>
      <c r="E90" s="1010"/>
      <c r="F90" s="1684" t="s">
        <v>412</v>
      </c>
      <c r="G90" s="1684"/>
      <c r="H90" s="1419"/>
    </row>
    <row r="91" spans="1:8" ht="12.75">
      <c r="A91" s="1639" t="s">
        <v>650</v>
      </c>
      <c r="B91" s="1639"/>
      <c r="C91" s="1639"/>
      <c r="D91" s="1639"/>
      <c r="E91" s="1639"/>
      <c r="F91" s="1639"/>
      <c r="G91" s="1639"/>
      <c r="H91" s="1639"/>
    </row>
    <row r="92" spans="1:8" ht="12.75">
      <c r="A92" s="1639" t="s">
        <v>570</v>
      </c>
      <c r="B92" s="1685"/>
      <c r="C92" s="1685"/>
      <c r="D92" s="1685"/>
      <c r="E92" s="1685"/>
      <c r="F92" s="1685"/>
      <c r="G92" s="1685"/>
      <c r="H92" s="1641"/>
    </row>
    <row r="93" spans="1:8" ht="13.5" thickBot="1">
      <c r="A93" s="1010"/>
      <c r="B93" s="1010"/>
      <c r="C93" s="1010"/>
      <c r="D93" s="1010"/>
      <c r="E93" s="1010"/>
      <c r="F93" s="1686" t="s">
        <v>441</v>
      </c>
      <c r="G93" s="1686"/>
      <c r="H93" s="1687"/>
    </row>
    <row r="94" spans="1:8" ht="12.75">
      <c r="A94" s="1688" t="s">
        <v>348</v>
      </c>
      <c r="B94" s="1690" t="s">
        <v>349</v>
      </c>
      <c r="C94" s="1691"/>
      <c r="D94" s="1148" t="s">
        <v>350</v>
      </c>
      <c r="E94" s="1688" t="s">
        <v>351</v>
      </c>
      <c r="F94" s="1692" t="s">
        <v>352</v>
      </c>
      <c r="G94" s="1691"/>
      <c r="H94" s="1148" t="s">
        <v>350</v>
      </c>
    </row>
    <row r="95" spans="1:8" ht="13.5" thickBot="1">
      <c r="A95" s="1689"/>
      <c r="B95" s="1149" t="s">
        <v>353</v>
      </c>
      <c r="C95" s="1150" t="s">
        <v>354</v>
      </c>
      <c r="D95" s="1151" t="s">
        <v>355</v>
      </c>
      <c r="E95" s="1689"/>
      <c r="F95" s="1152" t="s">
        <v>356</v>
      </c>
      <c r="G95" s="1150" t="s">
        <v>357</v>
      </c>
      <c r="H95" s="1151" t="s">
        <v>355</v>
      </c>
    </row>
    <row r="96" spans="1:8" ht="12.75">
      <c r="A96" s="1011" t="s">
        <v>358</v>
      </c>
      <c r="B96" s="1012"/>
      <c r="C96" s="1012"/>
      <c r="D96" s="1013"/>
      <c r="E96" s="1153" t="s">
        <v>359</v>
      </c>
      <c r="F96" s="903"/>
      <c r="G96" s="903"/>
      <c r="H96" s="1154"/>
    </row>
    <row r="97" spans="1:8" ht="12.75">
      <c r="A97" s="1014" t="s">
        <v>360</v>
      </c>
      <c r="B97" s="1015"/>
      <c r="C97" s="1015"/>
      <c r="D97" s="1016"/>
      <c r="E97" s="1155" t="s">
        <v>361</v>
      </c>
      <c r="F97" s="909">
        <v>147890</v>
      </c>
      <c r="G97" s="909">
        <v>147890</v>
      </c>
      <c r="H97" s="1030">
        <f>G97/F97</f>
        <v>1</v>
      </c>
    </row>
    <row r="98" spans="1:8" ht="12.75">
      <c r="A98" s="1017" t="s">
        <v>362</v>
      </c>
      <c r="B98" s="1018">
        <v>3273136</v>
      </c>
      <c r="C98" s="1018">
        <f>SUM(C99:C107)</f>
        <v>2718044</v>
      </c>
      <c r="D98" s="1013">
        <f>C98/B98</f>
        <v>0.8304097354952559</v>
      </c>
      <c r="E98" s="1019" t="s">
        <v>363</v>
      </c>
      <c r="F98" s="1020">
        <v>1654764</v>
      </c>
      <c r="G98" s="1020">
        <v>1272964</v>
      </c>
      <c r="H98" s="1029">
        <f>G98/F98</f>
        <v>0.7692722345905519</v>
      </c>
    </row>
    <row r="99" spans="1:8" ht="12.75">
      <c r="A99" s="1019" t="s">
        <v>364</v>
      </c>
      <c r="B99" s="1020"/>
      <c r="C99" s="1020"/>
      <c r="D99" s="1016"/>
      <c r="E99" s="1155" t="s">
        <v>365</v>
      </c>
      <c r="F99" s="909">
        <v>-381800</v>
      </c>
      <c r="G99" s="909">
        <v>-1227408</v>
      </c>
      <c r="H99" s="1027">
        <f>G99/F99</f>
        <v>3.2147930853850184</v>
      </c>
    </row>
    <row r="100" spans="1:8" ht="12.75">
      <c r="A100" s="1019" t="s">
        <v>366</v>
      </c>
      <c r="B100" s="1020"/>
      <c r="C100" s="1020"/>
      <c r="D100" s="1016"/>
      <c r="E100" s="1021" t="s">
        <v>367</v>
      </c>
      <c r="F100" s="1022">
        <f>SUM(F96:F99)</f>
        <v>1420854</v>
      </c>
      <c r="G100" s="1022">
        <f>SUM(G96:G99)</f>
        <v>193446</v>
      </c>
      <c r="H100" s="1156">
        <f>G100/F100</f>
        <v>0.13614769708921537</v>
      </c>
    </row>
    <row r="101" spans="1:8" ht="12.75">
      <c r="A101" s="1019" t="s">
        <v>368</v>
      </c>
      <c r="B101" s="1020"/>
      <c r="C101" s="1020"/>
      <c r="D101" s="1016"/>
      <c r="E101" s="1019" t="s">
        <v>369</v>
      </c>
      <c r="F101" s="1020">
        <v>0</v>
      </c>
      <c r="G101" s="1020">
        <v>158959</v>
      </c>
      <c r="H101" s="1156"/>
    </row>
    <row r="102" spans="1:8" ht="12.75">
      <c r="A102" s="1019" t="s">
        <v>370</v>
      </c>
      <c r="B102" s="1020"/>
      <c r="C102" s="1020"/>
      <c r="D102" s="1016"/>
      <c r="E102" s="1019" t="s">
        <v>371</v>
      </c>
      <c r="F102" s="1020"/>
      <c r="G102" s="1020"/>
      <c r="H102" s="1029"/>
    </row>
    <row r="103" spans="1:8" ht="12.75">
      <c r="A103" s="1019" t="s">
        <v>372</v>
      </c>
      <c r="B103" s="1020"/>
      <c r="C103" s="1020"/>
      <c r="D103" s="1016"/>
      <c r="E103" s="1019" t="s">
        <v>373</v>
      </c>
      <c r="F103" s="909"/>
      <c r="G103" s="909"/>
      <c r="H103" s="1030"/>
    </row>
    <row r="104" spans="1:8" ht="12.75">
      <c r="A104" s="1019" t="s">
        <v>374</v>
      </c>
      <c r="B104" s="1020"/>
      <c r="C104" s="1020"/>
      <c r="D104" s="1016"/>
      <c r="E104" s="1019" t="s">
        <v>375</v>
      </c>
      <c r="F104" s="1020"/>
      <c r="G104" s="1020"/>
      <c r="H104" s="1027"/>
    </row>
    <row r="105" spans="1:8" ht="12.75">
      <c r="A105" s="1019" t="s">
        <v>376</v>
      </c>
      <c r="B105" s="1020"/>
      <c r="C105" s="1020"/>
      <c r="D105" s="1016"/>
      <c r="E105" s="1021" t="s">
        <v>377</v>
      </c>
      <c r="F105" s="1022">
        <f>SUM(F101:F104)</f>
        <v>0</v>
      </c>
      <c r="G105" s="1022">
        <f>SUM(G101:G104)</f>
        <v>158959</v>
      </c>
      <c r="H105" s="1031"/>
    </row>
    <row r="106" spans="1:8" ht="12.75" customHeight="1">
      <c r="A106" s="1023" t="s">
        <v>378</v>
      </c>
      <c r="B106" s="1024">
        <v>3273136</v>
      </c>
      <c r="C106" s="1024">
        <v>2718044</v>
      </c>
      <c r="D106" s="1025">
        <f>C106/B106</f>
        <v>0.8304097354952559</v>
      </c>
      <c r="E106" s="1019" t="s">
        <v>379</v>
      </c>
      <c r="F106" s="1020"/>
      <c r="G106" s="1020"/>
      <c r="H106" s="1030"/>
    </row>
    <row r="107" spans="1:8" ht="12.75" customHeight="1">
      <c r="A107" s="1023" t="s">
        <v>380</v>
      </c>
      <c r="B107" s="1024"/>
      <c r="C107" s="1024"/>
      <c r="D107" s="1025"/>
      <c r="E107" s="1023" t="s">
        <v>381</v>
      </c>
      <c r="F107" s="1157"/>
      <c r="G107" s="1157"/>
      <c r="H107" s="1045"/>
    </row>
    <row r="108" spans="1:8" ht="12.75" customHeight="1">
      <c r="A108" s="1021" t="s">
        <v>382</v>
      </c>
      <c r="B108" s="1022"/>
      <c r="C108" s="1022"/>
      <c r="D108" s="1013"/>
      <c r="E108" s="1023" t="s">
        <v>383</v>
      </c>
      <c r="F108" s="1024"/>
      <c r="G108" s="1024"/>
      <c r="H108" s="1026"/>
    </row>
    <row r="109" spans="1:8" ht="12.75">
      <c r="A109" s="1019" t="s">
        <v>384</v>
      </c>
      <c r="B109" s="1020"/>
      <c r="C109" s="1020"/>
      <c r="D109" s="1016"/>
      <c r="E109" s="1021" t="s">
        <v>385</v>
      </c>
      <c r="F109" s="1022"/>
      <c r="G109" s="1022"/>
      <c r="H109" s="1031"/>
    </row>
    <row r="110" spans="1:8" ht="12.75">
      <c r="A110" s="1019" t="s">
        <v>386</v>
      </c>
      <c r="B110" s="1020"/>
      <c r="C110" s="1020"/>
      <c r="D110" s="1016"/>
      <c r="E110" s="1019" t="s">
        <v>387</v>
      </c>
      <c r="F110" s="1020"/>
      <c r="G110" s="1020"/>
      <c r="H110" s="1027"/>
    </row>
    <row r="111" spans="1:8" ht="12.75">
      <c r="A111" s="1019" t="s">
        <v>388</v>
      </c>
      <c r="B111" s="1020"/>
      <c r="C111" s="1020"/>
      <c r="D111" s="1016"/>
      <c r="E111" s="1019" t="s">
        <v>389</v>
      </c>
      <c r="F111" s="1020"/>
      <c r="G111" s="1020"/>
      <c r="H111" s="1027"/>
    </row>
    <row r="112" spans="1:8" ht="12.75">
      <c r="A112" s="1021" t="s">
        <v>473</v>
      </c>
      <c r="B112" s="1022">
        <f>SUM(B96+B98+B108)</f>
        <v>3273136</v>
      </c>
      <c r="C112" s="1022">
        <f>SUM(C96+C98+C108)</f>
        <v>2718044</v>
      </c>
      <c r="D112" s="1028">
        <f>C112/B112</f>
        <v>0.8304097354952559</v>
      </c>
      <c r="E112" s="1021" t="s">
        <v>391</v>
      </c>
      <c r="F112" s="1022"/>
      <c r="G112" s="1022"/>
      <c r="H112" s="1158"/>
    </row>
    <row r="113" spans="1:8" ht="12.75">
      <c r="A113" s="1019" t="s">
        <v>392</v>
      </c>
      <c r="B113" s="1020">
        <v>44104</v>
      </c>
      <c r="C113" s="1020">
        <v>6345</v>
      </c>
      <c r="D113" s="1016">
        <f>C113/B113</f>
        <v>0.1438645020859786</v>
      </c>
      <c r="E113" s="1021" t="s">
        <v>393</v>
      </c>
      <c r="F113" s="1022">
        <f>SUM(F105+F109+F112)</f>
        <v>0</v>
      </c>
      <c r="G113" s="1022">
        <f>SUM(G105+G109+G112)</f>
        <v>158959</v>
      </c>
      <c r="H113" s="1158"/>
    </row>
    <row r="114" spans="1:8" ht="12.75">
      <c r="A114" s="1019" t="s">
        <v>394</v>
      </c>
      <c r="B114" s="1020">
        <v>8676</v>
      </c>
      <c r="C114" s="1020">
        <v>23505</v>
      </c>
      <c r="D114" s="1016">
        <f>C114/B114</f>
        <v>2.709197786998617</v>
      </c>
      <c r="E114" s="1021" t="s">
        <v>395</v>
      </c>
      <c r="F114" s="1022"/>
      <c r="G114" s="1022"/>
      <c r="H114" s="1158"/>
    </row>
    <row r="115" spans="1:8" ht="12.75">
      <c r="A115" s="1019" t="s">
        <v>396</v>
      </c>
      <c r="B115" s="1020"/>
      <c r="C115" s="1020"/>
      <c r="D115" s="1016"/>
      <c r="E115" s="1021" t="s">
        <v>397</v>
      </c>
      <c r="F115" s="1022">
        <v>1905062</v>
      </c>
      <c r="G115" s="1022">
        <v>2395489</v>
      </c>
      <c r="H115" s="1158">
        <f>G115/F115</f>
        <v>1.2574336163337467</v>
      </c>
    </row>
    <row r="116" spans="1:8" ht="12.75">
      <c r="A116" s="1017" t="s">
        <v>398</v>
      </c>
      <c r="B116" s="1018">
        <f>SUM(B113:B115)</f>
        <v>52780</v>
      </c>
      <c r="C116" s="1018">
        <f>SUM(C113:C115)</f>
        <v>29850</v>
      </c>
      <c r="D116" s="1013">
        <f>C116/B116</f>
        <v>0.5655551345206518</v>
      </c>
      <c r="E116" s="1019"/>
      <c r="F116" s="1020"/>
      <c r="G116" s="1020"/>
      <c r="H116" s="1158"/>
    </row>
    <row r="117" spans="1:8" ht="12.75">
      <c r="A117" s="1019" t="s">
        <v>399</v>
      </c>
      <c r="B117" s="1020"/>
      <c r="C117" s="1020"/>
      <c r="D117" s="1016"/>
      <c r="E117" s="1019"/>
      <c r="F117" s="1020"/>
      <c r="G117" s="1020"/>
      <c r="H117" s="1027"/>
    </row>
    <row r="118" spans="1:8" ht="12.75">
      <c r="A118" s="1019" t="s">
        <v>400</v>
      </c>
      <c r="B118" s="1020"/>
      <c r="C118" s="1020"/>
      <c r="D118" s="1016"/>
      <c r="E118" s="1019"/>
      <c r="F118" s="1020"/>
      <c r="G118" s="1020"/>
      <c r="H118" s="1029"/>
    </row>
    <row r="119" spans="1:8" ht="12.75">
      <c r="A119" s="1019" t="s">
        <v>402</v>
      </c>
      <c r="B119" s="1020"/>
      <c r="C119" s="1020"/>
      <c r="D119" s="1016"/>
      <c r="E119" s="1019"/>
      <c r="F119" s="1020"/>
      <c r="G119" s="1020"/>
      <c r="H119" s="1030"/>
    </row>
    <row r="120" spans="1:8" ht="12.75">
      <c r="A120" s="1019" t="s">
        <v>403</v>
      </c>
      <c r="B120" s="1020"/>
      <c r="C120" s="1020"/>
      <c r="D120" s="1016"/>
      <c r="E120" s="1017"/>
      <c r="F120" s="1018"/>
      <c r="G120" s="1018"/>
      <c r="H120" s="1031"/>
    </row>
    <row r="121" spans="1:8" ht="12.75">
      <c r="A121" s="1019" t="s">
        <v>405</v>
      </c>
      <c r="B121" s="1020"/>
      <c r="C121" s="1020"/>
      <c r="D121" s="1016"/>
      <c r="E121" s="1035"/>
      <c r="F121" s="1036"/>
      <c r="G121" s="1036"/>
      <c r="H121" s="1159"/>
    </row>
    <row r="122" spans="1:8" ht="12.75">
      <c r="A122" s="1021" t="s">
        <v>406</v>
      </c>
      <c r="B122" s="1022"/>
      <c r="C122" s="1022"/>
      <c r="D122" s="1028"/>
      <c r="E122" s="1037"/>
      <c r="F122" s="1036"/>
      <c r="G122" s="1036"/>
      <c r="H122" s="1156"/>
    </row>
    <row r="123" spans="1:8" ht="12.75">
      <c r="A123" s="1019" t="s">
        <v>407</v>
      </c>
      <c r="B123" s="1020"/>
      <c r="C123" s="1020"/>
      <c r="D123" s="1016"/>
      <c r="E123" s="1035"/>
      <c r="F123" s="1036"/>
      <c r="G123" s="1036"/>
      <c r="H123" s="1156"/>
    </row>
    <row r="124" spans="1:8" ht="12.75">
      <c r="A124" s="1017" t="s">
        <v>408</v>
      </c>
      <c r="B124" s="1018"/>
      <c r="C124" s="1018"/>
      <c r="D124" s="1013"/>
      <c r="E124" s="1019"/>
      <c r="F124" s="1020"/>
      <c r="G124" s="1020"/>
      <c r="H124" s="1038"/>
    </row>
    <row r="125" spans="1:8" ht="12.75">
      <c r="A125" s="1017"/>
      <c r="B125" s="1018"/>
      <c r="C125" s="1018"/>
      <c r="D125" s="1013"/>
      <c r="E125" s="1019"/>
      <c r="F125" s="1020"/>
      <c r="G125" s="1020"/>
      <c r="H125" s="1030"/>
    </row>
    <row r="126" spans="1:8" ht="13.5" thickBot="1">
      <c r="A126" s="1035"/>
      <c r="B126" s="1036"/>
      <c r="C126" s="1036"/>
      <c r="D126" s="1039"/>
      <c r="E126" s="1035"/>
      <c r="F126" s="1036"/>
      <c r="G126" s="1036"/>
      <c r="H126" s="1040"/>
    </row>
    <row r="127" spans="1:8" ht="13.5" thickBot="1">
      <c r="A127" s="1160" t="s">
        <v>409</v>
      </c>
      <c r="B127" s="1161">
        <f>SUM(B112+B116+B122+B124)</f>
        <v>3325916</v>
      </c>
      <c r="C127" s="1161">
        <f>SUM(C112+C116+C122+C124)</f>
        <v>2747894</v>
      </c>
      <c r="D127" s="1162">
        <f>C127/B127</f>
        <v>0.8262066750934178</v>
      </c>
      <c r="E127" s="1160" t="s">
        <v>410</v>
      </c>
      <c r="F127" s="1161">
        <f>SUM(F100+F113+F114+F115)</f>
        <v>3325916</v>
      </c>
      <c r="G127" s="1161">
        <f>SUM(G100+G113+G114+G115)</f>
        <v>2747894</v>
      </c>
      <c r="H127" s="1162">
        <f>G127/F127</f>
        <v>0.8262066750934178</v>
      </c>
    </row>
  </sheetData>
  <sheetProtection/>
  <mergeCells count="24">
    <mergeCell ref="F90:H90"/>
    <mergeCell ref="A91:H91"/>
    <mergeCell ref="A92:H92"/>
    <mergeCell ref="F93:H93"/>
    <mergeCell ref="A94:A95"/>
    <mergeCell ref="B94:C94"/>
    <mergeCell ref="E94:E95"/>
    <mergeCell ref="F94:G94"/>
    <mergeCell ref="F45:H45"/>
    <mergeCell ref="A46:H46"/>
    <mergeCell ref="A47:H47"/>
    <mergeCell ref="F48:H48"/>
    <mergeCell ref="A49:A50"/>
    <mergeCell ref="B49:C49"/>
    <mergeCell ref="E49:E50"/>
    <mergeCell ref="F49:G49"/>
    <mergeCell ref="F1:H1"/>
    <mergeCell ref="A2:H2"/>
    <mergeCell ref="A3:H3"/>
    <mergeCell ref="F4:H4"/>
    <mergeCell ref="A5:A6"/>
    <mergeCell ref="B5:C5"/>
    <mergeCell ref="E5:E6"/>
    <mergeCell ref="F5:G5"/>
  </mergeCells>
  <printOptions/>
  <pageMargins left="0.25" right="0.17" top="0.48" bottom="0.37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B144"/>
  <sheetViews>
    <sheetView tabSelected="1" zoomScalePageLayoutView="0" workbookViewId="0" topLeftCell="A1">
      <selection activeCell="A6" sqref="A6:B6"/>
    </sheetView>
  </sheetViews>
  <sheetFormatPr defaultColWidth="9.140625" defaultRowHeight="12.75"/>
  <cols>
    <col min="1" max="1" width="73.140625" style="0" customWidth="1"/>
    <col min="2" max="2" width="14.28125" style="0" customWidth="1"/>
  </cols>
  <sheetData>
    <row r="5" spans="1:2" ht="12.75">
      <c r="A5" s="1046"/>
      <c r="B5" s="1046" t="s">
        <v>413</v>
      </c>
    </row>
    <row r="6" spans="1:2" ht="12.75">
      <c r="A6" s="1693" t="s">
        <v>649</v>
      </c>
      <c r="B6" s="1693"/>
    </row>
    <row r="7" spans="1:2" ht="12.75">
      <c r="A7" s="1694" t="s">
        <v>552</v>
      </c>
      <c r="B7" s="1695"/>
    </row>
    <row r="8" spans="1:2" ht="12.75">
      <c r="A8" s="1046"/>
      <c r="B8" s="1046"/>
    </row>
    <row r="9" spans="1:2" ht="13.5" thickBot="1">
      <c r="A9" s="1046"/>
      <c r="B9" s="1046" t="s">
        <v>439</v>
      </c>
    </row>
    <row r="10" spans="1:2" ht="13.5" thickTop="1">
      <c r="A10" s="1696" t="s">
        <v>33</v>
      </c>
      <c r="B10" s="1698" t="s">
        <v>414</v>
      </c>
    </row>
    <row r="11" spans="1:2" ht="13.5" thickBot="1">
      <c r="A11" s="1697"/>
      <c r="B11" s="1699"/>
    </row>
    <row r="12" spans="1:2" ht="12.75">
      <c r="A12" s="1047" t="s">
        <v>415</v>
      </c>
      <c r="B12" s="1048">
        <v>280663439</v>
      </c>
    </row>
    <row r="13" spans="1:2" ht="12.75">
      <c r="A13" s="1047" t="s">
        <v>416</v>
      </c>
      <c r="B13" s="1048">
        <v>209642961</v>
      </c>
    </row>
    <row r="14" spans="1:2" ht="12.75">
      <c r="A14" s="1049" t="s">
        <v>417</v>
      </c>
      <c r="B14" s="1050">
        <f>B12-B13</f>
        <v>71020478</v>
      </c>
    </row>
    <row r="15" spans="1:2" ht="12.75">
      <c r="A15" s="1051" t="s">
        <v>418</v>
      </c>
      <c r="B15" s="962">
        <v>71260446</v>
      </c>
    </row>
    <row r="16" spans="1:2" ht="12.75">
      <c r="A16" s="1051" t="s">
        <v>419</v>
      </c>
      <c r="B16" s="962">
        <v>93017216</v>
      </c>
    </row>
    <row r="17" spans="1:2" ht="12.75">
      <c r="A17" s="1049" t="s">
        <v>420</v>
      </c>
      <c r="B17" s="1050">
        <f>B15-B16</f>
        <v>-21756770</v>
      </c>
    </row>
    <row r="18" spans="1:2" ht="12.75">
      <c r="A18" s="1052" t="s">
        <v>421</v>
      </c>
      <c r="B18" s="1053">
        <f>B14+B17</f>
        <v>49263708</v>
      </c>
    </row>
    <row r="19" spans="1:2" ht="12.75">
      <c r="A19" s="1054" t="s">
        <v>422</v>
      </c>
      <c r="B19" s="941">
        <f>SUM(B18)</f>
        <v>49263708</v>
      </c>
    </row>
    <row r="20" spans="1:2" ht="12.75">
      <c r="A20" s="1055" t="s">
        <v>423</v>
      </c>
      <c r="B20" s="982">
        <f>SUM(B21:B25)</f>
        <v>27662107</v>
      </c>
    </row>
    <row r="21" spans="1:2" ht="22.5">
      <c r="A21" s="1285" t="s">
        <v>558</v>
      </c>
      <c r="B21" s="1057">
        <v>5275744</v>
      </c>
    </row>
    <row r="22" spans="1:2" ht="12.75">
      <c r="A22" s="1056" t="s">
        <v>559</v>
      </c>
      <c r="B22" s="1057">
        <v>17369877</v>
      </c>
    </row>
    <row r="23" spans="1:2" ht="12.75">
      <c r="A23" s="1056" t="s">
        <v>555</v>
      </c>
      <c r="B23" s="1057">
        <v>284800</v>
      </c>
    </row>
    <row r="24" spans="1:2" ht="12.75">
      <c r="A24" s="1056" t="s">
        <v>556</v>
      </c>
      <c r="B24" s="1057">
        <v>2244000</v>
      </c>
    </row>
    <row r="25" spans="1:2" ht="12.75">
      <c r="A25" s="1056" t="s">
        <v>557</v>
      </c>
      <c r="B25" s="1057">
        <v>2487686</v>
      </c>
    </row>
    <row r="26" spans="1:2" ht="12.75">
      <c r="A26" s="1052" t="s">
        <v>424</v>
      </c>
      <c r="B26" s="1053">
        <f>SUM(B19-B20)</f>
        <v>21601601</v>
      </c>
    </row>
    <row r="27" spans="1:2" ht="12.75">
      <c r="A27" s="1054" t="s">
        <v>425</v>
      </c>
      <c r="B27" s="1053">
        <f>SUM(B28:B30)</f>
        <v>-4840149</v>
      </c>
    </row>
    <row r="28" spans="1:2" ht="12.75">
      <c r="A28" s="1056" t="s">
        <v>553</v>
      </c>
      <c r="B28" s="1059">
        <v>-4867328</v>
      </c>
    </row>
    <row r="29" spans="1:2" ht="12.75">
      <c r="A29" s="1058" t="s">
        <v>501</v>
      </c>
      <c r="B29" s="1059">
        <v>-591952</v>
      </c>
    </row>
    <row r="30" spans="1:2" ht="12.75">
      <c r="A30" s="1056" t="s">
        <v>502</v>
      </c>
      <c r="B30" s="1061">
        <v>619131</v>
      </c>
    </row>
    <row r="31" spans="1:2" ht="12.75">
      <c r="A31" s="1060"/>
      <c r="B31" s="1061"/>
    </row>
    <row r="32" spans="1:2" ht="12.75">
      <c r="A32" s="1060"/>
      <c r="B32" s="1061"/>
    </row>
    <row r="33" spans="1:2" ht="33.75" customHeight="1" thickBot="1">
      <c r="A33" s="1062" t="s">
        <v>554</v>
      </c>
      <c r="B33" s="1063">
        <f>SUM(B26:B27)</f>
        <v>16761452</v>
      </c>
    </row>
    <row r="34" ht="13.5" thickTop="1"/>
    <row r="72" spans="1:2" ht="12.75">
      <c r="A72" s="1046"/>
      <c r="B72" s="1046" t="s">
        <v>426</v>
      </c>
    </row>
    <row r="73" spans="1:2" ht="12.75">
      <c r="A73" s="1693" t="s">
        <v>649</v>
      </c>
      <c r="B73" s="1693"/>
    </row>
    <row r="74" spans="1:2" ht="12.75">
      <c r="A74" s="1694" t="s">
        <v>560</v>
      </c>
      <c r="B74" s="1695"/>
    </row>
    <row r="75" spans="1:2" ht="12.75">
      <c r="A75" s="1046"/>
      <c r="B75" s="1046"/>
    </row>
    <row r="76" spans="1:2" ht="13.5" thickBot="1">
      <c r="A76" s="1046"/>
      <c r="B76" s="1046" t="s">
        <v>440</v>
      </c>
    </row>
    <row r="77" spans="1:2" ht="13.5" thickTop="1">
      <c r="A77" s="1696" t="s">
        <v>33</v>
      </c>
      <c r="B77" s="1698" t="s">
        <v>414</v>
      </c>
    </row>
    <row r="78" spans="1:2" ht="13.5" thickBot="1">
      <c r="A78" s="1697"/>
      <c r="B78" s="1699"/>
    </row>
    <row r="79" spans="1:2" ht="12.75">
      <c r="A79" s="1047" t="s">
        <v>415</v>
      </c>
      <c r="B79" s="1048">
        <v>5467194</v>
      </c>
    </row>
    <row r="80" spans="1:2" ht="12.75">
      <c r="A80" s="1047" t="s">
        <v>416</v>
      </c>
      <c r="B80" s="1048">
        <v>58881977</v>
      </c>
    </row>
    <row r="81" spans="1:2" ht="12.75">
      <c r="A81" s="1049" t="s">
        <v>417</v>
      </c>
      <c r="B81" s="1050">
        <f>B79-B80</f>
        <v>-53414783</v>
      </c>
    </row>
    <row r="82" spans="1:2" ht="12.75">
      <c r="A82" s="1051" t="s">
        <v>418</v>
      </c>
      <c r="B82" s="962">
        <v>53936636</v>
      </c>
    </row>
    <row r="83" spans="1:2" ht="12.75">
      <c r="A83" s="1051" t="s">
        <v>419</v>
      </c>
      <c r="B83" s="962">
        <v>0</v>
      </c>
    </row>
    <row r="84" spans="1:2" ht="12.75">
      <c r="A84" s="1049" t="s">
        <v>420</v>
      </c>
      <c r="B84" s="1050">
        <f>B82-B83</f>
        <v>53936636</v>
      </c>
    </row>
    <row r="85" spans="1:2" ht="12.75">
      <c r="A85" s="1052" t="s">
        <v>421</v>
      </c>
      <c r="B85" s="1053">
        <f>B81+B84</f>
        <v>521853</v>
      </c>
    </row>
    <row r="86" spans="1:2" ht="12.75">
      <c r="A86" s="1054" t="s">
        <v>422</v>
      </c>
      <c r="B86" s="941">
        <f>SUM(B85)</f>
        <v>521853</v>
      </c>
    </row>
    <row r="87" spans="1:2" ht="12.75">
      <c r="A87" s="1055" t="s">
        <v>423</v>
      </c>
      <c r="B87" s="982">
        <v>0</v>
      </c>
    </row>
    <row r="88" spans="1:2" ht="13.5" thickBot="1">
      <c r="A88" s="1064" t="s">
        <v>474</v>
      </c>
      <c r="B88" s="1063">
        <f>B86-B87</f>
        <v>521853</v>
      </c>
    </row>
    <row r="89" ht="13.5" thickTop="1"/>
    <row r="128" spans="1:2" ht="12.75">
      <c r="A128" s="1046"/>
      <c r="B128" s="1046" t="s">
        <v>427</v>
      </c>
    </row>
    <row r="129" spans="1:2" ht="12.75">
      <c r="A129" s="1693" t="s">
        <v>649</v>
      </c>
      <c r="B129" s="1693"/>
    </row>
    <row r="130" spans="1:2" ht="12.75">
      <c r="A130" s="1694" t="s">
        <v>561</v>
      </c>
      <c r="B130" s="1695"/>
    </row>
    <row r="131" spans="1:2" ht="12.75">
      <c r="A131" s="1046"/>
      <c r="B131" s="1046"/>
    </row>
    <row r="132" spans="1:2" ht="13.5" thickBot="1">
      <c r="A132" s="1046"/>
      <c r="B132" s="1046" t="s">
        <v>440</v>
      </c>
    </row>
    <row r="133" spans="1:2" ht="13.5" thickTop="1">
      <c r="A133" s="1696" t="s">
        <v>33</v>
      </c>
      <c r="B133" s="1698" t="s">
        <v>414</v>
      </c>
    </row>
    <row r="134" spans="1:2" ht="13.5" thickBot="1">
      <c r="A134" s="1697"/>
      <c r="B134" s="1699"/>
    </row>
    <row r="135" spans="1:2" ht="12.75">
      <c r="A135" s="1047" t="s">
        <v>415</v>
      </c>
      <c r="B135" s="1048">
        <v>20000</v>
      </c>
    </row>
    <row r="136" spans="1:2" ht="12.75">
      <c r="A136" s="1047" t="s">
        <v>416</v>
      </c>
      <c r="B136" s="1048">
        <v>34486834</v>
      </c>
    </row>
    <row r="137" spans="1:2" ht="12.75">
      <c r="A137" s="1049" t="s">
        <v>417</v>
      </c>
      <c r="B137" s="1050">
        <f>B135-B136</f>
        <v>-34466834</v>
      </c>
    </row>
    <row r="138" spans="1:2" ht="12.75">
      <c r="A138" s="1051" t="s">
        <v>418</v>
      </c>
      <c r="B138" s="962">
        <v>34496619</v>
      </c>
    </row>
    <row r="139" spans="1:2" ht="12.75">
      <c r="A139" s="1051" t="s">
        <v>419</v>
      </c>
      <c r="B139" s="962">
        <v>0</v>
      </c>
    </row>
    <row r="140" spans="1:2" ht="12.75">
      <c r="A140" s="1049" t="s">
        <v>420</v>
      </c>
      <c r="B140" s="1050">
        <f>B138-B139</f>
        <v>34496619</v>
      </c>
    </row>
    <row r="141" spans="1:2" ht="12.75">
      <c r="A141" s="1052" t="s">
        <v>421</v>
      </c>
      <c r="B141" s="1053">
        <f>B137+B140</f>
        <v>29785</v>
      </c>
    </row>
    <row r="142" spans="1:2" ht="12.75">
      <c r="A142" s="1054" t="s">
        <v>422</v>
      </c>
      <c r="B142" s="941">
        <f>SUM(B141)</f>
        <v>29785</v>
      </c>
    </row>
    <row r="143" spans="1:2" ht="12.75">
      <c r="A143" s="1055" t="s">
        <v>423</v>
      </c>
      <c r="B143" s="982">
        <v>0</v>
      </c>
    </row>
    <row r="144" spans="1:2" ht="13.5" thickBot="1">
      <c r="A144" s="1064" t="s">
        <v>474</v>
      </c>
      <c r="B144" s="1063">
        <f>B142-B143</f>
        <v>29785</v>
      </c>
    </row>
    <row r="145" ht="13.5" thickTop="1"/>
  </sheetData>
  <sheetProtection/>
  <mergeCells count="12">
    <mergeCell ref="A77:A78"/>
    <mergeCell ref="B77:B78"/>
    <mergeCell ref="A129:B129"/>
    <mergeCell ref="A130:B130"/>
    <mergeCell ref="A133:A134"/>
    <mergeCell ref="B133:B134"/>
    <mergeCell ref="A6:B6"/>
    <mergeCell ref="A7:B7"/>
    <mergeCell ref="A10:A11"/>
    <mergeCell ref="B10:B11"/>
    <mergeCell ref="A73:B73"/>
    <mergeCell ref="A74:B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10" sqref="I10"/>
    </sheetView>
  </sheetViews>
  <sheetFormatPr defaultColWidth="9.140625" defaultRowHeight="12.75"/>
  <cols>
    <col min="3" max="3" width="12.8515625" style="0" customWidth="1"/>
    <col min="6" max="6" width="10.7109375" style="0" customWidth="1"/>
    <col min="7" max="7" width="10.57421875" style="0" customWidth="1"/>
    <col min="9" max="9" width="10.57421875" style="0" customWidth="1"/>
    <col min="10" max="11" width="11.421875" style="0" customWidth="1"/>
    <col min="12" max="12" width="18.00390625" style="0" customWidth="1"/>
  </cols>
  <sheetData>
    <row r="1" spans="1:12" ht="12.75">
      <c r="A1" s="1208"/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</row>
    <row r="2" spans="1:12" ht="12.75">
      <c r="A2" s="1208"/>
      <c r="B2" s="1208"/>
      <c r="C2" s="1208"/>
      <c r="D2" s="1208"/>
      <c r="E2" s="1208"/>
      <c r="F2" s="1208"/>
      <c r="G2" s="1208"/>
      <c r="H2" s="1208"/>
      <c r="I2" s="1208"/>
      <c r="J2" s="1208"/>
      <c r="K2" s="1700" t="s">
        <v>517</v>
      </c>
      <c r="L2" s="1700"/>
    </row>
    <row r="3" spans="1:12" ht="12.75">
      <c r="A3" s="1208"/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</row>
    <row r="4" spans="1:12" ht="12.75">
      <c r="A4" s="1208"/>
      <c r="B4" s="1208"/>
      <c r="C4" s="1208"/>
      <c r="D4" s="1208"/>
      <c r="E4" s="1208"/>
      <c r="F4" s="1208"/>
      <c r="G4" s="1208"/>
      <c r="H4" s="1208"/>
      <c r="I4" s="1208"/>
      <c r="J4" s="1208"/>
      <c r="K4" s="1208"/>
      <c r="L4" s="1208"/>
    </row>
    <row r="5" spans="1:12" ht="12.75">
      <c r="A5" s="1701" t="s">
        <v>551</v>
      </c>
      <c r="B5" s="1701"/>
      <c r="C5" s="1701"/>
      <c r="D5" s="1701"/>
      <c r="E5" s="1701"/>
      <c r="F5" s="1701"/>
      <c r="G5" s="1701"/>
      <c r="H5" s="1701"/>
      <c r="I5" s="1701"/>
      <c r="J5" s="1701"/>
      <c r="K5" s="1701"/>
      <c r="L5" s="1701"/>
    </row>
    <row r="6" spans="1:12" ht="12.75">
      <c r="A6" s="1701"/>
      <c r="B6" s="1702"/>
      <c r="C6" s="1702"/>
      <c r="D6" s="1702"/>
      <c r="E6" s="1702"/>
      <c r="F6" s="1702"/>
      <c r="G6" s="1702"/>
      <c r="H6" s="1702"/>
      <c r="I6" s="1702"/>
      <c r="J6" s="1702"/>
      <c r="K6" s="1702"/>
      <c r="L6" s="1702"/>
    </row>
    <row r="7" spans="1:12" ht="13.5" thickBot="1">
      <c r="A7" s="1700"/>
      <c r="B7" s="1700"/>
      <c r="C7" s="1700"/>
      <c r="D7" s="1700"/>
      <c r="E7" s="1700"/>
      <c r="F7" s="1700"/>
      <c r="G7" s="1700"/>
      <c r="H7" s="1700"/>
      <c r="I7" s="1700"/>
      <c r="J7" s="1700"/>
      <c r="K7" s="1700"/>
      <c r="L7" s="1700"/>
    </row>
    <row r="8" spans="1:12" ht="77.25" thickBot="1">
      <c r="A8" s="1210" t="s">
        <v>508</v>
      </c>
      <c r="B8" s="1211" t="s">
        <v>509</v>
      </c>
      <c r="C8" s="1211" t="s">
        <v>510</v>
      </c>
      <c r="D8" s="1211" t="s">
        <v>511</v>
      </c>
      <c r="E8" s="1211" t="s">
        <v>527</v>
      </c>
      <c r="F8" s="1211" t="s">
        <v>512</v>
      </c>
      <c r="G8" s="1211" t="s">
        <v>513</v>
      </c>
      <c r="H8" s="1212" t="s">
        <v>514</v>
      </c>
      <c r="I8" s="1213" t="s">
        <v>566</v>
      </c>
      <c r="J8" s="1213" t="s">
        <v>526</v>
      </c>
      <c r="K8" s="1213" t="s">
        <v>515</v>
      </c>
      <c r="L8" s="1214" t="s">
        <v>516</v>
      </c>
    </row>
    <row r="9" spans="1:12" ht="25.5">
      <c r="A9" s="1215" t="s">
        <v>6</v>
      </c>
      <c r="B9" s="1216">
        <v>2017</v>
      </c>
      <c r="C9" s="1217" t="s">
        <v>564</v>
      </c>
      <c r="D9" s="1218"/>
      <c r="E9" s="1219">
        <v>43371</v>
      </c>
      <c r="F9" s="1220">
        <v>57621351</v>
      </c>
      <c r="G9" s="1220">
        <v>36783270</v>
      </c>
      <c r="H9" s="1220">
        <v>20838081</v>
      </c>
      <c r="I9" s="1221">
        <v>17369877</v>
      </c>
      <c r="J9" s="1221">
        <v>0</v>
      </c>
      <c r="K9" s="1220">
        <v>0</v>
      </c>
      <c r="L9" s="1222" t="s">
        <v>565</v>
      </c>
    </row>
    <row r="10" spans="1:12" ht="48">
      <c r="A10" s="1223" t="s">
        <v>7</v>
      </c>
      <c r="B10" s="1224">
        <v>2017</v>
      </c>
      <c r="C10" s="1225" t="s">
        <v>563</v>
      </c>
      <c r="D10" s="1226"/>
      <c r="E10" s="1272">
        <v>43371</v>
      </c>
      <c r="F10" s="1227">
        <v>5275744</v>
      </c>
      <c r="G10" s="1227">
        <v>5275744</v>
      </c>
      <c r="H10" s="1227">
        <v>0</v>
      </c>
      <c r="I10" s="1227">
        <v>5275744</v>
      </c>
      <c r="J10" s="1227">
        <v>0</v>
      </c>
      <c r="K10" s="1227">
        <v>0</v>
      </c>
      <c r="L10" s="1228" t="s">
        <v>562</v>
      </c>
    </row>
    <row r="11" spans="1:12" ht="12.75">
      <c r="A11" s="1223" t="s">
        <v>8</v>
      </c>
      <c r="B11" s="1224"/>
      <c r="C11" s="1229"/>
      <c r="D11" s="1226"/>
      <c r="E11" s="1226"/>
      <c r="F11" s="1226"/>
      <c r="G11" s="1230"/>
      <c r="H11" s="1231"/>
      <c r="I11" s="1231"/>
      <c r="J11" s="1231"/>
      <c r="K11" s="1231"/>
      <c r="L11" s="1232"/>
    </row>
    <row r="12" spans="1:12" ht="12.75">
      <c r="A12" s="1223" t="s">
        <v>9</v>
      </c>
      <c r="B12" s="1226"/>
      <c r="C12" s="1233"/>
      <c r="D12" s="1226"/>
      <c r="E12" s="1226"/>
      <c r="F12" s="1226"/>
      <c r="G12" s="1230"/>
      <c r="H12" s="1231"/>
      <c r="I12" s="1231"/>
      <c r="J12" s="1231"/>
      <c r="K12" s="1231"/>
      <c r="L12" s="1234"/>
    </row>
    <row r="13" spans="1:12" ht="12.75">
      <c r="A13" s="1223" t="s">
        <v>10</v>
      </c>
      <c r="B13" s="1235"/>
      <c r="C13" s="1236"/>
      <c r="D13" s="1226"/>
      <c r="E13" s="1226"/>
      <c r="F13" s="1226"/>
      <c r="G13" s="1230"/>
      <c r="H13" s="1237"/>
      <c r="I13" s="1235"/>
      <c r="J13" s="1235"/>
      <c r="K13" s="1235"/>
      <c r="L13" s="1238"/>
    </row>
    <row r="14" spans="1:12" ht="13.5" thickBot="1">
      <c r="A14" s="1239" t="s">
        <v>11</v>
      </c>
      <c r="B14" s="1240"/>
      <c r="C14" s="1241"/>
      <c r="D14" s="1242"/>
      <c r="E14" s="1242"/>
      <c r="F14" s="1242"/>
      <c r="G14" s="1243"/>
      <c r="H14" s="1244"/>
      <c r="I14" s="1245"/>
      <c r="J14" s="1245"/>
      <c r="K14" s="1245"/>
      <c r="L14" s="1246"/>
    </row>
    <row r="15" spans="1:12" ht="12.75">
      <c r="A15" s="1209"/>
      <c r="B15" s="1247"/>
      <c r="C15" s="1247"/>
      <c r="D15" s="1209"/>
      <c r="E15" s="1209"/>
      <c r="F15" s="1209"/>
      <c r="G15" s="1209"/>
      <c r="H15" s="1248"/>
      <c r="I15" s="1209"/>
      <c r="J15" s="1209"/>
      <c r="K15" s="1209"/>
      <c r="L15" s="1247"/>
    </row>
  </sheetData>
  <sheetProtection/>
  <mergeCells count="4">
    <mergeCell ref="K2:L2"/>
    <mergeCell ref="A5:L5"/>
    <mergeCell ref="A6:L6"/>
    <mergeCell ref="A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17"/>
  <sheetViews>
    <sheetView zoomScalePageLayoutView="0" workbookViewId="0" topLeftCell="A1">
      <selection activeCell="E30" sqref="E30"/>
    </sheetView>
  </sheetViews>
  <sheetFormatPr defaultColWidth="9.140625" defaultRowHeight="12.75"/>
  <cols>
    <col min="2" max="2" width="10.421875" style="0" customWidth="1"/>
    <col min="3" max="3" width="27.57421875" style="0" customWidth="1"/>
    <col min="4" max="4" width="10.7109375" style="0" customWidth="1"/>
    <col min="5" max="5" width="11.57421875" style="0" customWidth="1"/>
    <col min="8" max="8" width="10.421875" style="0" customWidth="1"/>
    <col min="10" max="10" width="18.28125" style="0" customWidth="1"/>
  </cols>
  <sheetData>
    <row r="3" ht="12.75">
      <c r="J3" s="1172" t="s">
        <v>507</v>
      </c>
    </row>
    <row r="4" ht="12.75">
      <c r="J4" s="1172"/>
    </row>
    <row r="5" spans="1:10" ht="12.75">
      <c r="A5" s="1701" t="s">
        <v>550</v>
      </c>
      <c r="B5" s="1701"/>
      <c r="C5" s="1701"/>
      <c r="D5" s="1701"/>
      <c r="E5" s="1701"/>
      <c r="F5" s="1701"/>
      <c r="G5" s="1701"/>
      <c r="H5" s="1701"/>
      <c r="I5" s="1701"/>
      <c r="J5" s="1703"/>
    </row>
    <row r="6" spans="1:10" ht="12.75">
      <c r="A6" s="1208"/>
      <c r="B6" s="1208"/>
      <c r="C6" s="1208"/>
      <c r="D6" s="1208"/>
      <c r="E6" s="1208"/>
      <c r="F6" s="1208"/>
      <c r="G6" s="1208"/>
      <c r="H6" s="1208"/>
      <c r="I6" s="1208"/>
      <c r="J6" s="1249"/>
    </row>
    <row r="7" spans="1:10" ht="12.75">
      <c r="A7" s="1208"/>
      <c r="B7" s="1208"/>
      <c r="C7" s="1208"/>
      <c r="D7" s="1208"/>
      <c r="E7" s="1208" t="s">
        <v>316</v>
      </c>
      <c r="F7" s="1208"/>
      <c r="G7" s="1208"/>
      <c r="H7" s="1208"/>
      <c r="I7" s="1208"/>
      <c r="J7" s="1249"/>
    </row>
    <row r="8" spans="1:10" ht="13.5" thickBot="1">
      <c r="A8" s="1700"/>
      <c r="B8" s="1700"/>
      <c r="C8" s="1700"/>
      <c r="D8" s="1700"/>
      <c r="E8" s="1700"/>
      <c r="F8" s="1700"/>
      <c r="G8" s="1700"/>
      <c r="H8" s="1700"/>
      <c r="I8" s="1700"/>
      <c r="J8" s="1247"/>
    </row>
    <row r="9" spans="1:10" ht="64.5" thickBot="1">
      <c r="A9" s="1210" t="s">
        <v>508</v>
      </c>
      <c r="B9" s="1211" t="s">
        <v>509</v>
      </c>
      <c r="C9" s="1211" t="s">
        <v>518</v>
      </c>
      <c r="D9" s="1211" t="s">
        <v>519</v>
      </c>
      <c r="E9" s="1211" t="s">
        <v>520</v>
      </c>
      <c r="F9" s="1211" t="s">
        <v>521</v>
      </c>
      <c r="G9" s="1211" t="s">
        <v>522</v>
      </c>
      <c r="H9" s="1213" t="s">
        <v>523</v>
      </c>
      <c r="I9" s="1213" t="s">
        <v>524</v>
      </c>
      <c r="J9" s="1214" t="s">
        <v>525</v>
      </c>
    </row>
    <row r="10" spans="1:10" ht="12.75">
      <c r="A10" s="1215" t="s">
        <v>6</v>
      </c>
      <c r="B10" s="1250"/>
      <c r="C10" s="1251"/>
      <c r="D10" s="1252"/>
      <c r="E10" s="1252"/>
      <c r="F10" s="1253"/>
      <c r="G10" s="1253"/>
      <c r="H10" s="1254"/>
      <c r="I10" s="1255"/>
      <c r="J10" s="1256"/>
    </row>
    <row r="11" spans="1:10" ht="12.75">
      <c r="A11" s="1223" t="s">
        <v>7</v>
      </c>
      <c r="B11" s="1235"/>
      <c r="C11" s="1236"/>
      <c r="D11" s="1257"/>
      <c r="E11" s="1258"/>
      <c r="F11" s="1259"/>
      <c r="G11" s="1259"/>
      <c r="H11" s="1260"/>
      <c r="I11" s="1261"/>
      <c r="J11" s="1262"/>
    </row>
    <row r="12" spans="1:10" ht="12.75">
      <c r="A12" s="1223" t="s">
        <v>8</v>
      </c>
      <c r="B12" s="1235"/>
      <c r="C12" s="1236"/>
      <c r="D12" s="1263"/>
      <c r="E12" s="1263"/>
      <c r="F12" s="1259"/>
      <c r="G12" s="1259"/>
      <c r="H12" s="1260"/>
      <c r="I12" s="1263"/>
      <c r="J12" s="1262"/>
    </row>
    <row r="13" spans="1:10" ht="12.75">
      <c r="A13" s="1223" t="s">
        <v>9</v>
      </c>
      <c r="B13" s="1235"/>
      <c r="C13" s="1236"/>
      <c r="D13" s="1264"/>
      <c r="E13" s="1264"/>
      <c r="F13" s="1265"/>
      <c r="G13" s="1266"/>
      <c r="H13" s="1235"/>
      <c r="I13" s="1235"/>
      <c r="J13" s="1267"/>
    </row>
    <row r="14" spans="1:10" ht="12.75">
      <c r="A14" s="1223" t="s">
        <v>10</v>
      </c>
      <c r="B14" s="1235"/>
      <c r="C14" s="1236"/>
      <c r="D14" s="1235"/>
      <c r="E14" s="1235"/>
      <c r="F14" s="1237"/>
      <c r="G14" s="1268"/>
      <c r="H14" s="1235"/>
      <c r="I14" s="1235"/>
      <c r="J14" s="1267"/>
    </row>
    <row r="15" spans="1:10" ht="12.75">
      <c r="A15" s="1223" t="s">
        <v>11</v>
      </c>
      <c r="B15" s="1235"/>
      <c r="C15" s="1236"/>
      <c r="D15" s="1264"/>
      <c r="E15" s="1264"/>
      <c r="F15" s="1268"/>
      <c r="G15" s="1265"/>
      <c r="H15" s="1235"/>
      <c r="I15" s="1235"/>
      <c r="J15" s="1267"/>
    </row>
    <row r="16" spans="1:10" ht="13.5" thickBot="1">
      <c r="A16" s="1239" t="s">
        <v>12</v>
      </c>
      <c r="B16" s="1269"/>
      <c r="C16" s="1241"/>
      <c r="D16" s="1269"/>
      <c r="E16" s="1269"/>
      <c r="F16" s="1270"/>
      <c r="G16" s="1270"/>
      <c r="H16" s="1240"/>
      <c r="I16" s="1240"/>
      <c r="J16" s="1271"/>
    </row>
    <row r="17" spans="1:10" ht="12.75">
      <c r="A17" s="1209"/>
      <c r="B17" s="1247"/>
      <c r="C17" s="1247"/>
      <c r="D17" s="1209"/>
      <c r="E17" s="1209"/>
      <c r="F17" s="1247"/>
      <c r="G17" s="1209"/>
      <c r="H17" s="1209"/>
      <c r="I17" s="1209"/>
      <c r="J17" s="1247"/>
    </row>
  </sheetData>
  <sheetProtection/>
  <mergeCells count="2">
    <mergeCell ref="A5:J5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0"/>
  <sheetViews>
    <sheetView zoomScalePageLayoutView="0" workbookViewId="0" topLeftCell="A1">
      <selection activeCell="A128" sqref="A128:Q128"/>
    </sheetView>
  </sheetViews>
  <sheetFormatPr defaultColWidth="9.140625" defaultRowHeight="12.75"/>
  <cols>
    <col min="1" max="1" width="3.7109375" style="0" customWidth="1"/>
    <col min="2" max="2" width="7.00390625" style="0" customWidth="1"/>
    <col min="3" max="3" width="8.00390625" style="0" customWidth="1"/>
    <col min="4" max="4" width="8.140625" style="0" customWidth="1"/>
    <col min="5" max="5" width="11.00390625" style="0" customWidth="1"/>
    <col min="6" max="13" width="7.28125" style="0" customWidth="1"/>
    <col min="14" max="14" width="7.140625" style="0" customWidth="1"/>
    <col min="15" max="17" width="7.28125" style="0" customWidth="1"/>
  </cols>
  <sheetData>
    <row r="1" spans="1:17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  <c r="O1" s="1358" t="s">
        <v>160</v>
      </c>
      <c r="P1" s="1358"/>
      <c r="Q1" s="1358"/>
    </row>
    <row r="2" spans="1:17" ht="12.75">
      <c r="A2" s="1357" t="s">
        <v>642</v>
      </c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</row>
    <row r="3" spans="1:17" ht="12.75">
      <c r="A3" s="1346" t="s">
        <v>630</v>
      </c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</row>
    <row r="4" spans="1:17" ht="15" customHeight="1">
      <c r="A4" s="1347"/>
      <c r="B4" s="1347"/>
      <c r="C4" s="1347"/>
      <c r="D4" s="1347"/>
      <c r="E4" s="1347"/>
      <c r="F4" s="1347"/>
      <c r="G4" s="1347"/>
      <c r="H4" s="1347"/>
      <c r="I4" s="1347"/>
      <c r="J4" s="1347"/>
      <c r="K4" s="1347"/>
      <c r="L4" s="1347"/>
      <c r="M4" s="1347"/>
      <c r="N4" s="1347"/>
      <c r="O4" s="1347"/>
      <c r="P4" s="1347"/>
      <c r="Q4" s="1347"/>
    </row>
    <row r="5" spans="1:17" ht="13.5" thickBot="1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 t="s">
        <v>22</v>
      </c>
      <c r="P5" s="19"/>
      <c r="Q5" s="18"/>
    </row>
    <row r="6" spans="1:17" ht="13.5" thickTop="1">
      <c r="A6" s="1359" t="s">
        <v>0</v>
      </c>
      <c r="B6" s="1361" t="s">
        <v>45</v>
      </c>
      <c r="C6" s="1361"/>
      <c r="D6" s="1361"/>
      <c r="E6" s="1362"/>
      <c r="F6" s="1365" t="s">
        <v>46</v>
      </c>
      <c r="G6" s="1366"/>
      <c r="H6" s="1366"/>
      <c r="I6" s="1367"/>
      <c r="J6" s="1371" t="s">
        <v>3</v>
      </c>
      <c r="K6" s="1372"/>
      <c r="L6" s="1372"/>
      <c r="M6" s="1372"/>
      <c r="N6" s="1372"/>
      <c r="O6" s="1372"/>
      <c r="P6" s="1372"/>
      <c r="Q6" s="1373"/>
    </row>
    <row r="7" spans="1:17" ht="12.75">
      <c r="A7" s="1360"/>
      <c r="B7" s="1363"/>
      <c r="C7" s="1363"/>
      <c r="D7" s="1363"/>
      <c r="E7" s="1364"/>
      <c r="F7" s="1368"/>
      <c r="G7" s="1369"/>
      <c r="H7" s="1369"/>
      <c r="I7" s="1370"/>
      <c r="J7" s="1332" t="s">
        <v>184</v>
      </c>
      <c r="K7" s="1333"/>
      <c r="L7" s="1333"/>
      <c r="M7" s="1334"/>
      <c r="N7" s="1335" t="s">
        <v>185</v>
      </c>
      <c r="O7" s="1333"/>
      <c r="P7" s="1333"/>
      <c r="Q7" s="1336"/>
    </row>
    <row r="8" spans="1:17" ht="12.75" customHeight="1">
      <c r="A8" s="1360"/>
      <c r="B8" s="1363"/>
      <c r="C8" s="1363"/>
      <c r="D8" s="1363"/>
      <c r="E8" s="1364"/>
      <c r="F8" s="1337" t="s">
        <v>546</v>
      </c>
      <c r="G8" s="1339" t="s">
        <v>549</v>
      </c>
      <c r="H8" s="1339" t="s">
        <v>291</v>
      </c>
      <c r="I8" s="1344" t="s">
        <v>289</v>
      </c>
      <c r="J8" s="1337" t="s">
        <v>544</v>
      </c>
      <c r="K8" s="1339" t="s">
        <v>631</v>
      </c>
      <c r="L8" s="1339" t="s">
        <v>288</v>
      </c>
      <c r="M8" s="1344" t="s">
        <v>292</v>
      </c>
      <c r="N8" s="1337" t="s">
        <v>546</v>
      </c>
      <c r="O8" s="1339" t="s">
        <v>549</v>
      </c>
      <c r="P8" s="1339" t="s">
        <v>288</v>
      </c>
      <c r="Q8" s="1330" t="s">
        <v>289</v>
      </c>
    </row>
    <row r="9" spans="1:17" ht="12.75">
      <c r="A9" s="1360"/>
      <c r="B9" s="1363"/>
      <c r="C9" s="1363"/>
      <c r="D9" s="1363"/>
      <c r="E9" s="1364"/>
      <c r="F9" s="1338"/>
      <c r="G9" s="1340"/>
      <c r="H9" s="1340"/>
      <c r="I9" s="1345"/>
      <c r="J9" s="1338"/>
      <c r="K9" s="1340"/>
      <c r="L9" s="1340"/>
      <c r="M9" s="1345"/>
      <c r="N9" s="1338"/>
      <c r="O9" s="1340"/>
      <c r="P9" s="1340"/>
      <c r="Q9" s="1331"/>
    </row>
    <row r="10" spans="1:17" ht="12.75">
      <c r="A10" s="1360"/>
      <c r="B10" s="1333" t="s">
        <v>6</v>
      </c>
      <c r="C10" s="1333"/>
      <c r="D10" s="1333"/>
      <c r="E10" s="1374"/>
      <c r="F10" s="25">
        <v>2</v>
      </c>
      <c r="G10" s="21">
        <v>3</v>
      </c>
      <c r="H10" s="21" t="s">
        <v>9</v>
      </c>
      <c r="I10" s="22">
        <v>5</v>
      </c>
      <c r="J10" s="20">
        <v>6</v>
      </c>
      <c r="K10" s="21">
        <v>7</v>
      </c>
      <c r="L10" s="21" t="s">
        <v>13</v>
      </c>
      <c r="M10" s="22">
        <v>9</v>
      </c>
      <c r="N10" s="23">
        <v>10</v>
      </c>
      <c r="O10" s="21">
        <v>11</v>
      </c>
      <c r="P10" s="21">
        <v>12</v>
      </c>
      <c r="Q10" s="24">
        <v>13</v>
      </c>
    </row>
    <row r="11" spans="1:17" ht="12.75">
      <c r="A11" s="1375" t="s">
        <v>66</v>
      </c>
      <c r="B11" s="1376"/>
      <c r="C11" s="1376"/>
      <c r="D11" s="1376"/>
      <c r="E11" s="1377"/>
      <c r="F11" s="26">
        <f>SUM(F12+F29)</f>
        <v>249757</v>
      </c>
      <c r="G11" s="27">
        <f>SUM(G12+G29)</f>
        <v>374588</v>
      </c>
      <c r="H11" s="27">
        <f>SUM(H12+H29)</f>
        <v>357592</v>
      </c>
      <c r="I11" s="28">
        <f>H11/G11</f>
        <v>0.95462748406249</v>
      </c>
      <c r="J11" s="27">
        <f>SUM(J12+J29)</f>
        <v>150161</v>
      </c>
      <c r="K11" s="27">
        <f>SUM(K12+K29)</f>
        <v>212970</v>
      </c>
      <c r="L11" s="27">
        <f>SUM(L12+L29)</f>
        <v>212970</v>
      </c>
      <c r="M11" s="28">
        <f>L11/K11</f>
        <v>1</v>
      </c>
      <c r="N11" s="27">
        <f>SUM(N12+N29)</f>
        <v>27037</v>
      </c>
      <c r="O11" s="27">
        <f>SUM(O12+O29)</f>
        <v>30641</v>
      </c>
      <c r="P11" s="27">
        <f>SUM(P12+P29)</f>
        <v>19546</v>
      </c>
      <c r="Q11" s="29">
        <f>P11/O11</f>
        <v>0.637903462680722</v>
      </c>
    </row>
    <row r="12" spans="1:17" ht="12.75">
      <c r="A12" s="301" t="s">
        <v>6</v>
      </c>
      <c r="B12" s="1341" t="s">
        <v>59</v>
      </c>
      <c r="C12" s="1342"/>
      <c r="D12" s="1342"/>
      <c r="E12" s="1343"/>
      <c r="F12" s="31">
        <f>SUM(F13:F28)</f>
        <v>249016</v>
      </c>
      <c r="G12" s="32">
        <f>SUM(G13:G28)</f>
        <v>368919</v>
      </c>
      <c r="H12" s="32">
        <f>SUM(H13:H28)</f>
        <v>351924</v>
      </c>
      <c r="I12" s="33">
        <f>H12/G12</f>
        <v>0.9539329771575874</v>
      </c>
      <c r="J12" s="34">
        <f>SUM(J13:J28)</f>
        <v>149622</v>
      </c>
      <c r="K12" s="34">
        <f>SUM(K13:K28)</f>
        <v>207851</v>
      </c>
      <c r="L12" s="34">
        <f>SUM(L13:L28)</f>
        <v>207851</v>
      </c>
      <c r="M12" s="33">
        <f>L12/K12</f>
        <v>1</v>
      </c>
      <c r="N12" s="34">
        <f>SUM(N13:N28)</f>
        <v>27037</v>
      </c>
      <c r="O12" s="34">
        <f>SUM(O13:O28)</f>
        <v>30421</v>
      </c>
      <c r="P12" s="34">
        <f>SUM(P13:P28)</f>
        <v>19326</v>
      </c>
      <c r="Q12" s="35">
        <f>P12/O12</f>
        <v>0.6352848361329345</v>
      </c>
    </row>
    <row r="13" spans="1:17" ht="12.75">
      <c r="A13" s="30"/>
      <c r="B13" s="1351" t="s">
        <v>199</v>
      </c>
      <c r="C13" s="1352"/>
      <c r="D13" s="1352"/>
      <c r="E13" s="1353"/>
      <c r="F13" s="36">
        <f aca="true" t="shared" si="0" ref="F13:H17">SUM(N55+F139+J139+N139)</f>
        <v>4203</v>
      </c>
      <c r="G13" s="37">
        <f t="shared" si="0"/>
        <v>6037</v>
      </c>
      <c r="H13" s="37">
        <f t="shared" si="0"/>
        <v>5723</v>
      </c>
      <c r="I13" s="38">
        <f>H13/G13</f>
        <v>0.9479874109657115</v>
      </c>
      <c r="J13" s="37">
        <v>3900</v>
      </c>
      <c r="K13" s="37">
        <v>5538</v>
      </c>
      <c r="L13" s="37">
        <v>5538</v>
      </c>
      <c r="M13" s="38">
        <f>L13/K13</f>
        <v>1</v>
      </c>
      <c r="N13" s="37">
        <v>0</v>
      </c>
      <c r="O13" s="37">
        <v>0</v>
      </c>
      <c r="P13" s="37">
        <v>0</v>
      </c>
      <c r="Q13" s="739"/>
    </row>
    <row r="14" spans="1:17" ht="12.75">
      <c r="A14" s="39"/>
      <c r="B14" s="1348" t="s">
        <v>200</v>
      </c>
      <c r="C14" s="1349"/>
      <c r="D14" s="1349"/>
      <c r="E14" s="1350"/>
      <c r="F14" s="36">
        <f t="shared" si="0"/>
        <v>9553</v>
      </c>
      <c r="G14" s="37">
        <f t="shared" si="0"/>
        <v>10926</v>
      </c>
      <c r="H14" s="37">
        <f t="shared" si="0"/>
        <v>5412</v>
      </c>
      <c r="I14" s="38">
        <f aca="true" t="shared" si="1" ref="I14:I27">H14/G14</f>
        <v>0.4953322350356947</v>
      </c>
      <c r="J14" s="41">
        <v>3765</v>
      </c>
      <c r="K14" s="41">
        <v>249</v>
      </c>
      <c r="L14" s="41">
        <v>249</v>
      </c>
      <c r="M14" s="38"/>
      <c r="N14" s="41">
        <v>0</v>
      </c>
      <c r="O14" s="44">
        <v>0</v>
      </c>
      <c r="P14" s="44">
        <v>0</v>
      </c>
      <c r="Q14" s="46"/>
    </row>
    <row r="15" spans="1:17" ht="12.75">
      <c r="A15" s="39"/>
      <c r="B15" s="435" t="s">
        <v>206</v>
      </c>
      <c r="C15" s="45"/>
      <c r="D15" s="45"/>
      <c r="E15" s="45"/>
      <c r="F15" s="36">
        <f t="shared" si="0"/>
        <v>118913</v>
      </c>
      <c r="G15" s="37">
        <f t="shared" si="0"/>
        <v>168119</v>
      </c>
      <c r="H15" s="37">
        <f t="shared" si="0"/>
        <v>168119</v>
      </c>
      <c r="I15" s="38">
        <f t="shared" si="1"/>
        <v>1</v>
      </c>
      <c r="J15" s="41">
        <v>118913</v>
      </c>
      <c r="K15" s="41">
        <v>132807</v>
      </c>
      <c r="L15" s="41">
        <v>132807</v>
      </c>
      <c r="M15" s="38">
        <f>L15/K15</f>
        <v>1</v>
      </c>
      <c r="N15" s="41">
        <v>0</v>
      </c>
      <c r="O15" s="44">
        <v>0</v>
      </c>
      <c r="P15" s="44">
        <v>0</v>
      </c>
      <c r="Q15" s="46"/>
    </row>
    <row r="16" spans="1:17" ht="12.75">
      <c r="A16" s="39"/>
      <c r="B16" s="435" t="s">
        <v>211</v>
      </c>
      <c r="C16" s="45"/>
      <c r="D16" s="45"/>
      <c r="E16" s="45"/>
      <c r="F16" s="36">
        <f t="shared" si="0"/>
        <v>65948</v>
      </c>
      <c r="G16" s="37">
        <f t="shared" si="0"/>
        <v>65948</v>
      </c>
      <c r="H16" s="37">
        <f t="shared" si="0"/>
        <v>65948</v>
      </c>
      <c r="I16" s="38">
        <f t="shared" si="1"/>
        <v>1</v>
      </c>
      <c r="J16" s="41">
        <v>0</v>
      </c>
      <c r="K16" s="41">
        <v>0</v>
      </c>
      <c r="L16" s="41">
        <v>0</v>
      </c>
      <c r="M16" s="38"/>
      <c r="N16" s="41">
        <v>0</v>
      </c>
      <c r="O16" s="44">
        <v>0</v>
      </c>
      <c r="P16" s="44">
        <v>0</v>
      </c>
      <c r="Q16" s="46"/>
    </row>
    <row r="17" spans="1:17" ht="12.75">
      <c r="A17" s="39"/>
      <c r="B17" s="435" t="s">
        <v>203</v>
      </c>
      <c r="C17" s="45"/>
      <c r="D17" s="45"/>
      <c r="E17" s="45"/>
      <c r="F17" s="36">
        <f t="shared" si="0"/>
        <v>2705</v>
      </c>
      <c r="G17" s="37">
        <f t="shared" si="0"/>
        <v>2705</v>
      </c>
      <c r="H17" s="37">
        <f t="shared" si="0"/>
        <v>2003</v>
      </c>
      <c r="I17" s="38">
        <f t="shared" si="1"/>
        <v>0.7404805914972273</v>
      </c>
      <c r="J17" s="41">
        <v>1176</v>
      </c>
      <c r="K17" s="41">
        <v>1176</v>
      </c>
      <c r="L17" s="41">
        <v>1176</v>
      </c>
      <c r="M17" s="38">
        <f>L17/K17</f>
        <v>1</v>
      </c>
      <c r="N17" s="41">
        <v>1529</v>
      </c>
      <c r="O17" s="44">
        <v>1529</v>
      </c>
      <c r="P17" s="44">
        <v>827</v>
      </c>
      <c r="Q17" s="46">
        <f>P17/O17</f>
        <v>0.540876389797253</v>
      </c>
    </row>
    <row r="18" spans="1:17" ht="12.75">
      <c r="A18" s="39"/>
      <c r="B18" s="1354" t="s">
        <v>633</v>
      </c>
      <c r="C18" s="1355"/>
      <c r="D18" s="1355"/>
      <c r="E18" s="1356"/>
      <c r="F18" s="36">
        <f aca="true" t="shared" si="2" ref="F18:F34">SUM(N60+F144+J144+N144)</f>
        <v>0</v>
      </c>
      <c r="G18" s="37">
        <f aca="true" t="shared" si="3" ref="G18:G31">SUM(O60+G144+K144+O144)</f>
        <v>5276</v>
      </c>
      <c r="H18" s="37">
        <f aca="true" t="shared" si="4" ref="H18:H31">SUM(P60+H144+L144+P144)</f>
        <v>5276</v>
      </c>
      <c r="I18" s="38">
        <f t="shared" si="1"/>
        <v>1</v>
      </c>
      <c r="J18" s="41">
        <v>0</v>
      </c>
      <c r="K18" s="41">
        <v>4856</v>
      </c>
      <c r="L18" s="41">
        <v>4856</v>
      </c>
      <c r="M18" s="38">
        <v>1</v>
      </c>
      <c r="N18" s="41">
        <v>0</v>
      </c>
      <c r="O18" s="44">
        <v>0</v>
      </c>
      <c r="P18" s="44">
        <v>0</v>
      </c>
      <c r="Q18" s="46"/>
    </row>
    <row r="19" spans="1:17" ht="12.75">
      <c r="A19" s="39"/>
      <c r="B19" s="435" t="s">
        <v>632</v>
      </c>
      <c r="C19" s="43"/>
      <c r="D19" s="43"/>
      <c r="E19" s="43"/>
      <c r="F19" s="36">
        <f t="shared" si="2"/>
        <v>0</v>
      </c>
      <c r="G19" s="37">
        <f t="shared" si="3"/>
        <v>17370</v>
      </c>
      <c r="H19" s="37">
        <f t="shared" si="4"/>
        <v>17370</v>
      </c>
      <c r="I19" s="38">
        <v>1</v>
      </c>
      <c r="J19" s="41">
        <v>0</v>
      </c>
      <c r="K19" s="41">
        <v>0</v>
      </c>
      <c r="L19" s="41">
        <v>0</v>
      </c>
      <c r="M19" s="38"/>
      <c r="N19" s="41">
        <v>0</v>
      </c>
      <c r="O19" s="44">
        <v>0</v>
      </c>
      <c r="P19" s="44">
        <v>0</v>
      </c>
      <c r="Q19" s="46"/>
    </row>
    <row r="20" spans="1:17" ht="12.75">
      <c r="A20" s="39"/>
      <c r="B20" s="435" t="s">
        <v>202</v>
      </c>
      <c r="C20" s="43"/>
      <c r="D20" s="43"/>
      <c r="E20" s="43"/>
      <c r="F20" s="36">
        <f t="shared" si="2"/>
        <v>18969</v>
      </c>
      <c r="G20" s="37">
        <f t="shared" si="3"/>
        <v>58870</v>
      </c>
      <c r="H20" s="37">
        <f t="shared" si="4"/>
        <v>58870</v>
      </c>
      <c r="I20" s="38">
        <f t="shared" si="1"/>
        <v>1</v>
      </c>
      <c r="J20" s="41">
        <v>18969</v>
      </c>
      <c r="K20" s="41">
        <v>58870</v>
      </c>
      <c r="L20" s="41">
        <v>58870</v>
      </c>
      <c r="M20" s="38">
        <f>L20/K20</f>
        <v>1</v>
      </c>
      <c r="N20" s="41">
        <v>0</v>
      </c>
      <c r="O20" s="44">
        <v>0</v>
      </c>
      <c r="P20" s="44">
        <v>0</v>
      </c>
      <c r="Q20" s="46"/>
    </row>
    <row r="21" spans="1:17" ht="12.75">
      <c r="A21" s="39"/>
      <c r="B21" s="1348" t="s">
        <v>204</v>
      </c>
      <c r="C21" s="1349"/>
      <c r="D21" s="1349"/>
      <c r="E21" s="1350"/>
      <c r="F21" s="36">
        <f t="shared" si="2"/>
        <v>34</v>
      </c>
      <c r="G21" s="37">
        <f t="shared" si="3"/>
        <v>34</v>
      </c>
      <c r="H21" s="37">
        <f t="shared" si="4"/>
        <v>96</v>
      </c>
      <c r="I21" s="38">
        <f t="shared" si="1"/>
        <v>2.823529411764706</v>
      </c>
      <c r="J21" s="41">
        <v>0</v>
      </c>
      <c r="K21" s="41">
        <v>0</v>
      </c>
      <c r="L21" s="41">
        <v>0</v>
      </c>
      <c r="M21" s="38"/>
      <c r="N21" s="44">
        <v>0</v>
      </c>
      <c r="O21" s="44">
        <v>0</v>
      </c>
      <c r="P21" s="44">
        <v>0</v>
      </c>
      <c r="Q21" s="46"/>
    </row>
    <row r="22" spans="1:17" ht="12.75">
      <c r="A22" s="39"/>
      <c r="B22" s="435" t="s">
        <v>205</v>
      </c>
      <c r="C22" s="45"/>
      <c r="D22" s="45"/>
      <c r="E22" s="45"/>
      <c r="F22" s="36">
        <f t="shared" si="2"/>
        <v>2899</v>
      </c>
      <c r="G22" s="37">
        <f t="shared" si="3"/>
        <v>2894</v>
      </c>
      <c r="H22" s="37">
        <f t="shared" si="4"/>
        <v>2894</v>
      </c>
      <c r="I22" s="38">
        <f t="shared" si="1"/>
        <v>1</v>
      </c>
      <c r="J22" s="41">
        <v>2899</v>
      </c>
      <c r="K22" s="41">
        <v>2894</v>
      </c>
      <c r="L22" s="41">
        <v>2894</v>
      </c>
      <c r="M22" s="38">
        <f>L22/K22</f>
        <v>1</v>
      </c>
      <c r="N22" s="44">
        <v>0</v>
      </c>
      <c r="O22" s="44">
        <v>0</v>
      </c>
      <c r="P22" s="44">
        <v>0</v>
      </c>
      <c r="Q22" s="46"/>
    </row>
    <row r="23" spans="1:17" ht="12.75">
      <c r="A23" s="39"/>
      <c r="B23" s="435" t="s">
        <v>207</v>
      </c>
      <c r="C23" s="45"/>
      <c r="D23" s="45"/>
      <c r="E23" s="45"/>
      <c r="F23" s="36">
        <f t="shared" si="2"/>
        <v>206</v>
      </c>
      <c r="G23" s="37">
        <f t="shared" si="3"/>
        <v>206</v>
      </c>
      <c r="H23" s="37">
        <f t="shared" si="4"/>
        <v>72</v>
      </c>
      <c r="I23" s="38">
        <f t="shared" si="1"/>
        <v>0.34951456310679613</v>
      </c>
      <c r="J23" s="41">
        <v>0</v>
      </c>
      <c r="K23" s="41">
        <v>0</v>
      </c>
      <c r="L23" s="41">
        <v>0</v>
      </c>
      <c r="M23" s="38"/>
      <c r="N23" s="44">
        <v>0</v>
      </c>
      <c r="O23" s="44">
        <v>0</v>
      </c>
      <c r="P23" s="44">
        <v>0</v>
      </c>
      <c r="Q23" s="46"/>
    </row>
    <row r="24" spans="1:17" ht="12.75">
      <c r="A24" s="39"/>
      <c r="B24" s="435" t="s">
        <v>443</v>
      </c>
      <c r="C24" s="45"/>
      <c r="D24" s="45"/>
      <c r="E24" s="45"/>
      <c r="F24" s="36">
        <f t="shared" si="2"/>
        <v>0</v>
      </c>
      <c r="G24" s="37">
        <f t="shared" si="3"/>
        <v>1461</v>
      </c>
      <c r="H24" s="37">
        <f t="shared" si="4"/>
        <v>1461</v>
      </c>
      <c r="I24" s="38">
        <f t="shared" si="1"/>
        <v>1</v>
      </c>
      <c r="J24" s="41">
        <v>0</v>
      </c>
      <c r="K24" s="41">
        <v>1461</v>
      </c>
      <c r="L24" s="41">
        <v>1461</v>
      </c>
      <c r="M24" s="38">
        <v>1</v>
      </c>
      <c r="N24" s="44">
        <v>0</v>
      </c>
      <c r="O24" s="44">
        <v>0</v>
      </c>
      <c r="P24" s="44">
        <v>0</v>
      </c>
      <c r="Q24" s="46"/>
    </row>
    <row r="25" spans="1:17" ht="12.75">
      <c r="A25" s="39"/>
      <c r="B25" s="435" t="s">
        <v>208</v>
      </c>
      <c r="C25" s="45"/>
      <c r="D25" s="45"/>
      <c r="E25" s="45"/>
      <c r="F25" s="36">
        <f t="shared" si="2"/>
        <v>0</v>
      </c>
      <c r="G25" s="37">
        <f t="shared" si="3"/>
        <v>0</v>
      </c>
      <c r="H25" s="37">
        <f t="shared" si="4"/>
        <v>0</v>
      </c>
      <c r="I25" s="38"/>
      <c r="J25" s="41">
        <v>0</v>
      </c>
      <c r="K25" s="41">
        <v>0</v>
      </c>
      <c r="L25" s="41">
        <v>0</v>
      </c>
      <c r="M25" s="38"/>
      <c r="N25" s="44">
        <v>0</v>
      </c>
      <c r="O25" s="44">
        <v>0</v>
      </c>
      <c r="P25" s="44">
        <v>0</v>
      </c>
      <c r="Q25" s="46"/>
    </row>
    <row r="26" spans="1:17" ht="12.75">
      <c r="A26" s="39"/>
      <c r="B26" s="435" t="s">
        <v>209</v>
      </c>
      <c r="C26" s="45"/>
      <c r="D26" s="45"/>
      <c r="E26" s="45"/>
      <c r="F26" s="36">
        <f t="shared" si="2"/>
        <v>78</v>
      </c>
      <c r="G26" s="37">
        <f t="shared" si="3"/>
        <v>181</v>
      </c>
      <c r="H26" s="37">
        <f t="shared" si="4"/>
        <v>181</v>
      </c>
      <c r="I26" s="38">
        <f t="shared" si="1"/>
        <v>1</v>
      </c>
      <c r="J26" s="41">
        <v>0</v>
      </c>
      <c r="K26" s="41">
        <v>0</v>
      </c>
      <c r="L26" s="41">
        <v>0</v>
      </c>
      <c r="M26" s="38"/>
      <c r="N26" s="44">
        <v>0</v>
      </c>
      <c r="O26" s="44">
        <v>0</v>
      </c>
      <c r="P26" s="44">
        <v>0</v>
      </c>
      <c r="Q26" s="46"/>
    </row>
    <row r="27" spans="1:17" ht="12.75">
      <c r="A27" s="39"/>
      <c r="B27" s="435" t="s">
        <v>212</v>
      </c>
      <c r="C27" s="45"/>
      <c r="D27" s="45"/>
      <c r="E27" s="45"/>
      <c r="F27" s="36">
        <f t="shared" si="2"/>
        <v>25508</v>
      </c>
      <c r="G27" s="37">
        <f t="shared" si="3"/>
        <v>28892</v>
      </c>
      <c r="H27" s="37">
        <f t="shared" si="4"/>
        <v>18499</v>
      </c>
      <c r="I27" s="38">
        <f t="shared" si="1"/>
        <v>0.6402810466565139</v>
      </c>
      <c r="J27" s="41">
        <v>0</v>
      </c>
      <c r="K27" s="41">
        <v>0</v>
      </c>
      <c r="L27" s="41">
        <v>0</v>
      </c>
      <c r="M27" s="38"/>
      <c r="N27" s="37">
        <v>25508</v>
      </c>
      <c r="O27" s="44">
        <v>28892</v>
      </c>
      <c r="P27" s="44">
        <v>18499</v>
      </c>
      <c r="Q27" s="46">
        <f>P27/O27</f>
        <v>0.6402810466565139</v>
      </c>
    </row>
    <row r="28" spans="1:17" ht="12.75">
      <c r="A28" s="39"/>
      <c r="B28" s="1273" t="s">
        <v>529</v>
      </c>
      <c r="C28" s="45"/>
      <c r="D28" s="45"/>
      <c r="E28" s="45"/>
      <c r="F28" s="36">
        <f t="shared" si="2"/>
        <v>0</v>
      </c>
      <c r="G28" s="37">
        <f t="shared" si="3"/>
        <v>0</v>
      </c>
      <c r="H28" s="37">
        <f t="shared" si="4"/>
        <v>0</v>
      </c>
      <c r="I28" s="38"/>
      <c r="J28" s="41">
        <v>0</v>
      </c>
      <c r="K28" s="41">
        <v>0</v>
      </c>
      <c r="L28" s="41">
        <v>0</v>
      </c>
      <c r="M28" s="38"/>
      <c r="N28" s="37">
        <v>0</v>
      </c>
      <c r="O28" s="44">
        <v>0</v>
      </c>
      <c r="P28" s="44">
        <v>0</v>
      </c>
      <c r="Q28" s="46"/>
    </row>
    <row r="29" spans="1:17" ht="12.75">
      <c r="A29" s="867" t="s">
        <v>60</v>
      </c>
      <c r="B29" s="572" t="s">
        <v>187</v>
      </c>
      <c r="C29" s="311"/>
      <c r="D29" s="311"/>
      <c r="E29" s="311"/>
      <c r="F29" s="312">
        <f t="shared" si="2"/>
        <v>741</v>
      </c>
      <c r="G29" s="313">
        <f t="shared" si="3"/>
        <v>5669</v>
      </c>
      <c r="H29" s="313">
        <f t="shared" si="4"/>
        <v>5668</v>
      </c>
      <c r="I29" s="742">
        <v>1</v>
      </c>
      <c r="J29" s="307">
        <f>SUM(J30:J34)</f>
        <v>539</v>
      </c>
      <c r="K29" s="307">
        <f>SUM(K30:K33)</f>
        <v>5119</v>
      </c>
      <c r="L29" s="307">
        <f>SUM(L30:L33)</f>
        <v>5119</v>
      </c>
      <c r="M29" s="47">
        <v>1</v>
      </c>
      <c r="N29" s="306">
        <v>0</v>
      </c>
      <c r="O29" s="731">
        <v>220</v>
      </c>
      <c r="P29" s="731">
        <v>220</v>
      </c>
      <c r="Q29" s="732">
        <v>1</v>
      </c>
    </row>
    <row r="30" spans="1:17" ht="12.75">
      <c r="A30" s="578"/>
      <c r="B30" s="1351" t="s">
        <v>199</v>
      </c>
      <c r="C30" s="1380"/>
      <c r="D30" s="1380"/>
      <c r="E30" s="1353"/>
      <c r="F30" s="31">
        <f t="shared" si="2"/>
        <v>1</v>
      </c>
      <c r="G30" s="37">
        <f t="shared" si="3"/>
        <v>1040</v>
      </c>
      <c r="H30" s="37">
        <f t="shared" si="4"/>
        <v>1039</v>
      </c>
      <c r="I30" s="38">
        <f>H30/G30</f>
        <v>0.9990384615384615</v>
      </c>
      <c r="J30" s="37">
        <v>0</v>
      </c>
      <c r="K30" s="37">
        <v>911</v>
      </c>
      <c r="L30" s="37">
        <v>911</v>
      </c>
      <c r="M30" s="38">
        <v>1</v>
      </c>
      <c r="N30" s="37">
        <v>0</v>
      </c>
      <c r="O30" s="44">
        <v>0</v>
      </c>
      <c r="P30" s="44">
        <v>0</v>
      </c>
      <c r="Q30" s="46"/>
    </row>
    <row r="31" spans="1:17" ht="12.75">
      <c r="A31" s="578"/>
      <c r="B31" s="435" t="s">
        <v>530</v>
      </c>
      <c r="C31" s="1069"/>
      <c r="D31" s="1069"/>
      <c r="E31" s="1068"/>
      <c r="F31" s="31">
        <f t="shared" si="2"/>
        <v>0</v>
      </c>
      <c r="G31" s="37">
        <f t="shared" si="3"/>
        <v>2389</v>
      </c>
      <c r="H31" s="37">
        <f t="shared" si="4"/>
        <v>2389</v>
      </c>
      <c r="I31" s="38">
        <v>1</v>
      </c>
      <c r="J31" s="37">
        <v>0</v>
      </c>
      <c r="K31" s="37">
        <v>2389</v>
      </c>
      <c r="L31" s="37">
        <v>2389</v>
      </c>
      <c r="M31" s="38">
        <v>1</v>
      </c>
      <c r="N31" s="37">
        <v>0</v>
      </c>
      <c r="O31" s="44">
        <v>0</v>
      </c>
      <c r="P31" s="44">
        <v>0</v>
      </c>
      <c r="Q31" s="46"/>
    </row>
    <row r="32" spans="1:17" ht="12.75">
      <c r="A32" s="578"/>
      <c r="B32" s="435" t="s">
        <v>211</v>
      </c>
      <c r="C32" s="45"/>
      <c r="D32" s="45"/>
      <c r="E32" s="45"/>
      <c r="F32" s="31">
        <f t="shared" si="2"/>
        <v>201</v>
      </c>
      <c r="G32" s="37">
        <f aca="true" t="shared" si="5" ref="G32:G40">SUM(O74+G158+K158+O158)</f>
        <v>201</v>
      </c>
      <c r="H32" s="37">
        <f aca="true" t="shared" si="6" ref="H32:H40">SUM(P74+H158+L158+P158)</f>
        <v>201</v>
      </c>
      <c r="I32" s="38">
        <v>1</v>
      </c>
      <c r="J32" s="37">
        <v>0</v>
      </c>
      <c r="K32" s="37">
        <v>0</v>
      </c>
      <c r="L32" s="37">
        <v>0</v>
      </c>
      <c r="M32" s="38"/>
      <c r="N32" s="37">
        <v>0</v>
      </c>
      <c r="O32" s="44">
        <v>0</v>
      </c>
      <c r="P32" s="44">
        <v>0</v>
      </c>
      <c r="Q32" s="46"/>
    </row>
    <row r="33" spans="1:17" ht="12.75">
      <c r="A33" s="578"/>
      <c r="B33" s="435" t="s">
        <v>202</v>
      </c>
      <c r="C33" s="43"/>
      <c r="D33" s="43"/>
      <c r="E33" s="1067"/>
      <c r="F33" s="31">
        <f t="shared" si="2"/>
        <v>539</v>
      </c>
      <c r="G33" s="37">
        <f t="shared" si="5"/>
        <v>1819</v>
      </c>
      <c r="H33" s="37">
        <f t="shared" si="6"/>
        <v>1819</v>
      </c>
      <c r="I33" s="38">
        <f>H33/G33</f>
        <v>1</v>
      </c>
      <c r="J33" s="37">
        <v>539</v>
      </c>
      <c r="K33" s="37">
        <v>1819</v>
      </c>
      <c r="L33" s="37">
        <v>1819</v>
      </c>
      <c r="M33" s="38">
        <v>1</v>
      </c>
      <c r="N33" s="37">
        <v>0</v>
      </c>
      <c r="O33" s="44">
        <v>0</v>
      </c>
      <c r="P33" s="44">
        <v>0</v>
      </c>
      <c r="Q33" s="46"/>
    </row>
    <row r="34" spans="1:17" ht="12.75">
      <c r="A34" s="870"/>
      <c r="B34" s="848" t="s">
        <v>212</v>
      </c>
      <c r="C34" s="1093"/>
      <c r="D34" s="1093"/>
      <c r="E34" s="1094"/>
      <c r="F34" s="579">
        <f t="shared" si="2"/>
        <v>0</v>
      </c>
      <c r="G34" s="575">
        <f t="shared" si="5"/>
        <v>220</v>
      </c>
      <c r="H34" s="575">
        <f t="shared" si="6"/>
        <v>220</v>
      </c>
      <c r="I34" s="576">
        <f>H34/G34</f>
        <v>1</v>
      </c>
      <c r="J34" s="575">
        <v>0</v>
      </c>
      <c r="K34" s="575">
        <v>0</v>
      </c>
      <c r="L34" s="575">
        <v>0</v>
      </c>
      <c r="M34" s="576"/>
      <c r="N34" s="575">
        <v>0</v>
      </c>
      <c r="O34" s="733">
        <v>220</v>
      </c>
      <c r="P34" s="733">
        <v>220</v>
      </c>
      <c r="Q34" s="734">
        <v>1</v>
      </c>
    </row>
    <row r="35" spans="1:17" ht="12.75">
      <c r="A35" s="1378" t="s">
        <v>188</v>
      </c>
      <c r="B35" s="1379"/>
      <c r="C35" s="1379"/>
      <c r="D35" s="1379"/>
      <c r="E35" s="1353"/>
      <c r="F35" s="52">
        <f>SUM(F36)</f>
        <v>53</v>
      </c>
      <c r="G35" s="53">
        <f t="shared" si="5"/>
        <v>73</v>
      </c>
      <c r="H35" s="53">
        <f t="shared" si="6"/>
        <v>73</v>
      </c>
      <c r="I35" s="844">
        <f>H35/G35</f>
        <v>1</v>
      </c>
      <c r="J35" s="303">
        <v>0</v>
      </c>
      <c r="K35" s="303">
        <v>20</v>
      </c>
      <c r="L35" s="303">
        <v>20</v>
      </c>
      <c r="M35" s="51">
        <v>1</v>
      </c>
      <c r="N35" s="303">
        <v>0</v>
      </c>
      <c r="O35" s="303">
        <v>0</v>
      </c>
      <c r="P35" s="303">
        <v>0</v>
      </c>
      <c r="Q35" s="309"/>
    </row>
    <row r="36" spans="1:17" ht="12.75">
      <c r="A36" s="577" t="s">
        <v>61</v>
      </c>
      <c r="B36" s="48" t="s">
        <v>186</v>
      </c>
      <c r="C36" s="49"/>
      <c r="D36" s="49"/>
      <c r="E36" s="49"/>
      <c r="F36" s="36">
        <f>SUM(N78+F162+J162+N162)</f>
        <v>53</v>
      </c>
      <c r="G36" s="37">
        <f t="shared" si="5"/>
        <v>73</v>
      </c>
      <c r="H36" s="37">
        <f t="shared" si="6"/>
        <v>73</v>
      </c>
      <c r="I36" s="50">
        <f>H36/G36</f>
        <v>1</v>
      </c>
      <c r="J36" s="34">
        <v>0</v>
      </c>
      <c r="K36" s="34">
        <v>20</v>
      </c>
      <c r="L36" s="34">
        <v>20</v>
      </c>
      <c r="M36" s="50">
        <v>1</v>
      </c>
      <c r="N36" s="34">
        <v>0</v>
      </c>
      <c r="O36" s="34">
        <v>0</v>
      </c>
      <c r="P36" s="34">
        <v>0</v>
      </c>
      <c r="Q36" s="35"/>
    </row>
    <row r="37" spans="1:17" ht="12.75">
      <c r="A37" s="868"/>
      <c r="B37" s="435" t="s">
        <v>211</v>
      </c>
      <c r="C37" s="45"/>
      <c r="D37" s="45"/>
      <c r="E37" s="45"/>
      <c r="F37" s="36">
        <v>53</v>
      </c>
      <c r="G37" s="37">
        <f aca="true" t="shared" si="7" ref="G37:H39">SUM(O79+G163+K163+O163+K37)</f>
        <v>53</v>
      </c>
      <c r="H37" s="37">
        <f t="shared" si="7"/>
        <v>53</v>
      </c>
      <c r="I37" s="38">
        <f>H37/G37</f>
        <v>1</v>
      </c>
      <c r="J37" s="37">
        <v>0</v>
      </c>
      <c r="K37" s="37">
        <v>0</v>
      </c>
      <c r="L37" s="37">
        <v>0</v>
      </c>
      <c r="M37" s="38"/>
      <c r="N37" s="37">
        <v>0</v>
      </c>
      <c r="O37" s="37">
        <v>0</v>
      </c>
      <c r="P37" s="37">
        <v>0</v>
      </c>
      <c r="Q37" s="35"/>
    </row>
    <row r="38" spans="1:17" ht="12.75">
      <c r="A38" s="39"/>
      <c r="B38" s="1348" t="s">
        <v>210</v>
      </c>
      <c r="C38" s="1349"/>
      <c r="D38" s="1349"/>
      <c r="E38" s="1350"/>
      <c r="F38" s="36">
        <f>SUM(N80+F164+J164+N164)</f>
        <v>0</v>
      </c>
      <c r="G38" s="37">
        <f t="shared" si="7"/>
        <v>0</v>
      </c>
      <c r="H38" s="37">
        <f t="shared" si="7"/>
        <v>0</v>
      </c>
      <c r="I38" s="38"/>
      <c r="J38" s="37">
        <v>0</v>
      </c>
      <c r="K38" s="37">
        <v>0</v>
      </c>
      <c r="L38" s="37">
        <v>0</v>
      </c>
      <c r="M38" s="869"/>
      <c r="N38" s="37">
        <v>0</v>
      </c>
      <c r="O38" s="37">
        <v>0</v>
      </c>
      <c r="P38" s="37">
        <v>0</v>
      </c>
      <c r="Q38" s="46"/>
    </row>
    <row r="39" spans="1:17" ht="12.75">
      <c r="A39" s="39"/>
      <c r="B39" s="1065" t="s">
        <v>444</v>
      </c>
      <c r="C39" s="1066"/>
      <c r="D39" s="1066"/>
      <c r="E39" s="40"/>
      <c r="F39" s="36">
        <f>SUM(N81+F165+J165+N165)</f>
        <v>0</v>
      </c>
      <c r="G39" s="37">
        <f t="shared" si="7"/>
        <v>20</v>
      </c>
      <c r="H39" s="37">
        <f t="shared" si="7"/>
        <v>20</v>
      </c>
      <c r="I39" s="38">
        <v>1</v>
      </c>
      <c r="J39" s="37">
        <v>0</v>
      </c>
      <c r="K39" s="37">
        <v>20</v>
      </c>
      <c r="L39" s="37">
        <v>20</v>
      </c>
      <c r="M39" s="869">
        <v>1</v>
      </c>
      <c r="N39" s="37">
        <v>0</v>
      </c>
      <c r="O39" s="37">
        <v>0</v>
      </c>
      <c r="P39" s="37">
        <v>0</v>
      </c>
      <c r="Q39" s="46"/>
    </row>
    <row r="40" spans="1:17" ht="13.5" thickBot="1">
      <c r="A40" s="302"/>
      <c r="B40" s="1348" t="s">
        <v>293</v>
      </c>
      <c r="C40" s="1349"/>
      <c r="D40" s="1349"/>
      <c r="E40" s="1350"/>
      <c r="F40" s="36">
        <f>SUM(N82+F166+J166+N166)</f>
        <v>0</v>
      </c>
      <c r="G40" s="37">
        <f t="shared" si="5"/>
        <v>0</v>
      </c>
      <c r="H40" s="37">
        <f t="shared" si="6"/>
        <v>0</v>
      </c>
      <c r="I40" s="38"/>
      <c r="J40" s="37">
        <v>0</v>
      </c>
      <c r="K40" s="37">
        <v>0</v>
      </c>
      <c r="L40" s="37">
        <v>0</v>
      </c>
      <c r="M40" s="869"/>
      <c r="N40" s="37">
        <v>0</v>
      </c>
      <c r="O40" s="37">
        <v>0</v>
      </c>
      <c r="P40" s="37">
        <v>0</v>
      </c>
      <c r="Q40" s="46"/>
    </row>
    <row r="41" spans="1:17" ht="14.25" thickBot="1" thickTop="1">
      <c r="A41" s="1381" t="s">
        <v>79</v>
      </c>
      <c r="B41" s="1382"/>
      <c r="C41" s="1382"/>
      <c r="D41" s="1382"/>
      <c r="E41" s="55"/>
      <c r="F41" s="56">
        <f>SUM(F11+F35)</f>
        <v>249810</v>
      </c>
      <c r="G41" s="57">
        <f>SUM(G11+G35)</f>
        <v>374661</v>
      </c>
      <c r="H41" s="57">
        <f>SUM(H11+H35)</f>
        <v>357665</v>
      </c>
      <c r="I41" s="58">
        <f>H41/G41</f>
        <v>0.9546363245707453</v>
      </c>
      <c r="J41" s="57">
        <f>SUM(J11+J35)</f>
        <v>150161</v>
      </c>
      <c r="K41" s="57">
        <f>SUM(K11+K35)</f>
        <v>212990</v>
      </c>
      <c r="L41" s="59">
        <f>SUM(L11+L35)</f>
        <v>212990</v>
      </c>
      <c r="M41" s="58">
        <f>L41/K41</f>
        <v>1</v>
      </c>
      <c r="N41" s="57">
        <f>SUM(N11+N35)</f>
        <v>27037</v>
      </c>
      <c r="O41" s="735">
        <f>SUM(O11+O35)</f>
        <v>30641</v>
      </c>
      <c r="P41" s="736">
        <f>SUM(P11+P35)</f>
        <v>19546</v>
      </c>
      <c r="Q41" s="737">
        <f>P41/O41</f>
        <v>0.637903462680722</v>
      </c>
    </row>
    <row r="42" spans="1:17" ht="13.5" thickTop="1">
      <c r="A42" s="246"/>
      <c r="B42" s="247"/>
      <c r="C42" s="247"/>
      <c r="D42" s="247"/>
      <c r="E42" s="248"/>
      <c r="F42" s="249"/>
      <c r="G42" s="249"/>
      <c r="H42" s="249"/>
      <c r="I42" s="250"/>
      <c r="J42" s="249"/>
      <c r="K42" s="249"/>
      <c r="L42" s="249"/>
      <c r="M42" s="250"/>
      <c r="N42" s="249"/>
      <c r="O42" s="249"/>
      <c r="P42" s="249"/>
      <c r="Q42" s="250"/>
    </row>
    <row r="43" spans="1:17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  <c r="N43" s="17"/>
      <c r="O43" s="1358" t="s">
        <v>160</v>
      </c>
      <c r="P43" s="1358"/>
      <c r="Q43" s="1358"/>
    </row>
    <row r="44" spans="1:17" ht="12.75">
      <c r="A44" s="1357" t="s">
        <v>642</v>
      </c>
      <c r="B44" s="1357"/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</row>
    <row r="45" spans="1:17" ht="12.75" customHeight="1">
      <c r="A45" s="1346" t="s">
        <v>630</v>
      </c>
      <c r="B45" s="1346"/>
      <c r="C45" s="1346"/>
      <c r="D45" s="1346"/>
      <c r="E45" s="1346"/>
      <c r="F45" s="1346"/>
      <c r="G45" s="1346"/>
      <c r="H45" s="1346"/>
      <c r="I45" s="1346"/>
      <c r="J45" s="1346"/>
      <c r="K45" s="1346"/>
      <c r="L45" s="1346"/>
      <c r="M45" s="1346"/>
      <c r="N45" s="1346"/>
      <c r="O45" s="1346"/>
      <c r="P45" s="1346"/>
      <c r="Q45" s="1346"/>
    </row>
    <row r="46" spans="1:17" ht="12.75">
      <c r="A46" s="1347"/>
      <c r="B46" s="1347"/>
      <c r="C46" s="1347"/>
      <c r="D46" s="1347"/>
      <c r="E46" s="1347"/>
      <c r="F46" s="1347"/>
      <c r="G46" s="1347"/>
      <c r="H46" s="1347"/>
      <c r="I46" s="1347"/>
      <c r="J46" s="1347"/>
      <c r="K46" s="1347"/>
      <c r="L46" s="1347"/>
      <c r="M46" s="1347"/>
      <c r="N46" s="1347"/>
      <c r="O46" s="1347"/>
      <c r="P46" s="1347"/>
      <c r="Q46" s="1347"/>
    </row>
    <row r="47" spans="1:17" ht="13.5" thickBot="1">
      <c r="A47" s="1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19" t="s">
        <v>22</v>
      </c>
      <c r="P47" s="19"/>
      <c r="Q47" s="18"/>
    </row>
    <row r="48" spans="1:17" ht="13.5" customHeight="1" thickTop="1">
      <c r="A48" s="1359" t="s">
        <v>0</v>
      </c>
      <c r="B48" s="1361" t="s">
        <v>45</v>
      </c>
      <c r="C48" s="1361"/>
      <c r="D48" s="1361"/>
      <c r="E48" s="1362"/>
      <c r="F48" s="1383" t="s">
        <v>3</v>
      </c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5"/>
    </row>
    <row r="49" spans="1:17" ht="12.75">
      <c r="A49" s="1360"/>
      <c r="B49" s="1363"/>
      <c r="C49" s="1363"/>
      <c r="D49" s="1363"/>
      <c r="E49" s="1364"/>
      <c r="F49" s="1386" t="s">
        <v>119</v>
      </c>
      <c r="G49" s="1387"/>
      <c r="H49" s="1387"/>
      <c r="I49" s="1388"/>
      <c r="J49" s="1332" t="s">
        <v>189</v>
      </c>
      <c r="K49" s="1333"/>
      <c r="L49" s="1333"/>
      <c r="M49" s="1334"/>
      <c r="N49" s="1335" t="s">
        <v>190</v>
      </c>
      <c r="O49" s="1333"/>
      <c r="P49" s="1333"/>
      <c r="Q49" s="1336"/>
    </row>
    <row r="50" spans="1:17" ht="12.75" customHeight="1">
      <c r="A50" s="1360"/>
      <c r="B50" s="1363"/>
      <c r="C50" s="1363"/>
      <c r="D50" s="1363"/>
      <c r="E50" s="1364"/>
      <c r="F50" s="1337" t="s">
        <v>546</v>
      </c>
      <c r="G50" s="1339" t="s">
        <v>549</v>
      </c>
      <c r="H50" s="1339" t="s">
        <v>291</v>
      </c>
      <c r="I50" s="1344" t="s">
        <v>289</v>
      </c>
      <c r="J50" s="1337" t="s">
        <v>544</v>
      </c>
      <c r="K50" s="1339" t="s">
        <v>631</v>
      </c>
      <c r="L50" s="1339" t="s">
        <v>288</v>
      </c>
      <c r="M50" s="1344" t="s">
        <v>292</v>
      </c>
      <c r="N50" s="1337" t="s">
        <v>546</v>
      </c>
      <c r="O50" s="1339" t="s">
        <v>549</v>
      </c>
      <c r="P50" s="1339" t="s">
        <v>288</v>
      </c>
      <c r="Q50" s="1330" t="s">
        <v>289</v>
      </c>
    </row>
    <row r="51" spans="1:17" ht="12.75">
      <c r="A51" s="1360"/>
      <c r="B51" s="1363"/>
      <c r="C51" s="1363"/>
      <c r="D51" s="1363"/>
      <c r="E51" s="1364"/>
      <c r="F51" s="1338"/>
      <c r="G51" s="1340"/>
      <c r="H51" s="1340"/>
      <c r="I51" s="1345"/>
      <c r="J51" s="1338"/>
      <c r="K51" s="1340"/>
      <c r="L51" s="1340"/>
      <c r="M51" s="1345"/>
      <c r="N51" s="1338"/>
      <c r="O51" s="1340"/>
      <c r="P51" s="1340"/>
      <c r="Q51" s="1331"/>
    </row>
    <row r="52" spans="1:17" ht="12.75">
      <c r="A52" s="1360"/>
      <c r="B52" s="1333" t="s">
        <v>6</v>
      </c>
      <c r="C52" s="1333"/>
      <c r="D52" s="1333"/>
      <c r="E52" s="1374"/>
      <c r="F52" s="25">
        <v>2</v>
      </c>
      <c r="G52" s="21">
        <v>3</v>
      </c>
      <c r="H52" s="21" t="s">
        <v>9</v>
      </c>
      <c r="I52" s="22">
        <v>5</v>
      </c>
      <c r="J52" s="20">
        <v>6</v>
      </c>
      <c r="K52" s="21">
        <v>7</v>
      </c>
      <c r="L52" s="21" t="s">
        <v>13</v>
      </c>
      <c r="M52" s="22">
        <v>9</v>
      </c>
      <c r="N52" s="23">
        <v>10</v>
      </c>
      <c r="O52" s="21">
        <v>11</v>
      </c>
      <c r="P52" s="21">
        <v>12</v>
      </c>
      <c r="Q52" s="24">
        <v>13</v>
      </c>
    </row>
    <row r="53" spans="1:17" ht="12.75" customHeight="1">
      <c r="A53" s="1375" t="s">
        <v>66</v>
      </c>
      <c r="B53" s="1376"/>
      <c r="C53" s="1376"/>
      <c r="D53" s="1376"/>
      <c r="E53" s="1377"/>
      <c r="F53" s="26">
        <f>SUM(F54+F71)</f>
        <v>6033</v>
      </c>
      <c r="G53" s="27">
        <f>SUM(G54+G71)</f>
        <v>7753</v>
      </c>
      <c r="H53" s="27">
        <f>SUM(H54+H71)</f>
        <v>2152</v>
      </c>
      <c r="I53" s="28">
        <f>H53/G53</f>
        <v>0.2775699729137108</v>
      </c>
      <c r="J53" s="27">
        <f>SUM(J55:J70)</f>
        <v>300</v>
      </c>
      <c r="K53" s="27">
        <f>SUM(K54+K71)</f>
        <v>465</v>
      </c>
      <c r="L53" s="27">
        <f>SUM(L54+L71)</f>
        <v>165</v>
      </c>
      <c r="M53" s="28">
        <f>L53/K53</f>
        <v>0.3548387096774194</v>
      </c>
      <c r="N53" s="27">
        <f>SUM(N54+N71)</f>
        <v>183531</v>
      </c>
      <c r="O53" s="27">
        <f>SUM(O54+O71)</f>
        <v>251829</v>
      </c>
      <c r="P53" s="27">
        <f>SUM(P54+P71)</f>
        <v>234833</v>
      </c>
      <c r="Q53" s="29">
        <f>P53/O53</f>
        <v>0.9325097586060382</v>
      </c>
    </row>
    <row r="54" spans="1:17" ht="12.75" customHeight="1">
      <c r="A54" s="301" t="s">
        <v>6</v>
      </c>
      <c r="B54" s="1341" t="s">
        <v>59</v>
      </c>
      <c r="C54" s="1342"/>
      <c r="D54" s="1342"/>
      <c r="E54" s="1343"/>
      <c r="F54" s="31">
        <f>SUM(F55:F70)</f>
        <v>6032</v>
      </c>
      <c r="G54" s="32">
        <f>SUM(G55:G70)</f>
        <v>7624</v>
      </c>
      <c r="H54" s="32">
        <f>SUM(H55:H70)</f>
        <v>2024</v>
      </c>
      <c r="I54" s="33">
        <f>H54/G54</f>
        <v>0.2654774396642183</v>
      </c>
      <c r="J54" s="34">
        <f>SUM(J53)</f>
        <v>300</v>
      </c>
      <c r="K54" s="34">
        <f>SUM(K55:K70)</f>
        <v>465</v>
      </c>
      <c r="L54" s="34">
        <f>SUM(L55:L70)</f>
        <v>165</v>
      </c>
      <c r="M54" s="33">
        <f>L54/K54</f>
        <v>0.3548387096774194</v>
      </c>
      <c r="N54" s="34">
        <f>SUM(N55:N70)</f>
        <v>182991</v>
      </c>
      <c r="O54" s="34">
        <f>SUM(O55:O70)</f>
        <v>246361</v>
      </c>
      <c r="P54" s="34">
        <f>SUM(P55:P70)</f>
        <v>229366</v>
      </c>
      <c r="Q54" s="35">
        <f>P54/O54</f>
        <v>0.9310158669594619</v>
      </c>
    </row>
    <row r="55" spans="1:17" ht="12.75">
      <c r="A55" s="30"/>
      <c r="B55" s="1351" t="s">
        <v>199</v>
      </c>
      <c r="C55" s="1352"/>
      <c r="D55" s="1352"/>
      <c r="E55" s="1353"/>
      <c r="F55" s="36">
        <v>3</v>
      </c>
      <c r="G55" s="37">
        <v>34</v>
      </c>
      <c r="H55" s="37">
        <v>20</v>
      </c>
      <c r="I55" s="38">
        <f>H55/G55</f>
        <v>0.5882352941176471</v>
      </c>
      <c r="J55" s="37">
        <v>300</v>
      </c>
      <c r="K55" s="37">
        <v>465</v>
      </c>
      <c r="L55" s="37">
        <v>165</v>
      </c>
      <c r="M55" s="38">
        <f>L55/K55</f>
        <v>0.3548387096774194</v>
      </c>
      <c r="N55" s="34">
        <f aca="true" t="shared" si="8" ref="N55:P59">SUM(J13+N13+F55+J55)</f>
        <v>4203</v>
      </c>
      <c r="O55" s="34">
        <f t="shared" si="8"/>
        <v>6037</v>
      </c>
      <c r="P55" s="34">
        <f t="shared" si="8"/>
        <v>5723</v>
      </c>
      <c r="Q55" s="35">
        <f aca="true" t="shared" si="9" ref="Q55:Q78">P55/O55</f>
        <v>0.9479874109657115</v>
      </c>
    </row>
    <row r="56" spans="1:17" ht="12.75">
      <c r="A56" s="39"/>
      <c r="B56" s="1348" t="s">
        <v>200</v>
      </c>
      <c r="C56" s="1349"/>
      <c r="D56" s="1349"/>
      <c r="E56" s="1350"/>
      <c r="F56" s="36">
        <v>5711</v>
      </c>
      <c r="G56" s="37">
        <v>7169</v>
      </c>
      <c r="H56" s="37">
        <v>1655</v>
      </c>
      <c r="I56" s="38">
        <f>H56/G56</f>
        <v>0.23085507044218162</v>
      </c>
      <c r="J56" s="41">
        <v>0</v>
      </c>
      <c r="K56" s="41">
        <v>0</v>
      </c>
      <c r="L56" s="41">
        <v>0</v>
      </c>
      <c r="M56" s="38"/>
      <c r="N56" s="34">
        <f t="shared" si="8"/>
        <v>9476</v>
      </c>
      <c r="O56" s="34">
        <f t="shared" si="8"/>
        <v>7418</v>
      </c>
      <c r="P56" s="34">
        <f t="shared" si="8"/>
        <v>1904</v>
      </c>
      <c r="Q56" s="35">
        <f t="shared" si="9"/>
        <v>0.25667295767053117</v>
      </c>
    </row>
    <row r="57" spans="1:17" ht="12.75">
      <c r="A57" s="39"/>
      <c r="B57" s="435" t="s">
        <v>206</v>
      </c>
      <c r="C57" s="45"/>
      <c r="D57" s="45"/>
      <c r="E57" s="45"/>
      <c r="F57" s="36">
        <v>0</v>
      </c>
      <c r="G57" s="37">
        <v>0</v>
      </c>
      <c r="H57" s="37">
        <v>0</v>
      </c>
      <c r="I57" s="38"/>
      <c r="J57" s="41">
        <v>0</v>
      </c>
      <c r="K57" s="41">
        <v>0</v>
      </c>
      <c r="L57" s="41">
        <v>0</v>
      </c>
      <c r="M57" s="38"/>
      <c r="N57" s="34">
        <f t="shared" si="8"/>
        <v>118913</v>
      </c>
      <c r="O57" s="34">
        <f t="shared" si="8"/>
        <v>132807</v>
      </c>
      <c r="P57" s="34">
        <f t="shared" si="8"/>
        <v>132807</v>
      </c>
      <c r="Q57" s="35">
        <f t="shared" si="9"/>
        <v>1</v>
      </c>
    </row>
    <row r="58" spans="1:17" ht="12.75">
      <c r="A58" s="39"/>
      <c r="B58" s="435" t="s">
        <v>211</v>
      </c>
      <c r="C58" s="45"/>
      <c r="D58" s="45"/>
      <c r="E58" s="45"/>
      <c r="F58" s="36">
        <v>0</v>
      </c>
      <c r="G58" s="37">
        <v>0</v>
      </c>
      <c r="H58" s="37">
        <v>0</v>
      </c>
      <c r="I58" s="38"/>
      <c r="J58" s="41">
        <v>0</v>
      </c>
      <c r="K58" s="41">
        <v>0</v>
      </c>
      <c r="L58" s="41">
        <v>0</v>
      </c>
      <c r="M58" s="38"/>
      <c r="N58" s="34">
        <f t="shared" si="8"/>
        <v>0</v>
      </c>
      <c r="O58" s="34">
        <f t="shared" si="8"/>
        <v>0</v>
      </c>
      <c r="P58" s="34">
        <f t="shared" si="8"/>
        <v>0</v>
      </c>
      <c r="Q58" s="35"/>
    </row>
    <row r="59" spans="1:17" ht="12.75">
      <c r="A59" s="39"/>
      <c r="B59" s="435" t="s">
        <v>203</v>
      </c>
      <c r="C59" s="45"/>
      <c r="D59" s="45"/>
      <c r="E59" s="45"/>
      <c r="F59" s="36">
        <v>0</v>
      </c>
      <c r="G59" s="37">
        <v>0</v>
      </c>
      <c r="H59" s="37">
        <v>0</v>
      </c>
      <c r="I59" s="38"/>
      <c r="J59" s="41">
        <v>0</v>
      </c>
      <c r="K59" s="41">
        <v>0</v>
      </c>
      <c r="L59" s="41">
        <v>0</v>
      </c>
      <c r="M59" s="38"/>
      <c r="N59" s="34">
        <f t="shared" si="8"/>
        <v>2705</v>
      </c>
      <c r="O59" s="34">
        <f t="shared" si="8"/>
        <v>2705</v>
      </c>
      <c r="P59" s="34">
        <f t="shared" si="8"/>
        <v>2003</v>
      </c>
      <c r="Q59" s="35">
        <f t="shared" si="9"/>
        <v>0.7404805914972273</v>
      </c>
    </row>
    <row r="60" spans="1:17" ht="12.75">
      <c r="A60" s="39"/>
      <c r="B60" s="1354" t="s">
        <v>633</v>
      </c>
      <c r="C60" s="1355"/>
      <c r="D60" s="1355"/>
      <c r="E60" s="1356"/>
      <c r="F60" s="36">
        <v>0</v>
      </c>
      <c r="G60" s="37">
        <v>0</v>
      </c>
      <c r="H60" s="37">
        <v>0</v>
      </c>
      <c r="I60" s="38"/>
      <c r="J60" s="41">
        <v>0</v>
      </c>
      <c r="K60" s="41">
        <v>0</v>
      </c>
      <c r="L60" s="41">
        <v>0</v>
      </c>
      <c r="M60" s="38"/>
      <c r="N60" s="34">
        <f aca="true" t="shared" si="10" ref="N60:N76">SUM(J18+N18+F60+J60)</f>
        <v>0</v>
      </c>
      <c r="O60" s="34">
        <f aca="true" t="shared" si="11" ref="O60:O76">SUM(K18+O18+G60+K60)</f>
        <v>4856</v>
      </c>
      <c r="P60" s="34">
        <f aca="true" t="shared" si="12" ref="P60:P76">SUM(L18+P18+H60+L60)</f>
        <v>4856</v>
      </c>
      <c r="Q60" s="35">
        <v>1</v>
      </c>
    </row>
    <row r="61" spans="1:17" ht="12.75">
      <c r="A61" s="39"/>
      <c r="B61" s="435" t="s">
        <v>632</v>
      </c>
      <c r="C61" s="43"/>
      <c r="D61" s="43"/>
      <c r="E61" s="43"/>
      <c r="F61" s="36">
        <v>0</v>
      </c>
      <c r="G61" s="37">
        <v>0</v>
      </c>
      <c r="H61" s="37">
        <v>0</v>
      </c>
      <c r="I61" s="38"/>
      <c r="J61" s="41">
        <v>0</v>
      </c>
      <c r="K61" s="41">
        <v>0</v>
      </c>
      <c r="L61" s="41">
        <v>0</v>
      </c>
      <c r="M61" s="38"/>
      <c r="N61" s="34">
        <f t="shared" si="10"/>
        <v>0</v>
      </c>
      <c r="O61" s="34">
        <f t="shared" si="11"/>
        <v>0</v>
      </c>
      <c r="P61" s="34">
        <f t="shared" si="12"/>
        <v>0</v>
      </c>
      <c r="Q61" s="35"/>
    </row>
    <row r="62" spans="1:17" ht="12.75">
      <c r="A62" s="39"/>
      <c r="B62" s="435" t="s">
        <v>202</v>
      </c>
      <c r="C62" s="43"/>
      <c r="D62" s="43"/>
      <c r="E62" s="43"/>
      <c r="F62" s="36">
        <v>0</v>
      </c>
      <c r="G62" s="37">
        <v>0</v>
      </c>
      <c r="H62" s="37">
        <v>0</v>
      </c>
      <c r="I62" s="38"/>
      <c r="J62" s="41">
        <v>0</v>
      </c>
      <c r="K62" s="41">
        <v>0</v>
      </c>
      <c r="L62" s="41">
        <v>0</v>
      </c>
      <c r="M62" s="38"/>
      <c r="N62" s="34">
        <f t="shared" si="10"/>
        <v>18969</v>
      </c>
      <c r="O62" s="34">
        <f t="shared" si="11"/>
        <v>58870</v>
      </c>
      <c r="P62" s="34">
        <f t="shared" si="12"/>
        <v>58870</v>
      </c>
      <c r="Q62" s="35">
        <f t="shared" si="9"/>
        <v>1</v>
      </c>
    </row>
    <row r="63" spans="1:17" ht="12.75">
      <c r="A63" s="39"/>
      <c r="B63" s="1348" t="s">
        <v>204</v>
      </c>
      <c r="C63" s="1349"/>
      <c r="D63" s="1349"/>
      <c r="E63" s="1350"/>
      <c r="F63" s="36">
        <v>34</v>
      </c>
      <c r="G63" s="37">
        <v>34</v>
      </c>
      <c r="H63" s="37">
        <v>96</v>
      </c>
      <c r="I63" s="38">
        <f>H63/G63</f>
        <v>2.823529411764706</v>
      </c>
      <c r="J63" s="41">
        <v>0</v>
      </c>
      <c r="K63" s="41">
        <v>0</v>
      </c>
      <c r="L63" s="41">
        <v>0</v>
      </c>
      <c r="M63" s="38"/>
      <c r="N63" s="34">
        <f t="shared" si="10"/>
        <v>34</v>
      </c>
      <c r="O63" s="34">
        <f t="shared" si="11"/>
        <v>34</v>
      </c>
      <c r="P63" s="34">
        <f t="shared" si="12"/>
        <v>96</v>
      </c>
      <c r="Q63" s="35">
        <f t="shared" si="9"/>
        <v>2.823529411764706</v>
      </c>
    </row>
    <row r="64" spans="1:17" ht="12.75">
      <c r="A64" s="39"/>
      <c r="B64" s="435" t="s">
        <v>205</v>
      </c>
      <c r="C64" s="45"/>
      <c r="D64" s="45"/>
      <c r="E64" s="45"/>
      <c r="F64" s="36">
        <v>0</v>
      </c>
      <c r="G64" s="37">
        <v>0</v>
      </c>
      <c r="H64" s="37">
        <v>0</v>
      </c>
      <c r="I64" s="38"/>
      <c r="J64" s="41">
        <v>0</v>
      </c>
      <c r="K64" s="41">
        <v>0</v>
      </c>
      <c r="L64" s="41">
        <v>0</v>
      </c>
      <c r="M64" s="38"/>
      <c r="N64" s="34">
        <f t="shared" si="10"/>
        <v>2899</v>
      </c>
      <c r="O64" s="34">
        <f t="shared" si="11"/>
        <v>2894</v>
      </c>
      <c r="P64" s="34">
        <f t="shared" si="12"/>
        <v>2894</v>
      </c>
      <c r="Q64" s="35">
        <f t="shared" si="9"/>
        <v>1</v>
      </c>
    </row>
    <row r="65" spans="1:17" ht="12.75">
      <c r="A65" s="39"/>
      <c r="B65" s="435" t="s">
        <v>207</v>
      </c>
      <c r="C65" s="45"/>
      <c r="D65" s="45"/>
      <c r="E65" s="45"/>
      <c r="F65" s="36">
        <v>206</v>
      </c>
      <c r="G65" s="37">
        <v>206</v>
      </c>
      <c r="H65" s="37">
        <v>72</v>
      </c>
      <c r="I65" s="38">
        <f>H65/G65</f>
        <v>0.34951456310679613</v>
      </c>
      <c r="J65" s="41">
        <v>0</v>
      </c>
      <c r="K65" s="41">
        <v>0</v>
      </c>
      <c r="L65" s="41">
        <v>0</v>
      </c>
      <c r="M65" s="38"/>
      <c r="N65" s="34">
        <f t="shared" si="10"/>
        <v>206</v>
      </c>
      <c r="O65" s="34">
        <f t="shared" si="11"/>
        <v>206</v>
      </c>
      <c r="P65" s="34">
        <f t="shared" si="12"/>
        <v>72</v>
      </c>
      <c r="Q65" s="35">
        <f t="shared" si="9"/>
        <v>0.34951456310679613</v>
      </c>
    </row>
    <row r="66" spans="1:17" ht="12.75">
      <c r="A66" s="39"/>
      <c r="B66" s="435" t="s">
        <v>443</v>
      </c>
      <c r="C66" s="45"/>
      <c r="D66" s="45"/>
      <c r="E66" s="45"/>
      <c r="F66" s="36">
        <v>0</v>
      </c>
      <c r="G66" s="37">
        <v>0</v>
      </c>
      <c r="H66" s="37">
        <v>0</v>
      </c>
      <c r="I66" s="38"/>
      <c r="J66" s="41">
        <v>0</v>
      </c>
      <c r="K66" s="41">
        <v>0</v>
      </c>
      <c r="L66" s="41">
        <v>0</v>
      </c>
      <c r="M66" s="38"/>
      <c r="N66" s="34">
        <f t="shared" si="10"/>
        <v>0</v>
      </c>
      <c r="O66" s="34">
        <f t="shared" si="11"/>
        <v>1461</v>
      </c>
      <c r="P66" s="34">
        <f t="shared" si="12"/>
        <v>1461</v>
      </c>
      <c r="Q66" s="35">
        <f t="shared" si="9"/>
        <v>1</v>
      </c>
    </row>
    <row r="67" spans="1:17" ht="12.75">
      <c r="A67" s="39"/>
      <c r="B67" s="435" t="s">
        <v>208</v>
      </c>
      <c r="C67" s="45"/>
      <c r="D67" s="45"/>
      <c r="E67" s="45"/>
      <c r="F67" s="36">
        <v>0</v>
      </c>
      <c r="G67" s="37">
        <v>0</v>
      </c>
      <c r="H67" s="37">
        <v>0</v>
      </c>
      <c r="I67" s="38"/>
      <c r="J67" s="41">
        <v>0</v>
      </c>
      <c r="K67" s="41">
        <v>0</v>
      </c>
      <c r="L67" s="41">
        <v>0</v>
      </c>
      <c r="M67" s="38"/>
      <c r="N67" s="34">
        <f t="shared" si="10"/>
        <v>0</v>
      </c>
      <c r="O67" s="34">
        <f t="shared" si="11"/>
        <v>0</v>
      </c>
      <c r="P67" s="34">
        <f t="shared" si="12"/>
        <v>0</v>
      </c>
      <c r="Q67" s="35"/>
    </row>
    <row r="68" spans="1:17" ht="12.75">
      <c r="A68" s="39"/>
      <c r="B68" s="435" t="s">
        <v>209</v>
      </c>
      <c r="C68" s="45"/>
      <c r="D68" s="45"/>
      <c r="E68" s="45"/>
      <c r="F68" s="36">
        <v>78</v>
      </c>
      <c r="G68" s="37">
        <v>181</v>
      </c>
      <c r="H68" s="37">
        <v>181</v>
      </c>
      <c r="I68" s="38">
        <f>H68/G68</f>
        <v>1</v>
      </c>
      <c r="J68" s="41">
        <v>0</v>
      </c>
      <c r="K68" s="41">
        <v>0</v>
      </c>
      <c r="L68" s="41">
        <v>0</v>
      </c>
      <c r="M68" s="38"/>
      <c r="N68" s="34">
        <f t="shared" si="10"/>
        <v>78</v>
      </c>
      <c r="O68" s="34">
        <f t="shared" si="11"/>
        <v>181</v>
      </c>
      <c r="P68" s="34">
        <f t="shared" si="12"/>
        <v>181</v>
      </c>
      <c r="Q68" s="35">
        <f t="shared" si="9"/>
        <v>1</v>
      </c>
    </row>
    <row r="69" spans="1:17" ht="12.75">
      <c r="A69" s="39"/>
      <c r="B69" s="435" t="s">
        <v>212</v>
      </c>
      <c r="C69" s="45"/>
      <c r="D69" s="45"/>
      <c r="E69" s="45"/>
      <c r="F69" s="36">
        <v>0</v>
      </c>
      <c r="G69" s="37">
        <v>0</v>
      </c>
      <c r="H69" s="37">
        <v>0</v>
      </c>
      <c r="I69" s="38"/>
      <c r="J69" s="41">
        <v>0</v>
      </c>
      <c r="K69" s="41">
        <v>0</v>
      </c>
      <c r="L69" s="41">
        <v>0</v>
      </c>
      <c r="M69" s="38"/>
      <c r="N69" s="34">
        <f t="shared" si="10"/>
        <v>25508</v>
      </c>
      <c r="O69" s="34">
        <f t="shared" si="11"/>
        <v>28892</v>
      </c>
      <c r="P69" s="34">
        <f t="shared" si="12"/>
        <v>18499</v>
      </c>
      <c r="Q69" s="35">
        <f t="shared" si="9"/>
        <v>0.6402810466565139</v>
      </c>
    </row>
    <row r="70" spans="1:17" ht="12.75">
      <c r="A70" s="39"/>
      <c r="B70" s="1273" t="s">
        <v>529</v>
      </c>
      <c r="C70" s="45"/>
      <c r="D70" s="45"/>
      <c r="E70" s="45"/>
      <c r="F70" s="36">
        <v>0</v>
      </c>
      <c r="G70" s="37">
        <v>0</v>
      </c>
      <c r="H70" s="37">
        <v>0</v>
      </c>
      <c r="I70" s="38"/>
      <c r="J70" s="41">
        <v>0</v>
      </c>
      <c r="K70" s="41">
        <v>0</v>
      </c>
      <c r="L70" s="41">
        <v>0</v>
      </c>
      <c r="M70" s="38"/>
      <c r="N70" s="34">
        <f t="shared" si="10"/>
        <v>0</v>
      </c>
      <c r="O70" s="34">
        <f t="shared" si="11"/>
        <v>0</v>
      </c>
      <c r="P70" s="34">
        <f t="shared" si="12"/>
        <v>0</v>
      </c>
      <c r="Q70" s="35"/>
    </row>
    <row r="71" spans="1:17" ht="12.75">
      <c r="A71" s="867" t="s">
        <v>60</v>
      </c>
      <c r="B71" s="572" t="s">
        <v>187</v>
      </c>
      <c r="C71" s="311"/>
      <c r="D71" s="311"/>
      <c r="E71" s="311"/>
      <c r="F71" s="573">
        <v>1</v>
      </c>
      <c r="G71" s="306">
        <v>129</v>
      </c>
      <c r="H71" s="306">
        <v>128</v>
      </c>
      <c r="I71" s="47">
        <v>0.99</v>
      </c>
      <c r="J71" s="307">
        <v>0</v>
      </c>
      <c r="K71" s="313">
        <v>0</v>
      </c>
      <c r="L71" s="313">
        <v>0</v>
      </c>
      <c r="M71" s="742"/>
      <c r="N71" s="581">
        <f t="shared" si="10"/>
        <v>540</v>
      </c>
      <c r="O71" s="738">
        <f t="shared" si="11"/>
        <v>5468</v>
      </c>
      <c r="P71" s="738">
        <f t="shared" si="12"/>
        <v>5467</v>
      </c>
      <c r="Q71" s="842">
        <f t="shared" si="9"/>
        <v>0.9998171177761521</v>
      </c>
    </row>
    <row r="72" spans="1:17" ht="12.75">
      <c r="A72" s="578"/>
      <c r="B72" s="1351" t="s">
        <v>199</v>
      </c>
      <c r="C72" s="1380"/>
      <c r="D72" s="1380"/>
      <c r="E72" s="1353"/>
      <c r="F72" s="36">
        <v>1</v>
      </c>
      <c r="G72" s="37">
        <v>129</v>
      </c>
      <c r="H72" s="37">
        <v>128</v>
      </c>
      <c r="I72" s="38">
        <v>0.99</v>
      </c>
      <c r="J72" s="37">
        <v>0</v>
      </c>
      <c r="K72" s="37">
        <v>0</v>
      </c>
      <c r="L72" s="37">
        <v>0</v>
      </c>
      <c r="M72" s="38"/>
      <c r="N72" s="31">
        <f t="shared" si="10"/>
        <v>1</v>
      </c>
      <c r="O72" s="32">
        <f t="shared" si="11"/>
        <v>1040</v>
      </c>
      <c r="P72" s="32">
        <f t="shared" si="12"/>
        <v>1039</v>
      </c>
      <c r="Q72" s="252">
        <f t="shared" si="9"/>
        <v>0.9990384615384615</v>
      </c>
    </row>
    <row r="73" spans="1:17" ht="12.75">
      <c r="A73" s="578"/>
      <c r="B73" s="435" t="s">
        <v>530</v>
      </c>
      <c r="C73" s="1069"/>
      <c r="D73" s="1069"/>
      <c r="E73" s="1068"/>
      <c r="F73" s="36">
        <v>0</v>
      </c>
      <c r="G73" s="37">
        <v>0</v>
      </c>
      <c r="H73" s="37">
        <v>0</v>
      </c>
      <c r="I73" s="38"/>
      <c r="J73" s="37">
        <v>0</v>
      </c>
      <c r="K73" s="37">
        <v>0</v>
      </c>
      <c r="L73" s="37">
        <v>0</v>
      </c>
      <c r="M73" s="38"/>
      <c r="N73" s="31">
        <f t="shared" si="10"/>
        <v>0</v>
      </c>
      <c r="O73" s="32">
        <f t="shared" si="11"/>
        <v>2389</v>
      </c>
      <c r="P73" s="32">
        <f t="shared" si="12"/>
        <v>2389</v>
      </c>
      <c r="Q73" s="252">
        <v>1</v>
      </c>
    </row>
    <row r="74" spans="1:17" ht="12.75">
      <c r="A74" s="578"/>
      <c r="B74" s="435" t="s">
        <v>211</v>
      </c>
      <c r="C74" s="45"/>
      <c r="D74" s="45"/>
      <c r="E74" s="45"/>
      <c r="F74" s="36">
        <v>0</v>
      </c>
      <c r="G74" s="37">
        <v>0</v>
      </c>
      <c r="H74" s="37">
        <v>0</v>
      </c>
      <c r="I74" s="38"/>
      <c r="J74" s="37">
        <v>0</v>
      </c>
      <c r="K74" s="37">
        <v>0</v>
      </c>
      <c r="L74" s="37">
        <v>0</v>
      </c>
      <c r="M74" s="38"/>
      <c r="N74" s="31">
        <f t="shared" si="10"/>
        <v>0</v>
      </c>
      <c r="O74" s="32">
        <f t="shared" si="11"/>
        <v>0</v>
      </c>
      <c r="P74" s="32">
        <f t="shared" si="12"/>
        <v>0</v>
      </c>
      <c r="Q74" s="252"/>
    </row>
    <row r="75" spans="1:17" ht="12.75">
      <c r="A75" s="578"/>
      <c r="B75" s="435" t="s">
        <v>202</v>
      </c>
      <c r="C75" s="43"/>
      <c r="D75" s="43"/>
      <c r="E75" s="1067"/>
      <c r="F75" s="36">
        <v>0</v>
      </c>
      <c r="G75" s="37">
        <v>0</v>
      </c>
      <c r="H75" s="37">
        <v>0</v>
      </c>
      <c r="I75" s="38"/>
      <c r="J75" s="37">
        <v>0</v>
      </c>
      <c r="K75" s="37">
        <v>0</v>
      </c>
      <c r="L75" s="37">
        <v>0</v>
      </c>
      <c r="M75" s="38"/>
      <c r="N75" s="31">
        <f t="shared" si="10"/>
        <v>539</v>
      </c>
      <c r="O75" s="32">
        <f t="shared" si="11"/>
        <v>1819</v>
      </c>
      <c r="P75" s="32">
        <f t="shared" si="12"/>
        <v>1819</v>
      </c>
      <c r="Q75" s="252">
        <f t="shared" si="9"/>
        <v>1</v>
      </c>
    </row>
    <row r="76" spans="1:17" ht="12.75">
      <c r="A76" s="870"/>
      <c r="B76" s="848" t="s">
        <v>212</v>
      </c>
      <c r="C76" s="1093"/>
      <c r="D76" s="1093"/>
      <c r="E76" s="1094"/>
      <c r="F76" s="574">
        <v>0</v>
      </c>
      <c r="G76" s="575">
        <v>0</v>
      </c>
      <c r="H76" s="575">
        <v>0</v>
      </c>
      <c r="I76" s="576"/>
      <c r="J76" s="575">
        <v>0</v>
      </c>
      <c r="K76" s="575">
        <v>0</v>
      </c>
      <c r="L76" s="575">
        <v>0</v>
      </c>
      <c r="M76" s="576"/>
      <c r="N76" s="579">
        <f t="shared" si="10"/>
        <v>0</v>
      </c>
      <c r="O76" s="580">
        <f t="shared" si="11"/>
        <v>220</v>
      </c>
      <c r="P76" s="580">
        <f t="shared" si="12"/>
        <v>220</v>
      </c>
      <c r="Q76" s="843">
        <v>1</v>
      </c>
    </row>
    <row r="77" spans="1:17" ht="12.75">
      <c r="A77" s="1378" t="s">
        <v>188</v>
      </c>
      <c r="B77" s="1379"/>
      <c r="C77" s="1379"/>
      <c r="D77" s="1379"/>
      <c r="E77" s="1353"/>
      <c r="F77" s="52">
        <v>0</v>
      </c>
      <c r="G77" s="53">
        <v>0</v>
      </c>
      <c r="H77" s="303">
        <v>0</v>
      </c>
      <c r="I77" s="38">
        <v>1</v>
      </c>
      <c r="J77" s="303">
        <v>0</v>
      </c>
      <c r="K77" s="303">
        <v>0</v>
      </c>
      <c r="L77" s="303">
        <v>0</v>
      </c>
      <c r="M77" s="51"/>
      <c r="N77" s="53">
        <f>SUM(N82)</f>
        <v>0</v>
      </c>
      <c r="O77" s="53">
        <f>SUM(K35+O35+G77+K77)</f>
        <v>20</v>
      </c>
      <c r="P77" s="53">
        <f>SUM(L35+P35+H77+L77)</f>
        <v>20</v>
      </c>
      <c r="Q77" s="304">
        <f t="shared" si="9"/>
        <v>1</v>
      </c>
    </row>
    <row r="78" spans="1:17" ht="12.75">
      <c r="A78" s="577" t="s">
        <v>61</v>
      </c>
      <c r="B78" s="48" t="s">
        <v>186</v>
      </c>
      <c r="C78" s="49"/>
      <c r="D78" s="49"/>
      <c r="E78" s="49"/>
      <c r="F78" s="36">
        <v>0</v>
      </c>
      <c r="G78" s="37">
        <v>0</v>
      </c>
      <c r="H78" s="32">
        <v>0</v>
      </c>
      <c r="I78" s="50">
        <v>1</v>
      </c>
      <c r="J78" s="34">
        <v>0</v>
      </c>
      <c r="K78" s="34">
        <v>0</v>
      </c>
      <c r="L78" s="34">
        <v>0</v>
      </c>
      <c r="M78" s="50"/>
      <c r="N78" s="34">
        <f>SUM(J36+N36+F78+J78)</f>
        <v>0</v>
      </c>
      <c r="O78" s="34">
        <f>SUM(K36+O36+G78+K78)</f>
        <v>20</v>
      </c>
      <c r="P78" s="34">
        <f>SUM(L36+P36+H78+L78)</f>
        <v>20</v>
      </c>
      <c r="Q78" s="35">
        <f t="shared" si="9"/>
        <v>1</v>
      </c>
    </row>
    <row r="79" spans="1:17" ht="12.75">
      <c r="A79" s="868"/>
      <c r="B79" s="435" t="s">
        <v>211</v>
      </c>
      <c r="C79" s="45"/>
      <c r="D79" s="45"/>
      <c r="E79" s="45"/>
      <c r="F79" s="36">
        <v>0</v>
      </c>
      <c r="G79" s="37">
        <v>0</v>
      </c>
      <c r="H79" s="37">
        <v>0</v>
      </c>
      <c r="I79" s="50"/>
      <c r="J79" s="37">
        <v>0</v>
      </c>
      <c r="K79" s="37">
        <v>0</v>
      </c>
      <c r="L79" s="37">
        <v>0</v>
      </c>
      <c r="M79" s="50"/>
      <c r="N79" s="34">
        <v>0</v>
      </c>
      <c r="O79" s="34">
        <v>0</v>
      </c>
      <c r="P79" s="34">
        <v>0</v>
      </c>
      <c r="Q79" s="35"/>
    </row>
    <row r="80" spans="1:17" ht="12.75">
      <c r="A80" s="39"/>
      <c r="B80" s="1348" t="s">
        <v>210</v>
      </c>
      <c r="C80" s="1349"/>
      <c r="D80" s="1349"/>
      <c r="E80" s="1350"/>
      <c r="F80" s="36">
        <v>0</v>
      </c>
      <c r="G80" s="37">
        <v>0</v>
      </c>
      <c r="H80" s="37">
        <v>0</v>
      </c>
      <c r="I80" s="38"/>
      <c r="J80" s="41">
        <v>0</v>
      </c>
      <c r="K80" s="41">
        <v>0</v>
      </c>
      <c r="L80" s="41">
        <v>0</v>
      </c>
      <c r="M80" s="51"/>
      <c r="N80" s="34">
        <f>SUM(J38+N38+F80+J80)</f>
        <v>0</v>
      </c>
      <c r="O80" s="34">
        <f>SUM(K38+O38+G80+K80)</f>
        <v>0</v>
      </c>
      <c r="P80" s="34">
        <f>SUM(L38+P38+H80+L80)</f>
        <v>0</v>
      </c>
      <c r="Q80" s="35"/>
    </row>
    <row r="81" spans="1:17" ht="12.75">
      <c r="A81" s="39"/>
      <c r="B81" s="1065" t="s">
        <v>444</v>
      </c>
      <c r="C81" s="1066"/>
      <c r="D81" s="1066"/>
      <c r="E81" s="40"/>
      <c r="F81" s="36">
        <v>0</v>
      </c>
      <c r="G81" s="37">
        <v>0</v>
      </c>
      <c r="H81" s="37">
        <v>0</v>
      </c>
      <c r="I81" s="38">
        <v>1</v>
      </c>
      <c r="J81" s="41">
        <v>0</v>
      </c>
      <c r="K81" s="41">
        <v>0</v>
      </c>
      <c r="L81" s="41">
        <v>0</v>
      </c>
      <c r="M81" s="38"/>
      <c r="N81" s="34">
        <f>SUM(J40+N40+F81+J81)</f>
        <v>0</v>
      </c>
      <c r="O81" s="34">
        <f>SUM(K40+O40+G81+K81)</f>
        <v>0</v>
      </c>
      <c r="P81" s="34">
        <f>SUM(L40+P40+H81+L81)</f>
        <v>0</v>
      </c>
      <c r="Q81" s="35">
        <v>1</v>
      </c>
    </row>
    <row r="82" spans="1:17" ht="13.5" thickBot="1">
      <c r="A82" s="302"/>
      <c r="B82" s="1348" t="s">
        <v>293</v>
      </c>
      <c r="C82" s="1349"/>
      <c r="D82" s="1349"/>
      <c r="E82" s="1350"/>
      <c r="F82" s="36">
        <v>0</v>
      </c>
      <c r="G82" s="37">
        <v>0</v>
      </c>
      <c r="H82" s="37">
        <v>0</v>
      </c>
      <c r="I82" s="38"/>
      <c r="J82" s="41">
        <v>0</v>
      </c>
      <c r="K82" s="41">
        <v>0</v>
      </c>
      <c r="L82" s="41">
        <v>0</v>
      </c>
      <c r="M82" s="51"/>
      <c r="N82" s="34">
        <f>SUM(J40+N40+F82+J82)</f>
        <v>0</v>
      </c>
      <c r="O82" s="34">
        <f>SUM(K40+O40+G82+K82)</f>
        <v>0</v>
      </c>
      <c r="P82" s="34">
        <f>SUM(L40+P40+H82+L82)</f>
        <v>0</v>
      </c>
      <c r="Q82" s="35"/>
    </row>
    <row r="83" spans="1:17" ht="14.25" thickBot="1" thickTop="1">
      <c r="A83" s="1381" t="s">
        <v>79</v>
      </c>
      <c r="B83" s="1382"/>
      <c r="C83" s="1382"/>
      <c r="D83" s="1382"/>
      <c r="E83" s="55"/>
      <c r="F83" s="56">
        <f>SUM(F53+F77)</f>
        <v>6033</v>
      </c>
      <c r="G83" s="57">
        <f>SUM(G53+G77)</f>
        <v>7753</v>
      </c>
      <c r="H83" s="57">
        <f>SUM(H53+H77)</f>
        <v>2152</v>
      </c>
      <c r="I83" s="58">
        <f>H83/G83</f>
        <v>0.2775699729137108</v>
      </c>
      <c r="J83" s="57">
        <f>SUM(J53+J77)</f>
        <v>300</v>
      </c>
      <c r="K83" s="57">
        <f>SUM(K53+K77)</f>
        <v>465</v>
      </c>
      <c r="L83" s="59">
        <f>SUM(L53+L77)</f>
        <v>165</v>
      </c>
      <c r="M83" s="58">
        <f>L83/K83</f>
        <v>0.3548387096774194</v>
      </c>
      <c r="N83" s="661">
        <f>SUM(N53+N77)</f>
        <v>183531</v>
      </c>
      <c r="O83" s="57">
        <f>SUM(O53+O77)</f>
        <v>251849</v>
      </c>
      <c r="P83" s="59">
        <f>SUM(P53+P77)</f>
        <v>234853</v>
      </c>
      <c r="Q83" s="60">
        <f>P83/O83</f>
        <v>0.932515118185897</v>
      </c>
    </row>
    <row r="84" spans="1:17" ht="13.5" thickTop="1">
      <c r="A84" s="246"/>
      <c r="B84" s="247"/>
      <c r="C84" s="247"/>
      <c r="D84" s="247"/>
      <c r="E84" s="248"/>
      <c r="F84" s="249"/>
      <c r="G84" s="249"/>
      <c r="H84" s="249"/>
      <c r="I84" s="250"/>
      <c r="J84" s="249"/>
      <c r="K84" s="249"/>
      <c r="L84" s="249"/>
      <c r="M84" s="250"/>
      <c r="N84" s="249"/>
      <c r="O84" s="249"/>
      <c r="P84" s="249"/>
      <c r="Q84" s="250"/>
    </row>
    <row r="85" spans="1:17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7"/>
      <c r="N85" s="17"/>
      <c r="O85" s="1358" t="s">
        <v>160</v>
      </c>
      <c r="P85" s="1358"/>
      <c r="Q85" s="1358"/>
    </row>
    <row r="86" spans="1:17" ht="12.75">
      <c r="A86" s="1357" t="s">
        <v>642</v>
      </c>
      <c r="B86" s="1357"/>
      <c r="C86" s="1357"/>
      <c r="D86" s="1357"/>
      <c r="E86" s="1357"/>
      <c r="F86" s="1357"/>
      <c r="G86" s="1357"/>
      <c r="H86" s="1357"/>
      <c r="I86" s="1357"/>
      <c r="J86" s="1357"/>
      <c r="K86" s="1357"/>
      <c r="L86" s="1357"/>
      <c r="M86" s="1357"/>
      <c r="N86" s="1357"/>
      <c r="O86" s="1357"/>
      <c r="P86" s="1357"/>
      <c r="Q86" s="1357"/>
    </row>
    <row r="87" spans="1:17" ht="12.75" customHeight="1">
      <c r="A87" s="1346" t="s">
        <v>630</v>
      </c>
      <c r="B87" s="1346"/>
      <c r="C87" s="1346"/>
      <c r="D87" s="1346"/>
      <c r="E87" s="1346"/>
      <c r="F87" s="1346"/>
      <c r="G87" s="1346"/>
      <c r="H87" s="1346"/>
      <c r="I87" s="1346"/>
      <c r="J87" s="1346"/>
      <c r="K87" s="1346"/>
      <c r="L87" s="1346"/>
      <c r="M87" s="1346"/>
      <c r="N87" s="1346"/>
      <c r="O87" s="1346"/>
      <c r="P87" s="1346"/>
      <c r="Q87" s="1346"/>
    </row>
    <row r="88" spans="1:17" ht="12.75">
      <c r="A88" s="1347"/>
      <c r="B88" s="1347"/>
      <c r="C88" s="1347"/>
      <c r="D88" s="1347"/>
      <c r="E88" s="1347"/>
      <c r="F88" s="1347"/>
      <c r="G88" s="1347"/>
      <c r="H88" s="1347"/>
      <c r="I88" s="1347"/>
      <c r="J88" s="1347"/>
      <c r="K88" s="1347"/>
      <c r="L88" s="1347"/>
      <c r="M88" s="1347"/>
      <c r="N88" s="1347"/>
      <c r="O88" s="1347"/>
      <c r="P88" s="1347"/>
      <c r="Q88" s="1347"/>
    </row>
    <row r="89" spans="1:17" ht="13.5" thickBot="1">
      <c r="A89" s="16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/>
      <c r="O89" s="19" t="s">
        <v>22</v>
      </c>
      <c r="P89" s="19"/>
      <c r="Q89" s="18"/>
    </row>
    <row r="90" spans="1:17" ht="13.5" customHeight="1" thickTop="1">
      <c r="A90" s="1359" t="s">
        <v>0</v>
      </c>
      <c r="B90" s="1361" t="s">
        <v>45</v>
      </c>
      <c r="C90" s="1361"/>
      <c r="D90" s="1361"/>
      <c r="E90" s="1362"/>
      <c r="F90" s="1383" t="s">
        <v>3</v>
      </c>
      <c r="G90" s="1384"/>
      <c r="H90" s="1384"/>
      <c r="I90" s="1384"/>
      <c r="J90" s="1384"/>
      <c r="K90" s="1384"/>
      <c r="L90" s="1384"/>
      <c r="M90" s="1384"/>
      <c r="N90" s="1384"/>
      <c r="O90" s="1384"/>
      <c r="P90" s="1384"/>
      <c r="Q90" s="1385"/>
    </row>
    <row r="91" spans="1:17" ht="12.75">
      <c r="A91" s="1360"/>
      <c r="B91" s="1363"/>
      <c r="C91" s="1363"/>
      <c r="D91" s="1363"/>
      <c r="E91" s="1364"/>
      <c r="F91" s="1386" t="s">
        <v>191</v>
      </c>
      <c r="G91" s="1387"/>
      <c r="H91" s="1387"/>
      <c r="I91" s="1388"/>
      <c r="J91" s="1332" t="s">
        <v>192</v>
      </c>
      <c r="K91" s="1333"/>
      <c r="L91" s="1333"/>
      <c r="M91" s="1334"/>
      <c r="N91" s="1335" t="s">
        <v>126</v>
      </c>
      <c r="O91" s="1333"/>
      <c r="P91" s="1333"/>
      <c r="Q91" s="1336"/>
    </row>
    <row r="92" spans="1:17" ht="12.75" customHeight="1">
      <c r="A92" s="1360"/>
      <c r="B92" s="1363"/>
      <c r="C92" s="1363"/>
      <c r="D92" s="1363"/>
      <c r="E92" s="1364"/>
      <c r="F92" s="1337" t="s">
        <v>546</v>
      </c>
      <c r="G92" s="1339" t="s">
        <v>549</v>
      </c>
      <c r="H92" s="1339" t="s">
        <v>291</v>
      </c>
      <c r="I92" s="1344" t="s">
        <v>289</v>
      </c>
      <c r="J92" s="1337" t="s">
        <v>544</v>
      </c>
      <c r="K92" s="1339" t="s">
        <v>631</v>
      </c>
      <c r="L92" s="1339" t="s">
        <v>288</v>
      </c>
      <c r="M92" s="1344" t="s">
        <v>292</v>
      </c>
      <c r="N92" s="1337" t="s">
        <v>546</v>
      </c>
      <c r="O92" s="1339" t="s">
        <v>549</v>
      </c>
      <c r="P92" s="1339" t="s">
        <v>288</v>
      </c>
      <c r="Q92" s="1330" t="s">
        <v>289</v>
      </c>
    </row>
    <row r="93" spans="1:17" ht="12.75">
      <c r="A93" s="1360"/>
      <c r="B93" s="1363"/>
      <c r="C93" s="1363"/>
      <c r="D93" s="1363"/>
      <c r="E93" s="1364"/>
      <c r="F93" s="1338"/>
      <c r="G93" s="1340"/>
      <c r="H93" s="1340"/>
      <c r="I93" s="1345"/>
      <c r="J93" s="1338"/>
      <c r="K93" s="1340"/>
      <c r="L93" s="1340"/>
      <c r="M93" s="1345"/>
      <c r="N93" s="1338"/>
      <c r="O93" s="1340"/>
      <c r="P93" s="1340"/>
      <c r="Q93" s="1331"/>
    </row>
    <row r="94" spans="1:17" ht="12.75">
      <c r="A94" s="1360"/>
      <c r="B94" s="1333" t="s">
        <v>6</v>
      </c>
      <c r="C94" s="1333"/>
      <c r="D94" s="1333"/>
      <c r="E94" s="1374"/>
      <c r="F94" s="25">
        <v>2</v>
      </c>
      <c r="G94" s="21">
        <v>3</v>
      </c>
      <c r="H94" s="21" t="s">
        <v>9</v>
      </c>
      <c r="I94" s="22">
        <v>5</v>
      </c>
      <c r="J94" s="20">
        <v>6</v>
      </c>
      <c r="K94" s="21">
        <v>7</v>
      </c>
      <c r="L94" s="21" t="s">
        <v>13</v>
      </c>
      <c r="M94" s="22">
        <v>9</v>
      </c>
      <c r="N94" s="23">
        <v>10</v>
      </c>
      <c r="O94" s="21">
        <v>11</v>
      </c>
      <c r="P94" s="21">
        <v>12</v>
      </c>
      <c r="Q94" s="24">
        <v>13</v>
      </c>
    </row>
    <row r="95" spans="1:17" ht="12.75" customHeight="1">
      <c r="A95" s="1375" t="s">
        <v>66</v>
      </c>
      <c r="B95" s="1376"/>
      <c r="C95" s="1376"/>
      <c r="D95" s="1376"/>
      <c r="E95" s="1377"/>
      <c r="F95" s="26">
        <f>SUM(F96+F113)</f>
        <v>77</v>
      </c>
      <c r="G95" s="27">
        <f>SUM(G96+G113)</f>
        <v>51298</v>
      </c>
      <c r="H95" s="27">
        <f>SUM(H96+H113)</f>
        <v>51298</v>
      </c>
      <c r="I95" s="28">
        <v>1</v>
      </c>
      <c r="J95" s="27">
        <v>0</v>
      </c>
      <c r="K95" s="27">
        <v>0</v>
      </c>
      <c r="L95" s="27">
        <v>0</v>
      </c>
      <c r="M95" s="28"/>
      <c r="N95" s="27">
        <v>0</v>
      </c>
      <c r="O95" s="27">
        <f>SUM(O96+O113)</f>
        <v>0</v>
      </c>
      <c r="P95" s="27">
        <f>SUM(P96+P113)</f>
        <v>0</v>
      </c>
      <c r="Q95" s="29"/>
    </row>
    <row r="96" spans="1:17" ht="12.75" customHeight="1">
      <c r="A96" s="301" t="s">
        <v>6</v>
      </c>
      <c r="B96" s="1341" t="s">
        <v>59</v>
      </c>
      <c r="C96" s="1342"/>
      <c r="D96" s="1342"/>
      <c r="E96" s="1343"/>
      <c r="F96" s="31">
        <f>SUM(F97:F112)</f>
        <v>77</v>
      </c>
      <c r="G96" s="32">
        <f>SUM(G97:G112)</f>
        <v>51298</v>
      </c>
      <c r="H96" s="32">
        <f>SUM(H97:H112)</f>
        <v>51298</v>
      </c>
      <c r="I96" s="33">
        <v>1</v>
      </c>
      <c r="J96" s="34">
        <v>0</v>
      </c>
      <c r="K96" s="34">
        <v>0</v>
      </c>
      <c r="L96" s="34">
        <v>0</v>
      </c>
      <c r="M96" s="33"/>
      <c r="N96" s="34">
        <v>0</v>
      </c>
      <c r="O96" s="34">
        <f>SUM(O97:O112)</f>
        <v>0</v>
      </c>
      <c r="P96" s="34">
        <f>SUM(P97:P112)</f>
        <v>0</v>
      </c>
      <c r="Q96" s="35"/>
    </row>
    <row r="97" spans="1:17" ht="12.75">
      <c r="A97" s="30"/>
      <c r="B97" s="1351" t="s">
        <v>199</v>
      </c>
      <c r="C97" s="1352"/>
      <c r="D97" s="1352"/>
      <c r="E97" s="1353"/>
      <c r="F97" s="36">
        <v>0</v>
      </c>
      <c r="G97" s="37">
        <v>0</v>
      </c>
      <c r="H97" s="37">
        <v>0</v>
      </c>
      <c r="I97" s="38"/>
      <c r="J97" s="37">
        <v>0</v>
      </c>
      <c r="K97" s="37">
        <v>0</v>
      </c>
      <c r="L97" s="37">
        <v>0</v>
      </c>
      <c r="M97" s="38"/>
      <c r="N97" s="37">
        <v>0</v>
      </c>
      <c r="O97" s="37">
        <v>0</v>
      </c>
      <c r="P97" s="37">
        <v>0</v>
      </c>
      <c r="Q97" s="739"/>
    </row>
    <row r="98" spans="1:17" ht="12.75">
      <c r="A98" s="39"/>
      <c r="B98" s="1348" t="s">
        <v>200</v>
      </c>
      <c r="C98" s="1349"/>
      <c r="D98" s="1349"/>
      <c r="E98" s="1350"/>
      <c r="F98" s="36">
        <v>77</v>
      </c>
      <c r="G98" s="37">
        <v>3508</v>
      </c>
      <c r="H98" s="37">
        <v>3508</v>
      </c>
      <c r="I98" s="38">
        <v>1</v>
      </c>
      <c r="J98" s="41">
        <v>0</v>
      </c>
      <c r="K98" s="41">
        <v>0</v>
      </c>
      <c r="L98" s="41">
        <v>0</v>
      </c>
      <c r="M98" s="38"/>
      <c r="N98" s="41">
        <v>0</v>
      </c>
      <c r="O98" s="41">
        <v>0</v>
      </c>
      <c r="P98" s="41">
        <v>0</v>
      </c>
      <c r="Q98" s="42"/>
    </row>
    <row r="99" spans="1:17" ht="12.75">
      <c r="A99" s="39"/>
      <c r="B99" s="435" t="s">
        <v>206</v>
      </c>
      <c r="C99" s="45"/>
      <c r="D99" s="45"/>
      <c r="E99" s="45"/>
      <c r="F99" s="36">
        <v>0</v>
      </c>
      <c r="G99" s="37">
        <v>30000</v>
      </c>
      <c r="H99" s="37">
        <v>30000</v>
      </c>
      <c r="I99" s="38">
        <v>1</v>
      </c>
      <c r="J99" s="41">
        <v>0</v>
      </c>
      <c r="K99" s="41">
        <v>0</v>
      </c>
      <c r="L99" s="41">
        <v>0</v>
      </c>
      <c r="M99" s="38"/>
      <c r="N99" s="41">
        <v>0</v>
      </c>
      <c r="O99" s="41">
        <v>0</v>
      </c>
      <c r="P99" s="41">
        <v>0</v>
      </c>
      <c r="Q99" s="42"/>
    </row>
    <row r="100" spans="1:17" ht="12.75">
      <c r="A100" s="39"/>
      <c r="B100" s="435" t="s">
        <v>211</v>
      </c>
      <c r="C100" s="45"/>
      <c r="D100" s="45"/>
      <c r="E100" s="45"/>
      <c r="F100" s="36">
        <v>0</v>
      </c>
      <c r="G100" s="37">
        <v>0</v>
      </c>
      <c r="H100" s="37">
        <v>0</v>
      </c>
      <c r="I100" s="38"/>
      <c r="J100" s="41">
        <v>0</v>
      </c>
      <c r="K100" s="41">
        <v>0</v>
      </c>
      <c r="L100" s="41">
        <v>0</v>
      </c>
      <c r="M100" s="38"/>
      <c r="N100" s="41">
        <v>0</v>
      </c>
      <c r="O100" s="41">
        <v>0</v>
      </c>
      <c r="P100" s="41">
        <v>0</v>
      </c>
      <c r="Q100" s="42"/>
    </row>
    <row r="101" spans="1:17" ht="12.75">
      <c r="A101" s="39"/>
      <c r="B101" s="435" t="s">
        <v>203</v>
      </c>
      <c r="C101" s="45"/>
      <c r="D101" s="45"/>
      <c r="E101" s="45"/>
      <c r="F101" s="36">
        <v>0</v>
      </c>
      <c r="G101" s="37">
        <v>0</v>
      </c>
      <c r="H101" s="37">
        <v>0</v>
      </c>
      <c r="I101" s="38"/>
      <c r="J101" s="41">
        <v>0</v>
      </c>
      <c r="K101" s="41">
        <v>0</v>
      </c>
      <c r="L101" s="41">
        <v>0</v>
      </c>
      <c r="M101" s="38"/>
      <c r="N101" s="41">
        <v>0</v>
      </c>
      <c r="O101" s="41">
        <v>0</v>
      </c>
      <c r="P101" s="41">
        <v>0</v>
      </c>
      <c r="Q101" s="42"/>
    </row>
    <row r="102" spans="1:17" ht="12.75">
      <c r="A102" s="39"/>
      <c r="B102" s="1354" t="s">
        <v>633</v>
      </c>
      <c r="C102" s="1355"/>
      <c r="D102" s="1355"/>
      <c r="E102" s="1356"/>
      <c r="F102" s="36">
        <v>0</v>
      </c>
      <c r="G102" s="37">
        <v>420</v>
      </c>
      <c r="H102" s="37">
        <v>420</v>
      </c>
      <c r="I102" s="38">
        <v>1</v>
      </c>
      <c r="J102" s="41">
        <v>0</v>
      </c>
      <c r="K102" s="41">
        <v>0</v>
      </c>
      <c r="L102" s="41">
        <v>0</v>
      </c>
      <c r="M102" s="38"/>
      <c r="N102" s="41">
        <v>0</v>
      </c>
      <c r="O102" s="41">
        <v>0</v>
      </c>
      <c r="P102" s="41">
        <v>0</v>
      </c>
      <c r="Q102" s="42"/>
    </row>
    <row r="103" spans="1:17" ht="12.75">
      <c r="A103" s="39"/>
      <c r="B103" s="435" t="s">
        <v>632</v>
      </c>
      <c r="C103" s="43"/>
      <c r="D103" s="43"/>
      <c r="E103" s="43"/>
      <c r="F103" s="36">
        <v>0</v>
      </c>
      <c r="G103" s="37">
        <v>17370</v>
      </c>
      <c r="H103" s="37">
        <v>17370</v>
      </c>
      <c r="I103" s="38">
        <v>1</v>
      </c>
      <c r="J103" s="41">
        <v>0</v>
      </c>
      <c r="K103" s="41">
        <v>0</v>
      </c>
      <c r="L103" s="41">
        <v>0</v>
      </c>
      <c r="M103" s="38"/>
      <c r="N103" s="41">
        <v>0</v>
      </c>
      <c r="O103" s="41">
        <v>0</v>
      </c>
      <c r="P103" s="41">
        <v>0</v>
      </c>
      <c r="Q103" s="42"/>
    </row>
    <row r="104" spans="1:17" ht="12.75">
      <c r="A104" s="39"/>
      <c r="B104" s="435" t="s">
        <v>202</v>
      </c>
      <c r="C104" s="43"/>
      <c r="D104" s="43"/>
      <c r="E104" s="43"/>
      <c r="F104" s="36">
        <v>0</v>
      </c>
      <c r="G104" s="37">
        <v>0</v>
      </c>
      <c r="H104" s="37">
        <v>0</v>
      </c>
      <c r="I104" s="38"/>
      <c r="J104" s="41">
        <v>0</v>
      </c>
      <c r="K104" s="41">
        <v>0</v>
      </c>
      <c r="L104" s="41">
        <v>0</v>
      </c>
      <c r="M104" s="38"/>
      <c r="N104" s="41">
        <v>0</v>
      </c>
      <c r="O104" s="41">
        <v>0</v>
      </c>
      <c r="P104" s="41">
        <v>0</v>
      </c>
      <c r="Q104" s="42"/>
    </row>
    <row r="105" spans="1:17" ht="12.75">
      <c r="A105" s="39"/>
      <c r="B105" s="1348" t="s">
        <v>204</v>
      </c>
      <c r="C105" s="1349"/>
      <c r="D105" s="1349"/>
      <c r="E105" s="1350"/>
      <c r="F105" s="36">
        <v>0</v>
      </c>
      <c r="G105" s="37">
        <v>0</v>
      </c>
      <c r="H105" s="37">
        <v>0</v>
      </c>
      <c r="I105" s="38"/>
      <c r="J105" s="41">
        <v>0</v>
      </c>
      <c r="K105" s="41">
        <v>0</v>
      </c>
      <c r="L105" s="41">
        <v>0</v>
      </c>
      <c r="M105" s="38"/>
      <c r="N105" s="44">
        <v>0</v>
      </c>
      <c r="O105" s="44">
        <v>0</v>
      </c>
      <c r="P105" s="44">
        <v>0</v>
      </c>
      <c r="Q105" s="42"/>
    </row>
    <row r="106" spans="1:17" ht="12.75">
      <c r="A106" s="39"/>
      <c r="B106" s="435" t="s">
        <v>205</v>
      </c>
      <c r="C106" s="45"/>
      <c r="D106" s="45"/>
      <c r="E106" s="45"/>
      <c r="F106" s="36">
        <v>0</v>
      </c>
      <c r="G106" s="37">
        <v>0</v>
      </c>
      <c r="H106" s="37">
        <v>0</v>
      </c>
      <c r="I106" s="38"/>
      <c r="J106" s="41">
        <v>0</v>
      </c>
      <c r="K106" s="41">
        <v>0</v>
      </c>
      <c r="L106" s="41">
        <v>0</v>
      </c>
      <c r="M106" s="38"/>
      <c r="N106" s="44">
        <v>0</v>
      </c>
      <c r="O106" s="44">
        <v>0</v>
      </c>
      <c r="P106" s="44">
        <v>0</v>
      </c>
      <c r="Q106" s="42"/>
    </row>
    <row r="107" spans="1:17" ht="12.75">
      <c r="A107" s="39"/>
      <c r="B107" s="435" t="s">
        <v>207</v>
      </c>
      <c r="C107" s="45"/>
      <c r="D107" s="45"/>
      <c r="E107" s="45"/>
      <c r="F107" s="36">
        <v>0</v>
      </c>
      <c r="G107" s="37">
        <v>0</v>
      </c>
      <c r="H107" s="37">
        <v>0</v>
      </c>
      <c r="I107" s="38"/>
      <c r="J107" s="41">
        <v>0</v>
      </c>
      <c r="K107" s="41">
        <v>0</v>
      </c>
      <c r="L107" s="41">
        <v>0</v>
      </c>
      <c r="M107" s="38"/>
      <c r="N107" s="44">
        <v>0</v>
      </c>
      <c r="O107" s="44">
        <v>0</v>
      </c>
      <c r="P107" s="44">
        <v>0</v>
      </c>
      <c r="Q107" s="42"/>
    </row>
    <row r="108" spans="1:17" ht="12.75">
      <c r="A108" s="39"/>
      <c r="B108" s="435" t="s">
        <v>443</v>
      </c>
      <c r="C108" s="45"/>
      <c r="D108" s="45"/>
      <c r="E108" s="45"/>
      <c r="F108" s="36">
        <v>0</v>
      </c>
      <c r="G108" s="37">
        <v>0</v>
      </c>
      <c r="H108" s="37">
        <v>0</v>
      </c>
      <c r="I108" s="38"/>
      <c r="J108" s="41">
        <v>0</v>
      </c>
      <c r="K108" s="41">
        <v>0</v>
      </c>
      <c r="L108" s="41">
        <v>0</v>
      </c>
      <c r="M108" s="38"/>
      <c r="N108" s="44">
        <v>0</v>
      </c>
      <c r="O108" s="44">
        <v>0</v>
      </c>
      <c r="P108" s="44">
        <v>0</v>
      </c>
      <c r="Q108" s="42"/>
    </row>
    <row r="109" spans="1:17" ht="12.75">
      <c r="A109" s="39"/>
      <c r="B109" s="435" t="s">
        <v>208</v>
      </c>
      <c r="C109" s="45"/>
      <c r="D109" s="45"/>
      <c r="E109" s="45"/>
      <c r="F109" s="36">
        <v>0</v>
      </c>
      <c r="G109" s="37">
        <v>0</v>
      </c>
      <c r="H109" s="37">
        <v>0</v>
      </c>
      <c r="I109" s="38"/>
      <c r="J109" s="41">
        <v>0</v>
      </c>
      <c r="K109" s="41">
        <v>0</v>
      </c>
      <c r="L109" s="41">
        <v>0</v>
      </c>
      <c r="M109" s="38"/>
      <c r="N109" s="44">
        <v>0</v>
      </c>
      <c r="O109" s="44">
        <v>0</v>
      </c>
      <c r="P109" s="44">
        <v>0</v>
      </c>
      <c r="Q109" s="42"/>
    </row>
    <row r="110" spans="1:17" ht="12.75">
      <c r="A110" s="39"/>
      <c r="B110" s="435" t="s">
        <v>209</v>
      </c>
      <c r="C110" s="45"/>
      <c r="D110" s="45"/>
      <c r="E110" s="45"/>
      <c r="F110" s="36">
        <v>0</v>
      </c>
      <c r="G110" s="37">
        <v>0</v>
      </c>
      <c r="H110" s="37">
        <v>0</v>
      </c>
      <c r="I110" s="38"/>
      <c r="J110" s="41">
        <v>0</v>
      </c>
      <c r="K110" s="41">
        <v>0</v>
      </c>
      <c r="L110" s="41">
        <v>0</v>
      </c>
      <c r="M110" s="38"/>
      <c r="N110" s="44">
        <v>0</v>
      </c>
      <c r="O110" s="44">
        <v>0</v>
      </c>
      <c r="P110" s="44">
        <v>0</v>
      </c>
      <c r="Q110" s="46"/>
    </row>
    <row r="111" spans="1:17" ht="12.75">
      <c r="A111" s="39"/>
      <c r="B111" s="435" t="s">
        <v>212</v>
      </c>
      <c r="C111" s="45"/>
      <c r="D111" s="45"/>
      <c r="E111" s="45"/>
      <c r="F111" s="36">
        <v>0</v>
      </c>
      <c r="G111" s="37">
        <v>0</v>
      </c>
      <c r="H111" s="37">
        <v>0</v>
      </c>
      <c r="I111" s="38"/>
      <c r="J111" s="41">
        <v>0</v>
      </c>
      <c r="K111" s="41">
        <v>0</v>
      </c>
      <c r="L111" s="41">
        <v>0</v>
      </c>
      <c r="M111" s="38"/>
      <c r="N111" s="37">
        <v>0</v>
      </c>
      <c r="O111" s="37">
        <v>0</v>
      </c>
      <c r="P111" s="37">
        <v>0</v>
      </c>
      <c r="Q111" s="739"/>
    </row>
    <row r="112" spans="1:17" ht="12.75">
      <c r="A112" s="39"/>
      <c r="B112" s="1273" t="s">
        <v>529</v>
      </c>
      <c r="C112" s="45"/>
      <c r="D112" s="45"/>
      <c r="E112" s="45"/>
      <c r="F112" s="36">
        <v>0</v>
      </c>
      <c r="G112" s="37">
        <v>0</v>
      </c>
      <c r="H112" s="37">
        <v>0</v>
      </c>
      <c r="I112" s="38"/>
      <c r="J112" s="41">
        <v>0</v>
      </c>
      <c r="K112" s="41">
        <v>0</v>
      </c>
      <c r="L112" s="41">
        <v>0</v>
      </c>
      <c r="M112" s="38"/>
      <c r="N112" s="37">
        <v>0</v>
      </c>
      <c r="O112" s="37">
        <v>0</v>
      </c>
      <c r="P112" s="37">
        <v>0</v>
      </c>
      <c r="Q112" s="739"/>
    </row>
    <row r="113" spans="1:17" ht="12.75">
      <c r="A113" s="867" t="s">
        <v>60</v>
      </c>
      <c r="B113" s="572" t="s">
        <v>187</v>
      </c>
      <c r="C113" s="311"/>
      <c r="D113" s="311"/>
      <c r="E113" s="311"/>
      <c r="F113" s="573">
        <v>0</v>
      </c>
      <c r="G113" s="306">
        <v>0</v>
      </c>
      <c r="H113" s="306">
        <v>0</v>
      </c>
      <c r="I113" s="47"/>
      <c r="J113" s="307">
        <v>0</v>
      </c>
      <c r="K113" s="307">
        <v>0</v>
      </c>
      <c r="L113" s="307">
        <v>0</v>
      </c>
      <c r="M113" s="47"/>
      <c r="N113" s="313">
        <v>0</v>
      </c>
      <c r="O113" s="313">
        <v>0</v>
      </c>
      <c r="P113" s="313">
        <v>0</v>
      </c>
      <c r="Q113" s="741"/>
    </row>
    <row r="114" spans="1:17" ht="12.75">
      <c r="A114" s="578"/>
      <c r="B114" s="1351" t="s">
        <v>199</v>
      </c>
      <c r="C114" s="1380"/>
      <c r="D114" s="1380"/>
      <c r="E114" s="1353"/>
      <c r="F114" s="36">
        <v>0</v>
      </c>
      <c r="G114" s="37">
        <v>0</v>
      </c>
      <c r="H114" s="37">
        <v>0</v>
      </c>
      <c r="I114" s="38"/>
      <c r="J114" s="37">
        <v>0</v>
      </c>
      <c r="K114" s="37">
        <v>0</v>
      </c>
      <c r="L114" s="37">
        <v>0</v>
      </c>
      <c r="M114" s="38"/>
      <c r="N114" s="37">
        <v>0</v>
      </c>
      <c r="O114" s="37">
        <v>0</v>
      </c>
      <c r="P114" s="37">
        <v>0</v>
      </c>
      <c r="Q114" s="739"/>
    </row>
    <row r="115" spans="1:17" ht="12.75">
      <c r="A115" s="578"/>
      <c r="B115" s="435" t="s">
        <v>530</v>
      </c>
      <c r="C115" s="1069"/>
      <c r="D115" s="1069"/>
      <c r="E115" s="1068"/>
      <c r="F115" s="36">
        <v>0</v>
      </c>
      <c r="G115" s="37">
        <v>0</v>
      </c>
      <c r="H115" s="37">
        <v>0</v>
      </c>
      <c r="I115" s="38"/>
      <c r="J115" s="37">
        <v>0</v>
      </c>
      <c r="K115" s="37">
        <v>0</v>
      </c>
      <c r="L115" s="37">
        <v>0</v>
      </c>
      <c r="M115" s="38"/>
      <c r="N115" s="37">
        <v>0</v>
      </c>
      <c r="O115" s="37">
        <v>0</v>
      </c>
      <c r="P115" s="37">
        <v>0</v>
      </c>
      <c r="Q115" s="739"/>
    </row>
    <row r="116" spans="1:17" ht="12.75">
      <c r="A116" s="578"/>
      <c r="B116" s="435" t="s">
        <v>211</v>
      </c>
      <c r="C116" s="45"/>
      <c r="D116" s="45"/>
      <c r="E116" s="45"/>
      <c r="F116" s="36">
        <v>0</v>
      </c>
      <c r="G116" s="37">
        <v>0</v>
      </c>
      <c r="H116" s="37">
        <v>0</v>
      </c>
      <c r="I116" s="38"/>
      <c r="J116" s="37">
        <v>0</v>
      </c>
      <c r="K116" s="37">
        <v>0</v>
      </c>
      <c r="L116" s="37">
        <v>0</v>
      </c>
      <c r="M116" s="38"/>
      <c r="N116" s="37">
        <v>0</v>
      </c>
      <c r="O116" s="37">
        <v>0</v>
      </c>
      <c r="P116" s="37">
        <v>0</v>
      </c>
      <c r="Q116" s="739"/>
    </row>
    <row r="117" spans="1:17" ht="12.75">
      <c r="A117" s="578"/>
      <c r="B117" s="435" t="s">
        <v>202</v>
      </c>
      <c r="C117" s="43"/>
      <c r="D117" s="43"/>
      <c r="E117" s="1067"/>
      <c r="F117" s="36">
        <v>0</v>
      </c>
      <c r="G117" s="37">
        <v>0</v>
      </c>
      <c r="H117" s="37">
        <v>0</v>
      </c>
      <c r="I117" s="38"/>
      <c r="J117" s="37">
        <v>0</v>
      </c>
      <c r="K117" s="37">
        <v>0</v>
      </c>
      <c r="L117" s="37">
        <v>0</v>
      </c>
      <c r="M117" s="38"/>
      <c r="N117" s="37">
        <v>0</v>
      </c>
      <c r="O117" s="37">
        <v>0</v>
      </c>
      <c r="P117" s="37">
        <v>0</v>
      </c>
      <c r="Q117" s="739"/>
    </row>
    <row r="118" spans="1:17" ht="12.75">
      <c r="A118" s="870"/>
      <c r="B118" s="848" t="s">
        <v>212</v>
      </c>
      <c r="C118" s="1093"/>
      <c r="D118" s="1093"/>
      <c r="E118" s="1094"/>
      <c r="F118" s="574">
        <v>0</v>
      </c>
      <c r="G118" s="575">
        <v>0</v>
      </c>
      <c r="H118" s="575">
        <v>0</v>
      </c>
      <c r="I118" s="576"/>
      <c r="J118" s="575">
        <v>0</v>
      </c>
      <c r="K118" s="575">
        <v>0</v>
      </c>
      <c r="L118" s="575">
        <v>0</v>
      </c>
      <c r="M118" s="576"/>
      <c r="N118" s="575">
        <v>0</v>
      </c>
      <c r="O118" s="575">
        <v>0</v>
      </c>
      <c r="P118" s="575">
        <v>0</v>
      </c>
      <c r="Q118" s="740"/>
    </row>
    <row r="119" spans="1:17" ht="12.75">
      <c r="A119" s="1378" t="s">
        <v>188</v>
      </c>
      <c r="B119" s="1379"/>
      <c r="C119" s="1379"/>
      <c r="D119" s="1379"/>
      <c r="E119" s="1353"/>
      <c r="F119" s="52">
        <v>0</v>
      </c>
      <c r="G119" s="53">
        <v>0</v>
      </c>
      <c r="H119" s="303">
        <v>0</v>
      </c>
      <c r="I119" s="38"/>
      <c r="J119" s="303">
        <v>0</v>
      </c>
      <c r="K119" s="303">
        <v>0</v>
      </c>
      <c r="L119" s="303">
        <v>0</v>
      </c>
      <c r="M119" s="51"/>
      <c r="N119" s="303">
        <v>0</v>
      </c>
      <c r="O119" s="303">
        <v>0</v>
      </c>
      <c r="P119" s="303">
        <v>0</v>
      </c>
      <c r="Q119" s="309"/>
    </row>
    <row r="120" spans="1:17" ht="12.75">
      <c r="A120" s="577" t="s">
        <v>61</v>
      </c>
      <c r="B120" s="48" t="s">
        <v>186</v>
      </c>
      <c r="C120" s="49"/>
      <c r="D120" s="49"/>
      <c r="E120" s="49"/>
      <c r="F120" s="36">
        <v>0</v>
      </c>
      <c r="G120" s="37">
        <v>0</v>
      </c>
      <c r="H120" s="32">
        <v>0</v>
      </c>
      <c r="I120" s="50"/>
      <c r="J120" s="34">
        <v>0</v>
      </c>
      <c r="K120" s="34">
        <v>0</v>
      </c>
      <c r="L120" s="34">
        <v>0</v>
      </c>
      <c r="M120" s="50"/>
      <c r="N120" s="34">
        <v>0</v>
      </c>
      <c r="O120" s="34">
        <v>0</v>
      </c>
      <c r="P120" s="34">
        <v>0</v>
      </c>
      <c r="Q120" s="35"/>
    </row>
    <row r="121" spans="1:17" ht="12.75">
      <c r="A121" s="868"/>
      <c r="B121" s="435" t="s">
        <v>211</v>
      </c>
      <c r="C121" s="45"/>
      <c r="D121" s="45"/>
      <c r="E121" s="45"/>
      <c r="F121" s="36">
        <v>0</v>
      </c>
      <c r="G121" s="37">
        <v>0</v>
      </c>
      <c r="H121" s="32">
        <v>0</v>
      </c>
      <c r="I121" s="50"/>
      <c r="J121" s="34">
        <v>0</v>
      </c>
      <c r="K121" s="34">
        <v>0</v>
      </c>
      <c r="L121" s="34">
        <v>0</v>
      </c>
      <c r="M121" s="50"/>
      <c r="N121" s="34">
        <v>0</v>
      </c>
      <c r="O121" s="34">
        <v>0</v>
      </c>
      <c r="P121" s="34">
        <v>0</v>
      </c>
      <c r="Q121" s="35"/>
    </row>
    <row r="122" spans="1:17" ht="12.75">
      <c r="A122" s="39"/>
      <c r="B122" s="1348" t="s">
        <v>210</v>
      </c>
      <c r="C122" s="1349"/>
      <c r="D122" s="1349"/>
      <c r="E122" s="1350"/>
      <c r="F122" s="36">
        <v>0</v>
      </c>
      <c r="G122" s="37">
        <v>0</v>
      </c>
      <c r="H122" s="37">
        <v>0</v>
      </c>
      <c r="I122" s="38"/>
      <c r="J122" s="41">
        <v>0</v>
      </c>
      <c r="K122" s="41">
        <v>0</v>
      </c>
      <c r="L122" s="41">
        <v>0</v>
      </c>
      <c r="M122" s="51"/>
      <c r="N122" s="41">
        <v>0</v>
      </c>
      <c r="O122" s="41">
        <v>0</v>
      </c>
      <c r="P122" s="41">
        <v>0</v>
      </c>
      <c r="Q122" s="42"/>
    </row>
    <row r="123" spans="1:17" ht="12.75">
      <c r="A123" s="39"/>
      <c r="B123" s="1065" t="s">
        <v>444</v>
      </c>
      <c r="C123" s="1066"/>
      <c r="D123" s="1066"/>
      <c r="E123" s="40"/>
      <c r="F123" s="36">
        <v>0</v>
      </c>
      <c r="G123" s="37">
        <v>0</v>
      </c>
      <c r="H123" s="37">
        <v>0</v>
      </c>
      <c r="I123" s="38"/>
      <c r="J123" s="41">
        <v>0</v>
      </c>
      <c r="K123" s="41">
        <v>0</v>
      </c>
      <c r="L123" s="41">
        <v>0</v>
      </c>
      <c r="M123" s="51"/>
      <c r="N123" s="41">
        <v>0</v>
      </c>
      <c r="O123" s="41">
        <v>0</v>
      </c>
      <c r="P123" s="41">
        <v>0</v>
      </c>
      <c r="Q123" s="42"/>
    </row>
    <row r="124" spans="1:17" ht="13.5" thickBot="1">
      <c r="A124" s="302"/>
      <c r="B124" s="1348" t="s">
        <v>293</v>
      </c>
      <c r="C124" s="1349"/>
      <c r="D124" s="1349"/>
      <c r="E124" s="1350"/>
      <c r="F124" s="36">
        <v>0</v>
      </c>
      <c r="G124" s="37">
        <v>0</v>
      </c>
      <c r="H124" s="37">
        <v>0</v>
      </c>
      <c r="I124" s="38"/>
      <c r="J124" s="41">
        <v>0</v>
      </c>
      <c r="K124" s="41">
        <v>0</v>
      </c>
      <c r="L124" s="41">
        <v>0</v>
      </c>
      <c r="M124" s="51"/>
      <c r="N124" s="41">
        <v>0</v>
      </c>
      <c r="O124" s="41">
        <v>0</v>
      </c>
      <c r="P124" s="41">
        <v>0</v>
      </c>
      <c r="Q124" s="42"/>
    </row>
    <row r="125" spans="1:17" ht="14.25" thickBot="1" thickTop="1">
      <c r="A125" s="1381" t="s">
        <v>79</v>
      </c>
      <c r="B125" s="1382"/>
      <c r="C125" s="1382"/>
      <c r="D125" s="1382"/>
      <c r="E125" s="55"/>
      <c r="F125" s="56">
        <f>SUM(F95+F119)</f>
        <v>77</v>
      </c>
      <c r="G125" s="57">
        <f>SUM(G95+G119)</f>
        <v>51298</v>
      </c>
      <c r="H125" s="57">
        <f>SUM(H95+H119)</f>
        <v>51298</v>
      </c>
      <c r="I125" s="58">
        <v>1</v>
      </c>
      <c r="J125" s="57">
        <v>0</v>
      </c>
      <c r="K125" s="57">
        <v>0</v>
      </c>
      <c r="L125" s="59">
        <v>0</v>
      </c>
      <c r="M125" s="58"/>
      <c r="N125" s="57">
        <v>0</v>
      </c>
      <c r="O125" s="57">
        <f>SUM(O95+O119)</f>
        <v>0</v>
      </c>
      <c r="P125" s="59">
        <f>SUM(P95+P119)</f>
        <v>0</v>
      </c>
      <c r="Q125" s="60"/>
    </row>
    <row r="126" spans="1:17" ht="13.5" thickTop="1">
      <c r="A126" s="246"/>
      <c r="B126" s="247"/>
      <c r="C126" s="247"/>
      <c r="D126" s="247"/>
      <c r="E126" s="248"/>
      <c r="F126" s="54"/>
      <c r="G126" s="54"/>
      <c r="H126" s="54"/>
      <c r="I126" s="251"/>
      <c r="J126" s="54"/>
      <c r="K126" s="54"/>
      <c r="L126" s="54"/>
      <c r="M126" s="251"/>
      <c r="N126" s="54"/>
      <c r="O126" s="54"/>
      <c r="P126" s="54"/>
      <c r="Q126" s="251"/>
    </row>
    <row r="127" spans="1:17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7"/>
      <c r="N127" s="17"/>
      <c r="O127" s="1358" t="s">
        <v>160</v>
      </c>
      <c r="P127" s="1358"/>
      <c r="Q127" s="1358"/>
    </row>
    <row r="128" spans="1:17" ht="12.75">
      <c r="A128" s="1357" t="s">
        <v>643</v>
      </c>
      <c r="B128" s="1357"/>
      <c r="C128" s="1357"/>
      <c r="D128" s="1357"/>
      <c r="E128" s="1357"/>
      <c r="F128" s="1357"/>
      <c r="G128" s="1357"/>
      <c r="H128" s="1357"/>
      <c r="I128" s="1357"/>
      <c r="J128" s="1357"/>
      <c r="K128" s="1357"/>
      <c r="L128" s="1357"/>
      <c r="M128" s="1357"/>
      <c r="N128" s="1357"/>
      <c r="O128" s="1357"/>
      <c r="P128" s="1357"/>
      <c r="Q128" s="1357"/>
    </row>
    <row r="129" spans="1:17" ht="12.75" customHeight="1">
      <c r="A129" s="1346" t="s">
        <v>630</v>
      </c>
      <c r="B129" s="1346"/>
      <c r="C129" s="1346"/>
      <c r="D129" s="1346"/>
      <c r="E129" s="1346"/>
      <c r="F129" s="1346"/>
      <c r="G129" s="1346"/>
      <c r="H129" s="1346"/>
      <c r="I129" s="1346"/>
      <c r="J129" s="1346"/>
      <c r="K129" s="1346"/>
      <c r="L129" s="1346"/>
      <c r="M129" s="1346"/>
      <c r="N129" s="1346"/>
      <c r="O129" s="1346"/>
      <c r="P129" s="1346"/>
      <c r="Q129" s="1346"/>
    </row>
    <row r="130" spans="1:17" ht="12.75">
      <c r="A130" s="1347"/>
      <c r="B130" s="1347"/>
      <c r="C130" s="1347"/>
      <c r="D130" s="1347"/>
      <c r="E130" s="1347"/>
      <c r="F130" s="1347"/>
      <c r="G130" s="1347"/>
      <c r="H130" s="1347"/>
      <c r="I130" s="1347"/>
      <c r="J130" s="1347"/>
      <c r="K130" s="1347"/>
      <c r="L130" s="1347"/>
      <c r="M130" s="1347"/>
      <c r="N130" s="1347"/>
      <c r="O130" s="1347"/>
      <c r="P130" s="1347"/>
      <c r="Q130" s="1347"/>
    </row>
    <row r="131" spans="1:17" ht="13.5" thickBot="1">
      <c r="A131" s="1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9"/>
      <c r="O131" s="19" t="s">
        <v>22</v>
      </c>
      <c r="P131" s="19"/>
      <c r="Q131" s="18"/>
    </row>
    <row r="132" spans="1:17" ht="13.5" customHeight="1" thickTop="1">
      <c r="A132" s="1359" t="s">
        <v>0</v>
      </c>
      <c r="B132" s="1361" t="s">
        <v>45</v>
      </c>
      <c r="C132" s="1361"/>
      <c r="D132" s="1361"/>
      <c r="E132" s="1362"/>
      <c r="F132" s="1383" t="s">
        <v>3</v>
      </c>
      <c r="G132" s="1384"/>
      <c r="H132" s="1384"/>
      <c r="I132" s="1384"/>
      <c r="J132" s="1384"/>
      <c r="K132" s="1384"/>
      <c r="L132" s="1384"/>
      <c r="M132" s="1384"/>
      <c r="N132" s="1384"/>
      <c r="O132" s="1384"/>
      <c r="P132" s="1384"/>
      <c r="Q132" s="1385"/>
    </row>
    <row r="133" spans="1:17" ht="12.75">
      <c r="A133" s="1360"/>
      <c r="B133" s="1363"/>
      <c r="C133" s="1363"/>
      <c r="D133" s="1363"/>
      <c r="E133" s="1364"/>
      <c r="F133" s="1386" t="s">
        <v>193</v>
      </c>
      <c r="G133" s="1387"/>
      <c r="H133" s="1387"/>
      <c r="I133" s="1388"/>
      <c r="J133" s="1332" t="s">
        <v>194</v>
      </c>
      <c r="K133" s="1333"/>
      <c r="L133" s="1333"/>
      <c r="M133" s="1334"/>
      <c r="N133" s="1335"/>
      <c r="O133" s="1333"/>
      <c r="P133" s="1333"/>
      <c r="Q133" s="1336"/>
    </row>
    <row r="134" spans="1:17" ht="12.75" customHeight="1">
      <c r="A134" s="1360"/>
      <c r="B134" s="1363"/>
      <c r="C134" s="1363"/>
      <c r="D134" s="1363"/>
      <c r="E134" s="1364"/>
      <c r="F134" s="1337" t="s">
        <v>546</v>
      </c>
      <c r="G134" s="1339" t="s">
        <v>549</v>
      </c>
      <c r="H134" s="1339" t="s">
        <v>291</v>
      </c>
      <c r="I134" s="1344" t="s">
        <v>289</v>
      </c>
      <c r="J134" s="1337" t="s">
        <v>544</v>
      </c>
      <c r="K134" s="1339" t="s">
        <v>631</v>
      </c>
      <c r="L134" s="1339" t="s">
        <v>288</v>
      </c>
      <c r="M134" s="1344" t="s">
        <v>292</v>
      </c>
      <c r="N134" s="1337" t="s">
        <v>546</v>
      </c>
      <c r="O134" s="1339" t="s">
        <v>549</v>
      </c>
      <c r="P134" s="1339" t="s">
        <v>288</v>
      </c>
      <c r="Q134" s="1330" t="s">
        <v>289</v>
      </c>
    </row>
    <row r="135" spans="1:17" ht="12.75">
      <c r="A135" s="1360"/>
      <c r="B135" s="1363"/>
      <c r="C135" s="1363"/>
      <c r="D135" s="1363"/>
      <c r="E135" s="1364"/>
      <c r="F135" s="1338"/>
      <c r="G135" s="1340"/>
      <c r="H135" s="1340"/>
      <c r="I135" s="1345"/>
      <c r="J135" s="1338"/>
      <c r="K135" s="1340"/>
      <c r="L135" s="1340"/>
      <c r="M135" s="1345"/>
      <c r="N135" s="1338"/>
      <c r="O135" s="1340"/>
      <c r="P135" s="1340"/>
      <c r="Q135" s="1331"/>
    </row>
    <row r="136" spans="1:17" ht="12.75">
      <c r="A136" s="1360"/>
      <c r="B136" s="1333" t="s">
        <v>6</v>
      </c>
      <c r="C136" s="1333"/>
      <c r="D136" s="1333"/>
      <c r="E136" s="1374"/>
      <c r="F136" s="25">
        <v>2</v>
      </c>
      <c r="G136" s="21">
        <v>3</v>
      </c>
      <c r="H136" s="21" t="s">
        <v>9</v>
      </c>
      <c r="I136" s="22">
        <v>5</v>
      </c>
      <c r="J136" s="20">
        <v>6</v>
      </c>
      <c r="K136" s="21">
        <v>7</v>
      </c>
      <c r="L136" s="21" t="s">
        <v>13</v>
      </c>
      <c r="M136" s="22">
        <v>9</v>
      </c>
      <c r="N136" s="23">
        <v>10</v>
      </c>
      <c r="O136" s="21">
        <v>11</v>
      </c>
      <c r="P136" s="21">
        <v>12</v>
      </c>
      <c r="Q136" s="24">
        <v>13</v>
      </c>
    </row>
    <row r="137" spans="1:17" ht="12.75" customHeight="1">
      <c r="A137" s="1375" t="s">
        <v>66</v>
      </c>
      <c r="B137" s="1376"/>
      <c r="C137" s="1376"/>
      <c r="D137" s="1376"/>
      <c r="E137" s="1377"/>
      <c r="F137" s="26">
        <f>SUM(F138+F155)</f>
        <v>77</v>
      </c>
      <c r="G137" s="27">
        <f>SUM(G138+G155)</f>
        <v>51298</v>
      </c>
      <c r="H137" s="27">
        <f>SUM(H138+H155)</f>
        <v>51298</v>
      </c>
      <c r="I137" s="28">
        <f>H137/G137</f>
        <v>1</v>
      </c>
      <c r="J137" s="27">
        <f>SUM(J138+J155)</f>
        <v>66149</v>
      </c>
      <c r="K137" s="27">
        <f>SUM(K138+K155)</f>
        <v>71461</v>
      </c>
      <c r="L137" s="27">
        <f>SUM(L138+L155)</f>
        <v>71461</v>
      </c>
      <c r="M137" s="28">
        <v>1</v>
      </c>
      <c r="N137" s="582"/>
      <c r="O137" s="582"/>
      <c r="P137" s="582"/>
      <c r="Q137" s="583"/>
    </row>
    <row r="138" spans="1:17" ht="12.75" customHeight="1">
      <c r="A138" s="301" t="s">
        <v>6</v>
      </c>
      <c r="B138" s="1341" t="s">
        <v>59</v>
      </c>
      <c r="C138" s="1342"/>
      <c r="D138" s="1342"/>
      <c r="E138" s="1343"/>
      <c r="F138" s="31">
        <f>SUM(F139:F154)</f>
        <v>77</v>
      </c>
      <c r="G138" s="32">
        <f>SUM(G139:G154)</f>
        <v>51298</v>
      </c>
      <c r="H138" s="32">
        <f>SUM(H139:H154)</f>
        <v>51298</v>
      </c>
      <c r="I138" s="33">
        <v>1</v>
      </c>
      <c r="J138" s="34">
        <f>SUM(J139:J154)</f>
        <v>65948</v>
      </c>
      <c r="K138" s="34">
        <f>SUM(K139:K154)</f>
        <v>71260</v>
      </c>
      <c r="L138" s="34">
        <f>SUM(L139:L154)</f>
        <v>71260</v>
      </c>
      <c r="M138" s="33">
        <v>1</v>
      </c>
      <c r="N138" s="32"/>
      <c r="O138" s="32"/>
      <c r="P138" s="32"/>
      <c r="Q138" s="252"/>
    </row>
    <row r="139" spans="1:17" ht="12.75">
      <c r="A139" s="30"/>
      <c r="B139" s="1351" t="s">
        <v>199</v>
      </c>
      <c r="C139" s="1352"/>
      <c r="D139" s="1352"/>
      <c r="E139" s="1353"/>
      <c r="F139" s="36">
        <f aca="true" t="shared" si="13" ref="F139:F149">SUM(F97+J97+N97)</f>
        <v>0</v>
      </c>
      <c r="G139" s="37">
        <f aca="true" t="shared" si="14" ref="G139:G149">SUM(G97+K97+O97)</f>
        <v>0</v>
      </c>
      <c r="H139" s="37">
        <f aca="true" t="shared" si="15" ref="H139:H149">SUM(H97+L97+P97)</f>
        <v>0</v>
      </c>
      <c r="I139" s="38">
        <v>1</v>
      </c>
      <c r="J139" s="37">
        <v>0</v>
      </c>
      <c r="K139" s="37">
        <v>0</v>
      </c>
      <c r="L139" s="37">
        <v>0</v>
      </c>
      <c r="M139" s="38"/>
      <c r="N139" s="37"/>
      <c r="O139" s="37"/>
      <c r="P139" s="37"/>
      <c r="Q139" s="739"/>
    </row>
    <row r="140" spans="1:17" ht="12.75">
      <c r="A140" s="39"/>
      <c r="B140" s="1348" t="s">
        <v>200</v>
      </c>
      <c r="C140" s="1349"/>
      <c r="D140" s="1349"/>
      <c r="E140" s="1350"/>
      <c r="F140" s="36">
        <f t="shared" si="13"/>
        <v>77</v>
      </c>
      <c r="G140" s="37">
        <f t="shared" si="14"/>
        <v>3508</v>
      </c>
      <c r="H140" s="37">
        <f t="shared" si="15"/>
        <v>3508</v>
      </c>
      <c r="I140" s="38">
        <v>1</v>
      </c>
      <c r="J140" s="37">
        <v>0</v>
      </c>
      <c r="K140" s="41">
        <v>0</v>
      </c>
      <c r="L140" s="41">
        <v>0</v>
      </c>
      <c r="M140" s="38"/>
      <c r="N140" s="37"/>
      <c r="O140" s="37"/>
      <c r="P140" s="37"/>
      <c r="Q140" s="739"/>
    </row>
    <row r="141" spans="1:17" ht="12.75">
      <c r="A141" s="39"/>
      <c r="B141" s="435" t="s">
        <v>206</v>
      </c>
      <c r="C141" s="45"/>
      <c r="D141" s="45"/>
      <c r="E141" s="45"/>
      <c r="F141" s="36">
        <f t="shared" si="13"/>
        <v>0</v>
      </c>
      <c r="G141" s="37">
        <f t="shared" si="14"/>
        <v>30000</v>
      </c>
      <c r="H141" s="37">
        <f t="shared" si="15"/>
        <v>30000</v>
      </c>
      <c r="I141" s="38">
        <v>1</v>
      </c>
      <c r="J141" s="37">
        <v>0</v>
      </c>
      <c r="K141" s="41">
        <v>5312</v>
      </c>
      <c r="L141" s="41">
        <v>5312</v>
      </c>
      <c r="M141" s="38">
        <v>1</v>
      </c>
      <c r="N141" s="37"/>
      <c r="O141" s="37"/>
      <c r="P141" s="37"/>
      <c r="Q141" s="739"/>
    </row>
    <row r="142" spans="1:17" ht="12.75">
      <c r="A142" s="39"/>
      <c r="B142" s="435" t="s">
        <v>211</v>
      </c>
      <c r="C142" s="45"/>
      <c r="D142" s="45"/>
      <c r="E142" s="45"/>
      <c r="F142" s="36">
        <f t="shared" si="13"/>
        <v>0</v>
      </c>
      <c r="G142" s="37">
        <f t="shared" si="14"/>
        <v>0</v>
      </c>
      <c r="H142" s="37">
        <f t="shared" si="15"/>
        <v>0</v>
      </c>
      <c r="I142" s="38"/>
      <c r="J142" s="37">
        <v>65948</v>
      </c>
      <c r="K142" s="41">
        <v>65948</v>
      </c>
      <c r="L142" s="41">
        <v>65948</v>
      </c>
      <c r="M142" s="38">
        <v>1</v>
      </c>
      <c r="N142" s="37"/>
      <c r="O142" s="37"/>
      <c r="P142" s="37"/>
      <c r="Q142" s="739"/>
    </row>
    <row r="143" spans="1:17" ht="12.75">
      <c r="A143" s="39"/>
      <c r="B143" s="435" t="s">
        <v>203</v>
      </c>
      <c r="C143" s="45"/>
      <c r="D143" s="45"/>
      <c r="E143" s="45"/>
      <c r="F143" s="36">
        <f t="shared" si="13"/>
        <v>0</v>
      </c>
      <c r="G143" s="37">
        <f t="shared" si="14"/>
        <v>0</v>
      </c>
      <c r="H143" s="37">
        <f t="shared" si="15"/>
        <v>0</v>
      </c>
      <c r="I143" s="38"/>
      <c r="J143" s="37">
        <v>0</v>
      </c>
      <c r="K143" s="41">
        <v>0</v>
      </c>
      <c r="L143" s="41">
        <v>0</v>
      </c>
      <c r="M143" s="38"/>
      <c r="N143" s="37"/>
      <c r="O143" s="37"/>
      <c r="P143" s="37"/>
      <c r="Q143" s="739"/>
    </row>
    <row r="144" spans="1:17" ht="12.75">
      <c r="A144" s="39"/>
      <c r="B144" s="1354" t="s">
        <v>633</v>
      </c>
      <c r="C144" s="1355"/>
      <c r="D144" s="1355"/>
      <c r="E144" s="1356"/>
      <c r="F144" s="36">
        <f t="shared" si="13"/>
        <v>0</v>
      </c>
      <c r="G144" s="37">
        <f t="shared" si="14"/>
        <v>420</v>
      </c>
      <c r="H144" s="37">
        <f t="shared" si="15"/>
        <v>420</v>
      </c>
      <c r="I144" s="38">
        <v>1</v>
      </c>
      <c r="J144" s="37">
        <v>0</v>
      </c>
      <c r="K144" s="41">
        <v>0</v>
      </c>
      <c r="L144" s="41">
        <v>0</v>
      </c>
      <c r="M144" s="38"/>
      <c r="N144" s="37"/>
      <c r="O144" s="37"/>
      <c r="P144" s="37"/>
      <c r="Q144" s="739"/>
    </row>
    <row r="145" spans="1:17" ht="12.75">
      <c r="A145" s="39"/>
      <c r="B145" s="435" t="s">
        <v>632</v>
      </c>
      <c r="C145" s="43"/>
      <c r="D145" s="43"/>
      <c r="E145" s="43"/>
      <c r="F145" s="36">
        <f t="shared" si="13"/>
        <v>0</v>
      </c>
      <c r="G145" s="37">
        <f t="shared" si="14"/>
        <v>17370</v>
      </c>
      <c r="H145" s="37">
        <f t="shared" si="15"/>
        <v>17370</v>
      </c>
      <c r="I145" s="38">
        <v>1</v>
      </c>
      <c r="J145" s="37">
        <v>0</v>
      </c>
      <c r="K145" s="41">
        <v>0</v>
      </c>
      <c r="L145" s="41">
        <v>0</v>
      </c>
      <c r="M145" s="38"/>
      <c r="N145" s="37"/>
      <c r="O145" s="37"/>
      <c r="P145" s="37"/>
      <c r="Q145" s="739"/>
    </row>
    <row r="146" spans="1:17" ht="12.75">
      <c r="A146" s="39"/>
      <c r="B146" s="435" t="s">
        <v>202</v>
      </c>
      <c r="C146" s="43"/>
      <c r="D146" s="43"/>
      <c r="E146" s="43"/>
      <c r="F146" s="36">
        <f t="shared" si="13"/>
        <v>0</v>
      </c>
      <c r="G146" s="37">
        <f t="shared" si="14"/>
        <v>0</v>
      </c>
      <c r="H146" s="37">
        <f t="shared" si="15"/>
        <v>0</v>
      </c>
      <c r="I146" s="38"/>
      <c r="J146" s="37">
        <v>0</v>
      </c>
      <c r="K146" s="41">
        <v>0</v>
      </c>
      <c r="L146" s="41">
        <v>0</v>
      </c>
      <c r="M146" s="38"/>
      <c r="N146" s="37"/>
      <c r="O146" s="37"/>
      <c r="P146" s="37"/>
      <c r="Q146" s="739"/>
    </row>
    <row r="147" spans="1:17" ht="12.75">
      <c r="A147" s="39"/>
      <c r="B147" s="1348" t="s">
        <v>204</v>
      </c>
      <c r="C147" s="1349"/>
      <c r="D147" s="1349"/>
      <c r="E147" s="1350"/>
      <c r="F147" s="36">
        <f t="shared" si="13"/>
        <v>0</v>
      </c>
      <c r="G147" s="37">
        <f t="shared" si="14"/>
        <v>0</v>
      </c>
      <c r="H147" s="37">
        <f t="shared" si="15"/>
        <v>0</v>
      </c>
      <c r="I147" s="38"/>
      <c r="J147" s="37">
        <v>0</v>
      </c>
      <c r="K147" s="41">
        <v>0</v>
      </c>
      <c r="L147" s="41">
        <v>0</v>
      </c>
      <c r="M147" s="38"/>
      <c r="N147" s="37"/>
      <c r="O147" s="37"/>
      <c r="P147" s="37"/>
      <c r="Q147" s="739"/>
    </row>
    <row r="148" spans="1:17" ht="12.75">
      <c r="A148" s="39"/>
      <c r="B148" s="435" t="s">
        <v>205</v>
      </c>
      <c r="C148" s="45"/>
      <c r="D148" s="45"/>
      <c r="E148" s="45"/>
      <c r="F148" s="36">
        <f t="shared" si="13"/>
        <v>0</v>
      </c>
      <c r="G148" s="37">
        <f t="shared" si="14"/>
        <v>0</v>
      </c>
      <c r="H148" s="37">
        <f t="shared" si="15"/>
        <v>0</v>
      </c>
      <c r="I148" s="38"/>
      <c r="J148" s="37">
        <v>0</v>
      </c>
      <c r="K148" s="41">
        <v>0</v>
      </c>
      <c r="L148" s="41">
        <v>0</v>
      </c>
      <c r="M148" s="38"/>
      <c r="N148" s="37"/>
      <c r="O148" s="37"/>
      <c r="P148" s="37"/>
      <c r="Q148" s="739"/>
    </row>
    <row r="149" spans="1:17" ht="12.75">
      <c r="A149" s="39"/>
      <c r="B149" s="435" t="s">
        <v>207</v>
      </c>
      <c r="C149" s="45"/>
      <c r="D149" s="45"/>
      <c r="E149" s="45"/>
      <c r="F149" s="36">
        <f t="shared" si="13"/>
        <v>0</v>
      </c>
      <c r="G149" s="37">
        <f t="shared" si="14"/>
        <v>0</v>
      </c>
      <c r="H149" s="37">
        <f t="shared" si="15"/>
        <v>0</v>
      </c>
      <c r="I149" s="38"/>
      <c r="J149" s="37">
        <v>0</v>
      </c>
      <c r="K149" s="41">
        <v>0</v>
      </c>
      <c r="L149" s="41">
        <v>0</v>
      </c>
      <c r="M149" s="38"/>
      <c r="N149" s="37"/>
      <c r="O149" s="37"/>
      <c r="P149" s="37"/>
      <c r="Q149" s="739"/>
    </row>
    <row r="150" spans="1:17" ht="12.75">
      <c r="A150" s="39"/>
      <c r="B150" s="435" t="s">
        <v>443</v>
      </c>
      <c r="C150" s="45"/>
      <c r="D150" s="45"/>
      <c r="E150" s="45"/>
      <c r="F150" s="36">
        <v>0</v>
      </c>
      <c r="G150" s="37">
        <v>0</v>
      </c>
      <c r="H150" s="37">
        <v>0</v>
      </c>
      <c r="I150" s="38"/>
      <c r="J150" s="37">
        <v>0</v>
      </c>
      <c r="K150" s="41">
        <v>0</v>
      </c>
      <c r="L150" s="41">
        <v>0</v>
      </c>
      <c r="M150" s="38"/>
      <c r="N150" s="37"/>
      <c r="O150" s="37"/>
      <c r="P150" s="37"/>
      <c r="Q150" s="739"/>
    </row>
    <row r="151" spans="1:17" ht="12.75">
      <c r="A151" s="39"/>
      <c r="B151" s="435" t="s">
        <v>208</v>
      </c>
      <c r="C151" s="45"/>
      <c r="D151" s="45"/>
      <c r="E151" s="45"/>
      <c r="F151" s="36">
        <f aca="true" t="shared" si="16" ref="F151:H154">SUM(F109+J109+N109)</f>
        <v>0</v>
      </c>
      <c r="G151" s="37">
        <f t="shared" si="16"/>
        <v>0</v>
      </c>
      <c r="H151" s="37">
        <f t="shared" si="16"/>
        <v>0</v>
      </c>
      <c r="I151" s="38"/>
      <c r="J151" s="37">
        <v>0</v>
      </c>
      <c r="K151" s="41">
        <v>0</v>
      </c>
      <c r="L151" s="41">
        <v>0</v>
      </c>
      <c r="M151" s="38"/>
      <c r="N151" s="37"/>
      <c r="O151" s="37"/>
      <c r="P151" s="37"/>
      <c r="Q151" s="739"/>
    </row>
    <row r="152" spans="1:17" ht="12.75">
      <c r="A152" s="39"/>
      <c r="B152" s="435" t="s">
        <v>209</v>
      </c>
      <c r="C152" s="45"/>
      <c r="D152" s="45"/>
      <c r="E152" s="45"/>
      <c r="F152" s="36">
        <f t="shared" si="16"/>
        <v>0</v>
      </c>
      <c r="G152" s="37">
        <f t="shared" si="16"/>
        <v>0</v>
      </c>
      <c r="H152" s="37">
        <f t="shared" si="16"/>
        <v>0</v>
      </c>
      <c r="I152" s="38"/>
      <c r="J152" s="37">
        <v>0</v>
      </c>
      <c r="K152" s="41">
        <v>0</v>
      </c>
      <c r="L152" s="41">
        <v>0</v>
      </c>
      <c r="M152" s="38"/>
      <c r="N152" s="37"/>
      <c r="O152" s="37"/>
      <c r="P152" s="37"/>
      <c r="Q152" s="739"/>
    </row>
    <row r="153" spans="1:17" ht="12.75">
      <c r="A153" s="39"/>
      <c r="B153" s="435" t="s">
        <v>212</v>
      </c>
      <c r="C153" s="45"/>
      <c r="D153" s="45"/>
      <c r="E153" s="45"/>
      <c r="F153" s="36">
        <f t="shared" si="16"/>
        <v>0</v>
      </c>
      <c r="G153" s="37">
        <f t="shared" si="16"/>
        <v>0</v>
      </c>
      <c r="H153" s="37">
        <f t="shared" si="16"/>
        <v>0</v>
      </c>
      <c r="I153" s="38"/>
      <c r="J153" s="37">
        <v>0</v>
      </c>
      <c r="K153" s="41">
        <v>0</v>
      </c>
      <c r="L153" s="41">
        <v>0</v>
      </c>
      <c r="M153" s="38"/>
      <c r="N153" s="37"/>
      <c r="O153" s="37"/>
      <c r="P153" s="37"/>
      <c r="Q153" s="739"/>
    </row>
    <row r="154" spans="1:17" ht="12.75">
      <c r="A154" s="39"/>
      <c r="B154" s="1273" t="s">
        <v>529</v>
      </c>
      <c r="C154" s="45"/>
      <c r="D154" s="45"/>
      <c r="E154" s="45"/>
      <c r="F154" s="36">
        <f t="shared" si="16"/>
        <v>0</v>
      </c>
      <c r="G154" s="37">
        <v>0</v>
      </c>
      <c r="H154" s="37">
        <v>0</v>
      </c>
      <c r="I154" s="38"/>
      <c r="J154" s="37">
        <v>0</v>
      </c>
      <c r="K154" s="41">
        <v>0</v>
      </c>
      <c r="L154" s="41">
        <v>0</v>
      </c>
      <c r="M154" s="38"/>
      <c r="N154" s="37"/>
      <c r="O154" s="37"/>
      <c r="P154" s="37"/>
      <c r="Q154" s="739"/>
    </row>
    <row r="155" spans="1:17" ht="12.75">
      <c r="A155" s="867" t="s">
        <v>60</v>
      </c>
      <c r="B155" s="572" t="s">
        <v>187</v>
      </c>
      <c r="C155" s="311"/>
      <c r="D155" s="311"/>
      <c r="E155" s="311"/>
      <c r="F155" s="312">
        <v>0</v>
      </c>
      <c r="G155" s="313">
        <v>0</v>
      </c>
      <c r="H155" s="313">
        <v>0</v>
      </c>
      <c r="I155" s="742"/>
      <c r="J155" s="313">
        <v>201</v>
      </c>
      <c r="K155" s="313">
        <v>201</v>
      </c>
      <c r="L155" s="313">
        <v>201</v>
      </c>
      <c r="M155" s="742">
        <v>1</v>
      </c>
      <c r="N155" s="313"/>
      <c r="O155" s="313"/>
      <c r="P155" s="313"/>
      <c r="Q155" s="741"/>
    </row>
    <row r="156" spans="1:17" ht="12.75">
      <c r="A156" s="578"/>
      <c r="B156" s="1351" t="s">
        <v>199</v>
      </c>
      <c r="C156" s="1380"/>
      <c r="D156" s="1380"/>
      <c r="E156" s="1353"/>
      <c r="F156" s="31">
        <v>0</v>
      </c>
      <c r="G156" s="37">
        <v>0</v>
      </c>
      <c r="H156" s="37">
        <v>0</v>
      </c>
      <c r="I156" s="38"/>
      <c r="J156" s="37">
        <v>0</v>
      </c>
      <c r="K156" s="37">
        <v>0</v>
      </c>
      <c r="L156" s="37">
        <v>0</v>
      </c>
      <c r="M156" s="38"/>
      <c r="N156" s="32"/>
      <c r="O156" s="32"/>
      <c r="P156" s="32"/>
      <c r="Q156" s="252"/>
    </row>
    <row r="157" spans="1:17" ht="12.75">
      <c r="A157" s="578"/>
      <c r="B157" s="435" t="s">
        <v>530</v>
      </c>
      <c r="C157" s="1069"/>
      <c r="D157" s="1069"/>
      <c r="E157" s="1068"/>
      <c r="F157" s="31">
        <v>0</v>
      </c>
      <c r="G157" s="37">
        <v>0</v>
      </c>
      <c r="H157" s="37">
        <v>0</v>
      </c>
      <c r="I157" s="38"/>
      <c r="J157" s="37">
        <v>0</v>
      </c>
      <c r="K157" s="37">
        <v>0</v>
      </c>
      <c r="L157" s="37">
        <v>0</v>
      </c>
      <c r="M157" s="38"/>
      <c r="N157" s="32"/>
      <c r="O157" s="32"/>
      <c r="P157" s="32"/>
      <c r="Q157" s="252"/>
    </row>
    <row r="158" spans="1:17" ht="12.75">
      <c r="A158" s="578"/>
      <c r="B158" s="435" t="s">
        <v>211</v>
      </c>
      <c r="C158" s="45"/>
      <c r="D158" s="45"/>
      <c r="E158" s="45"/>
      <c r="F158" s="31">
        <v>0</v>
      </c>
      <c r="G158" s="37">
        <v>0</v>
      </c>
      <c r="H158" s="37">
        <v>0</v>
      </c>
      <c r="I158" s="38"/>
      <c r="J158" s="37">
        <v>201</v>
      </c>
      <c r="K158" s="37">
        <v>201</v>
      </c>
      <c r="L158" s="37">
        <v>201</v>
      </c>
      <c r="M158" s="38">
        <v>1</v>
      </c>
      <c r="N158" s="32"/>
      <c r="O158" s="32"/>
      <c r="P158" s="32"/>
      <c r="Q158" s="252"/>
    </row>
    <row r="159" spans="1:17" ht="12.75">
      <c r="A159" s="578"/>
      <c r="B159" s="435" t="s">
        <v>202</v>
      </c>
      <c r="C159" s="43"/>
      <c r="D159" s="43"/>
      <c r="E159" s="1067"/>
      <c r="F159" s="31">
        <v>0</v>
      </c>
      <c r="G159" s="37">
        <v>0</v>
      </c>
      <c r="H159" s="37">
        <v>0</v>
      </c>
      <c r="I159" s="38"/>
      <c r="J159" s="37">
        <v>0</v>
      </c>
      <c r="K159" s="37">
        <v>0</v>
      </c>
      <c r="L159" s="37">
        <v>0</v>
      </c>
      <c r="M159" s="38"/>
      <c r="N159" s="32"/>
      <c r="O159" s="32"/>
      <c r="P159" s="32"/>
      <c r="Q159" s="252"/>
    </row>
    <row r="160" spans="1:17" ht="12.75">
      <c r="A160" s="870"/>
      <c r="B160" s="848" t="s">
        <v>212</v>
      </c>
      <c r="C160" s="1093"/>
      <c r="D160" s="1093"/>
      <c r="E160" s="1094"/>
      <c r="F160" s="579">
        <v>0</v>
      </c>
      <c r="G160" s="575">
        <v>0</v>
      </c>
      <c r="H160" s="575">
        <v>0</v>
      </c>
      <c r="I160" s="576"/>
      <c r="J160" s="575">
        <v>0</v>
      </c>
      <c r="K160" s="575">
        <v>0</v>
      </c>
      <c r="L160" s="575">
        <v>0</v>
      </c>
      <c r="M160" s="576"/>
      <c r="N160" s="580"/>
      <c r="O160" s="580"/>
      <c r="P160" s="580"/>
      <c r="Q160" s="843"/>
    </row>
    <row r="161" spans="1:17" ht="12.75">
      <c r="A161" s="1378" t="s">
        <v>188</v>
      </c>
      <c r="B161" s="1379"/>
      <c r="C161" s="1379"/>
      <c r="D161" s="1379"/>
      <c r="E161" s="1353"/>
      <c r="F161" s="52">
        <v>0</v>
      </c>
      <c r="G161" s="53">
        <v>0</v>
      </c>
      <c r="H161" s="303">
        <v>0</v>
      </c>
      <c r="I161" s="38"/>
      <c r="J161" s="53">
        <v>53</v>
      </c>
      <c r="K161" s="303">
        <v>53</v>
      </c>
      <c r="L161" s="303">
        <v>53</v>
      </c>
      <c r="M161" s="51">
        <v>1</v>
      </c>
      <c r="N161" s="53"/>
      <c r="O161" s="53"/>
      <c r="P161" s="53"/>
      <c r="Q161" s="304"/>
    </row>
    <row r="162" spans="1:17" ht="12.75">
      <c r="A162" s="577" t="s">
        <v>61</v>
      </c>
      <c r="B162" s="48" t="s">
        <v>186</v>
      </c>
      <c r="C162" s="49"/>
      <c r="D162" s="49"/>
      <c r="E162" s="49"/>
      <c r="F162" s="31">
        <v>0</v>
      </c>
      <c r="G162" s="37">
        <v>0</v>
      </c>
      <c r="H162" s="32">
        <v>0</v>
      </c>
      <c r="I162" s="50"/>
      <c r="J162" s="32">
        <v>53</v>
      </c>
      <c r="K162" s="34">
        <v>53</v>
      </c>
      <c r="L162" s="34">
        <v>53</v>
      </c>
      <c r="M162" s="50">
        <v>1</v>
      </c>
      <c r="N162" s="32"/>
      <c r="O162" s="32"/>
      <c r="P162" s="32"/>
      <c r="Q162" s="252"/>
    </row>
    <row r="163" spans="1:17" ht="12.75">
      <c r="A163" s="868"/>
      <c r="B163" s="435" t="s">
        <v>211</v>
      </c>
      <c r="C163" s="45"/>
      <c r="D163" s="45"/>
      <c r="E163" s="45"/>
      <c r="F163" s="31">
        <v>0</v>
      </c>
      <c r="G163" s="37">
        <v>0</v>
      </c>
      <c r="H163" s="32">
        <v>0</v>
      </c>
      <c r="I163" s="50"/>
      <c r="J163" s="37">
        <v>53</v>
      </c>
      <c r="K163" s="37">
        <v>53</v>
      </c>
      <c r="L163" s="37">
        <v>53</v>
      </c>
      <c r="M163" s="38">
        <v>1</v>
      </c>
      <c r="N163" s="32"/>
      <c r="O163" s="32"/>
      <c r="P163" s="32"/>
      <c r="Q163" s="252"/>
    </row>
    <row r="164" spans="1:17" ht="12.75">
      <c r="A164" s="39"/>
      <c r="B164" s="1348" t="s">
        <v>210</v>
      </c>
      <c r="C164" s="1349"/>
      <c r="D164" s="1349"/>
      <c r="E164" s="1350"/>
      <c r="F164" s="31">
        <v>0</v>
      </c>
      <c r="G164" s="37">
        <v>0</v>
      </c>
      <c r="H164" s="37">
        <v>0</v>
      </c>
      <c r="I164" s="38"/>
      <c r="J164" s="37">
        <v>0</v>
      </c>
      <c r="K164" s="37">
        <v>0</v>
      </c>
      <c r="L164" s="37">
        <v>0</v>
      </c>
      <c r="M164" s="869"/>
      <c r="N164" s="32"/>
      <c r="O164" s="32"/>
      <c r="P164" s="32"/>
      <c r="Q164" s="252"/>
    </row>
    <row r="165" spans="1:17" ht="12.75">
      <c r="A165" s="39"/>
      <c r="B165" s="1065" t="s">
        <v>444</v>
      </c>
      <c r="C165" s="1066"/>
      <c r="D165" s="1066"/>
      <c r="E165" s="40"/>
      <c r="F165" s="31">
        <v>0</v>
      </c>
      <c r="G165" s="37">
        <v>0</v>
      </c>
      <c r="H165" s="37">
        <v>0</v>
      </c>
      <c r="I165" s="38"/>
      <c r="J165" s="37">
        <v>0</v>
      </c>
      <c r="K165" s="37">
        <v>0</v>
      </c>
      <c r="L165" s="37">
        <v>0</v>
      </c>
      <c r="M165" s="869"/>
      <c r="N165" s="32"/>
      <c r="O165" s="32"/>
      <c r="P165" s="32"/>
      <c r="Q165" s="252"/>
    </row>
    <row r="166" spans="1:17" ht="13.5" thickBot="1">
      <c r="A166" s="302"/>
      <c r="B166" s="1348" t="s">
        <v>293</v>
      </c>
      <c r="C166" s="1349"/>
      <c r="D166" s="1349"/>
      <c r="E166" s="1350"/>
      <c r="F166" s="31">
        <v>0</v>
      </c>
      <c r="G166" s="37">
        <v>0</v>
      </c>
      <c r="H166" s="37">
        <v>0</v>
      </c>
      <c r="I166" s="38"/>
      <c r="J166" s="37">
        <v>0</v>
      </c>
      <c r="K166" s="37">
        <v>0</v>
      </c>
      <c r="L166" s="37">
        <v>0</v>
      </c>
      <c r="M166" s="869"/>
      <c r="N166" s="32"/>
      <c r="O166" s="32"/>
      <c r="P166" s="32"/>
      <c r="Q166" s="252"/>
    </row>
    <row r="167" spans="1:17" ht="14.25" thickBot="1" thickTop="1">
      <c r="A167" s="1381" t="s">
        <v>79</v>
      </c>
      <c r="B167" s="1382"/>
      <c r="C167" s="1382"/>
      <c r="D167" s="1382"/>
      <c r="E167" s="55"/>
      <c r="F167" s="56">
        <f>SUM(F137+F161)</f>
        <v>77</v>
      </c>
      <c r="G167" s="57">
        <f>SUM(G137+G161)</f>
        <v>51298</v>
      </c>
      <c r="H167" s="57">
        <f>SUM(H137+H161)</f>
        <v>51298</v>
      </c>
      <c r="I167" s="58">
        <v>1</v>
      </c>
      <c r="J167" s="57">
        <f>SUM(J137+J161)</f>
        <v>66202</v>
      </c>
      <c r="K167" s="57">
        <f>SUM(K137+K161)</f>
        <v>71514</v>
      </c>
      <c r="L167" s="59">
        <f>SUM(L137+L161)</f>
        <v>71514</v>
      </c>
      <c r="M167" s="58">
        <v>1</v>
      </c>
      <c r="N167" s="584"/>
      <c r="O167" s="584"/>
      <c r="P167" s="585"/>
      <c r="Q167" s="586"/>
    </row>
    <row r="168" spans="1:17" ht="13.5" thickTop="1">
      <c r="A168" s="246"/>
      <c r="B168" s="247"/>
      <c r="C168" s="247"/>
      <c r="D168" s="247"/>
      <c r="E168" s="248"/>
      <c r="F168" s="249"/>
      <c r="G168" s="249"/>
      <c r="H168" s="249"/>
      <c r="I168" s="250"/>
      <c r="J168" s="249"/>
      <c r="K168" s="249"/>
      <c r="L168" s="249"/>
      <c r="M168" s="250"/>
      <c r="N168" s="249"/>
      <c r="O168" s="249"/>
      <c r="P168" s="249"/>
      <c r="Q168" s="250"/>
    </row>
    <row r="169" spans="1:17" ht="12.75">
      <c r="A169" s="246"/>
      <c r="B169" s="247"/>
      <c r="C169" s="247"/>
      <c r="D169" s="247"/>
      <c r="E169" s="248"/>
      <c r="F169" s="249"/>
      <c r="G169" s="249"/>
      <c r="H169" s="249"/>
      <c r="I169" s="250"/>
      <c r="J169" s="249"/>
      <c r="K169" s="249"/>
      <c r="L169" s="249"/>
      <c r="M169" s="250"/>
      <c r="N169" s="249"/>
      <c r="O169" s="249"/>
      <c r="P169" s="249"/>
      <c r="Q169" s="250"/>
    </row>
    <row r="170" spans="1:17" ht="12.75">
      <c r="A170" s="246"/>
      <c r="B170" s="247"/>
      <c r="C170" s="247"/>
      <c r="D170" s="247"/>
      <c r="E170" s="248"/>
      <c r="F170" s="249"/>
      <c r="G170" s="249"/>
      <c r="H170" s="249"/>
      <c r="I170" s="250"/>
      <c r="J170" s="249"/>
      <c r="K170" s="249"/>
      <c r="L170" s="249"/>
      <c r="M170" s="250"/>
      <c r="N170" s="249"/>
      <c r="O170" s="249"/>
      <c r="P170" s="249"/>
      <c r="Q170" s="250"/>
    </row>
  </sheetData>
  <sheetProtection/>
  <mergeCells count="132">
    <mergeCell ref="B82:E82"/>
    <mergeCell ref="B52:E52"/>
    <mergeCell ref="F132:Q132"/>
    <mergeCell ref="F133:I133"/>
    <mergeCell ref="O85:Q85"/>
    <mergeCell ref="N133:Q133"/>
    <mergeCell ref="K92:K93"/>
    <mergeCell ref="F92:F93"/>
    <mergeCell ref="B90:E93"/>
    <mergeCell ref="B94:E94"/>
    <mergeCell ref="B97:E97"/>
    <mergeCell ref="F48:Q48"/>
    <mergeCell ref="F49:I49"/>
    <mergeCell ref="F90:Q90"/>
    <mergeCell ref="F91:I91"/>
    <mergeCell ref="B63:E63"/>
    <mergeCell ref="A77:E77"/>
    <mergeCell ref="B80:E80"/>
    <mergeCell ref="B72:E72"/>
    <mergeCell ref="A53:E53"/>
    <mergeCell ref="O127:Q127"/>
    <mergeCell ref="B156:E156"/>
    <mergeCell ref="A137:E137"/>
    <mergeCell ref="K134:K135"/>
    <mergeCell ref="L134:L135"/>
    <mergeCell ref="A83:D83"/>
    <mergeCell ref="B105:E105"/>
    <mergeCell ref="A119:E119"/>
    <mergeCell ref="B122:E122"/>
    <mergeCell ref="B124:E124"/>
    <mergeCell ref="N134:N135"/>
    <mergeCell ref="B147:E147"/>
    <mergeCell ref="A161:E161"/>
    <mergeCell ref="B164:E164"/>
    <mergeCell ref="B166:E166"/>
    <mergeCell ref="A167:D167"/>
    <mergeCell ref="B144:E144"/>
    <mergeCell ref="I134:I135"/>
    <mergeCell ref="J133:M133"/>
    <mergeCell ref="F134:F135"/>
    <mergeCell ref="B136:E136"/>
    <mergeCell ref="H134:H135"/>
    <mergeCell ref="B140:E140"/>
    <mergeCell ref="B139:E139"/>
    <mergeCell ref="J134:J135"/>
    <mergeCell ref="G134:G135"/>
    <mergeCell ref="A90:A94"/>
    <mergeCell ref="A125:D125"/>
    <mergeCell ref="B114:E114"/>
    <mergeCell ref="P134:P135"/>
    <mergeCell ref="B138:E138"/>
    <mergeCell ref="M134:M135"/>
    <mergeCell ref="A129:Q130"/>
    <mergeCell ref="A132:A136"/>
    <mergeCell ref="B132:E135"/>
    <mergeCell ref="O134:O135"/>
    <mergeCell ref="B21:E21"/>
    <mergeCell ref="Q134:Q135"/>
    <mergeCell ref="H92:H93"/>
    <mergeCell ref="A128:Q128"/>
    <mergeCell ref="B102:E102"/>
    <mergeCell ref="B96:E96"/>
    <mergeCell ref="B98:E98"/>
    <mergeCell ref="A95:E95"/>
    <mergeCell ref="L92:L93"/>
    <mergeCell ref="M92:M93"/>
    <mergeCell ref="B38:E38"/>
    <mergeCell ref="A41:D41"/>
    <mergeCell ref="Q50:Q51"/>
    <mergeCell ref="O50:O51"/>
    <mergeCell ref="O43:Q43"/>
    <mergeCell ref="A44:Q44"/>
    <mergeCell ref="H8:H9"/>
    <mergeCell ref="B12:E12"/>
    <mergeCell ref="M50:M51"/>
    <mergeCell ref="K50:K51"/>
    <mergeCell ref="B30:E30"/>
    <mergeCell ref="B40:E40"/>
    <mergeCell ref="F50:F51"/>
    <mergeCell ref="G50:G51"/>
    <mergeCell ref="B48:E51"/>
    <mergeCell ref="B18:E18"/>
    <mergeCell ref="A11:E11"/>
    <mergeCell ref="A35:E35"/>
    <mergeCell ref="J49:M49"/>
    <mergeCell ref="L50:L51"/>
    <mergeCell ref="I50:I51"/>
    <mergeCell ref="P50:P51"/>
    <mergeCell ref="B14:E14"/>
    <mergeCell ref="B13:E13"/>
    <mergeCell ref="A45:Q46"/>
    <mergeCell ref="A48:A52"/>
    <mergeCell ref="O1:Q1"/>
    <mergeCell ref="A2:Q2"/>
    <mergeCell ref="A3:Q4"/>
    <mergeCell ref="A6:A10"/>
    <mergeCell ref="B6:E9"/>
    <mergeCell ref="F6:I7"/>
    <mergeCell ref="J6:Q6"/>
    <mergeCell ref="N7:Q7"/>
    <mergeCell ref="B10:E10"/>
    <mergeCell ref="G8:G9"/>
    <mergeCell ref="F8:F9"/>
    <mergeCell ref="I8:I9"/>
    <mergeCell ref="Q8:Q9"/>
    <mergeCell ref="N8:N9"/>
    <mergeCell ref="J7:M7"/>
    <mergeCell ref="O8:O9"/>
    <mergeCell ref="P8:P9"/>
    <mergeCell ref="L8:L9"/>
    <mergeCell ref="M8:M9"/>
    <mergeCell ref="K8:K9"/>
    <mergeCell ref="B54:E54"/>
    <mergeCell ref="I92:I93"/>
    <mergeCell ref="A87:Q88"/>
    <mergeCell ref="B56:E56"/>
    <mergeCell ref="B55:E55"/>
    <mergeCell ref="B60:E60"/>
    <mergeCell ref="A86:Q86"/>
    <mergeCell ref="O92:O93"/>
    <mergeCell ref="P92:P93"/>
    <mergeCell ref="J92:J93"/>
    <mergeCell ref="Q92:Q93"/>
    <mergeCell ref="J91:M91"/>
    <mergeCell ref="N91:Q91"/>
    <mergeCell ref="N92:N93"/>
    <mergeCell ref="G92:G93"/>
    <mergeCell ref="J8:J9"/>
    <mergeCell ref="N49:Q49"/>
    <mergeCell ref="J50:J51"/>
    <mergeCell ref="N50:N51"/>
    <mergeCell ref="H50:H51"/>
  </mergeCells>
  <printOptions/>
  <pageMargins left="1.13" right="0.75" top="0.36" bottom="0.54" header="0.2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4" sqref="A4:F4"/>
    </sheetView>
  </sheetViews>
  <sheetFormatPr defaultColWidth="9.140625" defaultRowHeight="12.75"/>
  <cols>
    <col min="2" max="2" width="45.8515625" style="0" customWidth="1"/>
    <col min="3" max="5" width="10.00390625" style="0" customWidth="1"/>
  </cols>
  <sheetData>
    <row r="1" spans="1:6" ht="12.75">
      <c r="A1" s="61"/>
      <c r="B1" s="61"/>
      <c r="C1" s="61"/>
      <c r="D1" s="61"/>
      <c r="E1" s="61" t="s">
        <v>266</v>
      </c>
      <c r="F1" s="61"/>
    </row>
    <row r="2" spans="1:6" ht="12.75">
      <c r="A2" s="61"/>
      <c r="B2" s="61"/>
      <c r="C2" s="61"/>
      <c r="D2" s="61"/>
      <c r="E2" s="61"/>
      <c r="F2" s="61"/>
    </row>
    <row r="3" spans="1:6" ht="12.75">
      <c r="A3" s="61"/>
      <c r="B3" s="61"/>
      <c r="C3" s="61"/>
      <c r="D3" s="61"/>
      <c r="E3" s="61"/>
      <c r="F3" s="61"/>
    </row>
    <row r="4" spans="1:6" ht="12.75">
      <c r="A4" s="1389" t="s">
        <v>642</v>
      </c>
      <c r="B4" s="1390"/>
      <c r="C4" s="1390"/>
      <c r="D4" s="1390"/>
      <c r="E4" s="1390"/>
      <c r="F4" s="1390"/>
    </row>
    <row r="5" spans="1:6" ht="12.75">
      <c r="A5" s="1391" t="s">
        <v>589</v>
      </c>
      <c r="B5" s="1390"/>
      <c r="C5" s="1390"/>
      <c r="D5" s="1390"/>
      <c r="E5" s="1390"/>
      <c r="F5" s="1390"/>
    </row>
    <row r="6" spans="1:6" ht="12.75">
      <c r="A6" s="63"/>
      <c r="B6" s="1396"/>
      <c r="C6" s="1396"/>
      <c r="D6" s="1396"/>
      <c r="E6" s="1396"/>
      <c r="F6" s="62"/>
    </row>
    <row r="7" spans="1:6" ht="12.75">
      <c r="A7" s="63"/>
      <c r="B7" s="663"/>
      <c r="C7" s="62"/>
      <c r="D7" s="62"/>
      <c r="E7" s="62"/>
      <c r="F7" s="62"/>
    </row>
    <row r="8" spans="1:6" ht="12.75">
      <c r="A8" s="63"/>
      <c r="B8" s="62"/>
      <c r="C8" s="62"/>
      <c r="D8" s="62"/>
      <c r="E8" s="62"/>
      <c r="F8" s="62"/>
    </row>
    <row r="9" spans="1:6" ht="12.75">
      <c r="A9" s="64"/>
      <c r="B9" s="64"/>
      <c r="C9" s="64"/>
      <c r="D9" s="64"/>
      <c r="E9" s="64"/>
      <c r="F9" s="64"/>
    </row>
    <row r="10" spans="1:6" ht="13.5" thickBot="1">
      <c r="A10" s="62"/>
      <c r="B10" s="62"/>
      <c r="C10" s="62"/>
      <c r="D10" s="62"/>
      <c r="E10" s="62" t="s">
        <v>22</v>
      </c>
      <c r="F10" s="62"/>
    </row>
    <row r="11" spans="1:6" ht="26.25" thickTop="1">
      <c r="A11" s="1392" t="s">
        <v>23</v>
      </c>
      <c r="B11" s="1393"/>
      <c r="C11" s="65" t="s">
        <v>579</v>
      </c>
      <c r="D11" s="65" t="s">
        <v>549</v>
      </c>
      <c r="E11" s="65" t="s">
        <v>288</v>
      </c>
      <c r="F11" s="66" t="s">
        <v>295</v>
      </c>
    </row>
    <row r="12" spans="1:6" ht="13.5" thickBot="1">
      <c r="A12" s="67" t="s">
        <v>24</v>
      </c>
      <c r="B12" s="68" t="s">
        <v>25</v>
      </c>
      <c r="C12" s="69"/>
      <c r="D12" s="69"/>
      <c r="E12" s="69"/>
      <c r="F12" s="70"/>
    </row>
    <row r="13" spans="1:6" ht="13.5" thickTop="1">
      <c r="A13" s="71" t="s">
        <v>63</v>
      </c>
      <c r="B13" s="72"/>
      <c r="C13" s="759">
        <f>SUM(C14)</f>
        <v>32315000</v>
      </c>
      <c r="D13" s="759">
        <f>SUM(D14+D34)</f>
        <v>81601738</v>
      </c>
      <c r="E13" s="759">
        <f>SUM(E14+E34)</f>
        <v>64231861</v>
      </c>
      <c r="F13" s="760">
        <f>E13/D13</f>
        <v>0.7871383940376367</v>
      </c>
    </row>
    <row r="14" spans="1:6" ht="12.75">
      <c r="A14" s="290" t="s">
        <v>26</v>
      </c>
      <c r="B14" s="291" t="s">
        <v>59</v>
      </c>
      <c r="C14" s="761">
        <f>SUM(C15)</f>
        <v>32315000</v>
      </c>
      <c r="D14" s="762">
        <f>SUM(D15+D25)</f>
        <v>81601738</v>
      </c>
      <c r="E14" s="761">
        <f>SUM(E15+E26)</f>
        <v>64231861</v>
      </c>
      <c r="F14" s="763">
        <f>E14/D14</f>
        <v>0.7871383940376367</v>
      </c>
    </row>
    <row r="15" spans="1:6" ht="12.75">
      <c r="A15" s="1117" t="s">
        <v>464</v>
      </c>
      <c r="B15" s="747" t="s">
        <v>465</v>
      </c>
      <c r="C15" s="751">
        <f>SUM(C16+C21)</f>
        <v>32315000</v>
      </c>
      <c r="D15" s="752">
        <f>SUM(D16+D21)</f>
        <v>64231861</v>
      </c>
      <c r="E15" s="751">
        <f>SUM(E16+E21)</f>
        <v>64231861</v>
      </c>
      <c r="F15" s="841">
        <v>1</v>
      </c>
    </row>
    <row r="16" spans="1:6" ht="12.75">
      <c r="A16" s="1118"/>
      <c r="B16" s="1274" t="s">
        <v>468</v>
      </c>
      <c r="C16" s="1275">
        <f>SUM(C17:C19)</f>
        <v>25785000</v>
      </c>
      <c r="D16" s="1276">
        <f>SUM(D17:D20)</f>
        <v>50987976</v>
      </c>
      <c r="E16" s="1275">
        <f>SUM(E17:E20)</f>
        <v>50987976</v>
      </c>
      <c r="F16" s="1277">
        <f>E16/D16</f>
        <v>1</v>
      </c>
    </row>
    <row r="17" spans="1:6" ht="22.5">
      <c r="A17" s="292"/>
      <c r="B17" s="294" t="s">
        <v>590</v>
      </c>
      <c r="C17" s="753">
        <v>0</v>
      </c>
      <c r="D17" s="754">
        <v>24865313</v>
      </c>
      <c r="E17" s="753">
        <v>24865313</v>
      </c>
      <c r="F17" s="839">
        <v>1</v>
      </c>
    </row>
    <row r="18" spans="1:6" ht="22.5">
      <c r="A18" s="292"/>
      <c r="B18" s="294" t="s">
        <v>534</v>
      </c>
      <c r="C18" s="753">
        <v>24185000</v>
      </c>
      <c r="D18" s="754">
        <v>24522663</v>
      </c>
      <c r="E18" s="753">
        <v>24522663</v>
      </c>
      <c r="F18" s="839">
        <v>1</v>
      </c>
    </row>
    <row r="19" spans="1:6" ht="22.5">
      <c r="A19" s="292"/>
      <c r="B19" s="294" t="s">
        <v>536</v>
      </c>
      <c r="C19" s="753">
        <v>1600000</v>
      </c>
      <c r="D19" s="754">
        <v>1600000</v>
      </c>
      <c r="E19" s="753">
        <v>1600000</v>
      </c>
      <c r="F19" s="839">
        <v>1</v>
      </c>
    </row>
    <row r="20" spans="1:6" ht="12.75">
      <c r="A20" s="97"/>
      <c r="B20" s="98"/>
      <c r="C20" s="755"/>
      <c r="D20" s="756"/>
      <c r="E20" s="755"/>
      <c r="F20" s="832"/>
    </row>
    <row r="21" spans="1:6" ht="12.75">
      <c r="A21" s="97"/>
      <c r="B21" s="1278" t="s">
        <v>535</v>
      </c>
      <c r="C21" s="1275">
        <v>6530000</v>
      </c>
      <c r="D21" s="1276">
        <f>SUM(D22:D23)</f>
        <v>13243885</v>
      </c>
      <c r="E21" s="1275">
        <f>SUM(E22:E24)</f>
        <v>13243885</v>
      </c>
      <c r="F21" s="1277">
        <f>E21/D21</f>
        <v>1</v>
      </c>
    </row>
    <row r="22" spans="1:6" ht="24" customHeight="1">
      <c r="A22" s="97"/>
      <c r="B22" s="294" t="s">
        <v>590</v>
      </c>
      <c r="C22" s="753"/>
      <c r="D22" s="754">
        <v>6713634</v>
      </c>
      <c r="E22" s="753">
        <v>6713634</v>
      </c>
      <c r="F22" s="832">
        <v>1</v>
      </c>
    </row>
    <row r="23" spans="1:6" ht="22.5">
      <c r="A23" s="97"/>
      <c r="B23" s="294" t="s">
        <v>534</v>
      </c>
      <c r="C23" s="755">
        <v>6530000</v>
      </c>
      <c r="D23" s="756">
        <v>6530251</v>
      </c>
      <c r="E23" s="755">
        <v>6530251</v>
      </c>
      <c r="F23" s="832">
        <v>1</v>
      </c>
    </row>
    <row r="24" spans="1:6" ht="22.5">
      <c r="A24" s="748"/>
      <c r="B24" s="1279" t="s">
        <v>537</v>
      </c>
      <c r="C24" s="1280">
        <v>0</v>
      </c>
      <c r="D24" s="1281">
        <v>0</v>
      </c>
      <c r="E24" s="1280">
        <v>0</v>
      </c>
      <c r="F24" s="1282"/>
    </row>
    <row r="25" spans="1:6" ht="12.75">
      <c r="A25" s="1117" t="s">
        <v>593</v>
      </c>
      <c r="B25" s="747" t="s">
        <v>594</v>
      </c>
      <c r="C25" s="753"/>
      <c r="D25" s="754">
        <f>SUM(D26+D29)</f>
        <v>17369877</v>
      </c>
      <c r="E25" s="753"/>
      <c r="F25" s="839"/>
    </row>
    <row r="26" spans="1:6" ht="12.75">
      <c r="A26" s="1118"/>
      <c r="B26" s="1274" t="s">
        <v>468</v>
      </c>
      <c r="C26" s="1275"/>
      <c r="D26" s="1276">
        <f>SUM(D27)</f>
        <v>13677069</v>
      </c>
      <c r="E26" s="1275"/>
      <c r="F26" s="1277"/>
    </row>
    <row r="27" spans="1:6" ht="22.5">
      <c r="A27" s="97"/>
      <c r="B27" s="294" t="s">
        <v>591</v>
      </c>
      <c r="C27" s="753"/>
      <c r="D27" s="754">
        <v>13677069</v>
      </c>
      <c r="E27" s="753"/>
      <c r="F27" s="839"/>
    </row>
    <row r="28" spans="1:6" ht="12.75">
      <c r="A28" s="97"/>
      <c r="B28" s="300"/>
      <c r="C28" s="753"/>
      <c r="D28" s="754"/>
      <c r="E28" s="753"/>
      <c r="F28" s="839"/>
    </row>
    <row r="29" spans="1:6" ht="12.75">
      <c r="A29" s="97"/>
      <c r="B29" s="1278" t="s">
        <v>535</v>
      </c>
      <c r="C29" s="1275"/>
      <c r="D29" s="1276">
        <f>SUM(D30)</f>
        <v>3692808</v>
      </c>
      <c r="E29" s="1275"/>
      <c r="F29" s="1277"/>
    </row>
    <row r="30" spans="1:6" ht="22.5">
      <c r="A30" s="97"/>
      <c r="B30" s="294" t="s">
        <v>592</v>
      </c>
      <c r="C30" s="755"/>
      <c r="D30" s="756">
        <v>3692808</v>
      </c>
      <c r="E30" s="755"/>
      <c r="F30" s="832"/>
    </row>
    <row r="31" spans="1:6" ht="12.75">
      <c r="A31" s="97"/>
      <c r="B31" s="300"/>
      <c r="C31" s="753"/>
      <c r="D31" s="754"/>
      <c r="E31" s="753"/>
      <c r="F31" s="839"/>
    </row>
    <row r="32" spans="1:6" ht="12.75">
      <c r="A32" s="97"/>
      <c r="B32" s="98"/>
      <c r="C32" s="755"/>
      <c r="D32" s="756"/>
      <c r="E32" s="755"/>
      <c r="F32" s="832"/>
    </row>
    <row r="33" spans="1:6" ht="12.75">
      <c r="A33" s="748"/>
      <c r="B33" s="749"/>
      <c r="C33" s="757"/>
      <c r="D33" s="758"/>
      <c r="E33" s="757"/>
      <c r="F33" s="840"/>
    </row>
    <row r="34" spans="1:6" ht="12.75">
      <c r="A34" s="298" t="s">
        <v>65</v>
      </c>
      <c r="B34" s="299" t="s">
        <v>81</v>
      </c>
      <c r="C34" s="829">
        <v>0</v>
      </c>
      <c r="D34" s="829">
        <v>0</v>
      </c>
      <c r="E34" s="829">
        <v>0</v>
      </c>
      <c r="F34" s="832"/>
    </row>
    <row r="35" spans="1:6" ht="12.75">
      <c r="A35" s="77"/>
      <c r="B35" s="78"/>
      <c r="C35" s="830"/>
      <c r="D35" s="830"/>
      <c r="E35" s="830"/>
      <c r="F35" s="833"/>
    </row>
    <row r="36" spans="1:6" ht="12.75">
      <c r="A36" s="79" t="s">
        <v>62</v>
      </c>
      <c r="B36" s="80"/>
      <c r="C36" s="831">
        <v>0</v>
      </c>
      <c r="D36" s="831">
        <v>0</v>
      </c>
      <c r="E36" s="831">
        <v>0</v>
      </c>
      <c r="F36" s="834"/>
    </row>
    <row r="37" spans="1:6" ht="12.75">
      <c r="A37" s="81" t="s">
        <v>61</v>
      </c>
      <c r="B37" s="82" t="s">
        <v>19</v>
      </c>
      <c r="C37" s="762">
        <v>0</v>
      </c>
      <c r="D37" s="762">
        <v>0</v>
      </c>
      <c r="E37" s="762">
        <v>0</v>
      </c>
      <c r="F37" s="835"/>
    </row>
    <row r="38" spans="1:6" ht="12.75">
      <c r="A38" s="83"/>
      <c r="B38" s="84"/>
      <c r="C38" s="73"/>
      <c r="D38" s="73"/>
      <c r="E38" s="73"/>
      <c r="F38" s="836"/>
    </row>
    <row r="39" spans="1:6" ht="12.75">
      <c r="A39" s="85"/>
      <c r="B39" s="76"/>
      <c r="C39" s="86"/>
      <c r="D39" s="86"/>
      <c r="E39" s="86"/>
      <c r="F39" s="837"/>
    </row>
    <row r="40" spans="1:6" ht="13.5" thickBot="1">
      <c r="A40" s="85"/>
      <c r="B40" s="76"/>
      <c r="C40" s="86"/>
      <c r="D40" s="86"/>
      <c r="E40" s="86"/>
      <c r="F40" s="837"/>
    </row>
    <row r="41" spans="1:6" ht="14.25" thickBot="1" thickTop="1">
      <c r="A41" s="1394" t="s">
        <v>21</v>
      </c>
      <c r="B41" s="1395"/>
      <c r="C41" s="1119">
        <f>SUM(C13+C34+C36)</f>
        <v>32315000</v>
      </c>
      <c r="D41" s="1119">
        <f>SUM(D13+D36)</f>
        <v>81601738</v>
      </c>
      <c r="E41" s="1119">
        <f>SUM(E13+E36)</f>
        <v>64231861</v>
      </c>
      <c r="F41" s="1120">
        <f>E41/D41</f>
        <v>0.7871383940376367</v>
      </c>
    </row>
    <row r="42" spans="1:6" ht="13.5" thickTop="1">
      <c r="A42" s="64"/>
      <c r="B42" s="64"/>
      <c r="C42" s="64"/>
      <c r="D42" s="64"/>
      <c r="E42" s="64"/>
      <c r="F42" s="64"/>
    </row>
  </sheetData>
  <sheetProtection/>
  <mergeCells count="5">
    <mergeCell ref="A4:F4"/>
    <mergeCell ref="A5:F5"/>
    <mergeCell ref="A11:B11"/>
    <mergeCell ref="A41:B41"/>
    <mergeCell ref="B6:E6"/>
  </mergeCells>
  <printOptions/>
  <pageMargins left="0.51" right="0.22" top="0.6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" sqref="A2:F2"/>
    </sheetView>
  </sheetViews>
  <sheetFormatPr defaultColWidth="9.140625" defaultRowHeight="12.75"/>
  <cols>
    <col min="2" max="2" width="46.57421875" style="0" customWidth="1"/>
    <col min="3" max="6" width="9.8515625" style="0" customWidth="1"/>
  </cols>
  <sheetData>
    <row r="1" spans="1:6" ht="12.75">
      <c r="A1" s="87"/>
      <c r="B1" s="87"/>
      <c r="C1" s="87"/>
      <c r="D1" s="87"/>
      <c r="E1" s="1403" t="s">
        <v>264</v>
      </c>
      <c r="F1" s="1404"/>
    </row>
    <row r="2" spans="1:6" ht="12.75">
      <c r="A2" s="1405" t="s">
        <v>642</v>
      </c>
      <c r="B2" s="1406"/>
      <c r="C2" s="1406"/>
      <c r="D2" s="1406"/>
      <c r="E2" s="1406"/>
      <c r="F2" s="1406"/>
    </row>
    <row r="3" spans="1:6" ht="12.75">
      <c r="A3" s="1407" t="s">
        <v>595</v>
      </c>
      <c r="B3" s="1408"/>
      <c r="C3" s="1408"/>
      <c r="D3" s="1408"/>
      <c r="E3" s="1408"/>
      <c r="F3" s="1408"/>
    </row>
    <row r="4" spans="1:6" ht="12.75" hidden="1">
      <c r="A4" s="1408"/>
      <c r="B4" s="1408"/>
      <c r="C4" s="1408"/>
      <c r="D4" s="1408"/>
      <c r="E4" s="1408"/>
      <c r="F4" s="1408"/>
    </row>
    <row r="5" spans="1:6" ht="13.5" thickBot="1">
      <c r="A5" s="87"/>
      <c r="B5" s="87"/>
      <c r="C5" s="87"/>
      <c r="D5" s="87"/>
      <c r="E5" s="1409" t="s">
        <v>435</v>
      </c>
      <c r="F5" s="1409"/>
    </row>
    <row r="6" spans="1:6" ht="13.5" thickTop="1">
      <c r="A6" s="1412" t="s">
        <v>23</v>
      </c>
      <c r="B6" s="1413"/>
      <c r="C6" s="1397" t="s">
        <v>546</v>
      </c>
      <c r="D6" s="1397" t="s">
        <v>549</v>
      </c>
      <c r="E6" s="1397" t="s">
        <v>288</v>
      </c>
      <c r="F6" s="1410" t="s">
        <v>287</v>
      </c>
    </row>
    <row r="7" spans="1:6" ht="13.5" thickBot="1">
      <c r="A7" s="88" t="s">
        <v>24</v>
      </c>
      <c r="B7" s="89" t="s">
        <v>25</v>
      </c>
      <c r="C7" s="1414"/>
      <c r="D7" s="1398"/>
      <c r="E7" s="1414"/>
      <c r="F7" s="1411"/>
    </row>
    <row r="8" spans="1:6" ht="13.5" thickTop="1">
      <c r="A8" s="90" t="s">
        <v>63</v>
      </c>
      <c r="B8" s="91"/>
      <c r="C8" s="92">
        <f>SUM(C9+C40)</f>
        <v>2874000</v>
      </c>
      <c r="D8" s="92">
        <f>SUM(D9+D40)</f>
        <v>4682005</v>
      </c>
      <c r="E8" s="92">
        <f>SUM(E9+E40)</f>
        <v>4156200</v>
      </c>
      <c r="F8" s="93">
        <f>E8/D8</f>
        <v>0.8876966171544028</v>
      </c>
    </row>
    <row r="9" spans="1:6" ht="12.75">
      <c r="A9" s="1116" t="s">
        <v>65</v>
      </c>
      <c r="B9" s="94" t="s">
        <v>59</v>
      </c>
      <c r="C9" s="95">
        <f>SUM(C18)</f>
        <v>2874000</v>
      </c>
      <c r="D9" s="95">
        <f>SUM(D10+D18+D25+D30+D35)</f>
        <v>4682005</v>
      </c>
      <c r="E9" s="95">
        <f>SUM(E10+E18+E25+E30+E35+E40)</f>
        <v>4156200</v>
      </c>
      <c r="F9" s="96">
        <f>E9/D9</f>
        <v>0.8876966171544028</v>
      </c>
    </row>
    <row r="10" spans="1:6" ht="12.75" customHeight="1">
      <c r="A10" s="1109" t="s">
        <v>445</v>
      </c>
      <c r="B10" s="91" t="s">
        <v>317</v>
      </c>
      <c r="C10" s="1110"/>
      <c r="D10" s="1110">
        <f>SUM(D11+D13+D15)</f>
        <v>175220</v>
      </c>
      <c r="E10" s="1110">
        <f>SUM(E11+E13+E15)</f>
        <v>175220</v>
      </c>
      <c r="F10" s="1111">
        <f>E10/D10</f>
        <v>1</v>
      </c>
    </row>
    <row r="11" spans="1:6" ht="12.75" customHeight="1">
      <c r="A11" s="746"/>
      <c r="B11" s="745" t="s">
        <v>458</v>
      </c>
      <c r="C11" s="293"/>
      <c r="D11" s="293">
        <v>66000</v>
      </c>
      <c r="E11" s="293">
        <v>66000</v>
      </c>
      <c r="F11" s="295">
        <f>E11/D11</f>
        <v>1</v>
      </c>
    </row>
    <row r="12" spans="1:6" ht="12.75" customHeight="1">
      <c r="A12" s="746"/>
      <c r="B12" s="745" t="s">
        <v>538</v>
      </c>
      <c r="C12" s="293"/>
      <c r="D12" s="293"/>
      <c r="E12" s="293"/>
      <c r="F12" s="295"/>
    </row>
    <row r="13" spans="1:6" ht="12.75" customHeight="1">
      <c r="A13" s="746"/>
      <c r="B13" s="745" t="s">
        <v>539</v>
      </c>
      <c r="C13" s="293"/>
      <c r="D13" s="293">
        <v>71969</v>
      </c>
      <c r="E13" s="293">
        <v>71969</v>
      </c>
      <c r="F13" s="295">
        <f aca="true" t="shared" si="0" ref="F13:F23">E13/D13</f>
        <v>1</v>
      </c>
    </row>
    <row r="14" spans="1:6" ht="12.75" customHeight="1">
      <c r="A14" s="746"/>
      <c r="B14" s="745" t="s">
        <v>605</v>
      </c>
      <c r="C14" s="293"/>
      <c r="D14" s="293"/>
      <c r="E14" s="293"/>
      <c r="F14" s="295"/>
    </row>
    <row r="15" spans="1:6" ht="12.75" customHeight="1">
      <c r="A15" s="746"/>
      <c r="B15" s="745" t="s">
        <v>463</v>
      </c>
      <c r="C15" s="293"/>
      <c r="D15" s="293">
        <f>SUM(D16:D17)</f>
        <v>37251</v>
      </c>
      <c r="E15" s="293">
        <f>SUM(E16:E17)</f>
        <v>37251</v>
      </c>
      <c r="F15" s="295">
        <f t="shared" si="0"/>
        <v>1</v>
      </c>
    </row>
    <row r="16" spans="1:6" ht="12.75" customHeight="1">
      <c r="A16" s="746"/>
      <c r="B16" s="745" t="s">
        <v>538</v>
      </c>
      <c r="C16" s="99"/>
      <c r="D16" s="293">
        <v>17820</v>
      </c>
      <c r="E16" s="293">
        <v>17820</v>
      </c>
      <c r="F16" s="295">
        <f t="shared" si="0"/>
        <v>1</v>
      </c>
    </row>
    <row r="17" spans="1:6" ht="12.75" customHeight="1">
      <c r="A17" s="746"/>
      <c r="B17" s="745" t="s">
        <v>605</v>
      </c>
      <c r="C17" s="99"/>
      <c r="D17" s="293">
        <v>19431</v>
      </c>
      <c r="E17" s="293">
        <v>19431</v>
      </c>
      <c r="F17" s="295">
        <f t="shared" si="0"/>
        <v>1</v>
      </c>
    </row>
    <row r="18" spans="1:6" ht="12.75" customHeight="1">
      <c r="A18" s="1105" t="s">
        <v>464</v>
      </c>
      <c r="B18" s="1106" t="s">
        <v>540</v>
      </c>
      <c r="C18" s="1103">
        <f>SUM(C19+C21+C22)</f>
        <v>2874000</v>
      </c>
      <c r="D18" s="1103">
        <f>SUM(D19+D21+D22)</f>
        <v>3644085</v>
      </c>
      <c r="E18" s="1103">
        <f>SUM(E19+E21+E22)</f>
        <v>3538280</v>
      </c>
      <c r="F18" s="1104">
        <f t="shared" si="0"/>
        <v>0.9709652766057872</v>
      </c>
    </row>
    <row r="19" spans="1:6" ht="12.75" customHeight="1">
      <c r="A19" s="746"/>
      <c r="B19" s="745" t="s">
        <v>596</v>
      </c>
      <c r="C19" s="293">
        <f>SUM(C20)</f>
        <v>2027000</v>
      </c>
      <c r="D19" s="293">
        <f>SUM(D20)</f>
        <v>3224750</v>
      </c>
      <c r="E19" s="293">
        <f>SUM(E20)</f>
        <v>3224750</v>
      </c>
      <c r="F19" s="295">
        <f t="shared" si="0"/>
        <v>1</v>
      </c>
    </row>
    <row r="20" spans="1:6" ht="12.75" customHeight="1">
      <c r="A20" s="746"/>
      <c r="B20" s="745" t="s">
        <v>599</v>
      </c>
      <c r="C20" s="293">
        <v>2027000</v>
      </c>
      <c r="D20" s="293">
        <v>3224750</v>
      </c>
      <c r="E20" s="293">
        <v>3224750</v>
      </c>
      <c r="F20" s="295">
        <f t="shared" si="0"/>
        <v>1</v>
      </c>
    </row>
    <row r="21" spans="1:6" ht="33.75" customHeight="1">
      <c r="A21" s="746"/>
      <c r="B21" s="1292" t="s">
        <v>603</v>
      </c>
      <c r="C21" s="293">
        <v>236000</v>
      </c>
      <c r="D21" s="293">
        <v>260126</v>
      </c>
      <c r="E21" s="293">
        <v>246874</v>
      </c>
      <c r="F21" s="295">
        <f t="shared" si="0"/>
        <v>0.9490554577397108</v>
      </c>
    </row>
    <row r="22" spans="1:6" ht="12.75" customHeight="1">
      <c r="A22" s="746"/>
      <c r="B22" s="745" t="s">
        <v>604</v>
      </c>
      <c r="C22" s="293">
        <f>SUM(C23:C24)</f>
        <v>611000</v>
      </c>
      <c r="D22" s="293">
        <f>SUM(D23:D24)</f>
        <v>159209</v>
      </c>
      <c r="E22" s="293">
        <f>SUM(E23:E24)</f>
        <v>66656</v>
      </c>
      <c r="F22" s="295">
        <f t="shared" si="0"/>
        <v>0.418669798817906</v>
      </c>
    </row>
    <row r="23" spans="1:6" ht="12.75" customHeight="1">
      <c r="A23" s="746"/>
      <c r="B23" s="745" t="s">
        <v>600</v>
      </c>
      <c r="C23" s="293">
        <v>547000</v>
      </c>
      <c r="D23" s="293">
        <v>88695</v>
      </c>
      <c r="E23" s="293">
        <v>0</v>
      </c>
      <c r="F23" s="295">
        <f t="shared" si="0"/>
        <v>0</v>
      </c>
    </row>
    <row r="24" spans="1:6" ht="27.75" customHeight="1">
      <c r="A24" s="746"/>
      <c r="B24" s="1292" t="s">
        <v>601</v>
      </c>
      <c r="C24" s="293">
        <v>64000</v>
      </c>
      <c r="D24" s="293">
        <v>70514</v>
      </c>
      <c r="E24" s="293">
        <v>66656</v>
      </c>
      <c r="F24" s="295">
        <f>E24/D24</f>
        <v>0.9452874606461128</v>
      </c>
    </row>
    <row r="25" spans="1:6" ht="12.75" customHeight="1">
      <c r="A25" s="1105" t="s">
        <v>447</v>
      </c>
      <c r="B25" s="1106" t="s">
        <v>456</v>
      </c>
      <c r="C25" s="1103"/>
      <c r="D25" s="1103">
        <f>SUM(D26+D28)</f>
        <v>314700</v>
      </c>
      <c r="E25" s="1103">
        <f>SUM(E26+E28)</f>
        <v>314700</v>
      </c>
      <c r="F25" s="1104">
        <v>1</v>
      </c>
    </row>
    <row r="26" spans="1:6" ht="12.75" customHeight="1">
      <c r="A26" s="292"/>
      <c r="B26" s="294" t="s">
        <v>541</v>
      </c>
      <c r="C26" s="99"/>
      <c r="D26" s="293">
        <v>247795</v>
      </c>
      <c r="E26" s="293">
        <v>247795</v>
      </c>
      <c r="F26" s="295">
        <f>E26/D26</f>
        <v>1</v>
      </c>
    </row>
    <row r="27" spans="1:6" ht="12.75" customHeight="1">
      <c r="A27" s="97"/>
      <c r="B27" s="98" t="s">
        <v>606</v>
      </c>
      <c r="C27" s="293"/>
      <c r="D27" s="293"/>
      <c r="E27" s="293"/>
      <c r="F27" s="295"/>
    </row>
    <row r="28" spans="1:6" ht="12.75" customHeight="1">
      <c r="A28" s="97"/>
      <c r="B28" s="745" t="s">
        <v>459</v>
      </c>
      <c r="C28" s="293"/>
      <c r="D28" s="293">
        <v>66905</v>
      </c>
      <c r="E28" s="293">
        <v>66905</v>
      </c>
      <c r="F28" s="295">
        <f>E28/D28</f>
        <v>1</v>
      </c>
    </row>
    <row r="29" spans="1:6" ht="12.75" customHeight="1">
      <c r="A29" s="748"/>
      <c r="B29" s="1283" t="s">
        <v>606</v>
      </c>
      <c r="C29" s="750"/>
      <c r="D29" s="750"/>
      <c r="E29" s="750"/>
      <c r="F29" s="879"/>
    </row>
    <row r="30" spans="1:6" ht="12.75" customHeight="1">
      <c r="A30" s="1109" t="s">
        <v>448</v>
      </c>
      <c r="B30" s="91" t="s">
        <v>457</v>
      </c>
      <c r="C30" s="1110"/>
      <c r="D30" s="1110">
        <f>SUM(D31+D33)</f>
        <v>128000</v>
      </c>
      <c r="E30" s="1110">
        <f>SUM(E31+E33)</f>
        <v>128000</v>
      </c>
      <c r="F30" s="1111">
        <f>E30/D30</f>
        <v>1</v>
      </c>
    </row>
    <row r="31" spans="1:6" ht="12.75" customHeight="1">
      <c r="A31" s="746"/>
      <c r="B31" s="745" t="s">
        <v>541</v>
      </c>
      <c r="C31" s="293"/>
      <c r="D31" s="293">
        <v>100788</v>
      </c>
      <c r="E31" s="293">
        <v>100788</v>
      </c>
      <c r="F31" s="295">
        <f>E31/D31</f>
        <v>1</v>
      </c>
    </row>
    <row r="32" spans="1:6" ht="12.75" customHeight="1">
      <c r="A32" s="746"/>
      <c r="B32" s="745" t="s">
        <v>602</v>
      </c>
      <c r="C32" s="293"/>
      <c r="D32" s="293"/>
      <c r="E32" s="293"/>
      <c r="F32" s="295"/>
    </row>
    <row r="33" spans="1:6" ht="12.75" customHeight="1">
      <c r="A33" s="746"/>
      <c r="B33" s="745" t="s">
        <v>459</v>
      </c>
      <c r="C33" s="293"/>
      <c r="D33" s="293">
        <v>27212</v>
      </c>
      <c r="E33" s="293">
        <v>27212</v>
      </c>
      <c r="F33" s="295">
        <v>1</v>
      </c>
    </row>
    <row r="34" spans="1:6" ht="12.75">
      <c r="A34" s="1284"/>
      <c r="B34" s="1293" t="s">
        <v>602</v>
      </c>
      <c r="C34" s="750"/>
      <c r="D34" s="750"/>
      <c r="E34" s="750"/>
      <c r="F34" s="879"/>
    </row>
    <row r="35" spans="1:6" ht="12.75">
      <c r="A35" s="1109" t="s">
        <v>609</v>
      </c>
      <c r="B35" s="91" t="s">
        <v>610</v>
      </c>
      <c r="C35" s="1110"/>
      <c r="D35" s="1110">
        <f>SUM(D36:D38)</f>
        <v>420000</v>
      </c>
      <c r="E35" s="1110"/>
      <c r="F35" s="1111"/>
    </row>
    <row r="36" spans="1:6" ht="22.5">
      <c r="A36" s="746"/>
      <c r="B36" s="1292" t="s">
        <v>607</v>
      </c>
      <c r="C36" s="293"/>
      <c r="D36" s="293">
        <v>330707</v>
      </c>
      <c r="E36" s="293"/>
      <c r="F36" s="295"/>
    </row>
    <row r="37" spans="1:6" ht="12.75">
      <c r="A37" s="746"/>
      <c r="B37" s="745" t="s">
        <v>608</v>
      </c>
      <c r="C37" s="293"/>
      <c r="D37" s="293"/>
      <c r="E37" s="293"/>
      <c r="F37" s="295"/>
    </row>
    <row r="38" spans="1:6" ht="12.75">
      <c r="A38" s="746"/>
      <c r="B38" s="745" t="s">
        <v>459</v>
      </c>
      <c r="C38" s="293"/>
      <c r="D38" s="293">
        <v>89293</v>
      </c>
      <c r="E38" s="293"/>
      <c r="F38" s="295"/>
    </row>
    <row r="39" spans="1:6" ht="12.75">
      <c r="A39" s="746"/>
      <c r="B39" s="745" t="s">
        <v>608</v>
      </c>
      <c r="C39" s="293"/>
      <c r="D39" s="293"/>
      <c r="E39" s="293"/>
      <c r="F39" s="295"/>
    </row>
    <row r="40" spans="1:6" ht="13.5" thickBot="1">
      <c r="A40" s="298" t="s">
        <v>318</v>
      </c>
      <c r="B40" s="299" t="s">
        <v>81</v>
      </c>
      <c r="C40" s="296">
        <v>0</v>
      </c>
      <c r="D40" s="296">
        <v>0</v>
      </c>
      <c r="E40" s="296">
        <v>0</v>
      </c>
      <c r="F40" s="297"/>
    </row>
    <row r="41" spans="1:6" ht="12.75">
      <c r="A41" s="1399" t="s">
        <v>263</v>
      </c>
      <c r="B41" s="1400"/>
      <c r="C41" s="100">
        <v>0</v>
      </c>
      <c r="D41" s="100">
        <f>SUM(D42)</f>
        <v>1214334</v>
      </c>
      <c r="E41" s="100">
        <f>SUM(E42)</f>
        <v>1214334</v>
      </c>
      <c r="F41" s="101">
        <v>1</v>
      </c>
    </row>
    <row r="42" spans="1:6" ht="12.75">
      <c r="A42" s="1100" t="s">
        <v>64</v>
      </c>
      <c r="B42" s="1101"/>
      <c r="C42" s="1102"/>
      <c r="D42" s="1102">
        <f>SUM(D43)</f>
        <v>1214334</v>
      </c>
      <c r="E42" s="1102">
        <f>SUM(E43)</f>
        <v>1214334</v>
      </c>
      <c r="F42" s="1115">
        <v>1</v>
      </c>
    </row>
    <row r="43" spans="1:6" ht="12.75">
      <c r="A43" s="1112" t="s">
        <v>460</v>
      </c>
      <c r="B43" s="1113" t="s">
        <v>461</v>
      </c>
      <c r="C43" s="1110"/>
      <c r="D43" s="1110">
        <f>SUM(D44+D47)</f>
        <v>1214334</v>
      </c>
      <c r="E43" s="1110">
        <f>SUM(E44+E47)</f>
        <v>1214334</v>
      </c>
      <c r="F43" s="1114">
        <v>1</v>
      </c>
    </row>
    <row r="44" spans="1:6" ht="12.75">
      <c r="A44" s="1099"/>
      <c r="B44" s="745" t="s">
        <v>542</v>
      </c>
      <c r="C44" s="293"/>
      <c r="D44" s="293">
        <f>SUM(D45:D46)</f>
        <v>956168</v>
      </c>
      <c r="E44" s="293">
        <f>SUM(E45:E46)</f>
        <v>956168</v>
      </c>
      <c r="F44" s="1107">
        <v>1</v>
      </c>
    </row>
    <row r="45" spans="1:6" ht="12.75">
      <c r="A45" s="1099"/>
      <c r="B45" s="1108" t="s">
        <v>597</v>
      </c>
      <c r="C45" s="99"/>
      <c r="D45" s="293">
        <v>118102</v>
      </c>
      <c r="E45" s="293">
        <v>118102</v>
      </c>
      <c r="F45" s="1107">
        <v>1</v>
      </c>
    </row>
    <row r="46" spans="1:6" ht="12.75">
      <c r="A46" s="1099"/>
      <c r="B46" s="1108" t="s">
        <v>598</v>
      </c>
      <c r="C46" s="99"/>
      <c r="D46" s="293">
        <v>838066</v>
      </c>
      <c r="E46" s="293">
        <v>838066</v>
      </c>
      <c r="F46" s="1107">
        <v>1</v>
      </c>
    </row>
    <row r="47" spans="1:6" ht="12.75">
      <c r="A47" s="1099"/>
      <c r="B47" s="745" t="s">
        <v>459</v>
      </c>
      <c r="C47" s="99"/>
      <c r="D47" s="293">
        <f>SUM(D48:D49)</f>
        <v>258166</v>
      </c>
      <c r="E47" s="293">
        <f>SUM(E48:E49)</f>
        <v>258166</v>
      </c>
      <c r="F47" s="1107">
        <v>1</v>
      </c>
    </row>
    <row r="48" spans="1:6" ht="12.75">
      <c r="A48" s="1099"/>
      <c r="B48" s="1108" t="s">
        <v>597</v>
      </c>
      <c r="C48" s="99"/>
      <c r="D48" s="293">
        <v>31888</v>
      </c>
      <c r="E48" s="293">
        <v>31888</v>
      </c>
      <c r="F48" s="1107">
        <v>1</v>
      </c>
    </row>
    <row r="49" spans="1:6" ht="13.5" thickBot="1">
      <c r="A49" s="1099"/>
      <c r="B49" s="1108" t="s">
        <v>598</v>
      </c>
      <c r="C49" s="99"/>
      <c r="D49" s="293">
        <v>226278</v>
      </c>
      <c r="E49" s="293">
        <v>226278</v>
      </c>
      <c r="F49" s="1107">
        <v>1</v>
      </c>
    </row>
    <row r="50" spans="1:6" ht="14.25" thickBot="1" thickTop="1">
      <c r="A50" s="1401" t="s">
        <v>21</v>
      </c>
      <c r="B50" s="1402"/>
      <c r="C50" s="102">
        <f>SUM(C8+C40+C41)</f>
        <v>2874000</v>
      </c>
      <c r="D50" s="102">
        <f>SUM(D8+D41)</f>
        <v>5896339</v>
      </c>
      <c r="E50" s="102">
        <f>SUM(E8+E41)</f>
        <v>5370534</v>
      </c>
      <c r="F50" s="103">
        <f>E50/D50</f>
        <v>0.9108251747397834</v>
      </c>
    </row>
    <row r="51" ht="13.5" thickTop="1"/>
  </sheetData>
  <sheetProtection/>
  <mergeCells count="11">
    <mergeCell ref="E6:E7"/>
    <mergeCell ref="D6:D7"/>
    <mergeCell ref="A41:B41"/>
    <mergeCell ref="A50:B50"/>
    <mergeCell ref="E1:F1"/>
    <mergeCell ref="A2:F2"/>
    <mergeCell ref="A3:F4"/>
    <mergeCell ref="E5:F5"/>
    <mergeCell ref="F6:F7"/>
    <mergeCell ref="A6:B6"/>
    <mergeCell ref="C6:C7"/>
  </mergeCells>
  <printOptions/>
  <pageMargins left="0.58" right="0.17" top="0.21" bottom="0.21" header="0.21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3" sqref="A3:P3"/>
    </sheetView>
  </sheetViews>
  <sheetFormatPr defaultColWidth="9.140625" defaultRowHeight="12.75"/>
  <cols>
    <col min="1" max="1" width="7.140625" style="0" customWidth="1"/>
    <col min="2" max="2" width="27.140625" style="0" customWidth="1"/>
    <col min="3" max="5" width="5.57421875" style="0" customWidth="1"/>
    <col min="6" max="17" width="7.28125" style="0" customWidth="1"/>
  </cols>
  <sheetData>
    <row r="2" spans="1:17" ht="12.75">
      <c r="A2" s="104" t="s">
        <v>27</v>
      </c>
      <c r="B2" s="104"/>
      <c r="C2" s="104"/>
      <c r="D2" s="104"/>
      <c r="E2" s="104"/>
      <c r="F2" s="105"/>
      <c r="G2" s="105"/>
      <c r="H2" s="105"/>
      <c r="I2" s="105"/>
      <c r="J2" s="104"/>
      <c r="K2" s="104"/>
      <c r="L2" s="1418" t="s">
        <v>259</v>
      </c>
      <c r="M2" s="1419"/>
      <c r="N2" s="1419"/>
      <c r="O2" s="1419"/>
      <c r="P2" s="1419"/>
      <c r="Q2" s="1419"/>
    </row>
    <row r="3" spans="1:17" ht="12.75">
      <c r="A3" s="1434" t="s">
        <v>642</v>
      </c>
      <c r="B3" s="1435"/>
      <c r="C3" s="1435"/>
      <c r="D3" s="1435"/>
      <c r="E3" s="1435"/>
      <c r="F3" s="1435"/>
      <c r="G3" s="1435"/>
      <c r="H3" s="1435"/>
      <c r="I3" s="1435"/>
      <c r="J3" s="1435"/>
      <c r="K3" s="1435"/>
      <c r="L3" s="1435"/>
      <c r="M3" s="1435"/>
      <c r="N3" s="1435"/>
      <c r="O3" s="1435"/>
      <c r="P3" s="1435"/>
      <c r="Q3" s="106"/>
    </row>
    <row r="4" spans="1:17" ht="12.75">
      <c r="A4" s="1415" t="s">
        <v>611</v>
      </c>
      <c r="B4" s="1416"/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  <c r="Q4" s="1417"/>
    </row>
    <row r="5" spans="1:17" ht="12.7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</row>
    <row r="6" spans="1:17" ht="13.5" thickBot="1">
      <c r="A6" s="104"/>
      <c r="B6" s="104"/>
      <c r="C6" s="104"/>
      <c r="D6" s="104"/>
      <c r="E6" s="104"/>
      <c r="F6" s="105"/>
      <c r="G6" s="105"/>
      <c r="H6" s="105"/>
      <c r="I6" s="105"/>
      <c r="J6" s="104"/>
      <c r="K6" s="104"/>
      <c r="L6" s="1420" t="s">
        <v>22</v>
      </c>
      <c r="M6" s="1421"/>
      <c r="N6" s="1421"/>
      <c r="O6" s="1421"/>
      <c r="P6" s="1421"/>
      <c r="Q6" s="1421"/>
    </row>
    <row r="7" spans="1:17" ht="22.5" customHeight="1" thickTop="1">
      <c r="A7" s="1422" t="s">
        <v>28</v>
      </c>
      <c r="B7" s="1423"/>
      <c r="C7" s="1424" t="s">
        <v>29</v>
      </c>
      <c r="D7" s="1425"/>
      <c r="E7" s="1426"/>
      <c r="F7" s="1427" t="s">
        <v>249</v>
      </c>
      <c r="G7" s="1428"/>
      <c r="H7" s="1428"/>
      <c r="I7" s="1429"/>
      <c r="J7" s="1430" t="s">
        <v>250</v>
      </c>
      <c r="K7" s="1431"/>
      <c r="L7" s="1432"/>
      <c r="M7" s="110"/>
      <c r="N7" s="1424" t="s">
        <v>251</v>
      </c>
      <c r="O7" s="1423"/>
      <c r="P7" s="1423"/>
      <c r="Q7" s="1433"/>
    </row>
    <row r="8" spans="1:17" ht="46.5" customHeight="1" thickBot="1">
      <c r="A8" s="111" t="s">
        <v>24</v>
      </c>
      <c r="B8" s="112" t="s">
        <v>25</v>
      </c>
      <c r="C8" s="778" t="s">
        <v>612</v>
      </c>
      <c r="D8" s="778" t="s">
        <v>613</v>
      </c>
      <c r="E8" s="779" t="s">
        <v>614</v>
      </c>
      <c r="F8" s="113" t="s">
        <v>615</v>
      </c>
      <c r="G8" s="115" t="s">
        <v>549</v>
      </c>
      <c r="H8" s="115" t="s">
        <v>288</v>
      </c>
      <c r="I8" s="114" t="s">
        <v>305</v>
      </c>
      <c r="J8" s="113" t="s">
        <v>615</v>
      </c>
      <c r="K8" s="115" t="s">
        <v>549</v>
      </c>
      <c r="L8" s="115" t="s">
        <v>288</v>
      </c>
      <c r="M8" s="114" t="s">
        <v>305</v>
      </c>
      <c r="N8" s="113" t="s">
        <v>615</v>
      </c>
      <c r="O8" s="115" t="s">
        <v>549</v>
      </c>
      <c r="P8" s="115" t="s">
        <v>288</v>
      </c>
      <c r="Q8" s="743" t="s">
        <v>305</v>
      </c>
    </row>
    <row r="9" spans="1:17" ht="12.75">
      <c r="A9" s="1438" t="s">
        <v>73</v>
      </c>
      <c r="B9" s="1439"/>
      <c r="C9" s="636">
        <f aca="true" t="shared" si="0" ref="C9:H9">SUM(C20+C26)</f>
        <v>36</v>
      </c>
      <c r="D9" s="636">
        <f t="shared" si="0"/>
        <v>72</v>
      </c>
      <c r="E9" s="780">
        <f t="shared" si="0"/>
        <v>72</v>
      </c>
      <c r="F9" s="390">
        <f t="shared" si="0"/>
        <v>75479</v>
      </c>
      <c r="G9" s="391">
        <f t="shared" si="0"/>
        <v>109930</v>
      </c>
      <c r="H9" s="782">
        <f t="shared" si="0"/>
        <v>108554</v>
      </c>
      <c r="I9" s="792">
        <f>H9/G9</f>
        <v>0.98748294369144</v>
      </c>
      <c r="J9" s="391">
        <f>SUM(J20+J26)</f>
        <v>9979</v>
      </c>
      <c r="K9" s="391">
        <f>SUM(K20+K26)</f>
        <v>13646</v>
      </c>
      <c r="L9" s="391">
        <f>SUM(L20+L26)</f>
        <v>11403</v>
      </c>
      <c r="M9" s="407">
        <f>L9/K9</f>
        <v>0.835629488494797</v>
      </c>
      <c r="N9" s="392">
        <f>SUM(N20+N26)</f>
        <v>85458</v>
      </c>
      <c r="O9" s="391">
        <f>SUM(O20+O26)</f>
        <v>123576</v>
      </c>
      <c r="P9" s="782">
        <f>SUM(P20+P26)</f>
        <v>119957</v>
      </c>
      <c r="Q9" s="827">
        <f>P9/O9</f>
        <v>0.9707143781964136</v>
      </c>
    </row>
    <row r="10" spans="1:17" ht="12.75">
      <c r="A10" s="375" t="s">
        <v>6</v>
      </c>
      <c r="B10" s="436" t="s">
        <v>59</v>
      </c>
      <c r="C10" s="637"/>
      <c r="D10" s="637"/>
      <c r="E10" s="781"/>
      <c r="F10" s="376"/>
      <c r="G10" s="255"/>
      <c r="H10" s="783"/>
      <c r="I10" s="793"/>
      <c r="J10" s="255"/>
      <c r="K10" s="255"/>
      <c r="L10" s="255"/>
      <c r="M10" s="408"/>
      <c r="N10" s="376"/>
      <c r="O10" s="377"/>
      <c r="P10" s="377"/>
      <c r="Q10" s="816"/>
    </row>
    <row r="11" spans="1:17" ht="12.75">
      <c r="A11" s="1095" t="s">
        <v>445</v>
      </c>
      <c r="B11" s="438" t="s">
        <v>252</v>
      </c>
      <c r="C11" s="769">
        <v>1</v>
      </c>
      <c r="D11" s="638">
        <v>1</v>
      </c>
      <c r="E11" s="638">
        <v>1</v>
      </c>
      <c r="F11" s="376">
        <v>0</v>
      </c>
      <c r="G11" s="439">
        <v>0</v>
      </c>
      <c r="H11" s="784">
        <v>0</v>
      </c>
      <c r="I11" s="794"/>
      <c r="J11" s="439">
        <v>7699</v>
      </c>
      <c r="K11" s="439">
        <v>9062</v>
      </c>
      <c r="L11" s="439">
        <v>8103</v>
      </c>
      <c r="M11" s="408">
        <f>L11/K11</f>
        <v>0.8941734716398146</v>
      </c>
      <c r="N11" s="744">
        <f aca="true" t="shared" si="1" ref="N11:P12">SUM(F11+J11)</f>
        <v>7699</v>
      </c>
      <c r="O11" s="439">
        <f t="shared" si="1"/>
        <v>9062</v>
      </c>
      <c r="P11" s="439">
        <f t="shared" si="1"/>
        <v>8103</v>
      </c>
      <c r="Q11" s="826">
        <f>P11/O11</f>
        <v>0.8941734716398146</v>
      </c>
    </row>
    <row r="12" spans="1:17" ht="12.75">
      <c r="A12" s="1095" t="s">
        <v>616</v>
      </c>
      <c r="B12" s="438" t="s">
        <v>617</v>
      </c>
      <c r="C12" s="769">
        <v>0</v>
      </c>
      <c r="D12" s="638">
        <v>0</v>
      </c>
      <c r="E12" s="638">
        <v>0</v>
      </c>
      <c r="F12" s="376">
        <v>0</v>
      </c>
      <c r="G12" s="439">
        <v>0</v>
      </c>
      <c r="H12" s="784">
        <v>0</v>
      </c>
      <c r="I12" s="794"/>
      <c r="J12" s="439">
        <v>0</v>
      </c>
      <c r="K12" s="439">
        <v>126</v>
      </c>
      <c r="L12" s="439">
        <v>126</v>
      </c>
      <c r="M12" s="408"/>
      <c r="N12" s="744">
        <f t="shared" si="1"/>
        <v>0</v>
      </c>
      <c r="O12" s="439">
        <f t="shared" si="1"/>
        <v>126</v>
      </c>
      <c r="P12" s="439">
        <f t="shared" si="1"/>
        <v>126</v>
      </c>
      <c r="Q12" s="826">
        <f>P12/O12</f>
        <v>1</v>
      </c>
    </row>
    <row r="13" spans="1:17" ht="12.75">
      <c r="A13" s="1096" t="s">
        <v>446</v>
      </c>
      <c r="B13" s="378" t="s">
        <v>253</v>
      </c>
      <c r="C13" s="770">
        <v>1</v>
      </c>
      <c r="D13" s="639">
        <v>1</v>
      </c>
      <c r="E13" s="639">
        <v>1</v>
      </c>
      <c r="F13" s="254">
        <v>2186</v>
      </c>
      <c r="G13" s="379">
        <v>2186</v>
      </c>
      <c r="H13" s="785">
        <v>2037</v>
      </c>
      <c r="I13" s="795">
        <f>H13/G13</f>
        <v>0.9318389752973467</v>
      </c>
      <c r="J13" s="122">
        <v>0</v>
      </c>
      <c r="K13" s="122">
        <v>0</v>
      </c>
      <c r="L13" s="122">
        <v>0</v>
      </c>
      <c r="M13" s="409"/>
      <c r="N13" s="744">
        <f aca="true" t="shared" si="2" ref="N13:N19">SUM(F13+J13)</f>
        <v>2186</v>
      </c>
      <c r="O13" s="439">
        <f aca="true" t="shared" si="3" ref="O13:O19">SUM(G13+K13)</f>
        <v>2186</v>
      </c>
      <c r="P13" s="439">
        <f aca="true" t="shared" si="4" ref="P13:P19">SUM(H13+L13)</f>
        <v>2037</v>
      </c>
      <c r="Q13" s="826">
        <f aca="true" t="shared" si="5" ref="Q13:Q20">P13/O13</f>
        <v>0.9318389752973467</v>
      </c>
    </row>
    <row r="14" spans="1:17" ht="12.75" customHeight="1">
      <c r="A14" s="1096" t="s">
        <v>447</v>
      </c>
      <c r="B14" s="380" t="s">
        <v>254</v>
      </c>
      <c r="C14" s="770">
        <v>17.5</v>
      </c>
      <c r="D14" s="639">
        <v>52</v>
      </c>
      <c r="E14" s="639">
        <v>52</v>
      </c>
      <c r="F14" s="254">
        <v>17522</v>
      </c>
      <c r="G14" s="379">
        <v>50877</v>
      </c>
      <c r="H14" s="785">
        <v>50877</v>
      </c>
      <c r="I14" s="795">
        <f aca="true" t="shared" si="6" ref="I14:I19">H14/G14</f>
        <v>1</v>
      </c>
      <c r="J14" s="123">
        <v>0</v>
      </c>
      <c r="K14" s="122">
        <v>250</v>
      </c>
      <c r="L14" s="122">
        <v>250</v>
      </c>
      <c r="M14" s="409"/>
      <c r="N14" s="744">
        <f t="shared" si="2"/>
        <v>17522</v>
      </c>
      <c r="O14" s="439">
        <f t="shared" si="3"/>
        <v>51127</v>
      </c>
      <c r="P14" s="439">
        <f t="shared" si="4"/>
        <v>51127</v>
      </c>
      <c r="Q14" s="826">
        <f t="shared" si="5"/>
        <v>1</v>
      </c>
    </row>
    <row r="15" spans="1:17" ht="12.75">
      <c r="A15" s="1096" t="s">
        <v>448</v>
      </c>
      <c r="B15" s="378" t="s">
        <v>306</v>
      </c>
      <c r="C15" s="770">
        <v>0</v>
      </c>
      <c r="D15" s="639">
        <v>0</v>
      </c>
      <c r="E15" s="639">
        <v>0</v>
      </c>
      <c r="F15" s="254">
        <v>0</v>
      </c>
      <c r="G15" s="121">
        <v>0</v>
      </c>
      <c r="H15" s="785">
        <v>0</v>
      </c>
      <c r="I15" s="795"/>
      <c r="J15" s="364">
        <v>1680</v>
      </c>
      <c r="K15" s="364">
        <v>1680</v>
      </c>
      <c r="L15" s="122">
        <v>955</v>
      </c>
      <c r="M15" s="417">
        <f>L15/K15</f>
        <v>0.5684523809523809</v>
      </c>
      <c r="N15" s="744">
        <f t="shared" si="2"/>
        <v>1680</v>
      </c>
      <c r="O15" s="439">
        <f t="shared" si="3"/>
        <v>1680</v>
      </c>
      <c r="P15" s="439">
        <f t="shared" si="4"/>
        <v>955</v>
      </c>
      <c r="Q15" s="826">
        <f t="shared" si="5"/>
        <v>0.5684523809523809</v>
      </c>
    </row>
    <row r="16" spans="1:17" ht="12.75">
      <c r="A16" s="1096" t="s">
        <v>449</v>
      </c>
      <c r="B16" s="378" t="s">
        <v>255</v>
      </c>
      <c r="C16" s="770">
        <v>1</v>
      </c>
      <c r="D16" s="639">
        <v>1</v>
      </c>
      <c r="E16" s="639">
        <v>1</v>
      </c>
      <c r="F16" s="254">
        <v>2208</v>
      </c>
      <c r="G16" s="121">
        <v>2147</v>
      </c>
      <c r="H16" s="119">
        <v>2147</v>
      </c>
      <c r="I16" s="795">
        <f t="shared" si="6"/>
        <v>1</v>
      </c>
      <c r="J16" s="364">
        <v>600</v>
      </c>
      <c r="K16" s="364">
        <v>786</v>
      </c>
      <c r="L16" s="804">
        <v>227</v>
      </c>
      <c r="M16" s="417">
        <f>L16/K16</f>
        <v>0.28880407124681934</v>
      </c>
      <c r="N16" s="744">
        <f t="shared" si="2"/>
        <v>2808</v>
      </c>
      <c r="O16" s="439">
        <f t="shared" si="3"/>
        <v>2933</v>
      </c>
      <c r="P16" s="439">
        <f t="shared" si="4"/>
        <v>2374</v>
      </c>
      <c r="Q16" s="826">
        <f t="shared" si="5"/>
        <v>0.8094101602454824</v>
      </c>
    </row>
    <row r="17" spans="1:17" ht="12.75">
      <c r="A17" s="253">
        <v>107051</v>
      </c>
      <c r="B17" s="378" t="s">
        <v>17</v>
      </c>
      <c r="C17" s="770">
        <v>1</v>
      </c>
      <c r="D17" s="639">
        <v>1</v>
      </c>
      <c r="E17" s="639">
        <v>1</v>
      </c>
      <c r="F17" s="254">
        <v>2292</v>
      </c>
      <c r="G17" s="121">
        <v>2251</v>
      </c>
      <c r="H17" s="785">
        <v>2251</v>
      </c>
      <c r="I17" s="795">
        <f t="shared" si="6"/>
        <v>1</v>
      </c>
      <c r="J17" s="364">
        <v>0</v>
      </c>
      <c r="K17" s="364">
        <v>0</v>
      </c>
      <c r="L17" s="805">
        <v>0</v>
      </c>
      <c r="M17" s="417"/>
      <c r="N17" s="744">
        <f t="shared" si="2"/>
        <v>2292</v>
      </c>
      <c r="O17" s="439">
        <f t="shared" si="3"/>
        <v>2251</v>
      </c>
      <c r="P17" s="439">
        <f t="shared" si="4"/>
        <v>2251</v>
      </c>
      <c r="Q17" s="826">
        <f t="shared" si="5"/>
        <v>1</v>
      </c>
    </row>
    <row r="18" spans="1:17" ht="12.75">
      <c r="A18" s="253">
        <v>107052</v>
      </c>
      <c r="B18" s="378" t="s">
        <v>256</v>
      </c>
      <c r="C18" s="770">
        <v>2</v>
      </c>
      <c r="D18" s="639">
        <v>2</v>
      </c>
      <c r="E18" s="639">
        <v>2</v>
      </c>
      <c r="F18" s="254">
        <v>4370</v>
      </c>
      <c r="G18" s="121">
        <v>4464</v>
      </c>
      <c r="H18" s="785">
        <v>4377</v>
      </c>
      <c r="I18" s="795">
        <f t="shared" si="6"/>
        <v>0.980510752688172</v>
      </c>
      <c r="J18" s="364">
        <v>0</v>
      </c>
      <c r="K18" s="364">
        <v>76</v>
      </c>
      <c r="L18" s="805">
        <v>76</v>
      </c>
      <c r="M18" s="417"/>
      <c r="N18" s="744">
        <f t="shared" si="2"/>
        <v>4370</v>
      </c>
      <c r="O18" s="439">
        <f t="shared" si="3"/>
        <v>4540</v>
      </c>
      <c r="P18" s="439">
        <f t="shared" si="4"/>
        <v>4453</v>
      </c>
      <c r="Q18" s="826">
        <f t="shared" si="5"/>
        <v>0.9808370044052863</v>
      </c>
    </row>
    <row r="19" spans="1:17" ht="12.75">
      <c r="A19" s="645">
        <v>104042</v>
      </c>
      <c r="B19" s="767" t="s">
        <v>315</v>
      </c>
      <c r="C19" s="771">
        <v>1</v>
      </c>
      <c r="D19" s="640">
        <v>1</v>
      </c>
      <c r="E19" s="640">
        <v>1</v>
      </c>
      <c r="F19" s="116">
        <v>2564</v>
      </c>
      <c r="G19" s="118">
        <v>2294</v>
      </c>
      <c r="H19" s="786">
        <v>2294</v>
      </c>
      <c r="I19" s="795">
        <f t="shared" si="6"/>
        <v>1</v>
      </c>
      <c r="J19" s="381">
        <v>0</v>
      </c>
      <c r="K19" s="381">
        <v>0</v>
      </c>
      <c r="L19" s="806">
        <v>0</v>
      </c>
      <c r="M19" s="414"/>
      <c r="N19" s="744">
        <f t="shared" si="2"/>
        <v>2564</v>
      </c>
      <c r="O19" s="439">
        <f t="shared" si="3"/>
        <v>2294</v>
      </c>
      <c r="P19" s="439">
        <f t="shared" si="4"/>
        <v>2294</v>
      </c>
      <c r="Q19" s="826">
        <f t="shared" si="5"/>
        <v>1</v>
      </c>
    </row>
    <row r="20" spans="1:17" ht="12.75">
      <c r="A20" s="1442" t="s">
        <v>74</v>
      </c>
      <c r="B20" s="1443"/>
      <c r="C20" s="772">
        <f aca="true" t="shared" si="7" ref="C20:H20">SUM(C11:C19)</f>
        <v>24.5</v>
      </c>
      <c r="D20" s="873">
        <f t="shared" si="7"/>
        <v>59</v>
      </c>
      <c r="E20" s="641">
        <f t="shared" si="7"/>
        <v>59</v>
      </c>
      <c r="F20" s="367">
        <f t="shared" si="7"/>
        <v>31142</v>
      </c>
      <c r="G20" s="368">
        <f t="shared" si="7"/>
        <v>64219</v>
      </c>
      <c r="H20" s="787">
        <f t="shared" si="7"/>
        <v>63983</v>
      </c>
      <c r="I20" s="797">
        <f>H20/G20</f>
        <v>0.9963250751335274</v>
      </c>
      <c r="J20" s="125">
        <f>SUM(J11:J19)</f>
        <v>9979</v>
      </c>
      <c r="K20" s="125">
        <f>SUM(K11:K19)</f>
        <v>11980</v>
      </c>
      <c r="L20" s="807">
        <f>SUM(L11:L19)</f>
        <v>9737</v>
      </c>
      <c r="M20" s="415">
        <f>L20/K20</f>
        <v>0.812771285475793</v>
      </c>
      <c r="N20" s="124">
        <f>SUM(N11:N19)</f>
        <v>41121</v>
      </c>
      <c r="O20" s="369">
        <f>SUM(O11:O19)</f>
        <v>76199</v>
      </c>
      <c r="P20" s="369">
        <f>SUM(P11:P19)</f>
        <v>73720</v>
      </c>
      <c r="Q20" s="818">
        <f t="shared" si="5"/>
        <v>0.9674667646557041</v>
      </c>
    </row>
    <row r="21" spans="1:17" ht="12.75">
      <c r="A21" s="370" t="s">
        <v>60</v>
      </c>
      <c r="B21" s="768" t="s">
        <v>80</v>
      </c>
      <c r="C21" s="773"/>
      <c r="D21" s="874"/>
      <c r="E21" s="400"/>
      <c r="F21" s="371"/>
      <c r="G21" s="372"/>
      <c r="H21" s="788"/>
      <c r="I21" s="798"/>
      <c r="J21" s="373"/>
      <c r="K21" s="373"/>
      <c r="L21" s="808"/>
      <c r="M21" s="410"/>
      <c r="N21" s="123"/>
      <c r="O21" s="119"/>
      <c r="P21" s="255"/>
      <c r="Q21" s="819"/>
    </row>
    <row r="22" spans="1:17" ht="12.75">
      <c r="A22" s="1095" t="s">
        <v>445</v>
      </c>
      <c r="B22" s="438" t="s">
        <v>252</v>
      </c>
      <c r="C22" s="770">
        <v>11</v>
      </c>
      <c r="D22" s="871">
        <v>11</v>
      </c>
      <c r="E22" s="639">
        <v>11</v>
      </c>
      <c r="F22" s="254">
        <v>43848</v>
      </c>
      <c r="G22" s="121">
        <v>43186</v>
      </c>
      <c r="H22" s="785">
        <v>42970</v>
      </c>
      <c r="I22" s="795">
        <f>H22/G22</f>
        <v>0.9949983791043394</v>
      </c>
      <c r="J22" s="364">
        <v>0</v>
      </c>
      <c r="K22" s="364">
        <v>0</v>
      </c>
      <c r="L22" s="805">
        <v>0</v>
      </c>
      <c r="M22" s="417"/>
      <c r="N22" s="123">
        <f aca="true" t="shared" si="8" ref="N22:O25">SUM(F22+J22)</f>
        <v>43848</v>
      </c>
      <c r="O22" s="119">
        <f t="shared" si="8"/>
        <v>43186</v>
      </c>
      <c r="P22" s="119">
        <f>H22+L22</f>
        <v>42970</v>
      </c>
      <c r="Q22" s="817">
        <f>P22/O22</f>
        <v>0.9949983791043394</v>
      </c>
    </row>
    <row r="23" spans="1:17" ht="12.75">
      <c r="A23" s="1095" t="s">
        <v>452</v>
      </c>
      <c r="B23" s="438" t="s">
        <v>453</v>
      </c>
      <c r="C23" s="770">
        <v>0</v>
      </c>
      <c r="D23" s="871">
        <v>0</v>
      </c>
      <c r="E23" s="639">
        <v>0</v>
      </c>
      <c r="F23" s="254">
        <v>0</v>
      </c>
      <c r="G23" s="121">
        <v>0</v>
      </c>
      <c r="H23" s="785">
        <v>0</v>
      </c>
      <c r="I23" s="795">
        <v>1</v>
      </c>
      <c r="J23" s="364">
        <v>0</v>
      </c>
      <c r="K23" s="364">
        <v>1666</v>
      </c>
      <c r="L23" s="805">
        <v>1666</v>
      </c>
      <c r="M23" s="417"/>
      <c r="N23" s="123">
        <f t="shared" si="8"/>
        <v>0</v>
      </c>
      <c r="O23" s="119">
        <f t="shared" si="8"/>
        <v>1666</v>
      </c>
      <c r="P23" s="119">
        <f>H23+L23</f>
        <v>1666</v>
      </c>
      <c r="Q23" s="817">
        <f>P23/O23</f>
        <v>1</v>
      </c>
    </row>
    <row r="24" spans="1:17" ht="12.75">
      <c r="A24" s="1095" t="s">
        <v>454</v>
      </c>
      <c r="B24" s="438" t="s">
        <v>455</v>
      </c>
      <c r="C24" s="770">
        <v>0</v>
      </c>
      <c r="D24" s="871">
        <v>0</v>
      </c>
      <c r="E24" s="639">
        <v>0</v>
      </c>
      <c r="F24" s="254">
        <v>0</v>
      </c>
      <c r="G24" s="121">
        <v>0</v>
      </c>
      <c r="H24" s="785">
        <v>0</v>
      </c>
      <c r="I24" s="795"/>
      <c r="J24" s="364">
        <v>0</v>
      </c>
      <c r="K24" s="364">
        <v>0</v>
      </c>
      <c r="L24" s="805">
        <v>0</v>
      </c>
      <c r="M24" s="417"/>
      <c r="N24" s="123">
        <f t="shared" si="8"/>
        <v>0</v>
      </c>
      <c r="O24" s="119">
        <f t="shared" si="8"/>
        <v>0</v>
      </c>
      <c r="P24" s="119">
        <f>H24+L24</f>
        <v>0</v>
      </c>
      <c r="Q24" s="817"/>
    </row>
    <row r="25" spans="1:17" ht="12.75">
      <c r="A25" s="1096" t="s">
        <v>447</v>
      </c>
      <c r="B25" s="380" t="s">
        <v>254</v>
      </c>
      <c r="C25" s="770">
        <v>0.5</v>
      </c>
      <c r="D25" s="871">
        <v>2</v>
      </c>
      <c r="E25" s="639">
        <v>2</v>
      </c>
      <c r="F25" s="254">
        <v>489</v>
      </c>
      <c r="G25" s="121">
        <v>2525</v>
      </c>
      <c r="H25" s="785">
        <v>1601</v>
      </c>
      <c r="I25" s="795">
        <f>H25/G25</f>
        <v>0.6340594059405941</v>
      </c>
      <c r="J25" s="364">
        <v>0</v>
      </c>
      <c r="K25" s="364">
        <v>0</v>
      </c>
      <c r="L25" s="805">
        <v>0</v>
      </c>
      <c r="M25" s="417"/>
      <c r="N25" s="123">
        <f t="shared" si="8"/>
        <v>489</v>
      </c>
      <c r="O25" s="119">
        <f t="shared" si="8"/>
        <v>2525</v>
      </c>
      <c r="P25" s="119">
        <f>H25+L25</f>
        <v>1601</v>
      </c>
      <c r="Q25" s="817">
        <f>P25/O25</f>
        <v>0.6340594059405941</v>
      </c>
    </row>
    <row r="26" spans="1:17" ht="12.75">
      <c r="A26" s="1444" t="s">
        <v>248</v>
      </c>
      <c r="B26" s="1445"/>
      <c r="C26" s="772">
        <f aca="true" t="shared" si="9" ref="C26:H26">SUM(C22:C25)</f>
        <v>11.5</v>
      </c>
      <c r="D26" s="873">
        <f t="shared" si="9"/>
        <v>13</v>
      </c>
      <c r="E26" s="641">
        <f t="shared" si="9"/>
        <v>13</v>
      </c>
      <c r="F26" s="367">
        <f t="shared" si="9"/>
        <v>44337</v>
      </c>
      <c r="G26" s="368">
        <f t="shared" si="9"/>
        <v>45711</v>
      </c>
      <c r="H26" s="787">
        <f t="shared" si="9"/>
        <v>44571</v>
      </c>
      <c r="I26" s="797">
        <f>H26/G26</f>
        <v>0.9750607074883507</v>
      </c>
      <c r="J26" s="125">
        <f>SUM(J22:J25)</f>
        <v>0</v>
      </c>
      <c r="K26" s="125">
        <f>SUM(K22:K25)</f>
        <v>1666</v>
      </c>
      <c r="L26" s="807">
        <f>SUM(L22:L25)</f>
        <v>1666</v>
      </c>
      <c r="M26" s="416">
        <f>L26/K26</f>
        <v>1</v>
      </c>
      <c r="N26" s="124">
        <f>SUM(N22:N25)</f>
        <v>44337</v>
      </c>
      <c r="O26" s="369">
        <f>SUM(O22:O25)</f>
        <v>47377</v>
      </c>
      <c r="P26" s="369">
        <f>SUM(P22:P25)</f>
        <v>46237</v>
      </c>
      <c r="Q26" s="818">
        <f>P26/O26</f>
        <v>0.9759376912848007</v>
      </c>
    </row>
    <row r="27" spans="1:17" ht="12.75">
      <c r="A27" s="382"/>
      <c r="B27" s="437"/>
      <c r="C27" s="774"/>
      <c r="D27" s="875"/>
      <c r="E27" s="642"/>
      <c r="F27" s="120"/>
      <c r="G27" s="365"/>
      <c r="H27" s="789"/>
      <c r="I27" s="799"/>
      <c r="J27" s="366"/>
      <c r="K27" s="366"/>
      <c r="L27" s="809"/>
      <c r="M27" s="411"/>
      <c r="N27" s="123"/>
      <c r="O27" s="119"/>
      <c r="P27" s="815"/>
      <c r="Q27" s="820"/>
    </row>
    <row r="28" spans="1:17" ht="12.75">
      <c r="A28" s="1440" t="s">
        <v>75</v>
      </c>
      <c r="B28" s="1441"/>
      <c r="C28" s="775">
        <f>SUM(C32)</f>
        <v>6</v>
      </c>
      <c r="D28" s="876">
        <v>6</v>
      </c>
      <c r="E28" s="643">
        <f>SUM(E32)</f>
        <v>6</v>
      </c>
      <c r="F28" s="393">
        <f>SUM(F32)</f>
        <v>18591</v>
      </c>
      <c r="G28" s="394">
        <f>SUM(G32)</f>
        <v>21019</v>
      </c>
      <c r="H28" s="790">
        <f>SUM(H30:H31)</f>
        <v>21019</v>
      </c>
      <c r="I28" s="800">
        <f>H28/G28</f>
        <v>1</v>
      </c>
      <c r="J28" s="395">
        <f>SUM(J32)</f>
        <v>0</v>
      </c>
      <c r="K28" s="395">
        <v>0</v>
      </c>
      <c r="L28" s="810">
        <v>0</v>
      </c>
      <c r="M28" s="418"/>
      <c r="N28" s="396">
        <f>SUM(N30:N31)</f>
        <v>18591</v>
      </c>
      <c r="O28" s="397">
        <f>SUM(O32)</f>
        <v>21019</v>
      </c>
      <c r="P28" s="397">
        <f>SUM(P30:P31)</f>
        <v>21019</v>
      </c>
      <c r="Q28" s="821">
        <f>P28/O28</f>
        <v>1</v>
      </c>
    </row>
    <row r="29" spans="1:17" ht="12.75">
      <c r="A29" s="385" t="s">
        <v>61</v>
      </c>
      <c r="B29" s="398" t="s">
        <v>30</v>
      </c>
      <c r="C29" s="773"/>
      <c r="D29" s="874"/>
      <c r="E29" s="400"/>
      <c r="F29" s="374"/>
      <c r="G29" s="399"/>
      <c r="H29" s="783"/>
      <c r="I29" s="801"/>
      <c r="J29" s="401"/>
      <c r="K29" s="399"/>
      <c r="L29" s="811"/>
      <c r="M29" s="412"/>
      <c r="N29" s="123"/>
      <c r="O29" s="119"/>
      <c r="P29" s="377"/>
      <c r="Q29" s="822"/>
    </row>
    <row r="30" spans="1:17" ht="12.75">
      <c r="A30" s="1097" t="s">
        <v>450</v>
      </c>
      <c r="B30" s="402" t="s">
        <v>257</v>
      </c>
      <c r="C30" s="776">
        <v>6</v>
      </c>
      <c r="D30" s="877">
        <v>6</v>
      </c>
      <c r="E30" s="387">
        <v>6</v>
      </c>
      <c r="F30" s="388">
        <v>18591</v>
      </c>
      <c r="G30" s="386">
        <v>21019</v>
      </c>
      <c r="H30" s="784">
        <v>21019</v>
      </c>
      <c r="I30" s="802">
        <f>H30/G30</f>
        <v>1</v>
      </c>
      <c r="J30" s="389">
        <v>0</v>
      </c>
      <c r="K30" s="386">
        <v>0</v>
      </c>
      <c r="L30" s="812">
        <v>0</v>
      </c>
      <c r="M30" s="413"/>
      <c r="N30" s="123">
        <f>SUM(F30+J30)</f>
        <v>18591</v>
      </c>
      <c r="O30" s="119">
        <f>SUM(G30+K30)</f>
        <v>21019</v>
      </c>
      <c r="P30" s="439">
        <f>H30+L30</f>
        <v>21019</v>
      </c>
      <c r="Q30" s="823">
        <f>P30/O30</f>
        <v>1</v>
      </c>
    </row>
    <row r="31" spans="1:17" ht="12.75">
      <c r="A31" s="1098" t="s">
        <v>451</v>
      </c>
      <c r="B31" s="383" t="s">
        <v>258</v>
      </c>
      <c r="C31" s="771">
        <v>0</v>
      </c>
      <c r="D31" s="872">
        <v>0</v>
      </c>
      <c r="E31" s="640">
        <v>0</v>
      </c>
      <c r="F31" s="116">
        <v>0</v>
      </c>
      <c r="G31" s="117">
        <v>0</v>
      </c>
      <c r="H31" s="786">
        <v>0</v>
      </c>
      <c r="I31" s="796"/>
      <c r="J31" s="384">
        <v>0</v>
      </c>
      <c r="K31" s="440">
        <v>0</v>
      </c>
      <c r="L31" s="813">
        <v>0</v>
      </c>
      <c r="M31" s="419"/>
      <c r="N31" s="123">
        <v>0</v>
      </c>
      <c r="O31" s="119">
        <v>0</v>
      </c>
      <c r="P31" s="439">
        <v>0</v>
      </c>
      <c r="Q31" s="824"/>
    </row>
    <row r="32" spans="1:17" ht="13.5" thickBot="1">
      <c r="A32" s="1446" t="s">
        <v>76</v>
      </c>
      <c r="B32" s="1447"/>
      <c r="C32" s="773">
        <f>SUM(C30:C31)</f>
        <v>6</v>
      </c>
      <c r="D32" s="874">
        <v>6</v>
      </c>
      <c r="E32" s="400">
        <f>SUM(E30:E31)</f>
        <v>6</v>
      </c>
      <c r="F32" s="371">
        <f>SUM(F30:F31)</f>
        <v>18591</v>
      </c>
      <c r="G32" s="403">
        <f>SUM(G30:G31)</f>
        <v>21019</v>
      </c>
      <c r="H32" s="788">
        <f>SUM(H28)</f>
        <v>21019</v>
      </c>
      <c r="I32" s="798">
        <f>H32/G32</f>
        <v>1</v>
      </c>
      <c r="J32" s="404">
        <f>SUM(J31)</f>
        <v>0</v>
      </c>
      <c r="K32" s="404">
        <v>0</v>
      </c>
      <c r="L32" s="814">
        <v>0</v>
      </c>
      <c r="M32" s="420"/>
      <c r="N32" s="421">
        <f>SUM(N30:N31)</f>
        <v>18591</v>
      </c>
      <c r="O32" s="405">
        <f>SUM(O30:O31)</f>
        <v>21019</v>
      </c>
      <c r="P32" s="405">
        <f>SUM(P30:P31)</f>
        <v>21019</v>
      </c>
      <c r="Q32" s="825">
        <f>P32/O32</f>
        <v>1</v>
      </c>
    </row>
    <row r="33" spans="1:17" ht="14.25" thickBot="1" thickTop="1">
      <c r="A33" s="1436" t="s">
        <v>56</v>
      </c>
      <c r="B33" s="1437"/>
      <c r="C33" s="777">
        <f aca="true" t="shared" si="10" ref="C33:H33">SUM(C9+C28)</f>
        <v>42</v>
      </c>
      <c r="D33" s="878">
        <f t="shared" si="10"/>
        <v>78</v>
      </c>
      <c r="E33" s="644">
        <f t="shared" si="10"/>
        <v>78</v>
      </c>
      <c r="F33" s="662">
        <f t="shared" si="10"/>
        <v>94070</v>
      </c>
      <c r="G33" s="126">
        <f t="shared" si="10"/>
        <v>130949</v>
      </c>
      <c r="H33" s="791">
        <f t="shared" si="10"/>
        <v>129573</v>
      </c>
      <c r="I33" s="803">
        <f>H33/G33</f>
        <v>0.9894920923412932</v>
      </c>
      <c r="J33" s="128">
        <f>SUM(J9+J28)</f>
        <v>9979</v>
      </c>
      <c r="K33" s="127">
        <f>SUM(K9+K28)</f>
        <v>13646</v>
      </c>
      <c r="L33" s="127">
        <f>SUM(L9+L28)</f>
        <v>11403</v>
      </c>
      <c r="M33" s="406">
        <f>L33/K33</f>
        <v>0.835629488494797</v>
      </c>
      <c r="N33" s="256">
        <f>SUM(N20+N26+N32)</f>
        <v>104049</v>
      </c>
      <c r="O33" s="257">
        <f>SUM(O9+O28)</f>
        <v>144595</v>
      </c>
      <c r="P33" s="128">
        <f>SUM(P9+P28)</f>
        <v>140976</v>
      </c>
      <c r="Q33" s="828">
        <f>P33/O33</f>
        <v>0.9749714720426017</v>
      </c>
    </row>
    <row r="34" spans="1:17" ht="13.5" thickTop="1">
      <c r="A34" s="104"/>
      <c r="B34" s="104"/>
      <c r="C34" s="104"/>
      <c r="D34" s="104"/>
      <c r="E34" s="104"/>
      <c r="F34" s="105"/>
      <c r="G34" s="105"/>
      <c r="I34" s="105"/>
      <c r="J34" s="104"/>
      <c r="K34" s="104"/>
      <c r="L34" s="104"/>
      <c r="M34" s="104"/>
      <c r="N34" s="104"/>
      <c r="O34" s="104"/>
      <c r="P34" s="104"/>
      <c r="Q34" s="104"/>
    </row>
  </sheetData>
  <sheetProtection/>
  <mergeCells count="15">
    <mergeCell ref="A33:B33"/>
    <mergeCell ref="A9:B9"/>
    <mergeCell ref="A28:B28"/>
    <mergeCell ref="A20:B20"/>
    <mergeCell ref="A26:B26"/>
    <mergeCell ref="A32:B32"/>
    <mergeCell ref="A4:Q4"/>
    <mergeCell ref="L2:Q2"/>
    <mergeCell ref="L6:Q6"/>
    <mergeCell ref="A7:B7"/>
    <mergeCell ref="C7:E7"/>
    <mergeCell ref="F7:I7"/>
    <mergeCell ref="J7:L7"/>
    <mergeCell ref="N7:Q7"/>
    <mergeCell ref="A3:P3"/>
  </mergeCells>
  <printOptions/>
  <pageMargins left="0.53" right="0.22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5.28125" style="0" customWidth="1"/>
    <col min="4" max="4" width="12.57421875" style="0" customWidth="1"/>
    <col min="5" max="5" width="25.00390625" style="0" customWidth="1"/>
    <col min="6" max="6" width="10.140625" style="0" customWidth="1"/>
    <col min="7" max="7" width="9.57421875" style="0" customWidth="1"/>
    <col min="8" max="8" width="9.8515625" style="0" customWidth="1"/>
    <col min="9" max="9" width="7.8515625" style="0" customWidth="1"/>
  </cols>
  <sheetData>
    <row r="1" spans="1:9" ht="12.75">
      <c r="A1" s="129"/>
      <c r="B1" s="129"/>
      <c r="C1" s="129"/>
      <c r="D1" s="129"/>
      <c r="E1" s="129"/>
      <c r="F1" s="129"/>
      <c r="G1" s="1502" t="s">
        <v>39</v>
      </c>
      <c r="H1" s="1502"/>
      <c r="I1" s="1502"/>
    </row>
    <row r="2" spans="1:9" ht="12.75">
      <c r="A2" s="1504" t="s">
        <v>642</v>
      </c>
      <c r="B2" s="1504"/>
      <c r="C2" s="1504"/>
      <c r="D2" s="1504"/>
      <c r="E2" s="1504"/>
      <c r="F2" s="1504"/>
      <c r="G2" s="1504"/>
      <c r="H2" s="1504"/>
      <c r="I2" s="1504"/>
    </row>
    <row r="3" spans="1:9" ht="12.75" customHeight="1">
      <c r="A3" s="1504" t="s">
        <v>548</v>
      </c>
      <c r="B3" s="1504"/>
      <c r="C3" s="1504"/>
      <c r="D3" s="1504"/>
      <c r="E3" s="1504"/>
      <c r="F3" s="1504"/>
      <c r="G3" s="1504"/>
      <c r="H3" s="1504"/>
      <c r="I3" s="1504"/>
    </row>
    <row r="4" spans="1:9" ht="12" customHeight="1">
      <c r="A4" s="1505" t="s">
        <v>101</v>
      </c>
      <c r="B4" s="1505"/>
      <c r="C4" s="1505"/>
      <c r="D4" s="1505"/>
      <c r="E4" s="1505"/>
      <c r="F4" s="1505"/>
      <c r="G4" s="1505"/>
      <c r="H4" s="1505"/>
      <c r="I4" s="1505"/>
    </row>
    <row r="5" spans="1:9" ht="13.5" thickBot="1">
      <c r="A5" s="129"/>
      <c r="B5" s="129"/>
      <c r="C5" s="129"/>
      <c r="D5" s="129"/>
      <c r="E5" s="129"/>
      <c r="F5" s="129"/>
      <c r="G5" s="129"/>
      <c r="H5" s="1503" t="s">
        <v>22</v>
      </c>
      <c r="I5" s="1503"/>
    </row>
    <row r="6" spans="1:9" ht="13.5" customHeight="1" thickTop="1">
      <c r="A6" s="1455" t="s">
        <v>0</v>
      </c>
      <c r="B6" s="1451" t="s">
        <v>33</v>
      </c>
      <c r="C6" s="1451"/>
      <c r="D6" s="1451"/>
      <c r="E6" s="1452"/>
      <c r="F6" s="1484" t="s">
        <v>546</v>
      </c>
      <c r="G6" s="1484" t="s">
        <v>549</v>
      </c>
      <c r="H6" s="1484" t="s">
        <v>288</v>
      </c>
      <c r="I6" s="1482" t="s">
        <v>289</v>
      </c>
    </row>
    <row r="7" spans="1:9" ht="12" customHeight="1">
      <c r="A7" s="1456"/>
      <c r="B7" s="1453"/>
      <c r="C7" s="1453"/>
      <c r="D7" s="1453"/>
      <c r="E7" s="1454"/>
      <c r="F7" s="1299"/>
      <c r="G7" s="1485"/>
      <c r="H7" s="1485"/>
      <c r="I7" s="1483"/>
    </row>
    <row r="8" spans="1:18" ht="13.5" thickBot="1">
      <c r="A8" s="553"/>
      <c r="B8" s="1491" t="s">
        <v>38</v>
      </c>
      <c r="C8" s="1492"/>
      <c r="D8" s="1492"/>
      <c r="E8" s="1492"/>
      <c r="F8" s="700"/>
      <c r="G8" s="554"/>
      <c r="H8" s="555"/>
      <c r="I8" s="556"/>
      <c r="K8" s="130"/>
      <c r="L8" s="130"/>
      <c r="M8" s="130"/>
      <c r="N8" s="130"/>
      <c r="O8" s="130"/>
      <c r="P8" s="130"/>
      <c r="Q8" s="130"/>
      <c r="R8" s="130"/>
    </row>
    <row r="9" spans="1:18" ht="13.5" thickBot="1">
      <c r="A9" s="559" t="s">
        <v>35</v>
      </c>
      <c r="B9" s="560" t="s">
        <v>41</v>
      </c>
      <c r="C9" s="561"/>
      <c r="D9" s="561"/>
      <c r="E9" s="561"/>
      <c r="F9" s="849">
        <f>SUM(F10+F20+F34+F40)</f>
        <v>183531</v>
      </c>
      <c r="G9" s="850">
        <f>SUM(G10+G20+G34+G40)</f>
        <v>251849</v>
      </c>
      <c r="H9" s="851">
        <f>SUM(H10+H20+H34+H40)</f>
        <v>234853</v>
      </c>
      <c r="I9" s="855">
        <f>H9/G9</f>
        <v>0.932515118185897</v>
      </c>
      <c r="K9" s="130"/>
      <c r="L9" s="130"/>
      <c r="M9" s="130"/>
      <c r="N9" s="130"/>
      <c r="O9" s="130"/>
      <c r="P9" s="130"/>
      <c r="Q9" s="130"/>
      <c r="R9" s="130"/>
    </row>
    <row r="10" spans="1:18" ht="12.75">
      <c r="A10" s="557" t="s">
        <v>6</v>
      </c>
      <c r="B10" s="1472" t="s">
        <v>102</v>
      </c>
      <c r="C10" s="1472"/>
      <c r="D10" s="1472"/>
      <c r="E10" s="1472"/>
      <c r="F10" s="720">
        <f>SUM(F11+F18)</f>
        <v>150161</v>
      </c>
      <c r="G10" s="720">
        <f>SUM(G11+G18)</f>
        <v>212990</v>
      </c>
      <c r="H10" s="558">
        <f>H11+H18</f>
        <v>212990</v>
      </c>
      <c r="I10" s="764">
        <f>H10/G10</f>
        <v>1</v>
      </c>
      <c r="K10" s="130"/>
      <c r="L10" s="130"/>
      <c r="M10" s="130"/>
      <c r="N10" s="130"/>
      <c r="O10" s="130"/>
      <c r="P10" s="130"/>
      <c r="Q10" s="130"/>
      <c r="R10" s="130"/>
    </row>
    <row r="11" spans="1:18" ht="12.75" customHeight="1">
      <c r="A11" s="472" t="s">
        <v>165</v>
      </c>
      <c r="B11" s="1460" t="s">
        <v>103</v>
      </c>
      <c r="C11" s="1460"/>
      <c r="D11" s="1460"/>
      <c r="E11" s="1461"/>
      <c r="F11" s="149">
        <f>SUM(F12:F16)</f>
        <v>118913</v>
      </c>
      <c r="G11" s="149">
        <f>SUM(G12:G17)</f>
        <v>132807</v>
      </c>
      <c r="H11" s="149">
        <f>SUM(H12:H17)</f>
        <v>132807</v>
      </c>
      <c r="I11" s="150">
        <f>H11/G11</f>
        <v>1</v>
      </c>
      <c r="K11" s="130"/>
      <c r="L11" s="130"/>
      <c r="M11" s="130"/>
      <c r="N11" s="130"/>
      <c r="O11" s="130"/>
      <c r="P11" s="130"/>
      <c r="Q11" s="130"/>
      <c r="R11" s="130"/>
    </row>
    <row r="12" spans="1:9" ht="12.75">
      <c r="A12" s="547" t="s">
        <v>166</v>
      </c>
      <c r="B12" s="1469" t="s">
        <v>104</v>
      </c>
      <c r="C12" s="1469"/>
      <c r="D12" s="1469"/>
      <c r="E12" s="1470"/>
      <c r="F12" s="149">
        <v>57195</v>
      </c>
      <c r="G12" s="149">
        <v>57260</v>
      </c>
      <c r="H12" s="149">
        <v>57260</v>
      </c>
      <c r="I12" s="150">
        <f aca="true" t="shared" si="0" ref="I12:I42">H12/G12</f>
        <v>1</v>
      </c>
    </row>
    <row r="13" spans="1:9" ht="12.75">
      <c r="A13" s="547" t="s">
        <v>167</v>
      </c>
      <c r="B13" s="1476" t="s">
        <v>105</v>
      </c>
      <c r="C13" s="1476"/>
      <c r="D13" s="1476"/>
      <c r="E13" s="1477"/>
      <c r="F13" s="548">
        <v>28373</v>
      </c>
      <c r="G13" s="548">
        <v>28869</v>
      </c>
      <c r="H13" s="548">
        <v>28869</v>
      </c>
      <c r="I13" s="150">
        <f t="shared" si="0"/>
        <v>1</v>
      </c>
    </row>
    <row r="14" spans="1:9" ht="12.75">
      <c r="A14" s="547" t="s">
        <v>168</v>
      </c>
      <c r="B14" s="1469" t="s">
        <v>106</v>
      </c>
      <c r="C14" s="1469"/>
      <c r="D14" s="1469"/>
      <c r="E14" s="1470"/>
      <c r="F14" s="549">
        <v>31494</v>
      </c>
      <c r="G14" s="549">
        <v>34392</v>
      </c>
      <c r="H14" s="549">
        <v>34392</v>
      </c>
      <c r="I14" s="150">
        <f t="shared" si="0"/>
        <v>1</v>
      </c>
    </row>
    <row r="15" spans="1:9" ht="12.75">
      <c r="A15" s="547" t="s">
        <v>169</v>
      </c>
      <c r="B15" s="1476" t="s">
        <v>107</v>
      </c>
      <c r="C15" s="1476"/>
      <c r="D15" s="1476"/>
      <c r="E15" s="1477"/>
      <c r="F15" s="548">
        <v>1851</v>
      </c>
      <c r="G15" s="548">
        <v>1851</v>
      </c>
      <c r="H15" s="548">
        <v>1851</v>
      </c>
      <c r="I15" s="150">
        <f t="shared" si="0"/>
        <v>1</v>
      </c>
    </row>
    <row r="16" spans="1:9" ht="12.75">
      <c r="A16" s="547" t="s">
        <v>170</v>
      </c>
      <c r="B16" s="1468" t="s">
        <v>308</v>
      </c>
      <c r="C16" s="1469"/>
      <c r="D16" s="1469"/>
      <c r="E16" s="1470"/>
      <c r="F16" s="549">
        <v>0</v>
      </c>
      <c r="G16" s="549">
        <v>9822</v>
      </c>
      <c r="H16" s="549">
        <v>9822</v>
      </c>
      <c r="I16" s="150">
        <f t="shared" si="0"/>
        <v>1</v>
      </c>
    </row>
    <row r="17" spans="1:9" ht="12.75">
      <c r="A17" s="547" t="s">
        <v>307</v>
      </c>
      <c r="B17" s="1468" t="s">
        <v>309</v>
      </c>
      <c r="C17" s="1469"/>
      <c r="D17" s="1469"/>
      <c r="E17" s="1470"/>
      <c r="F17" s="549">
        <v>0</v>
      </c>
      <c r="G17" s="724">
        <v>613</v>
      </c>
      <c r="H17" s="724">
        <v>613</v>
      </c>
      <c r="I17" s="150">
        <f t="shared" si="0"/>
        <v>1</v>
      </c>
    </row>
    <row r="18" spans="1:9" ht="12.75">
      <c r="A18" s="475" t="s">
        <v>172</v>
      </c>
      <c r="B18" s="473" t="s">
        <v>108</v>
      </c>
      <c r="C18" s="473"/>
      <c r="D18" s="473"/>
      <c r="E18" s="474"/>
      <c r="F18" s="550">
        <v>31248</v>
      </c>
      <c r="G18" s="724">
        <v>80183</v>
      </c>
      <c r="H18" s="550">
        <v>80183</v>
      </c>
      <c r="I18" s="150">
        <f t="shared" si="0"/>
        <v>1</v>
      </c>
    </row>
    <row r="19" spans="1:9" ht="23.25" customHeight="1">
      <c r="A19" s="475"/>
      <c r="B19" s="1513" t="s">
        <v>627</v>
      </c>
      <c r="C19" s="1514"/>
      <c r="D19" s="1514"/>
      <c r="E19" s="1515"/>
      <c r="F19" s="550"/>
      <c r="G19" s="724">
        <v>4856</v>
      </c>
      <c r="H19" s="550">
        <v>4856</v>
      </c>
      <c r="I19" s="150">
        <f t="shared" si="0"/>
        <v>1</v>
      </c>
    </row>
    <row r="20" spans="1:9" ht="12.75">
      <c r="A20" s="132" t="s">
        <v>7</v>
      </c>
      <c r="B20" s="1462" t="s">
        <v>109</v>
      </c>
      <c r="C20" s="1463"/>
      <c r="D20" s="1463"/>
      <c r="E20" s="1464"/>
      <c r="F20" s="551">
        <f>SUM(F21+F23+F25+F27)</f>
        <v>27037</v>
      </c>
      <c r="G20" s="551">
        <f>SUM(G21+G23+G25+G27)</f>
        <v>30641</v>
      </c>
      <c r="H20" s="551">
        <f>SUM(H21+H23+H25+H27)</f>
        <v>19546</v>
      </c>
      <c r="I20" s="150">
        <f t="shared" si="0"/>
        <v>0.637903462680722</v>
      </c>
    </row>
    <row r="21" spans="1:9" ht="12.75">
      <c r="A21" s="133" t="s">
        <v>173</v>
      </c>
      <c r="B21" s="1460" t="s">
        <v>110</v>
      </c>
      <c r="C21" s="1460"/>
      <c r="D21" s="1460"/>
      <c r="E21" s="1461"/>
      <c r="F21" s="149">
        <v>6019</v>
      </c>
      <c r="G21" s="149">
        <v>6019</v>
      </c>
      <c r="H21" s="149">
        <v>4681</v>
      </c>
      <c r="I21" s="150">
        <f t="shared" si="0"/>
        <v>0.7777039375311513</v>
      </c>
    </row>
    <row r="22" spans="1:9" ht="12.75">
      <c r="A22" s="468"/>
      <c r="B22" s="1457" t="s">
        <v>111</v>
      </c>
      <c r="C22" s="1457"/>
      <c r="D22" s="1457"/>
      <c r="E22" s="1458"/>
      <c r="F22" s="548">
        <v>6019</v>
      </c>
      <c r="G22" s="548">
        <v>6019</v>
      </c>
      <c r="H22" s="548">
        <v>4681</v>
      </c>
      <c r="I22" s="150">
        <f t="shared" si="0"/>
        <v>0.7777039375311513</v>
      </c>
    </row>
    <row r="23" spans="1:9" ht="12.75">
      <c r="A23" s="511" t="s">
        <v>174</v>
      </c>
      <c r="B23" s="1459" t="s">
        <v>282</v>
      </c>
      <c r="C23" s="1460"/>
      <c r="D23" s="1460"/>
      <c r="E23" s="1461"/>
      <c r="F23" s="552">
        <v>8237</v>
      </c>
      <c r="G23" s="549">
        <v>10837</v>
      </c>
      <c r="H23" s="552">
        <v>6595</v>
      </c>
      <c r="I23" s="150">
        <f t="shared" si="0"/>
        <v>0.6085632555135185</v>
      </c>
    </row>
    <row r="24" spans="1:9" ht="12.75">
      <c r="A24" s="136"/>
      <c r="B24" s="1457" t="s">
        <v>112</v>
      </c>
      <c r="C24" s="1480"/>
      <c r="D24" s="1480"/>
      <c r="E24" s="1481"/>
      <c r="F24" s="548">
        <v>8237</v>
      </c>
      <c r="G24" s="548">
        <v>10837</v>
      </c>
      <c r="H24" s="548">
        <v>6595</v>
      </c>
      <c r="I24" s="150">
        <f t="shared" si="0"/>
        <v>0.6085632555135185</v>
      </c>
    </row>
    <row r="25" spans="1:9" ht="12.75">
      <c r="A25" s="470" t="s">
        <v>171</v>
      </c>
      <c r="B25" s="471" t="s">
        <v>283</v>
      </c>
      <c r="C25" s="457"/>
      <c r="D25" s="457"/>
      <c r="E25" s="458"/>
      <c r="F25" s="549">
        <v>6438</v>
      </c>
      <c r="G25" s="549">
        <f>SUM(G26:G26)</f>
        <v>6438</v>
      </c>
      <c r="H25" s="549">
        <f>SUM(H26:H26)</f>
        <v>5010</v>
      </c>
      <c r="I25" s="150">
        <f t="shared" si="0"/>
        <v>0.7781919850885368</v>
      </c>
    </row>
    <row r="26" spans="1:9" ht="12.75">
      <c r="A26" s="470" t="s">
        <v>171</v>
      </c>
      <c r="B26" s="1488" t="s">
        <v>113</v>
      </c>
      <c r="C26" s="1489"/>
      <c r="D26" s="1489"/>
      <c r="E26" s="1490"/>
      <c r="F26" s="549">
        <v>6438</v>
      </c>
      <c r="G26" s="549">
        <v>6438</v>
      </c>
      <c r="H26" s="549">
        <v>5010</v>
      </c>
      <c r="I26" s="150">
        <f t="shared" si="0"/>
        <v>0.7781919850885368</v>
      </c>
    </row>
    <row r="27" spans="1:9" ht="12.75">
      <c r="A27" s="475" t="s">
        <v>290</v>
      </c>
      <c r="B27" s="473" t="s">
        <v>115</v>
      </c>
      <c r="C27" s="457"/>
      <c r="D27" s="457"/>
      <c r="E27" s="458"/>
      <c r="F27" s="552">
        <f>SUM(F28:F33)</f>
        <v>6343</v>
      </c>
      <c r="G27" s="549">
        <f>SUM(G28:G33)</f>
        <v>7347</v>
      </c>
      <c r="H27" s="552">
        <f>SUM(H28:H33)</f>
        <v>3260</v>
      </c>
      <c r="I27" s="150">
        <f t="shared" si="0"/>
        <v>0.4437185245678508</v>
      </c>
    </row>
    <row r="28" spans="1:9" ht="12.75">
      <c r="A28" s="469"/>
      <c r="B28" s="471" t="s">
        <v>284</v>
      </c>
      <c r="C28" s="457"/>
      <c r="D28" s="457"/>
      <c r="E28" s="458"/>
      <c r="F28" s="549">
        <v>12</v>
      </c>
      <c r="G28" s="549">
        <v>12</v>
      </c>
      <c r="H28" s="549">
        <v>0</v>
      </c>
      <c r="I28" s="150"/>
    </row>
    <row r="29" spans="1:9" ht="12.75">
      <c r="A29" s="469"/>
      <c r="B29" s="471" t="s">
        <v>116</v>
      </c>
      <c r="C29" s="457"/>
      <c r="D29" s="457"/>
      <c r="E29" s="458"/>
      <c r="F29" s="549">
        <v>0</v>
      </c>
      <c r="G29" s="549">
        <v>220</v>
      </c>
      <c r="H29" s="549">
        <v>240</v>
      </c>
      <c r="I29" s="150">
        <f t="shared" si="0"/>
        <v>1.0909090909090908</v>
      </c>
    </row>
    <row r="30" spans="1:9" ht="12.75">
      <c r="A30" s="469"/>
      <c r="B30" s="471" t="s">
        <v>117</v>
      </c>
      <c r="C30" s="457"/>
      <c r="D30" s="457"/>
      <c r="E30" s="458"/>
      <c r="F30" s="549">
        <v>3455</v>
      </c>
      <c r="G30" s="549">
        <v>3455</v>
      </c>
      <c r="H30" s="549">
        <v>59</v>
      </c>
      <c r="I30" s="150">
        <f t="shared" si="0"/>
        <v>0.0170767004341534</v>
      </c>
    </row>
    <row r="31" spans="1:9" ht="12.75">
      <c r="A31" s="469"/>
      <c r="B31" s="471" t="s">
        <v>114</v>
      </c>
      <c r="C31" s="457"/>
      <c r="D31" s="457"/>
      <c r="E31" s="458"/>
      <c r="F31" s="549">
        <v>628</v>
      </c>
      <c r="G31" s="549">
        <v>628</v>
      </c>
      <c r="H31" s="549">
        <v>473</v>
      </c>
      <c r="I31" s="150">
        <f>H31/G31</f>
        <v>0.7531847133757962</v>
      </c>
    </row>
    <row r="32" spans="1:9" ht="12.75">
      <c r="A32" s="469"/>
      <c r="B32" s="471" t="s">
        <v>528</v>
      </c>
      <c r="C32" s="457"/>
      <c r="D32" s="457"/>
      <c r="E32" s="458"/>
      <c r="F32" s="549">
        <v>719</v>
      </c>
      <c r="G32" s="549">
        <v>1503</v>
      </c>
      <c r="H32" s="549">
        <v>1661</v>
      </c>
      <c r="I32" s="150">
        <f>H32/G32</f>
        <v>1.1051230871590152</v>
      </c>
    </row>
    <row r="33" spans="1:9" ht="12.75">
      <c r="A33" s="469"/>
      <c r="B33" s="471" t="s">
        <v>118</v>
      </c>
      <c r="C33" s="457"/>
      <c r="D33" s="457"/>
      <c r="E33" s="458"/>
      <c r="F33" s="549">
        <v>1529</v>
      </c>
      <c r="G33" s="549">
        <v>1529</v>
      </c>
      <c r="H33" s="549">
        <v>827</v>
      </c>
      <c r="I33" s="150">
        <f t="shared" si="0"/>
        <v>0.540876389797253</v>
      </c>
    </row>
    <row r="34" spans="1:9" ht="12.75">
      <c r="A34" s="477" t="s">
        <v>8</v>
      </c>
      <c r="B34" s="141" t="s">
        <v>119</v>
      </c>
      <c r="C34" s="478"/>
      <c r="D34" s="478"/>
      <c r="E34" s="479"/>
      <c r="F34" s="570">
        <f>SUM(F35:F39)</f>
        <v>6033</v>
      </c>
      <c r="G34" s="570">
        <f>SUM(G35:G39)</f>
        <v>7753</v>
      </c>
      <c r="H34" s="570">
        <f>SUM(H35:H39)</f>
        <v>2152</v>
      </c>
      <c r="I34" s="150">
        <f t="shared" si="0"/>
        <v>0.2775699729137108</v>
      </c>
    </row>
    <row r="35" spans="1:9" ht="12.75">
      <c r="A35" s="475" t="s">
        <v>175</v>
      </c>
      <c r="B35" s="473" t="s">
        <v>120</v>
      </c>
      <c r="C35" s="562"/>
      <c r="D35" s="562"/>
      <c r="E35" s="563"/>
      <c r="F35" s="552">
        <v>5942</v>
      </c>
      <c r="G35" s="552">
        <v>7411</v>
      </c>
      <c r="H35" s="552">
        <v>1823</v>
      </c>
      <c r="I35" s="150">
        <f t="shared" si="0"/>
        <v>0.24598569693698555</v>
      </c>
    </row>
    <row r="36" spans="1:9" ht="12.75">
      <c r="A36" s="475" t="s">
        <v>176</v>
      </c>
      <c r="B36" s="473" t="s">
        <v>121</v>
      </c>
      <c r="C36" s="562"/>
      <c r="D36" s="562"/>
      <c r="E36" s="563"/>
      <c r="F36" s="552">
        <v>78</v>
      </c>
      <c r="G36" s="552">
        <v>181</v>
      </c>
      <c r="H36" s="552">
        <v>181</v>
      </c>
      <c r="I36" s="150">
        <f t="shared" si="0"/>
        <v>1</v>
      </c>
    </row>
    <row r="37" spans="1:9" ht="12.75">
      <c r="A37" s="475" t="s">
        <v>177</v>
      </c>
      <c r="B37" s="473" t="s">
        <v>122</v>
      </c>
      <c r="C37" s="562"/>
      <c r="D37" s="562"/>
      <c r="E37" s="563"/>
      <c r="F37" s="552">
        <v>9</v>
      </c>
      <c r="G37" s="552">
        <v>9</v>
      </c>
      <c r="H37" s="552">
        <v>0</v>
      </c>
      <c r="I37" s="150"/>
    </row>
    <row r="38" spans="1:9" ht="12.75">
      <c r="A38" s="475" t="s">
        <v>628</v>
      </c>
      <c r="B38" s="473" t="s">
        <v>629</v>
      </c>
      <c r="C38" s="562"/>
      <c r="D38" s="562"/>
      <c r="E38" s="563"/>
      <c r="F38" s="552">
        <v>2</v>
      </c>
      <c r="G38" s="552">
        <v>2</v>
      </c>
      <c r="H38" s="552"/>
      <c r="I38" s="150"/>
    </row>
    <row r="39" spans="1:9" ht="12.75">
      <c r="A39" s="475" t="s">
        <v>300</v>
      </c>
      <c r="B39" s="473" t="s">
        <v>310</v>
      </c>
      <c r="C39" s="562"/>
      <c r="D39" s="562"/>
      <c r="E39" s="563"/>
      <c r="F39" s="552">
        <v>2</v>
      </c>
      <c r="G39" s="552">
        <v>150</v>
      </c>
      <c r="H39" s="552">
        <v>148</v>
      </c>
      <c r="I39" s="150">
        <f t="shared" si="0"/>
        <v>0.9866666666666667</v>
      </c>
    </row>
    <row r="40" spans="1:9" ht="12.75">
      <c r="A40" s="134" t="s">
        <v>9</v>
      </c>
      <c r="B40" s="1462" t="s">
        <v>123</v>
      </c>
      <c r="C40" s="1462"/>
      <c r="D40" s="1462"/>
      <c r="E40" s="1471"/>
      <c r="F40" s="568">
        <f>SUM(F41:F42)</f>
        <v>300</v>
      </c>
      <c r="G40" s="568">
        <f>SUM(G41:G42)</f>
        <v>465</v>
      </c>
      <c r="H40" s="568">
        <f>SUM(H41:H42)</f>
        <v>165</v>
      </c>
      <c r="I40" s="150">
        <f t="shared" si="0"/>
        <v>0.3548387096774194</v>
      </c>
    </row>
    <row r="41" spans="1:9" ht="12.75">
      <c r="A41" s="135" t="s">
        <v>178</v>
      </c>
      <c r="B41" s="1486" t="s">
        <v>124</v>
      </c>
      <c r="C41" s="1486"/>
      <c r="D41" s="1486"/>
      <c r="E41" s="1487"/>
      <c r="F41" s="564">
        <v>300</v>
      </c>
      <c r="G41" s="564">
        <v>300</v>
      </c>
      <c r="H41" s="564">
        <v>0</v>
      </c>
      <c r="I41" s="150">
        <f t="shared" si="0"/>
        <v>0</v>
      </c>
    </row>
    <row r="42" spans="1:9" ht="13.5" thickBot="1">
      <c r="A42" s="138" t="s">
        <v>179</v>
      </c>
      <c r="B42" s="139" t="s">
        <v>125</v>
      </c>
      <c r="C42" s="139"/>
      <c r="D42" s="139"/>
      <c r="E42" s="519"/>
      <c r="F42" s="152">
        <v>0</v>
      </c>
      <c r="G42" s="152">
        <v>165</v>
      </c>
      <c r="H42" s="152">
        <v>165</v>
      </c>
      <c r="I42" s="150">
        <f t="shared" si="0"/>
        <v>1</v>
      </c>
    </row>
    <row r="43" spans="1:9" ht="13.5" thickBot="1">
      <c r="A43" s="501" t="s">
        <v>36</v>
      </c>
      <c r="B43" s="503" t="s">
        <v>127</v>
      </c>
      <c r="C43" s="565"/>
      <c r="D43" s="565"/>
      <c r="E43" s="566"/>
      <c r="F43" s="567">
        <v>77</v>
      </c>
      <c r="G43" s="856">
        <f>SUM(G44+G50+G51)</f>
        <v>51298</v>
      </c>
      <c r="H43" s="856">
        <f>SUM(H44+H50+H51)</f>
        <v>51298</v>
      </c>
      <c r="I43" s="853">
        <f aca="true" t="shared" si="1" ref="I43:I49">H43/G43</f>
        <v>1</v>
      </c>
    </row>
    <row r="44" spans="1:9" ht="12.75">
      <c r="A44" s="134" t="s">
        <v>6</v>
      </c>
      <c r="B44" s="1462" t="s">
        <v>618</v>
      </c>
      <c r="C44" s="1463"/>
      <c r="D44" s="1463"/>
      <c r="E44" s="1464"/>
      <c r="F44" s="885">
        <v>77</v>
      </c>
      <c r="G44" s="885">
        <f>SUM(G46:G49)</f>
        <v>51298</v>
      </c>
      <c r="H44" s="885">
        <f>SUM(H45)</f>
        <v>51298</v>
      </c>
      <c r="I44" s="886">
        <f t="shared" si="1"/>
        <v>1</v>
      </c>
    </row>
    <row r="45" spans="1:9" ht="12.75">
      <c r="A45" s="133" t="s">
        <v>165</v>
      </c>
      <c r="B45" s="1465" t="s">
        <v>619</v>
      </c>
      <c r="C45" s="1466"/>
      <c r="D45" s="1466"/>
      <c r="E45" s="1467"/>
      <c r="F45" s="492">
        <v>77</v>
      </c>
      <c r="G45" s="492">
        <f>SUM(G46:G49)</f>
        <v>51298</v>
      </c>
      <c r="H45" s="492">
        <f>SUM(H46:H49)</f>
        <v>51298</v>
      </c>
      <c r="I45" s="884">
        <f t="shared" si="1"/>
        <v>1</v>
      </c>
    </row>
    <row r="46" spans="1:9" ht="12.75">
      <c r="A46" s="135"/>
      <c r="B46" s="1294" t="s">
        <v>620</v>
      </c>
      <c r="C46" s="1295"/>
      <c r="D46" s="1295"/>
      <c r="E46" s="1296"/>
      <c r="F46" s="1297">
        <v>77</v>
      </c>
      <c r="G46" s="1297">
        <v>3508</v>
      </c>
      <c r="H46" s="1297">
        <v>3508</v>
      </c>
      <c r="I46" s="884">
        <f t="shared" si="1"/>
        <v>1</v>
      </c>
    </row>
    <row r="47" spans="1:9" ht="12.75">
      <c r="A47" s="135"/>
      <c r="B47" s="1294" t="s">
        <v>625</v>
      </c>
      <c r="C47" s="1295"/>
      <c r="D47" s="1295"/>
      <c r="E47" s="1296"/>
      <c r="F47" s="1297"/>
      <c r="G47" s="1297">
        <v>30000</v>
      </c>
      <c r="H47" s="1297">
        <v>30000</v>
      </c>
      <c r="I47" s="884">
        <f t="shared" si="1"/>
        <v>1</v>
      </c>
    </row>
    <row r="48" spans="1:9" ht="12.75">
      <c r="A48" s="135"/>
      <c r="B48" s="1294" t="s">
        <v>626</v>
      </c>
      <c r="C48" s="1295"/>
      <c r="D48" s="1295"/>
      <c r="E48" s="1296"/>
      <c r="F48" s="1297"/>
      <c r="G48" s="1297">
        <v>17370</v>
      </c>
      <c r="H48" s="1297">
        <v>17370</v>
      </c>
      <c r="I48" s="884">
        <f t="shared" si="1"/>
        <v>1</v>
      </c>
    </row>
    <row r="49" spans="1:9" ht="21" customHeight="1">
      <c r="A49" s="135"/>
      <c r="B49" s="1513" t="s">
        <v>627</v>
      </c>
      <c r="C49" s="1514"/>
      <c r="D49" s="1514"/>
      <c r="E49" s="1515"/>
      <c r="F49" s="1297"/>
      <c r="G49" s="1297">
        <v>420</v>
      </c>
      <c r="H49" s="1297">
        <v>420</v>
      </c>
      <c r="I49" s="510">
        <f t="shared" si="1"/>
        <v>1</v>
      </c>
    </row>
    <row r="50" spans="1:9" ht="12.75">
      <c r="A50" s="477" t="s">
        <v>7</v>
      </c>
      <c r="B50" s="1478" t="s">
        <v>192</v>
      </c>
      <c r="C50" s="1478"/>
      <c r="D50" s="1478"/>
      <c r="E50" s="1479"/>
      <c r="F50" s="887">
        <v>0</v>
      </c>
      <c r="G50" s="887">
        <v>0</v>
      </c>
      <c r="H50" s="887">
        <v>0</v>
      </c>
      <c r="I50" s="888"/>
    </row>
    <row r="51" spans="1:9" ht="13.5" thickBot="1">
      <c r="A51" s="137" t="s">
        <v>8</v>
      </c>
      <c r="B51" s="1473" t="s">
        <v>126</v>
      </c>
      <c r="C51" s="1474"/>
      <c r="D51" s="1474"/>
      <c r="E51" s="1475"/>
      <c r="F51" s="568">
        <v>0</v>
      </c>
      <c r="G51" s="568">
        <v>0</v>
      </c>
      <c r="H51" s="568">
        <v>0</v>
      </c>
      <c r="I51" s="150"/>
    </row>
    <row r="52" spans="1:9" ht="13.5" thickBot="1">
      <c r="A52" s="481"/>
      <c r="B52" s="482" t="s">
        <v>128</v>
      </c>
      <c r="C52" s="482"/>
      <c r="D52" s="482"/>
      <c r="E52" s="483"/>
      <c r="F52" s="852">
        <f>SUM(F9+F43)</f>
        <v>183608</v>
      </c>
      <c r="G52" s="852">
        <f>SUM(G9+G43)</f>
        <v>303147</v>
      </c>
      <c r="H52" s="852">
        <f>SUM(H9+H43)</f>
        <v>286151</v>
      </c>
      <c r="I52" s="853">
        <f>H52/G52</f>
        <v>0.9439347907120967</v>
      </c>
    </row>
    <row r="53" spans="1:9" ht="12.75">
      <c r="A53" s="635" t="s">
        <v>37</v>
      </c>
      <c r="B53" s="1463" t="s">
        <v>129</v>
      </c>
      <c r="C53" s="1507"/>
      <c r="D53" s="1507"/>
      <c r="E53" s="1508"/>
      <c r="F53" s="568">
        <f>SUM(F54+F57)</f>
        <v>66202</v>
      </c>
      <c r="G53" s="568">
        <f>SUM(G57+G54+G61)</f>
        <v>71514</v>
      </c>
      <c r="H53" s="568">
        <f>SUM(H54+H57+H61)</f>
        <v>71514</v>
      </c>
      <c r="I53" s="725">
        <f>H53/G53</f>
        <v>1</v>
      </c>
    </row>
    <row r="54" spans="1:9" ht="12.75">
      <c r="A54" s="134" t="s">
        <v>6</v>
      </c>
      <c r="B54" s="1462" t="s">
        <v>130</v>
      </c>
      <c r="C54" s="1511"/>
      <c r="D54" s="1511"/>
      <c r="E54" s="1512"/>
      <c r="F54" s="568">
        <v>0</v>
      </c>
      <c r="G54" s="568">
        <v>0</v>
      </c>
      <c r="H54" s="568">
        <v>0</v>
      </c>
      <c r="I54" s="150"/>
    </row>
    <row r="55" spans="1:9" ht="12.75">
      <c r="A55" s="133"/>
      <c r="B55" s="1506" t="s">
        <v>131</v>
      </c>
      <c r="C55" s="1507"/>
      <c r="D55" s="1507"/>
      <c r="E55" s="1508"/>
      <c r="F55" s="569">
        <v>0</v>
      </c>
      <c r="G55" s="569">
        <v>0</v>
      </c>
      <c r="H55" s="569">
        <v>0</v>
      </c>
      <c r="I55" s="150"/>
    </row>
    <row r="56" spans="1:9" ht="12.75">
      <c r="A56" s="133"/>
      <c r="B56" s="1506" t="s">
        <v>132</v>
      </c>
      <c r="C56" s="1507"/>
      <c r="D56" s="1507"/>
      <c r="E56" s="1508"/>
      <c r="F56" s="569">
        <v>0</v>
      </c>
      <c r="G56" s="569">
        <v>0</v>
      </c>
      <c r="H56" s="569">
        <v>0</v>
      </c>
      <c r="I56" s="150"/>
    </row>
    <row r="57" spans="1:9" ht="12.75">
      <c r="A57" s="134" t="s">
        <v>7</v>
      </c>
      <c r="B57" s="520" t="s">
        <v>133</v>
      </c>
      <c r="C57" s="478"/>
      <c r="D57" s="478"/>
      <c r="E57" s="479"/>
      <c r="F57" s="568">
        <f>SUM(F58)</f>
        <v>66202</v>
      </c>
      <c r="G57" s="568">
        <f>SUM(G58)</f>
        <v>66202</v>
      </c>
      <c r="H57" s="568">
        <f>SUM(H58)</f>
        <v>66202</v>
      </c>
      <c r="I57" s="886">
        <f>H57/G57</f>
        <v>1</v>
      </c>
    </row>
    <row r="58" spans="1:9" ht="12.75">
      <c r="A58" s="133" t="s">
        <v>173</v>
      </c>
      <c r="B58" s="459" t="s">
        <v>134</v>
      </c>
      <c r="C58" s="457"/>
      <c r="D58" s="457"/>
      <c r="E58" s="458"/>
      <c r="F58" s="149">
        <v>66202</v>
      </c>
      <c r="G58" s="149">
        <f>SUM(G59:G60)</f>
        <v>66202</v>
      </c>
      <c r="H58" s="149">
        <v>66202</v>
      </c>
      <c r="I58" s="150">
        <f>H58/G58</f>
        <v>1</v>
      </c>
    </row>
    <row r="59" spans="1:9" ht="12.75">
      <c r="A59" s="133"/>
      <c r="B59" s="456" t="s">
        <v>136</v>
      </c>
      <c r="C59" s="485"/>
      <c r="D59" s="485"/>
      <c r="E59" s="486"/>
      <c r="F59" s="569">
        <v>33810</v>
      </c>
      <c r="G59" s="569">
        <v>33810</v>
      </c>
      <c r="H59" s="569">
        <v>33810</v>
      </c>
      <c r="I59" s="150">
        <f>H59/G59</f>
        <v>1</v>
      </c>
    </row>
    <row r="60" spans="1:9" ht="12.75">
      <c r="A60" s="133"/>
      <c r="B60" s="456" t="s">
        <v>135</v>
      </c>
      <c r="C60" s="485"/>
      <c r="D60" s="485"/>
      <c r="E60" s="486"/>
      <c r="F60" s="569">
        <v>32392</v>
      </c>
      <c r="G60" s="569">
        <v>32392</v>
      </c>
      <c r="H60" s="569">
        <v>32392</v>
      </c>
      <c r="I60" s="150">
        <f>H60/G60</f>
        <v>1</v>
      </c>
    </row>
    <row r="61" spans="1:9" ht="13.5" thickBot="1">
      <c r="A61" s="1070" t="s">
        <v>8</v>
      </c>
      <c r="B61" s="1071" t="s">
        <v>433</v>
      </c>
      <c r="C61" s="1072"/>
      <c r="D61" s="1072"/>
      <c r="E61" s="1073"/>
      <c r="F61" s="1074">
        <v>0</v>
      </c>
      <c r="G61" s="1074">
        <v>5312</v>
      </c>
      <c r="H61" s="1074">
        <v>5312</v>
      </c>
      <c r="I61" s="1075">
        <v>1</v>
      </c>
    </row>
    <row r="62" spans="1:9" ht="17.25" thickBot="1" thickTop="1">
      <c r="A62" s="1517" t="s">
        <v>77</v>
      </c>
      <c r="B62" s="1518"/>
      <c r="C62" s="1518"/>
      <c r="D62" s="1518"/>
      <c r="E62" s="1519"/>
      <c r="F62" s="854">
        <f>SUM(F52+F53)</f>
        <v>249810</v>
      </c>
      <c r="G62" s="854">
        <f>SUM(G52+G53)</f>
        <v>374661</v>
      </c>
      <c r="H62" s="854">
        <f>SUM(H52:H53)</f>
        <v>357665</v>
      </c>
      <c r="I62" s="857">
        <f>H62/G62</f>
        <v>0.9546363245707453</v>
      </c>
    </row>
    <row r="63" spans="1:9" ht="13.5" thickTop="1">
      <c r="A63" s="142"/>
      <c r="B63" s="143"/>
      <c r="C63" s="143"/>
      <c r="D63" s="143"/>
      <c r="E63" s="143"/>
      <c r="F63" s="143"/>
      <c r="G63" s="144"/>
      <c r="H63" s="144"/>
      <c r="I63" s="144"/>
    </row>
    <row r="64" spans="1:9" ht="12.75">
      <c r="A64" s="142"/>
      <c r="B64" s="143"/>
      <c r="C64" s="143"/>
      <c r="D64" s="143"/>
      <c r="E64" s="143"/>
      <c r="F64" s="143"/>
      <c r="G64" s="144"/>
      <c r="H64" s="144"/>
      <c r="I64" s="144"/>
    </row>
    <row r="65" spans="1:9" ht="12.75">
      <c r="A65" s="142"/>
      <c r="B65" s="143"/>
      <c r="C65" s="143"/>
      <c r="D65" s="143"/>
      <c r="E65" s="143"/>
      <c r="F65" s="143"/>
      <c r="G65" s="144"/>
      <c r="H65" s="144"/>
      <c r="I65" s="144"/>
    </row>
    <row r="66" spans="1:9" ht="12.75">
      <c r="A66" s="142"/>
      <c r="B66" s="143"/>
      <c r="C66" s="143"/>
      <c r="D66" s="143"/>
      <c r="E66" s="143"/>
      <c r="F66" s="143"/>
      <c r="G66" s="144"/>
      <c r="H66" s="144"/>
      <c r="I66" s="144"/>
    </row>
    <row r="67" spans="1:9" ht="12.75">
      <c r="A67" s="142"/>
      <c r="B67" s="143"/>
      <c r="C67" s="143"/>
      <c r="D67" s="143"/>
      <c r="E67" s="143"/>
      <c r="F67" s="143"/>
      <c r="G67" s="144"/>
      <c r="H67" s="144"/>
      <c r="I67" s="144"/>
    </row>
    <row r="68" spans="1:9" ht="12.75">
      <c r="A68" s="129"/>
      <c r="B68" s="129"/>
      <c r="C68" s="129"/>
      <c r="D68" s="129"/>
      <c r="E68" s="129"/>
      <c r="F68" s="129"/>
      <c r="G68" s="129"/>
      <c r="H68" s="129"/>
      <c r="I68" s="129"/>
    </row>
    <row r="69" spans="1:9" ht="12.75">
      <c r="A69" s="140" t="s">
        <v>40</v>
      </c>
      <c r="B69" s="145"/>
      <c r="C69" s="145"/>
      <c r="D69" s="145"/>
      <c r="E69" s="145"/>
      <c r="F69" s="145"/>
      <c r="G69" s="145"/>
      <c r="H69" s="145"/>
      <c r="I69" s="145"/>
    </row>
    <row r="70" spans="1:9" ht="13.5" thickBot="1">
      <c r="A70" s="129"/>
      <c r="B70" s="129"/>
      <c r="C70" s="129"/>
      <c r="D70" s="129"/>
      <c r="E70" s="129"/>
      <c r="F70" s="129"/>
      <c r="G70" s="129"/>
      <c r="H70" s="129"/>
      <c r="I70" s="146" t="s">
        <v>22</v>
      </c>
    </row>
    <row r="71" spans="1:9" ht="23.25" thickTop="1">
      <c r="A71" s="131" t="s">
        <v>0</v>
      </c>
      <c r="B71" s="1452" t="s">
        <v>33</v>
      </c>
      <c r="C71" s="1497"/>
      <c r="D71" s="1497"/>
      <c r="E71" s="1498"/>
      <c r="F71" s="1484" t="s">
        <v>546</v>
      </c>
      <c r="G71" s="1484" t="s">
        <v>549</v>
      </c>
      <c r="H71" s="1484" t="s">
        <v>288</v>
      </c>
      <c r="I71" s="1482" t="s">
        <v>289</v>
      </c>
    </row>
    <row r="72" spans="1:9" ht="12.75">
      <c r="A72" s="1509" t="s">
        <v>42</v>
      </c>
      <c r="B72" s="1510"/>
      <c r="C72" s="1510"/>
      <c r="D72" s="1510"/>
      <c r="E72" s="1510"/>
      <c r="F72" s="1299"/>
      <c r="G72" s="1485"/>
      <c r="H72" s="1485"/>
      <c r="I72" s="1483"/>
    </row>
    <row r="73" spans="1:9" ht="13.5" thickBot="1">
      <c r="A73" s="497"/>
      <c r="B73" s="1466" t="s">
        <v>34</v>
      </c>
      <c r="C73" s="1466"/>
      <c r="D73" s="1466"/>
      <c r="E73" s="1466"/>
      <c r="F73" s="699"/>
      <c r="G73" s="487"/>
      <c r="H73" s="147"/>
      <c r="I73" s="490"/>
    </row>
    <row r="74" spans="1:9" ht="13.5" thickBot="1">
      <c r="A74" s="571" t="s">
        <v>35</v>
      </c>
      <c r="B74" s="565" t="s">
        <v>43</v>
      </c>
      <c r="C74" s="565"/>
      <c r="D74" s="565"/>
      <c r="E74" s="565"/>
      <c r="F74" s="856">
        <f>SUM(F75+F77+F78+F79+F80)</f>
        <v>210228</v>
      </c>
      <c r="G74" s="856">
        <f>SUM(G75+G77+G78+G79+G80)</f>
        <v>277458</v>
      </c>
      <c r="H74" s="858">
        <f>SUM(H75+H77+H78+H79+H80)</f>
        <v>233409</v>
      </c>
      <c r="I74" s="502">
        <f aca="true" t="shared" si="2" ref="I74:I80">H74/G74</f>
        <v>0.8412408364509223</v>
      </c>
    </row>
    <row r="75" spans="1:9" ht="12.75">
      <c r="A75" s="148" t="s">
        <v>6</v>
      </c>
      <c r="B75" s="1487" t="s">
        <v>141</v>
      </c>
      <c r="C75" s="1516"/>
      <c r="D75" s="1516"/>
      <c r="E75" s="1465"/>
      <c r="F75" s="149">
        <v>104049</v>
      </c>
      <c r="G75" s="149">
        <v>144595</v>
      </c>
      <c r="H75" s="488">
        <v>140976</v>
      </c>
      <c r="I75" s="150">
        <f t="shared" si="2"/>
        <v>0.9749714720426017</v>
      </c>
    </row>
    <row r="76" spans="1:9" ht="12.75">
      <c r="A76" s="148"/>
      <c r="B76" s="491" t="s">
        <v>137</v>
      </c>
      <c r="C76" s="476"/>
      <c r="D76" s="471"/>
      <c r="E76" s="471"/>
      <c r="F76" s="492">
        <v>18011</v>
      </c>
      <c r="G76" s="492">
        <v>53652</v>
      </c>
      <c r="H76" s="493">
        <v>52728</v>
      </c>
      <c r="I76" s="150">
        <f>H76/G76</f>
        <v>0.9827779020353389</v>
      </c>
    </row>
    <row r="77" spans="1:9" ht="12.75">
      <c r="A77" s="151" t="s">
        <v>7</v>
      </c>
      <c r="B77" s="1499" t="s">
        <v>140</v>
      </c>
      <c r="C77" s="1500"/>
      <c r="D77" s="1500"/>
      <c r="E77" s="1501"/>
      <c r="F77" s="152">
        <v>19095</v>
      </c>
      <c r="G77" s="152">
        <v>24369</v>
      </c>
      <c r="H77" s="489">
        <v>23083</v>
      </c>
      <c r="I77" s="150">
        <f t="shared" si="2"/>
        <v>0.9472280356190241</v>
      </c>
    </row>
    <row r="78" spans="1:9" ht="12.75">
      <c r="A78" s="153" t="s">
        <v>8</v>
      </c>
      <c r="B78" s="1465" t="s">
        <v>139</v>
      </c>
      <c r="C78" s="1486"/>
      <c r="D78" s="1486"/>
      <c r="E78" s="1486"/>
      <c r="F78" s="149">
        <v>57840</v>
      </c>
      <c r="G78" s="149">
        <v>76680</v>
      </c>
      <c r="H78" s="488">
        <v>54689</v>
      </c>
      <c r="I78" s="150">
        <f t="shared" si="2"/>
        <v>0.7132107459572248</v>
      </c>
    </row>
    <row r="79" spans="1:9" ht="12.75">
      <c r="A79" s="133" t="s">
        <v>9</v>
      </c>
      <c r="B79" s="1465" t="s">
        <v>138</v>
      </c>
      <c r="C79" s="1486"/>
      <c r="D79" s="1486"/>
      <c r="E79" s="1486"/>
      <c r="F79" s="149">
        <v>4870</v>
      </c>
      <c r="G79" s="149">
        <v>10211</v>
      </c>
      <c r="H79" s="488">
        <v>7984</v>
      </c>
      <c r="I79" s="150">
        <f t="shared" si="2"/>
        <v>0.7819018705317795</v>
      </c>
    </row>
    <row r="80" spans="1:9" ht="12.75">
      <c r="A80" s="133" t="s">
        <v>10</v>
      </c>
      <c r="B80" s="459" t="s">
        <v>142</v>
      </c>
      <c r="C80" s="459"/>
      <c r="D80" s="459"/>
      <c r="E80" s="459"/>
      <c r="F80" s="149">
        <v>24374</v>
      </c>
      <c r="G80" s="149">
        <f>SUM(G81+G83+G85+G86+G91)</f>
        <v>21603</v>
      </c>
      <c r="H80" s="488">
        <v>6677</v>
      </c>
      <c r="I80" s="150">
        <f t="shared" si="2"/>
        <v>0.30907744294773876</v>
      </c>
    </row>
    <row r="81" spans="1:9" ht="12.75">
      <c r="A81" s="136" t="s">
        <v>180</v>
      </c>
      <c r="B81" s="467" t="s">
        <v>301</v>
      </c>
      <c r="C81" s="467"/>
      <c r="D81" s="467"/>
      <c r="E81" s="467"/>
      <c r="F81" s="494">
        <v>0</v>
      </c>
      <c r="G81" s="494">
        <v>72</v>
      </c>
      <c r="H81" s="495">
        <v>72</v>
      </c>
      <c r="I81" s="766">
        <f>H81/G81</f>
        <v>1</v>
      </c>
    </row>
    <row r="82" spans="1:9" ht="12.75">
      <c r="A82" s="470" t="s">
        <v>181</v>
      </c>
      <c r="B82" s="471" t="s">
        <v>302</v>
      </c>
      <c r="C82" s="471"/>
      <c r="D82" s="471"/>
      <c r="E82" s="471"/>
      <c r="F82" s="492">
        <v>0</v>
      </c>
      <c r="G82" s="492">
        <v>0</v>
      </c>
      <c r="H82" s="493">
        <v>0</v>
      </c>
      <c r="I82" s="765"/>
    </row>
    <row r="83" spans="1:9" ht="12.75">
      <c r="A83" s="470" t="s">
        <v>182</v>
      </c>
      <c r="B83" s="471" t="s">
        <v>143</v>
      </c>
      <c r="C83" s="471"/>
      <c r="D83" s="471"/>
      <c r="E83" s="471"/>
      <c r="F83" s="492">
        <v>1444</v>
      </c>
      <c r="G83" s="492">
        <v>1444</v>
      </c>
      <c r="H83" s="496">
        <v>1015</v>
      </c>
      <c r="I83" s="765">
        <f aca="true" t="shared" si="3" ref="I83:I90">H83/G83</f>
        <v>0.7029085872576177</v>
      </c>
    </row>
    <row r="84" spans="1:9" ht="12.75">
      <c r="A84" s="470"/>
      <c r="B84" s="471" t="s">
        <v>151</v>
      </c>
      <c r="C84" s="471"/>
      <c r="D84" s="471"/>
      <c r="E84" s="471"/>
      <c r="F84" s="492">
        <v>1444</v>
      </c>
      <c r="G84" s="492">
        <v>1444</v>
      </c>
      <c r="H84" s="496">
        <v>1015</v>
      </c>
      <c r="I84" s="765">
        <f t="shared" si="3"/>
        <v>0.7029085872576177</v>
      </c>
    </row>
    <row r="85" spans="1:9" ht="12.75">
      <c r="A85" s="136" t="s">
        <v>227</v>
      </c>
      <c r="B85" s="467" t="s">
        <v>144</v>
      </c>
      <c r="C85" s="467"/>
      <c r="D85" s="467"/>
      <c r="E85" s="467"/>
      <c r="F85" s="494">
        <v>300</v>
      </c>
      <c r="G85" s="494">
        <v>300</v>
      </c>
      <c r="H85" s="495">
        <v>0</v>
      </c>
      <c r="I85" s="765">
        <f t="shared" si="3"/>
        <v>0</v>
      </c>
    </row>
    <row r="86" spans="1:9" ht="12.75">
      <c r="A86" s="470" t="s">
        <v>228</v>
      </c>
      <c r="B86" s="471" t="s">
        <v>145</v>
      </c>
      <c r="C86" s="471"/>
      <c r="D86" s="471"/>
      <c r="E86" s="471"/>
      <c r="F86" s="492">
        <v>4776</v>
      </c>
      <c r="G86" s="492">
        <f>SUM(G88:G90)</f>
        <v>7272</v>
      </c>
      <c r="H86" s="496">
        <v>5590</v>
      </c>
      <c r="I86" s="765">
        <f t="shared" si="3"/>
        <v>0.7687018701870187</v>
      </c>
    </row>
    <row r="87" spans="1:9" ht="12.75">
      <c r="A87" s="136"/>
      <c r="B87" s="467" t="s">
        <v>311</v>
      </c>
      <c r="C87" s="467"/>
      <c r="D87" s="467"/>
      <c r="E87" s="467"/>
      <c r="F87" s="494">
        <v>0</v>
      </c>
      <c r="G87" s="494">
        <v>0</v>
      </c>
      <c r="H87" s="495">
        <v>0</v>
      </c>
      <c r="I87" s="765"/>
    </row>
    <row r="88" spans="1:9" ht="12.75">
      <c r="A88" s="470"/>
      <c r="B88" s="471" t="s">
        <v>146</v>
      </c>
      <c r="C88" s="471"/>
      <c r="D88" s="471"/>
      <c r="E88" s="471"/>
      <c r="F88" s="492">
        <v>1116</v>
      </c>
      <c r="G88" s="492">
        <v>1116</v>
      </c>
      <c r="H88" s="496">
        <v>46</v>
      </c>
      <c r="I88" s="765">
        <f t="shared" si="3"/>
        <v>0.04121863799283154</v>
      </c>
    </row>
    <row r="89" spans="1:9" ht="12.75">
      <c r="A89" s="470"/>
      <c r="B89" s="471" t="s">
        <v>312</v>
      </c>
      <c r="C89" s="471"/>
      <c r="D89" s="471"/>
      <c r="E89" s="471"/>
      <c r="F89" s="492">
        <v>0</v>
      </c>
      <c r="G89" s="492">
        <v>0</v>
      </c>
      <c r="H89" s="496">
        <v>0</v>
      </c>
      <c r="I89" s="765"/>
    </row>
    <row r="90" spans="1:9" ht="12.75">
      <c r="A90" s="470"/>
      <c r="B90" s="471" t="s">
        <v>147</v>
      </c>
      <c r="C90" s="471"/>
      <c r="D90" s="471"/>
      <c r="E90" s="471"/>
      <c r="F90" s="492">
        <v>3660</v>
      </c>
      <c r="G90" s="492">
        <v>6156</v>
      </c>
      <c r="H90" s="496">
        <v>5544</v>
      </c>
      <c r="I90" s="765">
        <f t="shared" si="3"/>
        <v>0.9005847953216374</v>
      </c>
    </row>
    <row r="91" spans="1:9" ht="12.75">
      <c r="A91" s="136" t="s">
        <v>303</v>
      </c>
      <c r="B91" s="467" t="s">
        <v>148</v>
      </c>
      <c r="C91" s="467"/>
      <c r="D91" s="467"/>
      <c r="E91" s="467"/>
      <c r="F91" s="494">
        <v>17854</v>
      </c>
      <c r="G91" s="494">
        <v>12515</v>
      </c>
      <c r="H91" s="495"/>
      <c r="I91" s="765"/>
    </row>
    <row r="92" spans="1:9" ht="12.75">
      <c r="A92" s="133"/>
      <c r="B92" s="471" t="s">
        <v>149</v>
      </c>
      <c r="C92" s="471"/>
      <c r="D92" s="471"/>
      <c r="E92" s="471"/>
      <c r="F92" s="492">
        <v>17854</v>
      </c>
      <c r="G92" s="492">
        <v>12515</v>
      </c>
      <c r="H92" s="496"/>
      <c r="I92" s="765"/>
    </row>
    <row r="93" spans="1:9" ht="13.5" thickBot="1">
      <c r="A93" s="498"/>
      <c r="B93" s="484" t="s">
        <v>150</v>
      </c>
      <c r="C93" s="484"/>
      <c r="D93" s="484"/>
      <c r="E93" s="484"/>
      <c r="F93" s="499">
        <v>0</v>
      </c>
      <c r="G93" s="499">
        <v>0</v>
      </c>
      <c r="H93" s="500"/>
      <c r="I93" s="766"/>
    </row>
    <row r="94" spans="1:9" ht="13.5" thickBot="1">
      <c r="A94" s="571" t="s">
        <v>36</v>
      </c>
      <c r="B94" s="565" t="s">
        <v>44</v>
      </c>
      <c r="C94" s="565"/>
      <c r="D94" s="565"/>
      <c r="E94" s="565"/>
      <c r="F94" s="856">
        <f>SUM(F95+F104)</f>
        <v>35189</v>
      </c>
      <c r="G94" s="856">
        <f>SUM(G95+G104)</f>
        <v>87498</v>
      </c>
      <c r="H94" s="859">
        <f>SUM(H95+H104)</f>
        <v>69603</v>
      </c>
      <c r="I94" s="502">
        <f>H94/G94</f>
        <v>0.7954810395666186</v>
      </c>
    </row>
    <row r="95" spans="1:9" ht="12.75">
      <c r="A95" s="506" t="s">
        <v>6</v>
      </c>
      <c r="B95" s="507" t="s">
        <v>152</v>
      </c>
      <c r="C95" s="507"/>
      <c r="D95" s="507"/>
      <c r="E95" s="507"/>
      <c r="F95" s="508">
        <f>SUM(F96+F101)</f>
        <v>2874</v>
      </c>
      <c r="G95" s="508">
        <v>5896</v>
      </c>
      <c r="H95" s="509">
        <f>SUM(H96+H100+H101)</f>
        <v>5371</v>
      </c>
      <c r="I95" s="510">
        <v>0.99</v>
      </c>
    </row>
    <row r="96" spans="1:9" ht="21" customHeight="1">
      <c r="A96" s="511"/>
      <c r="B96" s="1448" t="s">
        <v>621</v>
      </c>
      <c r="C96" s="1449"/>
      <c r="D96" s="1449"/>
      <c r="E96" s="1450"/>
      <c r="F96" s="492">
        <v>2574</v>
      </c>
      <c r="G96" s="492">
        <v>3314</v>
      </c>
      <c r="H96" s="496">
        <v>3225</v>
      </c>
      <c r="I96" s="726">
        <v>1</v>
      </c>
    </row>
    <row r="97" spans="1:9" ht="12.75">
      <c r="A97" s="511"/>
      <c r="B97" s="473" t="s">
        <v>428</v>
      </c>
      <c r="C97" s="473"/>
      <c r="D97" s="473"/>
      <c r="E97" s="473"/>
      <c r="F97" s="492">
        <v>0</v>
      </c>
      <c r="G97" s="492">
        <v>0</v>
      </c>
      <c r="H97" s="496">
        <v>0</v>
      </c>
      <c r="I97" s="726"/>
    </row>
    <row r="98" spans="1:9" ht="12.75">
      <c r="A98" s="506"/>
      <c r="B98" s="507" t="s">
        <v>429</v>
      </c>
      <c r="C98" s="507"/>
      <c r="D98" s="507"/>
      <c r="E98" s="507"/>
      <c r="F98" s="494">
        <v>0</v>
      </c>
      <c r="G98" s="508">
        <v>0</v>
      </c>
      <c r="H98" s="509">
        <v>0</v>
      </c>
      <c r="I98" s="726"/>
    </row>
    <row r="99" spans="1:9" ht="12.75">
      <c r="A99" s="511"/>
      <c r="B99" s="473" t="s">
        <v>430</v>
      </c>
      <c r="C99" s="473"/>
      <c r="D99" s="473"/>
      <c r="E99" s="473"/>
      <c r="F99" s="492">
        <v>0</v>
      </c>
      <c r="G99" s="492">
        <v>0</v>
      </c>
      <c r="H99" s="496">
        <v>0</v>
      </c>
      <c r="I99" s="726"/>
    </row>
    <row r="100" spans="1:9" ht="12.75">
      <c r="A100" s="511"/>
      <c r="B100" s="473" t="s">
        <v>635</v>
      </c>
      <c r="C100" s="473"/>
      <c r="D100" s="473"/>
      <c r="E100" s="473"/>
      <c r="F100" s="492">
        <v>0</v>
      </c>
      <c r="G100" s="492">
        <v>84</v>
      </c>
      <c r="H100" s="496">
        <v>84</v>
      </c>
      <c r="I100" s="726">
        <f>H100/G100</f>
        <v>1</v>
      </c>
    </row>
    <row r="101" spans="1:9" ht="12.75">
      <c r="A101" s="511"/>
      <c r="B101" s="473" t="s">
        <v>431</v>
      </c>
      <c r="C101" s="473"/>
      <c r="D101" s="473"/>
      <c r="E101" s="473"/>
      <c r="F101" s="492">
        <v>300</v>
      </c>
      <c r="G101" s="492">
        <v>2499</v>
      </c>
      <c r="H101" s="496">
        <v>2062</v>
      </c>
      <c r="I101" s="726">
        <f>H101/G101</f>
        <v>0.8251300520208084</v>
      </c>
    </row>
    <row r="102" spans="1:9" ht="12.75">
      <c r="A102" s="511"/>
      <c r="B102" s="473" t="s">
        <v>622</v>
      </c>
      <c r="C102" s="473"/>
      <c r="D102" s="473"/>
      <c r="E102" s="473"/>
      <c r="F102" s="492">
        <v>300</v>
      </c>
      <c r="G102" s="492">
        <v>331</v>
      </c>
      <c r="H102" s="496">
        <v>314</v>
      </c>
      <c r="I102" s="726">
        <f>H102/G102</f>
        <v>0.9486404833836858</v>
      </c>
    </row>
    <row r="103" spans="1:9" ht="24.75" customHeight="1">
      <c r="A103" s="511"/>
      <c r="B103" s="1448" t="s">
        <v>636</v>
      </c>
      <c r="C103" s="1449"/>
      <c r="D103" s="1449"/>
      <c r="E103" s="1450"/>
      <c r="F103" s="492"/>
      <c r="G103" s="492">
        <v>420</v>
      </c>
      <c r="H103" s="496">
        <v>0</v>
      </c>
      <c r="I103" s="726"/>
    </row>
    <row r="104" spans="1:9" ht="12.75">
      <c r="A104" s="511" t="s">
        <v>7</v>
      </c>
      <c r="B104" s="473" t="s">
        <v>153</v>
      </c>
      <c r="C104" s="505"/>
      <c r="D104" s="505"/>
      <c r="E104" s="505"/>
      <c r="F104" s="512">
        <f>SUM(F105:F105)</f>
        <v>32315</v>
      </c>
      <c r="G104" s="512">
        <f>SUM(G105:G105)</f>
        <v>81602</v>
      </c>
      <c r="H104" s="513">
        <f>SUM(H105:H105)</f>
        <v>64232</v>
      </c>
      <c r="I104" s="510">
        <f aca="true" t="shared" si="4" ref="I104:I109">H104/G104</f>
        <v>0.7871375701575942</v>
      </c>
    </row>
    <row r="105" spans="1:9" ht="12.75">
      <c r="A105" s="511"/>
      <c r="B105" s="473" t="s">
        <v>432</v>
      </c>
      <c r="C105" s="505"/>
      <c r="D105" s="505"/>
      <c r="E105" s="505"/>
      <c r="F105" s="492">
        <f>SUM(F106:F107)</f>
        <v>32315</v>
      </c>
      <c r="G105" s="492">
        <f>SUM(G106:G109)</f>
        <v>81602</v>
      </c>
      <c r="H105" s="496">
        <f>SUM(H106:H109)</f>
        <v>64232</v>
      </c>
      <c r="I105" s="510">
        <f t="shared" si="4"/>
        <v>0.7871375701575942</v>
      </c>
    </row>
    <row r="106" spans="1:9" ht="12.75">
      <c r="A106" s="511"/>
      <c r="B106" s="473" t="s">
        <v>623</v>
      </c>
      <c r="C106" s="505"/>
      <c r="D106" s="505"/>
      <c r="E106" s="505"/>
      <c r="F106" s="492">
        <v>30715</v>
      </c>
      <c r="G106" s="492">
        <v>31053</v>
      </c>
      <c r="H106" s="496">
        <v>31053</v>
      </c>
      <c r="I106" s="510">
        <f t="shared" si="4"/>
        <v>1</v>
      </c>
    </row>
    <row r="107" spans="1:9" ht="12.75">
      <c r="A107" s="511"/>
      <c r="B107" s="473" t="s">
        <v>624</v>
      </c>
      <c r="C107" s="505"/>
      <c r="D107" s="505"/>
      <c r="E107" s="505"/>
      <c r="F107" s="492">
        <v>1600</v>
      </c>
      <c r="G107" s="492">
        <v>1600</v>
      </c>
      <c r="H107" s="496">
        <v>1600</v>
      </c>
      <c r="I107" s="510">
        <f t="shared" si="4"/>
        <v>1</v>
      </c>
    </row>
    <row r="108" spans="1:9" ht="12.75">
      <c r="A108" s="511"/>
      <c r="B108" s="473" t="s">
        <v>637</v>
      </c>
      <c r="C108" s="505"/>
      <c r="D108" s="505"/>
      <c r="E108" s="505"/>
      <c r="F108" s="492"/>
      <c r="G108" s="492">
        <v>31579</v>
      </c>
      <c r="H108" s="496">
        <v>31579</v>
      </c>
      <c r="I108" s="510">
        <f t="shared" si="4"/>
        <v>1</v>
      </c>
    </row>
    <row r="109" spans="1:9" ht="12.75">
      <c r="A109" s="511"/>
      <c r="B109" s="473" t="s">
        <v>638</v>
      </c>
      <c r="C109" s="505"/>
      <c r="D109" s="505"/>
      <c r="E109" s="505"/>
      <c r="F109" s="492"/>
      <c r="G109" s="492">
        <v>17370</v>
      </c>
      <c r="H109" s="496">
        <v>0</v>
      </c>
      <c r="I109" s="510">
        <f t="shared" si="4"/>
        <v>0</v>
      </c>
    </row>
    <row r="110" spans="1:9" ht="13.5" thickBot="1">
      <c r="A110" s="511" t="s">
        <v>8</v>
      </c>
      <c r="B110" s="473" t="s">
        <v>154</v>
      </c>
      <c r="C110" s="473"/>
      <c r="D110" s="473"/>
      <c r="E110" s="505"/>
      <c r="F110" s="492">
        <v>0</v>
      </c>
      <c r="G110" s="492">
        <v>0</v>
      </c>
      <c r="H110" s="496">
        <v>0</v>
      </c>
      <c r="I110" s="726"/>
    </row>
    <row r="111" spans="1:9" ht="13.5" thickBot="1">
      <c r="A111" s="571"/>
      <c r="B111" s="565" t="s">
        <v>159</v>
      </c>
      <c r="C111" s="565"/>
      <c r="D111" s="565"/>
      <c r="E111" s="565"/>
      <c r="F111" s="856">
        <f>SUM(F74+F94)</f>
        <v>245417</v>
      </c>
      <c r="G111" s="856">
        <f>SUM(G74+G94)</f>
        <v>364956</v>
      </c>
      <c r="H111" s="858">
        <f>SUM(H74+H94)</f>
        <v>303012</v>
      </c>
      <c r="I111" s="502">
        <f>H111/G111</f>
        <v>0.8302699503501793</v>
      </c>
    </row>
    <row r="112" spans="1:9" ht="13.5" thickBot="1">
      <c r="A112" s="571" t="s">
        <v>37</v>
      </c>
      <c r="B112" s="565" t="s">
        <v>157</v>
      </c>
      <c r="C112" s="565"/>
      <c r="D112" s="565"/>
      <c r="E112" s="565"/>
      <c r="F112" s="856">
        <v>4393</v>
      </c>
      <c r="G112" s="856">
        <f>SUM(G113+G116)</f>
        <v>9705</v>
      </c>
      <c r="H112" s="859">
        <f>SUM(H113+H116)</f>
        <v>4838</v>
      </c>
      <c r="I112" s="502">
        <f>H112/G112</f>
        <v>0.4985059247810407</v>
      </c>
    </row>
    <row r="113" spans="1:9" ht="12.75">
      <c r="A113" s="506" t="s">
        <v>6</v>
      </c>
      <c r="B113" s="507" t="s">
        <v>155</v>
      </c>
      <c r="C113" s="507"/>
      <c r="D113" s="507"/>
      <c r="E113" s="504"/>
      <c r="F113" s="508">
        <v>0</v>
      </c>
      <c r="G113" s="508">
        <v>0</v>
      </c>
      <c r="H113" s="509">
        <v>0</v>
      </c>
      <c r="I113" s="510"/>
    </row>
    <row r="114" spans="1:9" ht="12.75">
      <c r="A114" s="511"/>
      <c r="B114" s="471" t="s">
        <v>156</v>
      </c>
      <c r="C114" s="471"/>
      <c r="D114" s="471"/>
      <c r="E114" s="141"/>
      <c r="F114" s="492">
        <v>0</v>
      </c>
      <c r="G114" s="492">
        <v>0</v>
      </c>
      <c r="H114" s="496">
        <v>0</v>
      </c>
      <c r="I114" s="726"/>
    </row>
    <row r="115" spans="1:9" ht="12.75">
      <c r="A115" s="506"/>
      <c r="B115" s="467" t="s">
        <v>183</v>
      </c>
      <c r="C115" s="467"/>
      <c r="D115" s="467"/>
      <c r="E115" s="480"/>
      <c r="F115" s="494">
        <v>0</v>
      </c>
      <c r="G115" s="494">
        <v>0</v>
      </c>
      <c r="H115" s="495">
        <v>0</v>
      </c>
      <c r="I115" s="727"/>
    </row>
    <row r="116" spans="1:9" ht="13.5" thickBot="1">
      <c r="A116" s="723" t="s">
        <v>7</v>
      </c>
      <c r="B116" s="721" t="s">
        <v>304</v>
      </c>
      <c r="C116" s="721"/>
      <c r="D116" s="721"/>
      <c r="E116" s="722"/>
      <c r="F116" s="728">
        <v>4393</v>
      </c>
      <c r="G116" s="729">
        <v>9705</v>
      </c>
      <c r="H116" s="728">
        <v>4838</v>
      </c>
      <c r="I116" s="730">
        <f>H116/G116</f>
        <v>0.4985059247810407</v>
      </c>
    </row>
    <row r="117" spans="1:9" ht="14.25" thickBot="1" thickTop="1">
      <c r="A117" s="1495" t="s">
        <v>158</v>
      </c>
      <c r="B117" s="1496"/>
      <c r="C117" s="1496"/>
      <c r="D117" s="1496"/>
      <c r="E117" s="1496"/>
      <c r="F117" s="854">
        <f>SUM(F111+F112)</f>
        <v>249810</v>
      </c>
      <c r="G117" s="854">
        <f>SUM(G111+G112)</f>
        <v>374661</v>
      </c>
      <c r="H117" s="860">
        <f>SUM(H111:H112)</f>
        <v>307850</v>
      </c>
      <c r="I117" s="857">
        <f>H117/G117</f>
        <v>0.8216761285535458</v>
      </c>
    </row>
    <row r="118" spans="1:9" ht="14.25" thickBot="1" thickTop="1">
      <c r="A118" s="1493" t="s">
        <v>78</v>
      </c>
      <c r="B118" s="1494"/>
      <c r="C118" s="1494"/>
      <c r="D118" s="1494"/>
      <c r="E118" s="1494"/>
      <c r="F118" s="861">
        <v>42</v>
      </c>
      <c r="G118" s="862">
        <v>78</v>
      </c>
      <c r="H118" s="863">
        <v>78</v>
      </c>
      <c r="I118" s="864">
        <f>H118/G118</f>
        <v>1</v>
      </c>
    </row>
    <row r="119" spans="1:9" ht="13.5" thickTop="1">
      <c r="A119" s="129"/>
      <c r="B119" s="129"/>
      <c r="C119" s="129"/>
      <c r="D119" s="129"/>
      <c r="E119" s="129"/>
      <c r="F119" s="129"/>
      <c r="G119" s="129"/>
      <c r="H119" s="129"/>
      <c r="I119" s="129"/>
    </row>
    <row r="120" spans="1:9" ht="12.75">
      <c r="A120" s="129"/>
      <c r="B120" s="129"/>
      <c r="C120" s="129"/>
      <c r="D120" s="129"/>
      <c r="E120" s="129"/>
      <c r="F120" s="129"/>
      <c r="G120" s="129"/>
      <c r="H120" s="129"/>
      <c r="I120" s="129"/>
    </row>
    <row r="121" spans="1:9" ht="12.75">
      <c r="A121" s="129"/>
      <c r="B121" s="129"/>
      <c r="C121" s="129"/>
      <c r="D121" s="129"/>
      <c r="E121" s="129"/>
      <c r="F121" s="129"/>
      <c r="G121" s="129"/>
      <c r="H121" s="129"/>
      <c r="I121" s="129"/>
    </row>
    <row r="122" spans="1:9" ht="12.75">
      <c r="A122" s="129"/>
      <c r="B122" s="129"/>
      <c r="C122" s="129"/>
      <c r="D122" s="129"/>
      <c r="E122" s="129"/>
      <c r="F122" s="129"/>
      <c r="G122" s="129"/>
      <c r="H122" s="129"/>
      <c r="I122" s="129"/>
    </row>
    <row r="123" spans="1:9" ht="12.75">
      <c r="A123" s="129"/>
      <c r="B123" s="129"/>
      <c r="C123" s="129"/>
      <c r="D123" s="129"/>
      <c r="E123" s="129"/>
      <c r="F123" s="129"/>
      <c r="G123" s="129"/>
      <c r="H123" s="129"/>
      <c r="I123" s="129"/>
    </row>
    <row r="124" spans="1:9" ht="12.75">
      <c r="A124" s="129"/>
      <c r="B124" s="129"/>
      <c r="C124" s="129"/>
      <c r="D124" s="129"/>
      <c r="E124" s="129"/>
      <c r="F124" s="129"/>
      <c r="G124" s="129"/>
      <c r="H124" s="129"/>
      <c r="I124" s="129"/>
    </row>
    <row r="125" spans="1:9" ht="12.75">
      <c r="A125" s="129"/>
      <c r="B125" s="129"/>
      <c r="C125" s="129"/>
      <c r="D125" s="129"/>
      <c r="E125" s="129"/>
      <c r="F125" s="129"/>
      <c r="G125" s="129"/>
      <c r="H125" s="129"/>
      <c r="I125" s="129"/>
    </row>
    <row r="126" spans="1:9" ht="12.75">
      <c r="A126" s="129"/>
      <c r="B126" s="129"/>
      <c r="C126" s="129"/>
      <c r="D126" s="129"/>
      <c r="E126" s="129"/>
      <c r="F126" s="129"/>
      <c r="G126" s="129"/>
      <c r="H126" s="129"/>
      <c r="I126" s="129"/>
    </row>
    <row r="127" spans="1:9" ht="12.75">
      <c r="A127" s="129"/>
      <c r="B127" s="129"/>
      <c r="C127" s="129"/>
      <c r="D127" s="129"/>
      <c r="E127" s="129"/>
      <c r="F127" s="129"/>
      <c r="G127" s="129"/>
      <c r="H127" s="129"/>
      <c r="I127" s="129"/>
    </row>
    <row r="128" spans="1:9" ht="12.75">
      <c r="A128" s="129"/>
      <c r="B128" s="129"/>
      <c r="C128" s="129"/>
      <c r="D128" s="129"/>
      <c r="E128" s="129"/>
      <c r="F128" s="129"/>
      <c r="G128" s="129"/>
      <c r="H128" s="129"/>
      <c r="I128" s="129"/>
    </row>
    <row r="129" spans="1:9" ht="12.75">
      <c r="A129" s="129"/>
      <c r="B129" s="129"/>
      <c r="C129" s="129"/>
      <c r="D129" s="129"/>
      <c r="E129" s="129"/>
      <c r="F129" s="129"/>
      <c r="G129" s="129"/>
      <c r="H129" s="129"/>
      <c r="I129" s="129"/>
    </row>
    <row r="130" spans="1:9" ht="12.75">
      <c r="A130" s="129"/>
      <c r="B130" s="129"/>
      <c r="C130" s="129"/>
      <c r="D130" s="129"/>
      <c r="E130" s="129"/>
      <c r="F130" s="129"/>
      <c r="G130" s="129"/>
      <c r="H130" s="129"/>
      <c r="I130" s="129"/>
    </row>
    <row r="131" spans="1:9" ht="12.75">
      <c r="A131" s="129"/>
      <c r="B131" s="129"/>
      <c r="C131" s="129"/>
      <c r="D131" s="129"/>
      <c r="E131" s="129"/>
      <c r="F131" s="129"/>
      <c r="G131" s="129"/>
      <c r="H131" s="129"/>
      <c r="I131" s="129"/>
    </row>
    <row r="132" spans="1:9" ht="12.75">
      <c r="A132" s="129"/>
      <c r="B132" s="129"/>
      <c r="C132" s="129"/>
      <c r="D132" s="129"/>
      <c r="E132" s="129"/>
      <c r="F132" s="129"/>
      <c r="G132" s="129"/>
      <c r="H132" s="129"/>
      <c r="I132" s="129"/>
    </row>
    <row r="133" spans="1:9" ht="12.75">
      <c r="A133" s="129"/>
      <c r="B133" s="129"/>
      <c r="C133" s="129"/>
      <c r="D133" s="129"/>
      <c r="E133" s="129"/>
      <c r="F133" s="129"/>
      <c r="G133" s="129"/>
      <c r="H133" s="129"/>
      <c r="I133" s="129"/>
    </row>
    <row r="134" spans="1:9" ht="12.75">
      <c r="A134" s="129"/>
      <c r="B134" s="129"/>
      <c r="C134" s="129"/>
      <c r="D134" s="129"/>
      <c r="E134" s="129"/>
      <c r="F134" s="129"/>
      <c r="G134" s="129"/>
      <c r="H134" s="129"/>
      <c r="I134" s="129"/>
    </row>
    <row r="135" spans="1:9" ht="12.75">
      <c r="A135" s="129"/>
      <c r="B135" s="129"/>
      <c r="C135" s="129"/>
      <c r="D135" s="129"/>
      <c r="E135" s="129"/>
      <c r="F135" s="129"/>
      <c r="G135" s="129"/>
      <c r="H135" s="129"/>
      <c r="I135" s="129"/>
    </row>
    <row r="136" spans="1:9" ht="12.75">
      <c r="A136" s="129"/>
      <c r="B136" s="129"/>
      <c r="C136" s="129"/>
      <c r="D136" s="129"/>
      <c r="E136" s="129"/>
      <c r="F136" s="129"/>
      <c r="G136" s="129"/>
      <c r="H136" s="129"/>
      <c r="I136" s="129"/>
    </row>
    <row r="137" spans="1:9" ht="12.75">
      <c r="A137" s="129"/>
      <c r="B137" s="129"/>
      <c r="C137" s="129"/>
      <c r="D137" s="129"/>
      <c r="E137" s="129"/>
      <c r="F137" s="129"/>
      <c r="G137" s="129"/>
      <c r="H137" s="129"/>
      <c r="I137" s="129"/>
    </row>
    <row r="138" spans="1:9" ht="12.75">
      <c r="A138" s="129"/>
      <c r="B138" s="129"/>
      <c r="C138" s="129"/>
      <c r="D138" s="129"/>
      <c r="E138" s="129"/>
      <c r="F138" s="129"/>
      <c r="G138" s="129"/>
      <c r="H138" s="129"/>
      <c r="I138" s="129"/>
    </row>
  </sheetData>
  <sheetProtection/>
  <mergeCells count="54">
    <mergeCell ref="B96:E96"/>
    <mergeCell ref="B49:E49"/>
    <mergeCell ref="B19:E19"/>
    <mergeCell ref="I71:I72"/>
    <mergeCell ref="B79:E79"/>
    <mergeCell ref="B75:E75"/>
    <mergeCell ref="B73:E73"/>
    <mergeCell ref="A62:E62"/>
    <mergeCell ref="F71:F72"/>
    <mergeCell ref="G71:G72"/>
    <mergeCell ref="H71:H72"/>
    <mergeCell ref="B55:E55"/>
    <mergeCell ref="B53:E53"/>
    <mergeCell ref="A72:E72"/>
    <mergeCell ref="B56:E56"/>
    <mergeCell ref="B54:E54"/>
    <mergeCell ref="A118:E118"/>
    <mergeCell ref="A117:E117"/>
    <mergeCell ref="B71:E71"/>
    <mergeCell ref="B77:E77"/>
    <mergeCell ref="B78:E78"/>
    <mergeCell ref="G1:I1"/>
    <mergeCell ref="H5:I5"/>
    <mergeCell ref="A2:I2"/>
    <mergeCell ref="A3:I3"/>
    <mergeCell ref="A4:I4"/>
    <mergeCell ref="I6:I7"/>
    <mergeCell ref="G6:G7"/>
    <mergeCell ref="B41:E41"/>
    <mergeCell ref="B26:E26"/>
    <mergeCell ref="B21:E21"/>
    <mergeCell ref="B12:E12"/>
    <mergeCell ref="H6:H7"/>
    <mergeCell ref="B11:E11"/>
    <mergeCell ref="B8:E8"/>
    <mergeCell ref="F6:F7"/>
    <mergeCell ref="B10:E10"/>
    <mergeCell ref="B51:E51"/>
    <mergeCell ref="B15:E15"/>
    <mergeCell ref="B13:E13"/>
    <mergeCell ref="B14:E14"/>
    <mergeCell ref="B50:E50"/>
    <mergeCell ref="B24:E24"/>
    <mergeCell ref="B20:E20"/>
    <mergeCell ref="B103:E103"/>
    <mergeCell ref="B6:E7"/>
    <mergeCell ref="A6:A7"/>
    <mergeCell ref="B22:E22"/>
    <mergeCell ref="B23:E23"/>
    <mergeCell ref="B44:E44"/>
    <mergeCell ref="B45:E45"/>
    <mergeCell ref="B16:E16"/>
    <mergeCell ref="B40:E40"/>
    <mergeCell ref="B17:E17"/>
  </mergeCells>
  <printOptions/>
  <pageMargins left="0.32" right="0.17" top="0.27" bottom="0.18" header="0.25" footer="0.2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5"/>
  <sheetViews>
    <sheetView zoomScalePageLayoutView="0" workbookViewId="0" topLeftCell="A1">
      <selection activeCell="V15" sqref="V15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6.00390625" style="0" customWidth="1"/>
    <col min="4" max="4" width="10.00390625" style="0" customWidth="1"/>
    <col min="5" max="5" width="17.28125" style="0" customWidth="1"/>
    <col min="6" max="17" width="7.00390625" style="0" customWidth="1"/>
  </cols>
  <sheetData>
    <row r="1" spans="1:17" ht="12.75">
      <c r="A1" s="154"/>
      <c r="B1" s="1552" t="s">
        <v>48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2"/>
      <c r="O1" s="1552"/>
      <c r="P1" s="1552"/>
      <c r="Q1" s="1552"/>
    </row>
    <row r="2" spans="1:17" ht="12.75">
      <c r="A2" s="1553" t="s">
        <v>642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  <c r="Q2" s="1553"/>
    </row>
    <row r="3" spans="1:17" ht="10.5" customHeight="1">
      <c r="A3" s="1550" t="s">
        <v>639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</row>
    <row r="4" spans="1:17" ht="13.5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6"/>
      <c r="O4" s="157" t="s">
        <v>22</v>
      </c>
      <c r="P4" s="156"/>
      <c r="Q4" s="158"/>
    </row>
    <row r="5" spans="1:17" ht="13.5" thickTop="1">
      <c r="A5" s="1546" t="s">
        <v>0</v>
      </c>
      <c r="B5" s="1554" t="s">
        <v>1</v>
      </c>
      <c r="C5" s="1555"/>
      <c r="D5" s="1555"/>
      <c r="E5" s="1555"/>
      <c r="F5" s="1573" t="s">
        <v>2</v>
      </c>
      <c r="G5" s="1574"/>
      <c r="H5" s="1575"/>
      <c r="I5" s="1576"/>
      <c r="J5" s="1569" t="s">
        <v>3</v>
      </c>
      <c r="K5" s="1570"/>
      <c r="L5" s="1570"/>
      <c r="M5" s="1570"/>
      <c r="N5" s="1570"/>
      <c r="O5" s="1570"/>
      <c r="P5" s="1571"/>
      <c r="Q5" s="1572"/>
    </row>
    <row r="6" spans="1:17" ht="12.75">
      <c r="A6" s="1547"/>
      <c r="B6" s="1556"/>
      <c r="C6" s="1557"/>
      <c r="D6" s="1557"/>
      <c r="E6" s="1557"/>
      <c r="F6" s="1577"/>
      <c r="G6" s="1578"/>
      <c r="H6" s="1579"/>
      <c r="I6" s="1580"/>
      <c r="J6" s="1560" t="s">
        <v>4</v>
      </c>
      <c r="K6" s="1527"/>
      <c r="L6" s="1528"/>
      <c r="M6" s="1539"/>
      <c r="N6" s="1538" t="s">
        <v>5</v>
      </c>
      <c r="O6" s="1527"/>
      <c r="P6" s="1528"/>
      <c r="Q6" s="1539"/>
    </row>
    <row r="7" spans="1:17" ht="9" customHeight="1">
      <c r="A7" s="1547"/>
      <c r="B7" s="1556"/>
      <c r="C7" s="1557"/>
      <c r="D7" s="1557"/>
      <c r="E7" s="1557"/>
      <c r="F7" s="1535" t="s">
        <v>546</v>
      </c>
      <c r="G7" s="1533" t="s">
        <v>549</v>
      </c>
      <c r="H7" s="1529" t="s">
        <v>288</v>
      </c>
      <c r="I7" s="1525" t="s">
        <v>289</v>
      </c>
      <c r="J7" s="1535" t="s">
        <v>546</v>
      </c>
      <c r="K7" s="1533" t="s">
        <v>549</v>
      </c>
      <c r="L7" s="1529" t="s">
        <v>288</v>
      </c>
      <c r="M7" s="1525" t="s">
        <v>295</v>
      </c>
      <c r="N7" s="1535" t="s">
        <v>546</v>
      </c>
      <c r="O7" s="1533" t="s">
        <v>547</v>
      </c>
      <c r="P7" s="1529" t="s">
        <v>288</v>
      </c>
      <c r="Q7" s="1525" t="s">
        <v>295</v>
      </c>
    </row>
    <row r="8" spans="1:17" ht="9" customHeight="1">
      <c r="A8" s="1547"/>
      <c r="B8" s="1558"/>
      <c r="C8" s="1559"/>
      <c r="D8" s="1559"/>
      <c r="E8" s="1559"/>
      <c r="F8" s="1536"/>
      <c r="G8" s="1534"/>
      <c r="H8" s="1530"/>
      <c r="I8" s="1526"/>
      <c r="J8" s="1536"/>
      <c r="K8" s="1534"/>
      <c r="L8" s="1530"/>
      <c r="M8" s="1526"/>
      <c r="N8" s="1536"/>
      <c r="O8" s="1534"/>
      <c r="P8" s="1530"/>
      <c r="Q8" s="1526"/>
    </row>
    <row r="9" spans="1:17" ht="11.25" customHeight="1">
      <c r="A9" s="1547"/>
      <c r="B9" s="1527"/>
      <c r="C9" s="1527"/>
      <c r="D9" s="1527"/>
      <c r="E9" s="1528"/>
      <c r="F9" s="159" t="s">
        <v>6</v>
      </c>
      <c r="G9" s="160" t="s">
        <v>7</v>
      </c>
      <c r="H9" s="161" t="s">
        <v>8</v>
      </c>
      <c r="I9" s="162" t="s">
        <v>9</v>
      </c>
      <c r="J9" s="159" t="s">
        <v>10</v>
      </c>
      <c r="K9" s="160" t="s">
        <v>11</v>
      </c>
      <c r="L9" s="161" t="s">
        <v>12</v>
      </c>
      <c r="M9" s="162" t="s">
        <v>13</v>
      </c>
      <c r="N9" s="163" t="s">
        <v>14</v>
      </c>
      <c r="O9" s="160" t="s">
        <v>15</v>
      </c>
      <c r="P9" s="161" t="s">
        <v>20</v>
      </c>
      <c r="Q9" s="162">
        <v>12</v>
      </c>
    </row>
    <row r="10" spans="1:17" ht="12.75">
      <c r="A10" s="1375" t="s">
        <v>66</v>
      </c>
      <c r="B10" s="1376"/>
      <c r="C10" s="1376"/>
      <c r="D10" s="1376"/>
      <c r="E10" s="1377"/>
      <c r="F10" s="219">
        <f>SUM(F11+F62)</f>
        <v>220615</v>
      </c>
      <c r="G10" s="220">
        <f>SUM(G60:G62)</f>
        <v>338476</v>
      </c>
      <c r="H10" s="223">
        <f>SUM(H60:H62)</f>
        <v>273363</v>
      </c>
      <c r="I10" s="221">
        <f>H10/G10</f>
        <v>0.8076289013105804</v>
      </c>
      <c r="J10" s="220">
        <f>SUM(J60+J62)</f>
        <v>85458</v>
      </c>
      <c r="K10" s="220">
        <f>SUM(K60:K62)</f>
        <v>123576</v>
      </c>
      <c r="L10" s="223">
        <f>SUM(L60+L62)</f>
        <v>119957</v>
      </c>
      <c r="M10" s="221">
        <f>L10/K10</f>
        <v>0.9707143781964136</v>
      </c>
      <c r="N10" s="219">
        <f>SUM(N60+N62)</f>
        <v>15478</v>
      </c>
      <c r="O10" s="220">
        <f>SUM(O60+O62)</f>
        <v>20226</v>
      </c>
      <c r="P10" s="223">
        <f>SUM(P60+P62)</f>
        <v>18940</v>
      </c>
      <c r="Q10" s="221">
        <f>P10/O10</f>
        <v>0.9364184712745971</v>
      </c>
    </row>
    <row r="11" spans="1:17" ht="12.75">
      <c r="A11" s="630" t="s">
        <v>6</v>
      </c>
      <c r="B11" s="1561" t="s">
        <v>59</v>
      </c>
      <c r="C11" s="1562"/>
      <c r="D11" s="1562"/>
      <c r="E11" s="1563"/>
      <c r="F11" s="168">
        <f>SUM(F60)</f>
        <v>162505</v>
      </c>
      <c r="G11" s="169">
        <f>SUM(G12:G43)</f>
        <v>271608</v>
      </c>
      <c r="H11" s="170">
        <f>SUM(H12:H43)</f>
        <v>214482</v>
      </c>
      <c r="I11" s="171">
        <f>H11/G11</f>
        <v>0.7896748254837854</v>
      </c>
      <c r="J11" s="169">
        <f>SUM(J12:J43)</f>
        <v>41121</v>
      </c>
      <c r="K11" s="169">
        <f>SUM(K60)</f>
        <v>76199</v>
      </c>
      <c r="L11" s="170">
        <f>SUM(L60)</f>
        <v>73720</v>
      </c>
      <c r="M11" s="171">
        <f>L11/K11</f>
        <v>0.9674667646557041</v>
      </c>
      <c r="N11" s="168">
        <v>5875</v>
      </c>
      <c r="O11" s="169">
        <f>SUM(O60)</f>
        <v>10589</v>
      </c>
      <c r="P11" s="170">
        <f>SUM(P60)</f>
        <v>9303</v>
      </c>
      <c r="Q11" s="171">
        <f>P11/O11</f>
        <v>0.8785532156010954</v>
      </c>
    </row>
    <row r="12" spans="1:17" ht="12.75">
      <c r="A12" s="613"/>
      <c r="B12" s="1520" t="s">
        <v>199</v>
      </c>
      <c r="C12" s="1564"/>
      <c r="D12" s="1564"/>
      <c r="E12" s="1565"/>
      <c r="F12" s="174">
        <f aca="true" t="shared" si="0" ref="F12:F43">SUM(F194+J285+N285+F376)</f>
        <v>44056</v>
      </c>
      <c r="G12" s="175">
        <f aca="true" t="shared" si="1" ref="G12:G43">SUM(G194+K285+O285+G376)</f>
        <v>45272</v>
      </c>
      <c r="H12" s="176">
        <f aca="true" t="shared" si="2" ref="H12:H43">SUM(H194+L285+P285+H376+L376+P376)</f>
        <v>24980</v>
      </c>
      <c r="I12" s="177">
        <f>H12/G12</f>
        <v>0.5517759321434883</v>
      </c>
      <c r="J12" s="334">
        <v>7699</v>
      </c>
      <c r="K12" s="334">
        <v>9062</v>
      </c>
      <c r="L12" s="335">
        <v>8103</v>
      </c>
      <c r="M12" s="336">
        <f>L12/K12</f>
        <v>0.8941734716398146</v>
      </c>
      <c r="N12" s="452">
        <v>1548</v>
      </c>
      <c r="O12" s="334">
        <v>1914</v>
      </c>
      <c r="P12" s="335">
        <v>1308</v>
      </c>
      <c r="Q12" s="336">
        <f>P12/O12</f>
        <v>0.6833855799373041</v>
      </c>
    </row>
    <row r="13" spans="1:17" ht="12.75">
      <c r="A13" s="613"/>
      <c r="B13" s="614" t="s">
        <v>229</v>
      </c>
      <c r="C13" s="615"/>
      <c r="D13" s="615"/>
      <c r="E13" s="616"/>
      <c r="F13" s="174">
        <f t="shared" si="0"/>
        <v>90</v>
      </c>
      <c r="G13" s="175">
        <f t="shared" si="1"/>
        <v>90</v>
      </c>
      <c r="H13" s="176">
        <f t="shared" si="2"/>
        <v>26</v>
      </c>
      <c r="I13" s="177">
        <f aca="true" t="shared" si="3" ref="I13:I44">H13/G13</f>
        <v>0.28888888888888886</v>
      </c>
      <c r="J13" s="179"/>
      <c r="K13" s="179"/>
      <c r="L13" s="180"/>
      <c r="M13" s="336"/>
      <c r="N13" s="179"/>
      <c r="O13" s="179"/>
      <c r="P13" s="180"/>
      <c r="Q13" s="336"/>
    </row>
    <row r="14" spans="1:17" ht="12.75" customHeight="1">
      <c r="A14" s="39"/>
      <c r="B14" s="1348" t="s">
        <v>200</v>
      </c>
      <c r="C14" s="1349"/>
      <c r="D14" s="1349"/>
      <c r="E14" s="1350"/>
      <c r="F14" s="174">
        <f t="shared" si="0"/>
        <v>41827</v>
      </c>
      <c r="G14" s="175">
        <f t="shared" si="1"/>
        <v>73857</v>
      </c>
      <c r="H14" s="176">
        <f t="shared" si="2"/>
        <v>73752</v>
      </c>
      <c r="I14" s="177">
        <f t="shared" si="3"/>
        <v>0.998578333807222</v>
      </c>
      <c r="J14" s="186"/>
      <c r="K14" s="186"/>
      <c r="L14" s="184"/>
      <c r="M14" s="336"/>
      <c r="N14" s="186"/>
      <c r="O14" s="186"/>
      <c r="P14" s="184"/>
      <c r="Q14" s="336"/>
    </row>
    <row r="15" spans="1:17" ht="12.75">
      <c r="A15" s="617"/>
      <c r="B15" s="614" t="s">
        <v>211</v>
      </c>
      <c r="C15" s="618"/>
      <c r="D15" s="618"/>
      <c r="E15" s="619"/>
      <c r="F15" s="174">
        <f t="shared" si="0"/>
        <v>4393</v>
      </c>
      <c r="G15" s="175">
        <f t="shared" si="1"/>
        <v>9777</v>
      </c>
      <c r="H15" s="176">
        <f t="shared" si="2"/>
        <v>4910</v>
      </c>
      <c r="I15" s="177">
        <f t="shared" si="3"/>
        <v>0.5021990385598855</v>
      </c>
      <c r="J15" s="186"/>
      <c r="K15" s="186"/>
      <c r="L15" s="184"/>
      <c r="M15" s="336"/>
      <c r="N15" s="186"/>
      <c r="O15" s="186"/>
      <c r="P15" s="184"/>
      <c r="Q15" s="336"/>
    </row>
    <row r="16" spans="1:17" ht="12.75">
      <c r="A16" s="617"/>
      <c r="B16" s="614" t="s">
        <v>203</v>
      </c>
      <c r="C16" s="618"/>
      <c r="D16" s="618"/>
      <c r="E16" s="619"/>
      <c r="F16" s="174">
        <f t="shared" si="0"/>
        <v>3721</v>
      </c>
      <c r="G16" s="175">
        <f t="shared" si="1"/>
        <v>3721</v>
      </c>
      <c r="H16" s="176">
        <f t="shared" si="2"/>
        <v>3447</v>
      </c>
      <c r="I16" s="177">
        <f t="shared" si="3"/>
        <v>0.9263638806772373</v>
      </c>
      <c r="J16" s="186">
        <v>2186</v>
      </c>
      <c r="K16" s="186">
        <v>2186</v>
      </c>
      <c r="L16" s="184">
        <v>2037</v>
      </c>
      <c r="M16" s="336">
        <f>L16/K16</f>
        <v>0.9318389752973467</v>
      </c>
      <c r="N16" s="186">
        <v>431</v>
      </c>
      <c r="O16" s="186">
        <v>431</v>
      </c>
      <c r="P16" s="184">
        <v>401</v>
      </c>
      <c r="Q16" s="336">
        <f>P16/O16</f>
        <v>0.9303944315545244</v>
      </c>
    </row>
    <row r="17" spans="1:17" ht="12.75">
      <c r="A17" s="39"/>
      <c r="B17" s="1351" t="s">
        <v>529</v>
      </c>
      <c r="C17" s="1355"/>
      <c r="D17" s="1355"/>
      <c r="E17" s="1356"/>
      <c r="F17" s="174">
        <f t="shared" si="0"/>
        <v>2040</v>
      </c>
      <c r="G17" s="175">
        <f t="shared" si="1"/>
        <v>2188</v>
      </c>
      <c r="H17" s="176">
        <f t="shared" si="2"/>
        <v>2039</v>
      </c>
      <c r="I17" s="177">
        <f t="shared" si="3"/>
        <v>0.9319012797074955</v>
      </c>
      <c r="J17" s="186"/>
      <c r="K17" s="186">
        <v>126</v>
      </c>
      <c r="L17" s="184">
        <v>126</v>
      </c>
      <c r="M17" s="336">
        <v>1</v>
      </c>
      <c r="N17" s="186"/>
      <c r="O17" s="186">
        <v>22</v>
      </c>
      <c r="P17" s="184">
        <v>22</v>
      </c>
      <c r="Q17" s="336"/>
    </row>
    <row r="18" spans="1:17" ht="12.75">
      <c r="A18" s="617"/>
      <c r="B18" s="614" t="s">
        <v>201</v>
      </c>
      <c r="C18" s="620"/>
      <c r="D18" s="620"/>
      <c r="E18" s="621"/>
      <c r="F18" s="174">
        <f t="shared" si="0"/>
        <v>0</v>
      </c>
      <c r="G18" s="175">
        <f t="shared" si="1"/>
        <v>0</v>
      </c>
      <c r="H18" s="176">
        <f t="shared" si="2"/>
        <v>0</v>
      </c>
      <c r="I18" s="177"/>
      <c r="J18" s="186"/>
      <c r="K18" s="186"/>
      <c r="L18" s="184"/>
      <c r="M18" s="336"/>
      <c r="N18" s="186"/>
      <c r="O18" s="186"/>
      <c r="P18" s="184"/>
      <c r="Q18" s="336"/>
    </row>
    <row r="19" spans="1:17" ht="12.75">
      <c r="A19" s="39"/>
      <c r="B19" s="435" t="s">
        <v>202</v>
      </c>
      <c r="C19" s="43"/>
      <c r="D19" s="43"/>
      <c r="E19" s="43"/>
      <c r="F19" s="174">
        <f t="shared" si="0"/>
        <v>22034</v>
      </c>
      <c r="G19" s="175">
        <f t="shared" si="1"/>
        <v>64627</v>
      </c>
      <c r="H19" s="176">
        <f t="shared" si="2"/>
        <v>64413</v>
      </c>
      <c r="I19" s="177">
        <f t="shared" si="3"/>
        <v>0.9966886904854009</v>
      </c>
      <c r="J19" s="186">
        <v>17522</v>
      </c>
      <c r="K19" s="186">
        <v>51127</v>
      </c>
      <c r="L19" s="184">
        <v>51127</v>
      </c>
      <c r="M19" s="336">
        <f>L19/K19</f>
        <v>1</v>
      </c>
      <c r="N19" s="186">
        <v>1768</v>
      </c>
      <c r="O19" s="186">
        <v>5310</v>
      </c>
      <c r="P19" s="184">
        <v>5096</v>
      </c>
      <c r="Q19" s="336">
        <f>P19/O19</f>
        <v>0.95969868173258</v>
      </c>
    </row>
    <row r="20" spans="1:17" ht="12.75">
      <c r="A20" s="617"/>
      <c r="B20" s="614" t="s">
        <v>230</v>
      </c>
      <c r="C20" s="620"/>
      <c r="D20" s="620"/>
      <c r="E20" s="621"/>
      <c r="F20" s="174">
        <f t="shared" si="0"/>
        <v>0</v>
      </c>
      <c r="G20" s="175">
        <f t="shared" si="1"/>
        <v>0</v>
      </c>
      <c r="H20" s="176">
        <f t="shared" si="2"/>
        <v>0</v>
      </c>
      <c r="I20" s="177"/>
      <c r="J20" s="186"/>
      <c r="K20" s="186"/>
      <c r="L20" s="184"/>
      <c r="M20" s="336"/>
      <c r="N20" s="186"/>
      <c r="O20" s="186"/>
      <c r="P20" s="184"/>
      <c r="Q20" s="336"/>
    </row>
    <row r="21" spans="1:17" ht="12.75">
      <c r="A21" s="39"/>
      <c r="B21" s="435" t="s">
        <v>231</v>
      </c>
      <c r="C21" s="43"/>
      <c r="D21" s="43"/>
      <c r="E21" s="43"/>
      <c r="F21" s="174">
        <f t="shared" si="0"/>
        <v>0</v>
      </c>
      <c r="G21" s="175">
        <f t="shared" si="1"/>
        <v>0</v>
      </c>
      <c r="H21" s="176">
        <f t="shared" si="2"/>
        <v>0</v>
      </c>
      <c r="I21" s="177"/>
      <c r="J21" s="186"/>
      <c r="K21" s="186"/>
      <c r="L21" s="184"/>
      <c r="M21" s="336"/>
      <c r="N21" s="186"/>
      <c r="O21" s="186"/>
      <c r="P21" s="184"/>
      <c r="Q21" s="336"/>
    </row>
    <row r="22" spans="1:17" ht="12.75">
      <c r="A22" s="617"/>
      <c r="B22" s="614" t="s">
        <v>232</v>
      </c>
      <c r="C22" s="620"/>
      <c r="D22" s="620"/>
      <c r="E22" s="621"/>
      <c r="F22" s="174">
        <f t="shared" si="0"/>
        <v>4064</v>
      </c>
      <c r="G22" s="175">
        <f t="shared" si="1"/>
        <v>21434</v>
      </c>
      <c r="H22" s="176">
        <f t="shared" si="2"/>
        <v>505</v>
      </c>
      <c r="I22" s="177">
        <f>H22/G22</f>
        <v>0.023560697956517683</v>
      </c>
      <c r="J22" s="186"/>
      <c r="K22" s="186"/>
      <c r="L22" s="184"/>
      <c r="M22" s="336"/>
      <c r="N22" s="186"/>
      <c r="O22" s="186"/>
      <c r="P22" s="184"/>
      <c r="Q22" s="336"/>
    </row>
    <row r="23" spans="1:17" ht="12.75">
      <c r="A23" s="617"/>
      <c r="B23" s="1581" t="s">
        <v>204</v>
      </c>
      <c r="C23" s="1582"/>
      <c r="D23" s="1582"/>
      <c r="E23" s="1583"/>
      <c r="F23" s="174">
        <f t="shared" si="0"/>
        <v>445</v>
      </c>
      <c r="G23" s="175">
        <f t="shared" si="1"/>
        <v>445</v>
      </c>
      <c r="H23" s="176">
        <f t="shared" si="2"/>
        <v>87</v>
      </c>
      <c r="I23" s="177">
        <f t="shared" si="3"/>
        <v>0.19550561797752808</v>
      </c>
      <c r="J23" s="186"/>
      <c r="K23" s="186"/>
      <c r="L23" s="184"/>
      <c r="M23" s="336"/>
      <c r="N23" s="186"/>
      <c r="O23" s="186"/>
      <c r="P23" s="184"/>
      <c r="Q23" s="336"/>
    </row>
    <row r="24" spans="1:17" ht="12.75">
      <c r="A24" s="617"/>
      <c r="B24" s="614" t="s">
        <v>233</v>
      </c>
      <c r="C24" s="618"/>
      <c r="D24" s="618"/>
      <c r="E24" s="619"/>
      <c r="F24" s="174">
        <f t="shared" si="0"/>
        <v>229</v>
      </c>
      <c r="G24" s="175">
        <f t="shared" si="1"/>
        <v>229</v>
      </c>
      <c r="H24" s="176">
        <f t="shared" si="2"/>
        <v>0</v>
      </c>
      <c r="I24" s="177">
        <f t="shared" si="3"/>
        <v>0</v>
      </c>
      <c r="J24" s="186"/>
      <c r="K24" s="186"/>
      <c r="L24" s="184"/>
      <c r="M24" s="336"/>
      <c r="N24" s="186"/>
      <c r="O24" s="186"/>
      <c r="P24" s="184"/>
      <c r="Q24" s="336"/>
    </row>
    <row r="25" spans="1:17" ht="12.75">
      <c r="A25" s="617"/>
      <c r="B25" s="614" t="s">
        <v>234</v>
      </c>
      <c r="C25" s="618"/>
      <c r="D25" s="618"/>
      <c r="E25" s="619"/>
      <c r="F25" s="174">
        <f t="shared" si="0"/>
        <v>3969</v>
      </c>
      <c r="G25" s="175">
        <f t="shared" si="1"/>
        <v>3969</v>
      </c>
      <c r="H25" s="176">
        <f t="shared" si="2"/>
        <v>2838</v>
      </c>
      <c r="I25" s="177">
        <f t="shared" si="3"/>
        <v>0.7150415721844293</v>
      </c>
      <c r="J25" s="186"/>
      <c r="K25" s="186"/>
      <c r="L25" s="184"/>
      <c r="M25" s="336"/>
      <c r="N25" s="186"/>
      <c r="O25" s="186"/>
      <c r="P25" s="184"/>
      <c r="Q25" s="336"/>
    </row>
    <row r="26" spans="1:17" ht="12.75">
      <c r="A26" s="39"/>
      <c r="B26" s="435" t="s">
        <v>235</v>
      </c>
      <c r="C26" s="45"/>
      <c r="D26" s="45"/>
      <c r="E26" s="45"/>
      <c r="F26" s="174">
        <f t="shared" si="0"/>
        <v>1803</v>
      </c>
      <c r="G26" s="175">
        <f t="shared" si="1"/>
        <v>1803</v>
      </c>
      <c r="H26" s="176">
        <f t="shared" si="2"/>
        <v>248</v>
      </c>
      <c r="I26" s="177">
        <f t="shared" si="3"/>
        <v>0.13754853022739877</v>
      </c>
      <c r="J26" s="186"/>
      <c r="K26" s="186"/>
      <c r="L26" s="184"/>
      <c r="M26" s="336"/>
      <c r="N26" s="186"/>
      <c r="O26" s="186"/>
      <c r="P26" s="184"/>
      <c r="Q26" s="336"/>
    </row>
    <row r="27" spans="1:17" ht="12.75">
      <c r="A27" s="622"/>
      <c r="B27" s="614" t="s">
        <v>236</v>
      </c>
      <c r="C27" s="618"/>
      <c r="D27" s="618"/>
      <c r="E27" s="619"/>
      <c r="F27" s="174">
        <f t="shared" si="0"/>
        <v>500</v>
      </c>
      <c r="G27" s="175">
        <f t="shared" si="1"/>
        <v>682</v>
      </c>
      <c r="H27" s="176">
        <f t="shared" si="2"/>
        <v>415</v>
      </c>
      <c r="I27" s="177">
        <f t="shared" si="3"/>
        <v>0.6085043988269795</v>
      </c>
      <c r="J27" s="186"/>
      <c r="K27" s="186"/>
      <c r="L27" s="184"/>
      <c r="M27" s="336"/>
      <c r="N27" s="186"/>
      <c r="O27" s="186"/>
      <c r="P27" s="184"/>
      <c r="Q27" s="336"/>
    </row>
    <row r="28" spans="1:17" ht="12.75">
      <c r="A28" s="39"/>
      <c r="B28" s="435" t="s">
        <v>237</v>
      </c>
      <c r="C28" s="45"/>
      <c r="D28" s="45"/>
      <c r="E28" s="45"/>
      <c r="F28" s="174">
        <f t="shared" si="0"/>
        <v>1444</v>
      </c>
      <c r="G28" s="175">
        <f t="shared" si="1"/>
        <v>1444</v>
      </c>
      <c r="H28" s="176">
        <f t="shared" si="2"/>
        <v>1015</v>
      </c>
      <c r="I28" s="177">
        <f t="shared" si="3"/>
        <v>0.7029085872576177</v>
      </c>
      <c r="J28" s="186"/>
      <c r="K28" s="186"/>
      <c r="L28" s="184"/>
      <c r="M28" s="336"/>
      <c r="N28" s="186"/>
      <c r="O28" s="186"/>
      <c r="P28" s="184"/>
      <c r="Q28" s="336"/>
    </row>
    <row r="29" spans="1:17" ht="12.75">
      <c r="A29" s="617"/>
      <c r="B29" s="614" t="s">
        <v>238</v>
      </c>
      <c r="C29" s="618"/>
      <c r="D29" s="618"/>
      <c r="E29" s="619"/>
      <c r="F29" s="174">
        <f t="shared" si="0"/>
        <v>0</v>
      </c>
      <c r="G29" s="175">
        <f t="shared" si="1"/>
        <v>0</v>
      </c>
      <c r="H29" s="176">
        <f t="shared" si="2"/>
        <v>0</v>
      </c>
      <c r="I29" s="177"/>
      <c r="J29" s="186"/>
      <c r="K29" s="186"/>
      <c r="L29" s="184"/>
      <c r="M29" s="336"/>
      <c r="N29" s="186"/>
      <c r="O29" s="186"/>
      <c r="P29" s="184"/>
      <c r="Q29" s="336"/>
    </row>
    <row r="30" spans="1:17" ht="12.75">
      <c r="A30" s="39"/>
      <c r="B30" s="435" t="s">
        <v>205</v>
      </c>
      <c r="C30" s="45"/>
      <c r="D30" s="45"/>
      <c r="E30" s="45"/>
      <c r="F30" s="174">
        <f t="shared" si="0"/>
        <v>2899</v>
      </c>
      <c r="G30" s="175">
        <f t="shared" si="1"/>
        <v>4255</v>
      </c>
      <c r="H30" s="176">
        <f t="shared" si="2"/>
        <v>3413</v>
      </c>
      <c r="I30" s="177">
        <f t="shared" si="3"/>
        <v>0.8021151586368978</v>
      </c>
      <c r="J30" s="186">
        <v>1680</v>
      </c>
      <c r="K30" s="186">
        <v>1680</v>
      </c>
      <c r="L30" s="184">
        <v>955</v>
      </c>
      <c r="M30" s="336">
        <f>L30/K30</f>
        <v>0.5684523809523809</v>
      </c>
      <c r="N30" s="186">
        <v>295</v>
      </c>
      <c r="O30" s="186">
        <v>295</v>
      </c>
      <c r="P30" s="184">
        <v>178</v>
      </c>
      <c r="Q30" s="336">
        <f>P30/O30</f>
        <v>0.6033898305084746</v>
      </c>
    </row>
    <row r="31" spans="1:17" ht="12.75">
      <c r="A31" s="617"/>
      <c r="B31" s="614" t="s">
        <v>239</v>
      </c>
      <c r="C31" s="618"/>
      <c r="D31" s="618"/>
      <c r="E31" s="619"/>
      <c r="F31" s="174">
        <f t="shared" si="0"/>
        <v>125</v>
      </c>
      <c r="G31" s="175">
        <f t="shared" si="1"/>
        <v>128</v>
      </c>
      <c r="H31" s="176">
        <f t="shared" si="2"/>
        <v>9</v>
      </c>
      <c r="I31" s="177">
        <f t="shared" si="3"/>
        <v>0.0703125</v>
      </c>
      <c r="J31" s="186"/>
      <c r="K31" s="186"/>
      <c r="L31" s="184"/>
      <c r="M31" s="336"/>
      <c r="N31" s="186"/>
      <c r="O31" s="186"/>
      <c r="P31" s="184"/>
      <c r="Q31" s="336"/>
    </row>
    <row r="32" spans="1:17" ht="12.75">
      <c r="A32" s="617"/>
      <c r="B32" s="614" t="s">
        <v>207</v>
      </c>
      <c r="C32" s="618"/>
      <c r="D32" s="618"/>
      <c r="E32" s="619"/>
      <c r="F32" s="174">
        <f t="shared" si="0"/>
        <v>5999</v>
      </c>
      <c r="G32" s="175">
        <f t="shared" si="1"/>
        <v>6098</v>
      </c>
      <c r="H32" s="176">
        <f t="shared" si="2"/>
        <v>5296</v>
      </c>
      <c r="I32" s="177">
        <f t="shared" si="3"/>
        <v>0.8684814693342079</v>
      </c>
      <c r="J32" s="186">
        <v>2808</v>
      </c>
      <c r="K32" s="186">
        <v>2933</v>
      </c>
      <c r="L32" s="184">
        <v>2374</v>
      </c>
      <c r="M32" s="336">
        <f>L32/K32</f>
        <v>0.8094101602454824</v>
      </c>
      <c r="N32" s="186">
        <v>764</v>
      </c>
      <c r="O32" s="186">
        <v>788</v>
      </c>
      <c r="P32" s="184">
        <v>545</v>
      </c>
      <c r="Q32" s="336">
        <f>P32/O32</f>
        <v>0.6916243654822335</v>
      </c>
    </row>
    <row r="33" spans="1:17" ht="12.75">
      <c r="A33" s="617"/>
      <c r="B33" s="614" t="s">
        <v>244</v>
      </c>
      <c r="C33" s="618"/>
      <c r="D33" s="618"/>
      <c r="E33" s="619"/>
      <c r="F33" s="174">
        <f t="shared" si="0"/>
        <v>991</v>
      </c>
      <c r="G33" s="175">
        <f t="shared" si="1"/>
        <v>991</v>
      </c>
      <c r="H33" s="176">
        <f t="shared" si="2"/>
        <v>40</v>
      </c>
      <c r="I33" s="177">
        <f t="shared" si="3"/>
        <v>0.04036326942482341</v>
      </c>
      <c r="J33" s="186"/>
      <c r="K33" s="186"/>
      <c r="L33" s="184"/>
      <c r="M33" s="336"/>
      <c r="N33" s="186"/>
      <c r="O33" s="186"/>
      <c r="P33" s="184"/>
      <c r="Q33" s="336"/>
    </row>
    <row r="34" spans="1:17" ht="12.75">
      <c r="A34" s="617"/>
      <c r="B34" s="1520" t="s">
        <v>640</v>
      </c>
      <c r="C34" s="1521"/>
      <c r="D34" s="1521"/>
      <c r="E34" s="1522"/>
      <c r="F34" s="174">
        <f t="shared" si="0"/>
        <v>0</v>
      </c>
      <c r="G34" s="175">
        <f t="shared" si="1"/>
        <v>420</v>
      </c>
      <c r="H34" s="176">
        <f t="shared" si="2"/>
        <v>0</v>
      </c>
      <c r="I34" s="177">
        <f t="shared" si="3"/>
        <v>0</v>
      </c>
      <c r="J34" s="186"/>
      <c r="K34" s="186"/>
      <c r="L34" s="184"/>
      <c r="M34" s="336"/>
      <c r="N34" s="186"/>
      <c r="O34" s="186"/>
      <c r="P34" s="184"/>
      <c r="Q34" s="336"/>
    </row>
    <row r="35" spans="1:17" ht="12.75">
      <c r="A35" s="39"/>
      <c r="B35" s="614" t="s">
        <v>479</v>
      </c>
      <c r="C35" s="618"/>
      <c r="D35" s="618"/>
      <c r="E35" s="619"/>
      <c r="F35" s="174">
        <f t="shared" si="0"/>
        <v>893</v>
      </c>
      <c r="G35" s="175">
        <f t="shared" si="1"/>
        <v>893</v>
      </c>
      <c r="H35" s="176">
        <f t="shared" si="2"/>
        <v>334</v>
      </c>
      <c r="I35" s="177">
        <v>1</v>
      </c>
      <c r="J35" s="186"/>
      <c r="K35" s="186"/>
      <c r="L35" s="184"/>
      <c r="M35" s="336"/>
      <c r="N35" s="430"/>
      <c r="O35" s="186"/>
      <c r="P35" s="184"/>
      <c r="Q35" s="336"/>
    </row>
    <row r="36" spans="1:17" ht="12.75">
      <c r="A36" s="629"/>
      <c r="B36" s="614" t="s">
        <v>480</v>
      </c>
      <c r="C36" s="618"/>
      <c r="D36" s="618"/>
      <c r="E36" s="619"/>
      <c r="F36" s="174">
        <f t="shared" si="0"/>
        <v>2522</v>
      </c>
      <c r="G36" s="175">
        <f t="shared" si="1"/>
        <v>2971</v>
      </c>
      <c r="H36" s="176">
        <f t="shared" si="2"/>
        <v>2971</v>
      </c>
      <c r="I36" s="177">
        <v>1</v>
      </c>
      <c r="J36" s="186"/>
      <c r="K36" s="186"/>
      <c r="L36" s="184"/>
      <c r="M36" s="336"/>
      <c r="N36" s="186"/>
      <c r="O36" s="186"/>
      <c r="P36" s="184"/>
      <c r="Q36" s="336"/>
    </row>
    <row r="37" spans="1:17" ht="12.75">
      <c r="A37" s="617"/>
      <c r="B37" s="614" t="s">
        <v>208</v>
      </c>
      <c r="C37" s="618"/>
      <c r="D37" s="618"/>
      <c r="E37" s="619"/>
      <c r="F37" s="174">
        <f t="shared" si="0"/>
        <v>4663</v>
      </c>
      <c r="G37" s="175">
        <f t="shared" si="1"/>
        <v>4700</v>
      </c>
      <c r="H37" s="176">
        <f t="shared" si="2"/>
        <v>4692</v>
      </c>
      <c r="I37" s="177">
        <f t="shared" si="3"/>
        <v>0.9982978723404256</v>
      </c>
      <c r="J37" s="186">
        <v>2292</v>
      </c>
      <c r="K37" s="186">
        <v>2251</v>
      </c>
      <c r="L37" s="184">
        <v>2251</v>
      </c>
      <c r="M37" s="336">
        <f>L37/K37</f>
        <v>1</v>
      </c>
      <c r="N37" s="186">
        <v>451</v>
      </c>
      <c r="O37" s="186">
        <v>451</v>
      </c>
      <c r="P37" s="184">
        <v>443</v>
      </c>
      <c r="Q37" s="336">
        <f>P37/O37</f>
        <v>0.9822616407982262</v>
      </c>
    </row>
    <row r="38" spans="1:17" ht="12.75">
      <c r="A38" s="39"/>
      <c r="B38" s="435" t="s">
        <v>209</v>
      </c>
      <c r="C38" s="45"/>
      <c r="D38" s="45"/>
      <c r="E38" s="45"/>
      <c r="F38" s="174">
        <f t="shared" si="0"/>
        <v>5547</v>
      </c>
      <c r="G38" s="175">
        <f t="shared" si="1"/>
        <v>5750</v>
      </c>
      <c r="H38" s="176">
        <f t="shared" si="2"/>
        <v>5455</v>
      </c>
      <c r="I38" s="177">
        <f t="shared" si="3"/>
        <v>0.948695652173913</v>
      </c>
      <c r="J38" s="186">
        <v>4370</v>
      </c>
      <c r="K38" s="186">
        <v>4540</v>
      </c>
      <c r="L38" s="184">
        <v>4453</v>
      </c>
      <c r="M38" s="336">
        <f>L38/K38</f>
        <v>0.9808370044052863</v>
      </c>
      <c r="N38" s="186">
        <v>857</v>
      </c>
      <c r="O38" s="186">
        <v>890</v>
      </c>
      <c r="P38" s="184">
        <v>862</v>
      </c>
      <c r="Q38" s="336">
        <f>P38/O38</f>
        <v>0.9685393258426966</v>
      </c>
    </row>
    <row r="39" spans="1:17" ht="12.75">
      <c r="A39" s="617"/>
      <c r="B39" s="614" t="s">
        <v>314</v>
      </c>
      <c r="C39" s="618"/>
      <c r="D39" s="618"/>
      <c r="E39" s="619"/>
      <c r="F39" s="174">
        <f t="shared" si="0"/>
        <v>3381</v>
      </c>
      <c r="G39" s="175">
        <f t="shared" si="1"/>
        <v>5653</v>
      </c>
      <c r="H39" s="176">
        <f t="shared" si="2"/>
        <v>5613</v>
      </c>
      <c r="I39" s="177">
        <f t="shared" si="3"/>
        <v>0.9929241110914558</v>
      </c>
      <c r="J39" s="186">
        <v>2564</v>
      </c>
      <c r="K39" s="186">
        <v>2294</v>
      </c>
      <c r="L39" s="184">
        <v>2294</v>
      </c>
      <c r="M39" s="336">
        <f>L39/K39</f>
        <v>1</v>
      </c>
      <c r="N39" s="186">
        <v>488</v>
      </c>
      <c r="O39" s="186">
        <v>488</v>
      </c>
      <c r="P39" s="184">
        <v>448</v>
      </c>
      <c r="Q39" s="336">
        <f>P39/O39</f>
        <v>0.9180327868852459</v>
      </c>
    </row>
    <row r="40" spans="1:17" ht="12.75">
      <c r="A40" s="629"/>
      <c r="B40" s="614" t="s">
        <v>243</v>
      </c>
      <c r="C40" s="618"/>
      <c r="D40" s="618"/>
      <c r="E40" s="618"/>
      <c r="F40" s="174">
        <f t="shared" si="0"/>
        <v>0</v>
      </c>
      <c r="G40" s="175">
        <f t="shared" si="1"/>
        <v>0</v>
      </c>
      <c r="H40" s="176">
        <f t="shared" si="2"/>
        <v>0</v>
      </c>
      <c r="I40" s="177"/>
      <c r="J40" s="186"/>
      <c r="K40" s="186"/>
      <c r="L40" s="184"/>
      <c r="M40" s="336"/>
      <c r="N40" s="186"/>
      <c r="O40" s="186"/>
      <c r="P40" s="184"/>
      <c r="Q40" s="336"/>
    </row>
    <row r="41" spans="1:17" ht="12.75">
      <c r="A41" s="39"/>
      <c r="B41" s="435" t="s">
        <v>240</v>
      </c>
      <c r="C41" s="45"/>
      <c r="D41" s="45"/>
      <c r="E41" s="45"/>
      <c r="F41" s="174">
        <f t="shared" si="0"/>
        <v>0</v>
      </c>
      <c r="G41" s="175">
        <f t="shared" si="1"/>
        <v>1461</v>
      </c>
      <c r="H41" s="176">
        <f t="shared" si="2"/>
        <v>1461</v>
      </c>
      <c r="I41" s="177">
        <f t="shared" si="3"/>
        <v>1</v>
      </c>
      <c r="J41" s="186"/>
      <c r="K41" s="186"/>
      <c r="L41" s="184"/>
      <c r="M41" s="336"/>
      <c r="N41" s="186"/>
      <c r="O41" s="186"/>
      <c r="P41" s="184"/>
      <c r="Q41" s="336"/>
    </row>
    <row r="42" spans="1:17" ht="12.75">
      <c r="A42" s="617"/>
      <c r="B42" s="614" t="s">
        <v>241</v>
      </c>
      <c r="C42" s="1166"/>
      <c r="D42" s="1166"/>
      <c r="E42" s="1171"/>
      <c r="F42" s="174">
        <f t="shared" si="0"/>
        <v>0</v>
      </c>
      <c r="G42" s="175">
        <v>0</v>
      </c>
      <c r="H42" s="176">
        <v>0</v>
      </c>
      <c r="I42" s="177"/>
      <c r="J42" s="186"/>
      <c r="K42" s="186"/>
      <c r="L42" s="184"/>
      <c r="M42" s="336"/>
      <c r="N42" s="186"/>
      <c r="O42" s="186"/>
      <c r="P42" s="184"/>
      <c r="Q42" s="336"/>
    </row>
    <row r="43" spans="1:17" ht="13.5" thickBot="1">
      <c r="A43" s="39"/>
      <c r="B43" s="435" t="s">
        <v>242</v>
      </c>
      <c r="C43" s="45"/>
      <c r="D43" s="45"/>
      <c r="E43" s="45"/>
      <c r="F43" s="174">
        <f t="shared" si="0"/>
        <v>4870</v>
      </c>
      <c r="G43" s="175">
        <f t="shared" si="1"/>
        <v>8750</v>
      </c>
      <c r="H43" s="176">
        <f t="shared" si="2"/>
        <v>6523</v>
      </c>
      <c r="I43" s="177">
        <f t="shared" si="3"/>
        <v>0.7454857142857143</v>
      </c>
      <c r="J43" s="186"/>
      <c r="K43" s="186"/>
      <c r="L43" s="184"/>
      <c r="M43" s="336"/>
      <c r="N43" s="186"/>
      <c r="O43" s="186"/>
      <c r="P43" s="184"/>
      <c r="Q43" s="336"/>
    </row>
    <row r="44" spans="1:17" ht="14.25" thickBot="1" thickTop="1">
      <c r="A44" s="350"/>
      <c r="B44" s="1566" t="s">
        <v>67</v>
      </c>
      <c r="C44" s="1567"/>
      <c r="D44" s="1567"/>
      <c r="E44" s="1568"/>
      <c r="F44" s="351">
        <f>SUM(F12:F43)</f>
        <v>162505</v>
      </c>
      <c r="G44" s="352">
        <f>SUM(G12:G43)</f>
        <v>271608</v>
      </c>
      <c r="H44" s="353">
        <f>SUM(H12:H43)</f>
        <v>214482</v>
      </c>
      <c r="I44" s="354">
        <f t="shared" si="3"/>
        <v>0.7896748254837854</v>
      </c>
      <c r="J44" s="352">
        <f>SUM(J12:J43)</f>
        <v>41121</v>
      </c>
      <c r="K44" s="352">
        <f>SUM(K12:K43)</f>
        <v>76199</v>
      </c>
      <c r="L44" s="353">
        <f>SUM(L12:L43)</f>
        <v>73720</v>
      </c>
      <c r="M44" s="354"/>
      <c r="N44" s="352">
        <f>SUM(N12:N43)</f>
        <v>6602</v>
      </c>
      <c r="O44" s="352">
        <f>SUM(O12:O43)</f>
        <v>10589</v>
      </c>
      <c r="P44" s="353">
        <f>SUM(P12:P43)</f>
        <v>9303</v>
      </c>
      <c r="Q44" s="354"/>
    </row>
    <row r="45" spans="1:17" ht="13.5" thickTop="1">
      <c r="A45" s="624"/>
      <c r="B45" s="625"/>
      <c r="C45" s="626"/>
      <c r="D45" s="626"/>
      <c r="E45" s="626"/>
      <c r="F45" s="627"/>
      <c r="G45" s="627"/>
      <c r="H45" s="627"/>
      <c r="I45" s="628"/>
      <c r="J45" s="627"/>
      <c r="K45" s="627"/>
      <c r="L45" s="627"/>
      <c r="M45" s="628"/>
      <c r="N45" s="627"/>
      <c r="O45" s="627"/>
      <c r="P45" s="627"/>
      <c r="Q45" s="628"/>
    </row>
    <row r="46" spans="1:17" ht="12.75">
      <c r="A46" s="624"/>
      <c r="B46" s="625"/>
      <c r="C46" s="626"/>
      <c r="D46" s="626"/>
      <c r="E46" s="626"/>
      <c r="F46" s="627"/>
      <c r="G46" s="627"/>
      <c r="H46" s="627"/>
      <c r="I46" s="628"/>
      <c r="J46" s="627"/>
      <c r="K46" s="627"/>
      <c r="L46" s="627"/>
      <c r="M46" s="628"/>
      <c r="N46" s="627"/>
      <c r="O46" s="627"/>
      <c r="P46" s="627"/>
      <c r="Q46" s="628"/>
    </row>
    <row r="47" spans="1:17" ht="12.75">
      <c r="A47" s="154"/>
      <c r="B47" s="1552" t="s">
        <v>49</v>
      </c>
      <c r="C47" s="1552"/>
      <c r="D47" s="1552"/>
      <c r="E47" s="1552"/>
      <c r="F47" s="1552"/>
      <c r="G47" s="1552"/>
      <c r="H47" s="1552"/>
      <c r="I47" s="1552"/>
      <c r="J47" s="1552"/>
      <c r="K47" s="1552"/>
      <c r="L47" s="1552"/>
      <c r="M47" s="1552"/>
      <c r="N47" s="1552"/>
      <c r="O47" s="1552"/>
      <c r="P47" s="1552"/>
      <c r="Q47" s="1552"/>
    </row>
    <row r="48" spans="1:17" ht="12.75">
      <c r="A48" s="1553" t="s">
        <v>645</v>
      </c>
      <c r="B48" s="1553"/>
      <c r="C48" s="1553"/>
      <c r="D48" s="1553"/>
      <c r="E48" s="1553"/>
      <c r="F48" s="1553"/>
      <c r="G48" s="1553"/>
      <c r="H48" s="1553"/>
      <c r="I48" s="1553"/>
      <c r="J48" s="1553"/>
      <c r="K48" s="1553"/>
      <c r="L48" s="1553"/>
      <c r="M48" s="1553"/>
      <c r="N48" s="1553"/>
      <c r="O48" s="1553"/>
      <c r="P48" s="1553"/>
      <c r="Q48" s="1553"/>
    </row>
    <row r="49" spans="1:17" ht="12.75" customHeight="1">
      <c r="A49" s="1550" t="s">
        <v>639</v>
      </c>
      <c r="B49" s="1550"/>
      <c r="C49" s="1550"/>
      <c r="D49" s="1550"/>
      <c r="E49" s="1550"/>
      <c r="F49" s="1550"/>
      <c r="G49" s="1550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</row>
    <row r="50" spans="1:17" ht="12.75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</row>
    <row r="51" spans="1:17" ht="13.5" thickBot="1">
      <c r="A51" s="1548" t="s">
        <v>22</v>
      </c>
      <c r="B51" s="1549"/>
      <c r="C51" s="1549"/>
      <c r="D51" s="1549"/>
      <c r="E51" s="1549"/>
      <c r="F51" s="1549"/>
      <c r="G51" s="1549"/>
      <c r="H51" s="1549"/>
      <c r="I51" s="1549"/>
      <c r="J51" s="1549"/>
      <c r="K51" s="1549"/>
      <c r="L51" s="1549"/>
      <c r="M51" s="1549"/>
      <c r="N51" s="1549"/>
      <c r="O51" s="1549"/>
      <c r="P51" s="1549"/>
      <c r="Q51" s="1549"/>
    </row>
    <row r="52" spans="1:17" ht="13.5" thickTop="1">
      <c r="A52" s="1546" t="s">
        <v>0</v>
      </c>
      <c r="B52" s="1554" t="s">
        <v>1</v>
      </c>
      <c r="C52" s="1555"/>
      <c r="D52" s="1555"/>
      <c r="E52" s="1555"/>
      <c r="F52" s="1573" t="s">
        <v>2</v>
      </c>
      <c r="G52" s="1574"/>
      <c r="H52" s="1575"/>
      <c r="I52" s="1576"/>
      <c r="J52" s="1569" t="s">
        <v>3</v>
      </c>
      <c r="K52" s="1570"/>
      <c r="L52" s="1570"/>
      <c r="M52" s="1570"/>
      <c r="N52" s="1570"/>
      <c r="O52" s="1570"/>
      <c r="P52" s="1571"/>
      <c r="Q52" s="1572"/>
    </row>
    <row r="53" spans="1:17" ht="12.75">
      <c r="A53" s="1547"/>
      <c r="B53" s="1556"/>
      <c r="C53" s="1557"/>
      <c r="D53" s="1557"/>
      <c r="E53" s="1557"/>
      <c r="F53" s="1577"/>
      <c r="G53" s="1578"/>
      <c r="H53" s="1579"/>
      <c r="I53" s="1580"/>
      <c r="J53" s="1560" t="s">
        <v>4</v>
      </c>
      <c r="K53" s="1527"/>
      <c r="L53" s="1528"/>
      <c r="M53" s="1539"/>
      <c r="N53" s="1538" t="s">
        <v>5</v>
      </c>
      <c r="O53" s="1527"/>
      <c r="P53" s="1528"/>
      <c r="Q53" s="1539"/>
    </row>
    <row r="54" spans="1:17" ht="12.75" customHeight="1">
      <c r="A54" s="1547"/>
      <c r="B54" s="1556"/>
      <c r="C54" s="1557"/>
      <c r="D54" s="1557"/>
      <c r="E54" s="1557"/>
      <c r="F54" s="1535" t="s">
        <v>546</v>
      </c>
      <c r="G54" s="1533" t="s">
        <v>549</v>
      </c>
      <c r="H54" s="1529" t="s">
        <v>288</v>
      </c>
      <c r="I54" s="1525" t="s">
        <v>289</v>
      </c>
      <c r="J54" s="1535" t="s">
        <v>546</v>
      </c>
      <c r="K54" s="1533" t="s">
        <v>549</v>
      </c>
      <c r="L54" s="1529" t="s">
        <v>288</v>
      </c>
      <c r="M54" s="1525" t="s">
        <v>295</v>
      </c>
      <c r="N54" s="1535" t="s">
        <v>546</v>
      </c>
      <c r="O54" s="1533" t="s">
        <v>547</v>
      </c>
      <c r="P54" s="1529" t="s">
        <v>288</v>
      </c>
      <c r="Q54" s="1525" t="s">
        <v>295</v>
      </c>
    </row>
    <row r="55" spans="1:17" ht="12.75">
      <c r="A55" s="1547"/>
      <c r="B55" s="1558"/>
      <c r="C55" s="1559"/>
      <c r="D55" s="1559"/>
      <c r="E55" s="1559"/>
      <c r="F55" s="1536"/>
      <c r="G55" s="1534"/>
      <c r="H55" s="1530"/>
      <c r="I55" s="1526"/>
      <c r="J55" s="1536"/>
      <c r="K55" s="1534"/>
      <c r="L55" s="1530"/>
      <c r="M55" s="1526"/>
      <c r="N55" s="1536"/>
      <c r="O55" s="1534"/>
      <c r="P55" s="1530"/>
      <c r="Q55" s="1526"/>
    </row>
    <row r="56" spans="1:17" ht="12.75">
      <c r="A56" s="1547"/>
      <c r="B56" s="1527"/>
      <c r="C56" s="1527"/>
      <c r="D56" s="1527"/>
      <c r="E56" s="1528"/>
      <c r="F56" s="159" t="s">
        <v>6</v>
      </c>
      <c r="G56" s="160" t="s">
        <v>7</v>
      </c>
      <c r="H56" s="161" t="s">
        <v>8</v>
      </c>
      <c r="I56" s="162" t="s">
        <v>9</v>
      </c>
      <c r="J56" s="159" t="s">
        <v>10</v>
      </c>
      <c r="K56" s="160" t="s">
        <v>11</v>
      </c>
      <c r="L56" s="161" t="s">
        <v>12</v>
      </c>
      <c r="M56" s="162" t="s">
        <v>13</v>
      </c>
      <c r="N56" s="163" t="s">
        <v>14</v>
      </c>
      <c r="O56" s="160" t="s">
        <v>15</v>
      </c>
      <c r="P56" s="161" t="s">
        <v>20</v>
      </c>
      <c r="Q56" s="162">
        <v>12</v>
      </c>
    </row>
    <row r="57" spans="1:17" ht="12.75">
      <c r="A57" s="317"/>
      <c r="B57" s="318" t="s">
        <v>18</v>
      </c>
      <c r="C57" s="319"/>
      <c r="D57" s="320"/>
      <c r="E57" s="320"/>
      <c r="F57" s="228">
        <f>SUM(F44)</f>
        <v>162505</v>
      </c>
      <c r="G57" s="357">
        <f>SUM(G44)</f>
        <v>271608</v>
      </c>
      <c r="H57" s="358">
        <f>SUM(H44)</f>
        <v>214482</v>
      </c>
      <c r="I57" s="359"/>
      <c r="J57" s="357">
        <f>SUM(J44)</f>
        <v>41121</v>
      </c>
      <c r="K57" s="357">
        <f>SUM(K44)</f>
        <v>76199</v>
      </c>
      <c r="L57" s="358">
        <f>SUM(L44)</f>
        <v>73720</v>
      </c>
      <c r="M57" s="441"/>
      <c r="N57" s="450">
        <f>SUM(N44)</f>
        <v>6602</v>
      </c>
      <c r="O57" s="361">
        <f>SUM(O44)</f>
        <v>10589</v>
      </c>
      <c r="P57" s="362">
        <f>SUM(P44)</f>
        <v>9303</v>
      </c>
      <c r="Q57" s="363"/>
    </row>
    <row r="58" spans="1:17" ht="12.75">
      <c r="A58" s="317"/>
      <c r="B58" s="614" t="s">
        <v>212</v>
      </c>
      <c r="C58" s="618"/>
      <c r="D58" s="618"/>
      <c r="E58" s="619"/>
      <c r="F58" s="426">
        <f>SUM(F240+J331+N331+F422)</f>
        <v>0</v>
      </c>
      <c r="G58" s="427"/>
      <c r="H58" s="428">
        <f>SUM(H240+L331+P331+H422+L422+P422)</f>
        <v>0</v>
      </c>
      <c r="I58" s="429"/>
      <c r="J58" s="322"/>
      <c r="K58" s="322"/>
      <c r="L58" s="323"/>
      <c r="M58" s="442"/>
      <c r="N58" s="451"/>
      <c r="O58" s="326"/>
      <c r="P58" s="327"/>
      <c r="Q58" s="328"/>
    </row>
    <row r="59" spans="1:17" ht="12.75">
      <c r="A59" s="164"/>
      <c r="B59" s="435" t="s">
        <v>213</v>
      </c>
      <c r="C59" s="45"/>
      <c r="D59" s="45"/>
      <c r="E59" s="45"/>
      <c r="F59" s="426">
        <f>SUM(F241+J332+N332+F423)</f>
        <v>0</v>
      </c>
      <c r="G59" s="427"/>
      <c r="H59" s="428">
        <f>SUM(H241+L332+P332+H423+L423+P423)</f>
        <v>0</v>
      </c>
      <c r="I59" s="429"/>
      <c r="J59" s="330"/>
      <c r="K59" s="330"/>
      <c r="L59" s="331"/>
      <c r="M59" s="443"/>
      <c r="N59" s="452"/>
      <c r="O59" s="334"/>
      <c r="P59" s="335"/>
      <c r="Q59" s="336"/>
    </row>
    <row r="60" spans="1:17" ht="12.75">
      <c r="A60" s="164"/>
      <c r="B60" s="310" t="s">
        <v>68</v>
      </c>
      <c r="C60" s="305"/>
      <c r="D60" s="305"/>
      <c r="E60" s="623"/>
      <c r="F60" s="356">
        <f>SUM(F57:F59)</f>
        <v>162505</v>
      </c>
      <c r="G60" s="357">
        <f>SUM(G57:G59)</f>
        <v>271608</v>
      </c>
      <c r="H60" s="428">
        <f>SUM(H242+L333+P333+H424+L424+P424)</f>
        <v>214482</v>
      </c>
      <c r="I60" s="359">
        <f>H60/G60</f>
        <v>0.7896748254837854</v>
      </c>
      <c r="J60" s="229">
        <f>SUM(J57:J59)</f>
        <v>41121</v>
      </c>
      <c r="K60" s="229">
        <f>SUM(K57:K59)</f>
        <v>76199</v>
      </c>
      <c r="L60" s="337">
        <f>SUM(L57:L59)</f>
        <v>73720</v>
      </c>
      <c r="M60" s="445">
        <f>L60/K60</f>
        <v>0.9674667646557041</v>
      </c>
      <c r="N60" s="168">
        <f>SUM(N57:N59)</f>
        <v>6602</v>
      </c>
      <c r="O60" s="169">
        <f>SUM(O57:O59)</f>
        <v>10589</v>
      </c>
      <c r="P60" s="170">
        <f>SUM(P57:P59)</f>
        <v>9303</v>
      </c>
      <c r="Q60" s="171">
        <f>P60/O60</f>
        <v>0.8785532156010954</v>
      </c>
    </row>
    <row r="61" spans="1:17" ht="12.75">
      <c r="A61" s="164"/>
      <c r="B61" s="166"/>
      <c r="C61" s="316"/>
      <c r="D61" s="165"/>
      <c r="E61" s="165"/>
      <c r="F61" s="426"/>
      <c r="G61" s="427"/>
      <c r="H61" s="428"/>
      <c r="I61" s="429"/>
      <c r="J61" s="196"/>
      <c r="K61" s="196"/>
      <c r="L61" s="197"/>
      <c r="M61" s="444"/>
      <c r="N61" s="453"/>
      <c r="O61" s="200"/>
      <c r="P61" s="201"/>
      <c r="Q61" s="202"/>
    </row>
    <row r="62" spans="1:17" ht="12.75">
      <c r="A62" s="315" t="s">
        <v>6</v>
      </c>
      <c r="B62" s="166">
        <v>1</v>
      </c>
      <c r="C62" s="166" t="s">
        <v>81</v>
      </c>
      <c r="D62" s="167"/>
      <c r="E62" s="167"/>
      <c r="F62" s="356">
        <f>SUM(F63:F66)</f>
        <v>58110</v>
      </c>
      <c r="G62" s="357">
        <f>SUM(G63:G66)</f>
        <v>66868</v>
      </c>
      <c r="H62" s="358">
        <f>SUM(H63:H66)</f>
        <v>58881</v>
      </c>
      <c r="I62" s="359">
        <f>H62/G62</f>
        <v>0.8805557217204044</v>
      </c>
      <c r="J62" s="229">
        <f>SUM(J63:J66)</f>
        <v>44337</v>
      </c>
      <c r="K62" s="229">
        <f>SUM(K63:K67)</f>
        <v>47377</v>
      </c>
      <c r="L62" s="337">
        <f>SUM(L63:L66)</f>
        <v>46237</v>
      </c>
      <c r="M62" s="445">
        <f>L62/K62</f>
        <v>0.9759376912848007</v>
      </c>
      <c r="N62" s="168">
        <f>SUM(N63:N66)</f>
        <v>8876</v>
      </c>
      <c r="O62" s="169">
        <f>SUM(O63:O66)</f>
        <v>9637</v>
      </c>
      <c r="P62" s="170">
        <f>SUM(P63:P66)</f>
        <v>9637</v>
      </c>
      <c r="Q62" s="171">
        <f>P62/O62</f>
        <v>1</v>
      </c>
    </row>
    <row r="63" spans="1:17" ht="12.75">
      <c r="A63" s="164"/>
      <c r="B63" s="166"/>
      <c r="C63" s="1167" t="s">
        <v>445</v>
      </c>
      <c r="D63" s="316" t="s">
        <v>245</v>
      </c>
      <c r="E63" s="316"/>
      <c r="F63" s="426">
        <f aca="true" t="shared" si="4" ref="F63:G66">SUM(F245+J336+N336+F427)</f>
        <v>57571</v>
      </c>
      <c r="G63" s="427">
        <f t="shared" si="4"/>
        <v>61724</v>
      </c>
      <c r="H63" s="428">
        <f>SUM(H245+L336+P336+H427+L427+P427)</f>
        <v>54662</v>
      </c>
      <c r="I63" s="429">
        <f>H63/G63</f>
        <v>0.8855874538267124</v>
      </c>
      <c r="J63" s="330">
        <v>43848</v>
      </c>
      <c r="K63" s="330">
        <v>43186</v>
      </c>
      <c r="L63" s="331">
        <v>42970</v>
      </c>
      <c r="M63" s="443">
        <f>L63/K63</f>
        <v>0.9949983791043394</v>
      </c>
      <c r="N63" s="452">
        <v>8826</v>
      </c>
      <c r="O63" s="334">
        <v>9086</v>
      </c>
      <c r="P63" s="335">
        <v>9086</v>
      </c>
      <c r="Q63" s="336">
        <f>P63/O63</f>
        <v>1</v>
      </c>
    </row>
    <row r="64" spans="1:17" ht="12.75">
      <c r="A64" s="164"/>
      <c r="B64" s="166"/>
      <c r="C64" s="1168" t="s">
        <v>452</v>
      </c>
      <c r="D64" s="1163" t="s">
        <v>475</v>
      </c>
      <c r="E64" s="1163"/>
      <c r="F64" s="426">
        <f t="shared" si="4"/>
        <v>0</v>
      </c>
      <c r="G64" s="427">
        <f t="shared" si="4"/>
        <v>2389</v>
      </c>
      <c r="H64" s="428">
        <f>SUM(H246+L337+P337+H428+L428+P428)</f>
        <v>2389</v>
      </c>
      <c r="I64" s="429">
        <v>1</v>
      </c>
      <c r="J64" s="330">
        <v>0</v>
      </c>
      <c r="K64" s="330">
        <v>1666</v>
      </c>
      <c r="L64" s="331">
        <v>1666</v>
      </c>
      <c r="M64" s="443">
        <v>1</v>
      </c>
      <c r="N64" s="452">
        <v>0</v>
      </c>
      <c r="O64" s="334">
        <v>340</v>
      </c>
      <c r="P64" s="335">
        <v>340</v>
      </c>
      <c r="Q64" s="336">
        <v>1</v>
      </c>
    </row>
    <row r="65" spans="1:17" ht="12.75">
      <c r="A65" s="164"/>
      <c r="B65" s="166"/>
      <c r="C65" s="1167" t="s">
        <v>476</v>
      </c>
      <c r="D65" s="316"/>
      <c r="E65" s="1164"/>
      <c r="F65" s="426">
        <f t="shared" si="4"/>
        <v>0</v>
      </c>
      <c r="G65" s="427">
        <f t="shared" si="4"/>
        <v>0</v>
      </c>
      <c r="H65" s="428">
        <f>SUM(H247+L338+P338+H429+L429+P429)</f>
        <v>0</v>
      </c>
      <c r="I65" s="429">
        <v>1</v>
      </c>
      <c r="J65" s="330"/>
      <c r="K65" s="330"/>
      <c r="L65" s="331"/>
      <c r="M65" s="443"/>
      <c r="N65" s="452"/>
      <c r="O65" s="334"/>
      <c r="P65" s="335"/>
      <c r="Q65" s="336"/>
    </row>
    <row r="66" spans="1:17" ht="12.75">
      <c r="A66" s="164"/>
      <c r="B66" s="166"/>
      <c r="C66" s="848" t="s">
        <v>202</v>
      </c>
      <c r="D66" s="43"/>
      <c r="E66" s="43"/>
      <c r="F66" s="426">
        <f t="shared" si="4"/>
        <v>539</v>
      </c>
      <c r="G66" s="427">
        <f t="shared" si="4"/>
        <v>2755</v>
      </c>
      <c r="H66" s="428">
        <f>SUM(H248+L339+P339+H430+L430+P430)</f>
        <v>1830</v>
      </c>
      <c r="I66" s="429">
        <f>H66/G66</f>
        <v>0.6642468239564429</v>
      </c>
      <c r="J66" s="330">
        <v>489</v>
      </c>
      <c r="K66" s="330">
        <v>2525</v>
      </c>
      <c r="L66" s="331">
        <v>1601</v>
      </c>
      <c r="M66" s="443">
        <f>L66/K66</f>
        <v>0.6340594059405941</v>
      </c>
      <c r="N66" s="452">
        <v>50</v>
      </c>
      <c r="O66" s="334">
        <v>211</v>
      </c>
      <c r="P66" s="335">
        <v>211</v>
      </c>
      <c r="Q66" s="336">
        <f>P66/O66</f>
        <v>1</v>
      </c>
    </row>
    <row r="67" spans="1:17" ht="12.75">
      <c r="A67" s="164"/>
      <c r="B67" s="166"/>
      <c r="C67" s="614" t="s">
        <v>212</v>
      </c>
      <c r="D67" s="618"/>
      <c r="E67" s="619"/>
      <c r="F67" s="426">
        <f>SUM(F249+J340+N340+F431)</f>
        <v>0</v>
      </c>
      <c r="G67" s="422"/>
      <c r="H67" s="428"/>
      <c r="I67" s="429"/>
      <c r="J67" s="330"/>
      <c r="K67" s="330"/>
      <c r="L67" s="331"/>
      <c r="M67" s="443"/>
      <c r="N67" s="452"/>
      <c r="O67" s="334"/>
      <c r="P67" s="335"/>
      <c r="Q67" s="336"/>
    </row>
    <row r="68" spans="1:17" ht="12.75">
      <c r="A68" s="339">
        <v>2</v>
      </c>
      <c r="B68" s="340" t="s">
        <v>69</v>
      </c>
      <c r="C68" s="341"/>
      <c r="D68" s="341"/>
      <c r="E68" s="341"/>
      <c r="F68" s="432"/>
      <c r="G68" s="427"/>
      <c r="H68" s="428"/>
      <c r="I68" s="434"/>
      <c r="J68" s="216"/>
      <c r="K68" s="216"/>
      <c r="L68" s="217"/>
      <c r="M68" s="446"/>
      <c r="N68" s="219"/>
      <c r="O68" s="220"/>
      <c r="P68" s="342"/>
      <c r="Q68" s="221"/>
    </row>
    <row r="69" spans="1:17" ht="12.75">
      <c r="A69" s="1169"/>
      <c r="B69" s="1170"/>
      <c r="C69" s="1165" t="s">
        <v>450</v>
      </c>
      <c r="D69" s="1531" t="s">
        <v>246</v>
      </c>
      <c r="E69" s="1531"/>
      <c r="F69" s="426">
        <f aca="true" t="shared" si="5" ref="F69:G72">SUM(F251+J342+N342+F433)</f>
        <v>22208</v>
      </c>
      <c r="G69" s="427">
        <f t="shared" si="5"/>
        <v>25162</v>
      </c>
      <c r="H69" s="428">
        <f>SUM(H251+L342+P342+H433+L433+P433)</f>
        <v>25162</v>
      </c>
      <c r="I69" s="429">
        <f>H69/G69</f>
        <v>1</v>
      </c>
      <c r="J69" s="186">
        <v>18591</v>
      </c>
      <c r="K69" s="186">
        <v>21019</v>
      </c>
      <c r="L69" s="212">
        <v>21019</v>
      </c>
      <c r="M69" s="447">
        <f>L69/K69</f>
        <v>1</v>
      </c>
      <c r="N69" s="185">
        <v>3617</v>
      </c>
      <c r="O69" s="186">
        <v>4143</v>
      </c>
      <c r="P69" s="184">
        <v>4143</v>
      </c>
      <c r="Q69" s="187">
        <f>P69/O69</f>
        <v>1</v>
      </c>
    </row>
    <row r="70" spans="1:17" ht="12.75">
      <c r="A70" s="1169"/>
      <c r="B70" s="1170"/>
      <c r="C70" s="1165" t="s">
        <v>477</v>
      </c>
      <c r="D70" s="232" t="s">
        <v>478</v>
      </c>
      <c r="E70" s="232"/>
      <c r="F70" s="426">
        <f t="shared" si="5"/>
        <v>200</v>
      </c>
      <c r="G70" s="427">
        <f t="shared" si="5"/>
        <v>213</v>
      </c>
      <c r="H70" s="428">
        <f>SUM(H252+L343+P343+H434+L434+P434)</f>
        <v>213</v>
      </c>
      <c r="I70" s="429">
        <f>H70/G70</f>
        <v>1</v>
      </c>
      <c r="J70" s="186"/>
      <c r="K70" s="186"/>
      <c r="L70" s="212"/>
      <c r="M70" s="447"/>
      <c r="N70" s="185"/>
      <c r="O70" s="186"/>
      <c r="P70" s="184"/>
      <c r="Q70" s="187"/>
    </row>
    <row r="71" spans="1:17" ht="12.75">
      <c r="A71" s="1169"/>
      <c r="B71" s="1170"/>
      <c r="C71" s="1165" t="s">
        <v>460</v>
      </c>
      <c r="D71" s="1531" t="s">
        <v>247</v>
      </c>
      <c r="E71" s="1531"/>
      <c r="F71" s="426">
        <f t="shared" si="5"/>
        <v>2919</v>
      </c>
      <c r="G71" s="427">
        <f t="shared" si="5"/>
        <v>7229</v>
      </c>
      <c r="H71" s="428">
        <f>SUM(H253+L344+P344+H435+L435+P435)</f>
        <v>5531</v>
      </c>
      <c r="I71" s="429">
        <f>H71/G71</f>
        <v>0.7651127403513626</v>
      </c>
      <c r="J71" s="186"/>
      <c r="K71" s="186"/>
      <c r="L71" s="212"/>
      <c r="M71" s="447"/>
      <c r="N71" s="185"/>
      <c r="O71" s="186"/>
      <c r="P71" s="184"/>
      <c r="Q71" s="187"/>
    </row>
    <row r="72" spans="1:17" ht="12.75">
      <c r="A72" s="1169"/>
      <c r="B72" s="1170"/>
      <c r="C72" s="1165" t="s">
        <v>462</v>
      </c>
      <c r="D72" s="1531" t="s">
        <v>296</v>
      </c>
      <c r="E72" s="1531"/>
      <c r="F72" s="426">
        <f t="shared" si="5"/>
        <v>3868</v>
      </c>
      <c r="G72" s="427">
        <f t="shared" si="5"/>
        <v>3581</v>
      </c>
      <c r="H72" s="428">
        <f>SUM(H254+L345+P345+H436+L436+P436)</f>
        <v>3581</v>
      </c>
      <c r="I72" s="429">
        <f>H72/G72</f>
        <v>1</v>
      </c>
      <c r="J72" s="186"/>
      <c r="K72" s="186"/>
      <c r="L72" s="184"/>
      <c r="M72" s="447"/>
      <c r="N72" s="185"/>
      <c r="O72" s="186"/>
      <c r="P72" s="184"/>
      <c r="Q72" s="187"/>
    </row>
    <row r="73" spans="1:17" ht="12.75">
      <c r="A73" s="1169"/>
      <c r="B73" s="1170"/>
      <c r="C73" s="614" t="s">
        <v>212</v>
      </c>
      <c r="D73" s="618"/>
      <c r="E73" s="619"/>
      <c r="F73" s="426">
        <f>SUM(F255+J346+N346+F437)</f>
        <v>0</v>
      </c>
      <c r="G73" s="427"/>
      <c r="H73" s="428"/>
      <c r="I73" s="429"/>
      <c r="J73" s="186"/>
      <c r="K73" s="186"/>
      <c r="L73" s="184"/>
      <c r="M73" s="447"/>
      <c r="N73" s="185"/>
      <c r="O73" s="186"/>
      <c r="P73" s="184"/>
      <c r="Q73" s="187"/>
    </row>
    <row r="74" spans="1:17" ht="12.75">
      <c r="A74" s="286"/>
      <c r="B74" s="343" t="s">
        <v>61</v>
      </c>
      <c r="C74" s="344" t="s">
        <v>297</v>
      </c>
      <c r="D74" s="344"/>
      <c r="E74" s="344"/>
      <c r="F74" s="356">
        <f>SUM(F69:F72)</f>
        <v>29195</v>
      </c>
      <c r="G74" s="357">
        <f>SUM(G69:G73)</f>
        <v>36185</v>
      </c>
      <c r="H74" s="358">
        <f>SUM(H256+L347+P347+H438+L438+P438)</f>
        <v>34487</v>
      </c>
      <c r="I74" s="359">
        <f>H74/G74</f>
        <v>0.9530744783750172</v>
      </c>
      <c r="J74" s="169">
        <f>SUM(J69:J72)</f>
        <v>18591</v>
      </c>
      <c r="K74" s="169">
        <f>SUM(K69:K72)</f>
        <v>21019</v>
      </c>
      <c r="L74" s="170">
        <f>SUM(L69)</f>
        <v>21019</v>
      </c>
      <c r="M74" s="448">
        <f>L74/K74</f>
        <v>1</v>
      </c>
      <c r="N74" s="168">
        <f>SUM(N69:N72)</f>
        <v>3617</v>
      </c>
      <c r="O74" s="169">
        <f>SUM(O69:O72)</f>
        <v>4143</v>
      </c>
      <c r="P74" s="170">
        <v>4143</v>
      </c>
      <c r="Q74" s="171">
        <f>P74/O74</f>
        <v>1</v>
      </c>
    </row>
    <row r="75" spans="1:17" ht="12.75">
      <c r="A75" s="173"/>
      <c r="B75" s="209"/>
      <c r="C75" s="183"/>
      <c r="D75" s="1537"/>
      <c r="E75" s="1537"/>
      <c r="F75" s="210"/>
      <c r="G75" s="211"/>
      <c r="H75" s="212"/>
      <c r="I75" s="213"/>
      <c r="J75" s="224"/>
      <c r="K75" s="224"/>
      <c r="L75" s="225"/>
      <c r="M75" s="225"/>
      <c r="N75" s="185"/>
      <c r="O75" s="186"/>
      <c r="P75" s="184"/>
      <c r="Q75" s="187"/>
    </row>
    <row r="76" spans="1:17" ht="12.75">
      <c r="A76" s="173"/>
      <c r="B76" s="209"/>
      <c r="C76" s="183"/>
      <c r="D76" s="183"/>
      <c r="E76" s="183"/>
      <c r="F76" s="210"/>
      <c r="G76" s="211"/>
      <c r="H76" s="212"/>
      <c r="I76" s="213"/>
      <c r="J76" s="186"/>
      <c r="K76" s="186"/>
      <c r="L76" s="184"/>
      <c r="M76" s="184"/>
      <c r="N76" s="185"/>
      <c r="O76" s="186"/>
      <c r="P76" s="184"/>
      <c r="Q76" s="187"/>
    </row>
    <row r="77" spans="1:17" ht="12.75">
      <c r="A77" s="173"/>
      <c r="B77" s="209"/>
      <c r="C77" s="183"/>
      <c r="D77" s="183"/>
      <c r="E77" s="183"/>
      <c r="F77" s="210"/>
      <c r="G77" s="211"/>
      <c r="H77" s="212"/>
      <c r="I77" s="213"/>
      <c r="J77" s="186"/>
      <c r="K77" s="186"/>
      <c r="L77" s="184"/>
      <c r="M77" s="184"/>
      <c r="N77" s="185"/>
      <c r="O77" s="186"/>
      <c r="P77" s="184"/>
      <c r="Q77" s="187"/>
    </row>
    <row r="78" spans="1:17" ht="12.75">
      <c r="A78" s="173"/>
      <c r="B78" s="231"/>
      <c r="C78" s="232"/>
      <c r="D78" s="1531"/>
      <c r="E78" s="1531"/>
      <c r="F78" s="185"/>
      <c r="G78" s="186"/>
      <c r="H78" s="212"/>
      <c r="I78" s="213"/>
      <c r="J78" s="224"/>
      <c r="K78" s="224"/>
      <c r="L78" s="225"/>
      <c r="M78" s="225"/>
      <c r="N78" s="185"/>
      <c r="O78" s="186"/>
      <c r="P78" s="184"/>
      <c r="Q78" s="187"/>
    </row>
    <row r="79" spans="1:17" ht="12.75">
      <c r="A79" s="173"/>
      <c r="B79" s="231"/>
      <c r="C79" s="232"/>
      <c r="D79" s="232"/>
      <c r="E79" s="232"/>
      <c r="F79" s="185"/>
      <c r="G79" s="186"/>
      <c r="H79" s="212"/>
      <c r="I79" s="213"/>
      <c r="J79" s="224"/>
      <c r="K79" s="224"/>
      <c r="L79" s="225"/>
      <c r="M79" s="225"/>
      <c r="N79" s="185"/>
      <c r="O79" s="186"/>
      <c r="P79" s="184"/>
      <c r="Q79" s="187"/>
    </row>
    <row r="80" spans="1:17" ht="12.75">
      <c r="A80" s="173"/>
      <c r="B80" s="231"/>
      <c r="C80" s="232"/>
      <c r="D80" s="232"/>
      <c r="E80" s="232"/>
      <c r="F80" s="185"/>
      <c r="G80" s="186"/>
      <c r="H80" s="212"/>
      <c r="I80" s="213"/>
      <c r="J80" s="224"/>
      <c r="K80" s="224"/>
      <c r="L80" s="225"/>
      <c r="M80" s="225"/>
      <c r="N80" s="185"/>
      <c r="O80" s="186"/>
      <c r="P80" s="184"/>
      <c r="Q80" s="187"/>
    </row>
    <row r="81" spans="1:17" ht="12.75">
      <c r="A81" s="173"/>
      <c r="B81" s="231"/>
      <c r="C81" s="232"/>
      <c r="D81" s="232"/>
      <c r="E81" s="232"/>
      <c r="F81" s="185"/>
      <c r="G81" s="186"/>
      <c r="H81" s="212"/>
      <c r="I81" s="213"/>
      <c r="J81" s="224"/>
      <c r="K81" s="224"/>
      <c r="L81" s="225"/>
      <c r="M81" s="225"/>
      <c r="N81" s="185"/>
      <c r="O81" s="186"/>
      <c r="P81" s="184"/>
      <c r="Q81" s="187"/>
    </row>
    <row r="82" spans="1:17" ht="12.75">
      <c r="A82" s="173"/>
      <c r="B82" s="231"/>
      <c r="C82" s="232"/>
      <c r="D82" s="232"/>
      <c r="E82" s="232"/>
      <c r="F82" s="185"/>
      <c r="G82" s="186"/>
      <c r="H82" s="212"/>
      <c r="I82" s="213"/>
      <c r="J82" s="224"/>
      <c r="K82" s="224"/>
      <c r="L82" s="225"/>
      <c r="M82" s="225"/>
      <c r="N82" s="185"/>
      <c r="O82" s="186"/>
      <c r="P82" s="184"/>
      <c r="Q82" s="187"/>
    </row>
    <row r="83" spans="1:17" ht="12.75">
      <c r="A83" s="173"/>
      <c r="B83" s="231"/>
      <c r="C83" s="232"/>
      <c r="D83" s="232"/>
      <c r="E83" s="232"/>
      <c r="F83" s="185"/>
      <c r="G83" s="186"/>
      <c r="H83" s="212"/>
      <c r="I83" s="213"/>
      <c r="J83" s="224"/>
      <c r="K83" s="224"/>
      <c r="L83" s="225"/>
      <c r="M83" s="225"/>
      <c r="N83" s="185"/>
      <c r="O83" s="186"/>
      <c r="P83" s="184"/>
      <c r="Q83" s="187"/>
    </row>
    <row r="84" spans="1:17" ht="12.75">
      <c r="A84" s="173"/>
      <c r="B84" s="231"/>
      <c r="C84" s="232"/>
      <c r="D84" s="232"/>
      <c r="E84" s="232"/>
      <c r="F84" s="185"/>
      <c r="G84" s="186"/>
      <c r="H84" s="212"/>
      <c r="I84" s="213"/>
      <c r="J84" s="224"/>
      <c r="K84" s="224"/>
      <c r="L84" s="225"/>
      <c r="M84" s="225"/>
      <c r="N84" s="185"/>
      <c r="O84" s="186"/>
      <c r="P84" s="184"/>
      <c r="Q84" s="187"/>
    </row>
    <row r="85" spans="1:17" ht="12.75">
      <c r="A85" s="173"/>
      <c r="B85" s="231"/>
      <c r="C85" s="232"/>
      <c r="D85" s="1531"/>
      <c r="E85" s="1531"/>
      <c r="F85" s="185"/>
      <c r="G85" s="186"/>
      <c r="H85" s="212"/>
      <c r="I85" s="213"/>
      <c r="J85" s="224"/>
      <c r="K85" s="224"/>
      <c r="L85" s="225"/>
      <c r="M85" s="225"/>
      <c r="N85" s="185"/>
      <c r="O85" s="186"/>
      <c r="P85" s="184"/>
      <c r="Q85" s="187"/>
    </row>
    <row r="86" spans="1:17" ht="12.75">
      <c r="A86" s="173"/>
      <c r="B86" s="231"/>
      <c r="C86" s="232"/>
      <c r="D86" s="232"/>
      <c r="E86" s="232"/>
      <c r="F86" s="185"/>
      <c r="G86" s="186"/>
      <c r="H86" s="212"/>
      <c r="I86" s="213"/>
      <c r="J86" s="224"/>
      <c r="K86" s="224"/>
      <c r="L86" s="225"/>
      <c r="M86" s="225"/>
      <c r="N86" s="185"/>
      <c r="O86" s="186"/>
      <c r="P86" s="184"/>
      <c r="Q86" s="187"/>
    </row>
    <row r="87" spans="1:17" ht="12.75">
      <c r="A87" s="173"/>
      <c r="B87" s="231"/>
      <c r="C87" s="232"/>
      <c r="D87" s="1531"/>
      <c r="E87" s="1531"/>
      <c r="F87" s="185"/>
      <c r="G87" s="186"/>
      <c r="H87" s="212"/>
      <c r="I87" s="213"/>
      <c r="J87" s="224"/>
      <c r="K87" s="224"/>
      <c r="L87" s="225"/>
      <c r="M87" s="225"/>
      <c r="N87" s="185"/>
      <c r="O87" s="186"/>
      <c r="P87" s="184"/>
      <c r="Q87" s="187"/>
    </row>
    <row r="88" spans="1:17" ht="12.75">
      <c r="A88" s="173"/>
      <c r="B88" s="231"/>
      <c r="C88" s="232"/>
      <c r="D88" s="1531"/>
      <c r="E88" s="1531"/>
      <c r="F88" s="185"/>
      <c r="G88" s="186"/>
      <c r="H88" s="212"/>
      <c r="I88" s="213"/>
      <c r="J88" s="224"/>
      <c r="K88" s="224"/>
      <c r="L88" s="225"/>
      <c r="M88" s="225"/>
      <c r="N88" s="185"/>
      <c r="O88" s="186"/>
      <c r="P88" s="184"/>
      <c r="Q88" s="187"/>
    </row>
    <row r="89" spans="1:17" ht="13.5" thickBot="1">
      <c r="A89" s="233"/>
      <c r="B89" s="234"/>
      <c r="C89" s="235"/>
      <c r="D89" s="1532"/>
      <c r="E89" s="1532"/>
      <c r="F89" s="240"/>
      <c r="G89" s="237"/>
      <c r="H89" s="238"/>
      <c r="I89" s="239"/>
      <c r="J89" s="241"/>
      <c r="K89" s="241"/>
      <c r="L89" s="242"/>
      <c r="M89" s="242"/>
      <c r="N89" s="240"/>
      <c r="O89" s="237"/>
      <c r="P89" s="189"/>
      <c r="Q89" s="190"/>
    </row>
    <row r="90" spans="1:17" ht="14.25" thickBot="1" thickTop="1">
      <c r="A90" s="1523" t="s">
        <v>70</v>
      </c>
      <c r="B90" s="1524"/>
      <c r="C90" s="1524"/>
      <c r="D90" s="1524"/>
      <c r="E90" s="1524"/>
      <c r="F90" s="191">
        <f>SUM(F60+F62+F74)</f>
        <v>249810</v>
      </c>
      <c r="G90" s="192">
        <f>SUM(G60+G62+G74)</f>
        <v>374661</v>
      </c>
      <c r="H90" s="347">
        <f>SUM(H60+H62+H74)</f>
        <v>307850</v>
      </c>
      <c r="I90" s="348">
        <f>H90/G90</f>
        <v>0.8216761285535458</v>
      </c>
      <c r="J90" s="191">
        <f>SUM(J60+J62+J74)</f>
        <v>104049</v>
      </c>
      <c r="K90" s="192">
        <f>SUM(K10+K74)</f>
        <v>144595</v>
      </c>
      <c r="L90" s="194">
        <f>SUM(L60+L62+L74)</f>
        <v>140976</v>
      </c>
      <c r="M90" s="449">
        <f>L90/K90</f>
        <v>0.9749714720426017</v>
      </c>
      <c r="N90" s="191">
        <f>SUM(N60+N62+N74)</f>
        <v>19095</v>
      </c>
      <c r="O90" s="192">
        <f>SUM(O60+O62+O74)</f>
        <v>24369</v>
      </c>
      <c r="P90" s="194">
        <f>SUM(P10+P74)</f>
        <v>23083</v>
      </c>
      <c r="Q90" s="193">
        <f>P90/O90</f>
        <v>0.9472280356190241</v>
      </c>
    </row>
    <row r="91" spans="1:17" ht="13.5" thickTop="1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</row>
    <row r="92" spans="1:17" ht="12.75">
      <c r="A92" s="154"/>
      <c r="B92" s="1551" t="s">
        <v>71</v>
      </c>
      <c r="C92" s="1552"/>
      <c r="D92" s="1552"/>
      <c r="E92" s="1552"/>
      <c r="F92" s="1552"/>
      <c r="G92" s="1552"/>
      <c r="H92" s="1552"/>
      <c r="I92" s="1552"/>
      <c r="J92" s="1552"/>
      <c r="K92" s="1552"/>
      <c r="L92" s="1552"/>
      <c r="M92" s="1552"/>
      <c r="N92" s="1552"/>
      <c r="O92" s="1552"/>
      <c r="P92" s="1552"/>
      <c r="Q92" s="1552"/>
    </row>
    <row r="93" spans="1:17" ht="11.25" customHeight="1">
      <c r="A93" s="1553" t="s">
        <v>642</v>
      </c>
      <c r="B93" s="1553"/>
      <c r="C93" s="1553"/>
      <c r="D93" s="1553"/>
      <c r="E93" s="1553"/>
      <c r="F93" s="1553"/>
      <c r="G93" s="1553"/>
      <c r="H93" s="1553"/>
      <c r="I93" s="1553"/>
      <c r="J93" s="1553"/>
      <c r="K93" s="1553"/>
      <c r="L93" s="1553"/>
      <c r="M93" s="1553"/>
      <c r="N93" s="1553"/>
      <c r="O93" s="1553"/>
      <c r="P93" s="1553"/>
      <c r="Q93" s="1553"/>
    </row>
    <row r="94" spans="1:17" ht="12.75" customHeight="1">
      <c r="A94" s="1550" t="s">
        <v>639</v>
      </c>
      <c r="B94" s="1550"/>
      <c r="C94" s="1550"/>
      <c r="D94" s="1550"/>
      <c r="E94" s="1550"/>
      <c r="F94" s="1550"/>
      <c r="G94" s="1550"/>
      <c r="H94" s="1550"/>
      <c r="I94" s="1550"/>
      <c r="J94" s="1550"/>
      <c r="K94" s="1550"/>
      <c r="L94" s="1550"/>
      <c r="M94" s="1550"/>
      <c r="N94" s="1550"/>
      <c r="O94" s="1550"/>
      <c r="P94" s="1550"/>
      <c r="Q94" s="1550"/>
    </row>
    <row r="95" spans="1:17" ht="13.5" thickBot="1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6"/>
      <c r="O95" s="157" t="s">
        <v>22</v>
      </c>
      <c r="P95" s="156"/>
      <c r="Q95" s="158"/>
    </row>
    <row r="96" spans="1:17" ht="13.5" thickTop="1">
      <c r="A96" s="1546" t="s">
        <v>0</v>
      </c>
      <c r="B96" s="1554" t="s">
        <v>1</v>
      </c>
      <c r="C96" s="1555"/>
      <c r="D96" s="1555"/>
      <c r="E96" s="1555"/>
      <c r="F96" s="1543" t="s">
        <v>3</v>
      </c>
      <c r="G96" s="1544"/>
      <c r="H96" s="1544"/>
      <c r="I96" s="1544"/>
      <c r="J96" s="1544"/>
      <c r="K96" s="1544"/>
      <c r="L96" s="1544"/>
      <c r="M96" s="1544"/>
      <c r="N96" s="1544"/>
      <c r="O96" s="1544"/>
      <c r="P96" s="1544"/>
      <c r="Q96" s="1545"/>
    </row>
    <row r="97" spans="1:17" ht="12.75">
      <c r="A97" s="1547"/>
      <c r="B97" s="1556"/>
      <c r="C97" s="1557"/>
      <c r="D97" s="1557"/>
      <c r="E97" s="1557"/>
      <c r="F97" s="1540" t="s">
        <v>223</v>
      </c>
      <c r="G97" s="1541"/>
      <c r="H97" s="1541"/>
      <c r="I97" s="1542"/>
      <c r="J97" s="1560" t="s">
        <v>218</v>
      </c>
      <c r="K97" s="1527"/>
      <c r="L97" s="1528"/>
      <c r="M97" s="1539"/>
      <c r="N97" s="1538" t="s">
        <v>222</v>
      </c>
      <c r="O97" s="1527"/>
      <c r="P97" s="1528"/>
      <c r="Q97" s="1539"/>
    </row>
    <row r="98" spans="1:17" ht="7.5" customHeight="1">
      <c r="A98" s="1547"/>
      <c r="B98" s="1556"/>
      <c r="C98" s="1557"/>
      <c r="D98" s="1557"/>
      <c r="E98" s="1557"/>
      <c r="F98" s="1535" t="s">
        <v>546</v>
      </c>
      <c r="G98" s="1533" t="s">
        <v>549</v>
      </c>
      <c r="H98" s="1529" t="s">
        <v>288</v>
      </c>
      <c r="I98" s="1525" t="s">
        <v>289</v>
      </c>
      <c r="J98" s="1535" t="s">
        <v>546</v>
      </c>
      <c r="K98" s="1533" t="s">
        <v>549</v>
      </c>
      <c r="L98" s="1529" t="s">
        <v>288</v>
      </c>
      <c r="M98" s="1525" t="s">
        <v>295</v>
      </c>
      <c r="N98" s="1535" t="s">
        <v>546</v>
      </c>
      <c r="O98" s="1533" t="s">
        <v>547</v>
      </c>
      <c r="P98" s="1529" t="s">
        <v>288</v>
      </c>
      <c r="Q98" s="1525" t="s">
        <v>295</v>
      </c>
    </row>
    <row r="99" spans="1:17" ht="12.75">
      <c r="A99" s="1547"/>
      <c r="B99" s="1558"/>
      <c r="C99" s="1559"/>
      <c r="D99" s="1559"/>
      <c r="E99" s="1559"/>
      <c r="F99" s="1536"/>
      <c r="G99" s="1534"/>
      <c r="H99" s="1530"/>
      <c r="I99" s="1526"/>
      <c r="J99" s="1536"/>
      <c r="K99" s="1534"/>
      <c r="L99" s="1530"/>
      <c r="M99" s="1526"/>
      <c r="N99" s="1536"/>
      <c r="O99" s="1534"/>
      <c r="P99" s="1530"/>
      <c r="Q99" s="1526"/>
    </row>
    <row r="100" spans="1:17" ht="12.75" customHeight="1">
      <c r="A100" s="1547"/>
      <c r="B100" s="1527"/>
      <c r="C100" s="1527"/>
      <c r="D100" s="1527"/>
      <c r="E100" s="1528"/>
      <c r="F100" s="159" t="s">
        <v>6</v>
      </c>
      <c r="G100" s="160" t="s">
        <v>7</v>
      </c>
      <c r="H100" s="161" t="s">
        <v>8</v>
      </c>
      <c r="I100" s="162" t="s">
        <v>9</v>
      </c>
      <c r="J100" s="159" t="s">
        <v>10</v>
      </c>
      <c r="K100" s="160" t="s">
        <v>11</v>
      </c>
      <c r="L100" s="161" t="s">
        <v>12</v>
      </c>
      <c r="M100" s="162" t="s">
        <v>13</v>
      </c>
      <c r="N100" s="163" t="s">
        <v>14</v>
      </c>
      <c r="O100" s="160" t="s">
        <v>15</v>
      </c>
      <c r="P100" s="161" t="s">
        <v>20</v>
      </c>
      <c r="Q100" s="162">
        <v>12</v>
      </c>
    </row>
    <row r="101" spans="1:17" ht="12.75">
      <c r="A101" s="1375" t="s">
        <v>66</v>
      </c>
      <c r="B101" s="1376"/>
      <c r="C101" s="1376"/>
      <c r="D101" s="1376"/>
      <c r="E101" s="1377"/>
      <c r="F101" s="219">
        <f>SUM(F151+F153)</f>
        <v>50853</v>
      </c>
      <c r="G101" s="220">
        <f>SUM(G151+G153)</f>
        <v>66871</v>
      </c>
      <c r="H101" s="223">
        <f>SUM(H151:H153)</f>
        <v>46578</v>
      </c>
      <c r="I101" s="221">
        <f>H101/G101</f>
        <v>0.6965351198576364</v>
      </c>
      <c r="J101" s="219">
        <f>SUM(J151+J153)</f>
        <v>4870</v>
      </c>
      <c r="K101" s="220">
        <f>SUM(K151+K153)</f>
        <v>10211</v>
      </c>
      <c r="L101" s="223">
        <f>SUM(L102)</f>
        <v>7984</v>
      </c>
      <c r="M101" s="221">
        <f>L101/K101</f>
        <v>0.7819018705317795</v>
      </c>
      <c r="N101" s="222">
        <f>SUM(N151+N153)</f>
        <v>24374</v>
      </c>
      <c r="O101" s="220">
        <f>SUM(O151+O153)</f>
        <v>21603</v>
      </c>
      <c r="P101" s="223">
        <f>SUM(P151+P153)</f>
        <v>6677</v>
      </c>
      <c r="Q101" s="221">
        <f>P101/O101</f>
        <v>0.30907744294773876</v>
      </c>
    </row>
    <row r="102" spans="1:17" ht="12.75" customHeight="1">
      <c r="A102" s="630" t="s">
        <v>6</v>
      </c>
      <c r="B102" s="1561" t="s">
        <v>59</v>
      </c>
      <c r="C102" s="1562"/>
      <c r="D102" s="1562"/>
      <c r="E102" s="1563"/>
      <c r="F102" s="168">
        <f>SUM(F148+F149+F150)</f>
        <v>45956</v>
      </c>
      <c r="G102" s="169">
        <f>SUM(G151)</f>
        <v>57017</v>
      </c>
      <c r="H102" s="170">
        <f>SUM(H151)</f>
        <v>43571</v>
      </c>
      <c r="I102" s="171">
        <f>H102/G102</f>
        <v>0.764175596751846</v>
      </c>
      <c r="J102" s="168">
        <f>SUM(J151)</f>
        <v>4870</v>
      </c>
      <c r="K102" s="169">
        <f>SUM(K151)</f>
        <v>10211</v>
      </c>
      <c r="L102" s="170">
        <f>SUM(L151)</f>
        <v>7984</v>
      </c>
      <c r="M102" s="171">
        <f>L102/K102</f>
        <v>0.7819018705317795</v>
      </c>
      <c r="N102" s="172">
        <f>SUM(N151)</f>
        <v>24374</v>
      </c>
      <c r="O102" s="169">
        <f>SUM(O151)</f>
        <v>21603</v>
      </c>
      <c r="P102" s="170">
        <f>SUM(P151)</f>
        <v>6677</v>
      </c>
      <c r="Q102" s="171">
        <f>P102/O102</f>
        <v>0.30907744294773876</v>
      </c>
    </row>
    <row r="103" spans="1:17" ht="12.75">
      <c r="A103" s="613"/>
      <c r="B103" s="1520" t="s">
        <v>199</v>
      </c>
      <c r="C103" s="1564"/>
      <c r="D103" s="1564"/>
      <c r="E103" s="1565"/>
      <c r="F103" s="174">
        <v>16655</v>
      </c>
      <c r="G103" s="175">
        <v>17620</v>
      </c>
      <c r="H103" s="176">
        <v>12053</v>
      </c>
      <c r="I103" s="177">
        <f>H103/G103</f>
        <v>0.6840522133938706</v>
      </c>
      <c r="J103" s="178"/>
      <c r="K103" s="179"/>
      <c r="L103" s="180"/>
      <c r="M103" s="181"/>
      <c r="N103" s="430">
        <v>18154</v>
      </c>
      <c r="O103" s="334">
        <v>16501</v>
      </c>
      <c r="P103" s="335">
        <v>3341</v>
      </c>
      <c r="Q103" s="336">
        <f>P103/O103</f>
        <v>0.20247257741955033</v>
      </c>
    </row>
    <row r="104" spans="1:17" ht="12.75">
      <c r="A104" s="613"/>
      <c r="B104" s="614" t="s">
        <v>229</v>
      </c>
      <c r="C104" s="615"/>
      <c r="D104" s="615"/>
      <c r="E104" s="616"/>
      <c r="F104" s="174">
        <v>90</v>
      </c>
      <c r="G104" s="175">
        <v>90</v>
      </c>
      <c r="H104" s="184">
        <v>26</v>
      </c>
      <c r="I104" s="177">
        <f>H104/G104</f>
        <v>0.28888888888888886</v>
      </c>
      <c r="J104" s="185"/>
      <c r="K104" s="186"/>
      <c r="L104" s="184"/>
      <c r="M104" s="187"/>
      <c r="N104" s="430"/>
      <c r="O104" s="334"/>
      <c r="P104" s="184"/>
      <c r="Q104" s="336"/>
    </row>
    <row r="105" spans="1:17" ht="12.75">
      <c r="A105" s="39"/>
      <c r="B105" s="1348" t="s">
        <v>200</v>
      </c>
      <c r="C105" s="1349"/>
      <c r="D105" s="1349"/>
      <c r="E105" s="1350"/>
      <c r="F105" s="174">
        <v>5398</v>
      </c>
      <c r="G105" s="175">
        <v>5981</v>
      </c>
      <c r="H105" s="184">
        <v>5981</v>
      </c>
      <c r="I105" s="177">
        <f>H105/G105</f>
        <v>1</v>
      </c>
      <c r="J105" s="185"/>
      <c r="K105" s="186"/>
      <c r="L105" s="184"/>
      <c r="M105" s="187"/>
      <c r="N105" s="430">
        <v>1240</v>
      </c>
      <c r="O105" s="334">
        <v>0</v>
      </c>
      <c r="P105" s="184">
        <v>0</v>
      </c>
      <c r="Q105" s="336"/>
    </row>
    <row r="106" spans="1:17" ht="12.75">
      <c r="A106" s="617"/>
      <c r="B106" s="614" t="s">
        <v>211</v>
      </c>
      <c r="C106" s="618"/>
      <c r="D106" s="618"/>
      <c r="E106" s="619"/>
      <c r="F106" s="174"/>
      <c r="G106" s="175"/>
      <c r="H106" s="184"/>
      <c r="I106" s="177"/>
      <c r="J106" s="185"/>
      <c r="K106" s="186"/>
      <c r="L106" s="184"/>
      <c r="M106" s="187"/>
      <c r="N106" s="430"/>
      <c r="O106" s="334">
        <v>72</v>
      </c>
      <c r="P106" s="184">
        <v>72</v>
      </c>
      <c r="Q106" s="336">
        <v>1</v>
      </c>
    </row>
    <row r="107" spans="1:17" ht="12.75">
      <c r="A107" s="617"/>
      <c r="B107" s="614" t="s">
        <v>203</v>
      </c>
      <c r="C107" s="618"/>
      <c r="D107" s="618"/>
      <c r="E107" s="619"/>
      <c r="F107" s="174">
        <v>1104</v>
      </c>
      <c r="G107" s="175">
        <v>1104</v>
      </c>
      <c r="H107" s="184">
        <v>1009</v>
      </c>
      <c r="I107" s="177">
        <f>H107/G107</f>
        <v>0.9139492753623188</v>
      </c>
      <c r="J107" s="185"/>
      <c r="K107" s="186"/>
      <c r="L107" s="184"/>
      <c r="M107" s="187"/>
      <c r="N107" s="430"/>
      <c r="O107" s="334"/>
      <c r="P107" s="184"/>
      <c r="Q107" s="336"/>
    </row>
    <row r="108" spans="1:17" ht="12.75">
      <c r="A108" s="39"/>
      <c r="B108" s="1351" t="s">
        <v>529</v>
      </c>
      <c r="C108" s="1355"/>
      <c r="D108" s="1355"/>
      <c r="E108" s="1356"/>
      <c r="F108" s="174">
        <v>2040</v>
      </c>
      <c r="G108" s="175">
        <v>2040</v>
      </c>
      <c r="H108" s="184">
        <v>1891</v>
      </c>
      <c r="I108" s="177">
        <f>H108/G108</f>
        <v>0.9269607843137255</v>
      </c>
      <c r="J108" s="185"/>
      <c r="K108" s="186"/>
      <c r="L108" s="184"/>
      <c r="M108" s="187"/>
      <c r="N108" s="430"/>
      <c r="O108" s="334"/>
      <c r="P108" s="184"/>
      <c r="Q108" s="336"/>
    </row>
    <row r="109" spans="1:17" ht="12.75">
      <c r="A109" s="617"/>
      <c r="B109" s="614" t="s">
        <v>201</v>
      </c>
      <c r="C109" s="620"/>
      <c r="D109" s="620"/>
      <c r="E109" s="621"/>
      <c r="F109" s="174"/>
      <c r="G109" s="175"/>
      <c r="H109" s="184"/>
      <c r="I109" s="177"/>
      <c r="J109" s="185"/>
      <c r="K109" s="186"/>
      <c r="L109" s="184"/>
      <c r="M109" s="187"/>
      <c r="N109" s="430"/>
      <c r="O109" s="334"/>
      <c r="P109" s="184"/>
      <c r="Q109" s="336"/>
    </row>
    <row r="110" spans="1:17" ht="12.75">
      <c r="A110" s="39"/>
      <c r="B110" s="435" t="s">
        <v>202</v>
      </c>
      <c r="C110" s="43"/>
      <c r="D110" s="43"/>
      <c r="E110" s="43"/>
      <c r="F110" s="174">
        <v>2744</v>
      </c>
      <c r="G110" s="175">
        <v>7875</v>
      </c>
      <c r="H110" s="184">
        <v>7875</v>
      </c>
      <c r="I110" s="177">
        <f>H110/G110</f>
        <v>1</v>
      </c>
      <c r="J110" s="185"/>
      <c r="K110" s="186"/>
      <c r="L110" s="184"/>
      <c r="M110" s="187"/>
      <c r="N110" s="430"/>
      <c r="O110" s="334"/>
      <c r="P110" s="184"/>
      <c r="Q110" s="336"/>
    </row>
    <row r="111" spans="1:17" ht="12.75">
      <c r="A111" s="617"/>
      <c r="B111" s="614" t="s">
        <v>230</v>
      </c>
      <c r="C111" s="620"/>
      <c r="D111" s="620"/>
      <c r="E111" s="621"/>
      <c r="F111" s="174"/>
      <c r="G111" s="175"/>
      <c r="H111" s="184"/>
      <c r="I111" s="177"/>
      <c r="J111" s="185"/>
      <c r="K111" s="186"/>
      <c r="L111" s="184"/>
      <c r="M111" s="187"/>
      <c r="N111" s="430"/>
      <c r="O111" s="334"/>
      <c r="P111" s="184"/>
      <c r="Q111" s="336"/>
    </row>
    <row r="112" spans="1:17" ht="12.75">
      <c r="A112" s="39"/>
      <c r="B112" s="435" t="s">
        <v>231</v>
      </c>
      <c r="C112" s="43"/>
      <c r="D112" s="43"/>
      <c r="E112" s="43"/>
      <c r="F112" s="174"/>
      <c r="G112" s="175"/>
      <c r="H112" s="184"/>
      <c r="I112" s="177"/>
      <c r="J112" s="185"/>
      <c r="K112" s="186"/>
      <c r="L112" s="184"/>
      <c r="M112" s="187"/>
      <c r="N112" s="430"/>
      <c r="O112" s="334"/>
      <c r="P112" s="184"/>
      <c r="Q112" s="336"/>
    </row>
    <row r="113" spans="1:17" ht="12.75">
      <c r="A113" s="617"/>
      <c r="B113" s="614" t="s">
        <v>232</v>
      </c>
      <c r="C113" s="620"/>
      <c r="D113" s="620"/>
      <c r="E113" s="621"/>
      <c r="F113" s="174">
        <v>4064</v>
      </c>
      <c r="G113" s="175">
        <v>4064</v>
      </c>
      <c r="H113" s="184">
        <v>505</v>
      </c>
      <c r="I113" s="177">
        <f aca="true" t="shared" si="6" ref="I113:I118">H113/G113</f>
        <v>0.12426181102362205</v>
      </c>
      <c r="J113" s="185"/>
      <c r="K113" s="186"/>
      <c r="L113" s="184"/>
      <c r="M113" s="187"/>
      <c r="N113" s="430"/>
      <c r="O113" s="334"/>
      <c r="P113" s="184"/>
      <c r="Q113" s="336"/>
    </row>
    <row r="114" spans="1:17" ht="12.75">
      <c r="A114" s="617"/>
      <c r="B114" s="1581" t="s">
        <v>204</v>
      </c>
      <c r="C114" s="1582"/>
      <c r="D114" s="1582"/>
      <c r="E114" s="1583"/>
      <c r="F114" s="174">
        <v>445</v>
      </c>
      <c r="G114" s="175">
        <v>445</v>
      </c>
      <c r="H114" s="184">
        <v>87</v>
      </c>
      <c r="I114" s="177">
        <f t="shared" si="6"/>
        <v>0.19550561797752808</v>
      </c>
      <c r="J114" s="185"/>
      <c r="K114" s="186"/>
      <c r="L114" s="184"/>
      <c r="M114" s="187"/>
      <c r="N114" s="430"/>
      <c r="O114" s="334"/>
      <c r="P114" s="184"/>
      <c r="Q114" s="336"/>
    </row>
    <row r="115" spans="1:17" ht="12.75">
      <c r="A115" s="617"/>
      <c r="B115" s="614" t="s">
        <v>233</v>
      </c>
      <c r="C115" s="618"/>
      <c r="D115" s="618"/>
      <c r="E115" s="619"/>
      <c r="F115" s="174">
        <v>229</v>
      </c>
      <c r="G115" s="175">
        <v>229</v>
      </c>
      <c r="H115" s="184">
        <v>0</v>
      </c>
      <c r="I115" s="177">
        <f t="shared" si="6"/>
        <v>0</v>
      </c>
      <c r="J115" s="185"/>
      <c r="K115" s="186"/>
      <c r="L115" s="184"/>
      <c r="M115" s="187"/>
      <c r="N115" s="430"/>
      <c r="O115" s="334"/>
      <c r="P115" s="184"/>
      <c r="Q115" s="336"/>
    </row>
    <row r="116" spans="1:17" ht="12.75">
      <c r="A116" s="617"/>
      <c r="B116" s="614" t="s">
        <v>234</v>
      </c>
      <c r="C116" s="618"/>
      <c r="D116" s="618"/>
      <c r="E116" s="619"/>
      <c r="F116" s="174">
        <v>3969</v>
      </c>
      <c r="G116" s="175">
        <v>3969</v>
      </c>
      <c r="H116" s="184">
        <v>2838</v>
      </c>
      <c r="I116" s="177">
        <f t="shared" si="6"/>
        <v>0.7150415721844293</v>
      </c>
      <c r="J116" s="185"/>
      <c r="K116" s="186"/>
      <c r="L116" s="184"/>
      <c r="M116" s="187"/>
      <c r="N116" s="430"/>
      <c r="O116" s="334"/>
      <c r="P116" s="184"/>
      <c r="Q116" s="336"/>
    </row>
    <row r="117" spans="1:17" ht="12.75">
      <c r="A117" s="39"/>
      <c r="B117" s="435" t="s">
        <v>235</v>
      </c>
      <c r="C117" s="45"/>
      <c r="D117" s="45"/>
      <c r="E117" s="45"/>
      <c r="F117" s="452">
        <v>1803</v>
      </c>
      <c r="G117" s="175">
        <v>1803</v>
      </c>
      <c r="H117" s="184">
        <v>248</v>
      </c>
      <c r="I117" s="177">
        <f t="shared" si="6"/>
        <v>0.13754853022739877</v>
      </c>
      <c r="J117" s="185"/>
      <c r="K117" s="186"/>
      <c r="L117" s="184"/>
      <c r="M117" s="187"/>
      <c r="N117" s="430"/>
      <c r="O117" s="334"/>
      <c r="P117" s="184"/>
      <c r="Q117" s="336"/>
    </row>
    <row r="118" spans="1:17" ht="12.75">
      <c r="A118" s="622"/>
      <c r="B118" s="614" t="s">
        <v>236</v>
      </c>
      <c r="C118" s="618"/>
      <c r="D118" s="618"/>
      <c r="E118" s="619"/>
      <c r="F118" s="174"/>
      <c r="G118" s="175">
        <v>182</v>
      </c>
      <c r="H118" s="184">
        <v>182</v>
      </c>
      <c r="I118" s="177">
        <f t="shared" si="6"/>
        <v>1</v>
      </c>
      <c r="J118" s="185"/>
      <c r="K118" s="186"/>
      <c r="L118" s="184"/>
      <c r="M118" s="187"/>
      <c r="N118" s="430">
        <v>500</v>
      </c>
      <c r="O118" s="334">
        <v>500</v>
      </c>
      <c r="P118" s="184">
        <v>233</v>
      </c>
      <c r="Q118" s="336">
        <f>P118/O118</f>
        <v>0.466</v>
      </c>
    </row>
    <row r="119" spans="1:17" ht="12.75">
      <c r="A119" s="39"/>
      <c r="B119" s="435" t="s">
        <v>237</v>
      </c>
      <c r="C119" s="45"/>
      <c r="D119" s="45"/>
      <c r="E119" s="45"/>
      <c r="F119" s="174"/>
      <c r="G119" s="175"/>
      <c r="H119" s="184"/>
      <c r="I119" s="177"/>
      <c r="J119" s="185"/>
      <c r="K119" s="186"/>
      <c r="L119" s="184"/>
      <c r="M119" s="187"/>
      <c r="N119" s="430">
        <v>1444</v>
      </c>
      <c r="O119" s="334">
        <v>1444</v>
      </c>
      <c r="P119" s="184">
        <v>1015</v>
      </c>
      <c r="Q119" s="336">
        <f>P119/O119</f>
        <v>0.7029085872576177</v>
      </c>
    </row>
    <row r="120" spans="1:17" ht="12.75">
      <c r="A120" s="617"/>
      <c r="B120" s="614" t="s">
        <v>238</v>
      </c>
      <c r="C120" s="618"/>
      <c r="D120" s="618"/>
      <c r="E120" s="619"/>
      <c r="F120" s="174"/>
      <c r="G120" s="175"/>
      <c r="H120" s="184"/>
      <c r="I120" s="177"/>
      <c r="J120" s="185"/>
      <c r="K120" s="186"/>
      <c r="L120" s="184"/>
      <c r="M120" s="187"/>
      <c r="N120" s="430"/>
      <c r="O120" s="334"/>
      <c r="P120" s="184"/>
      <c r="Q120" s="336"/>
    </row>
    <row r="121" spans="1:17" ht="12.75">
      <c r="A121" s="39"/>
      <c r="B121" s="435" t="s">
        <v>205</v>
      </c>
      <c r="C121" s="45"/>
      <c r="D121" s="45"/>
      <c r="E121" s="45"/>
      <c r="F121" s="174">
        <v>924</v>
      </c>
      <c r="G121" s="175">
        <v>2152</v>
      </c>
      <c r="H121" s="184">
        <v>2152</v>
      </c>
      <c r="I121" s="177">
        <f>H121/G121</f>
        <v>1</v>
      </c>
      <c r="J121" s="185"/>
      <c r="K121" s="186"/>
      <c r="L121" s="184"/>
      <c r="M121" s="187"/>
      <c r="N121" s="430"/>
      <c r="O121" s="334"/>
      <c r="P121" s="184"/>
      <c r="Q121" s="336"/>
    </row>
    <row r="122" spans="1:17" ht="12.75">
      <c r="A122" s="617"/>
      <c r="B122" s="614" t="s">
        <v>239</v>
      </c>
      <c r="C122" s="618"/>
      <c r="D122" s="618"/>
      <c r="E122" s="619"/>
      <c r="F122" s="174"/>
      <c r="G122" s="175">
        <v>3</v>
      </c>
      <c r="H122" s="184">
        <v>3</v>
      </c>
      <c r="I122" s="177"/>
      <c r="J122" s="185"/>
      <c r="K122" s="186"/>
      <c r="L122" s="184"/>
      <c r="M122" s="187"/>
      <c r="N122" s="430">
        <v>125</v>
      </c>
      <c r="O122" s="334">
        <v>125</v>
      </c>
      <c r="P122" s="184">
        <v>6</v>
      </c>
      <c r="Q122" s="336">
        <f>P122/O122</f>
        <v>0.048</v>
      </c>
    </row>
    <row r="123" spans="1:17" ht="12.75">
      <c r="A123" s="617"/>
      <c r="B123" s="614" t="s">
        <v>207</v>
      </c>
      <c r="C123" s="618"/>
      <c r="D123" s="618"/>
      <c r="E123" s="619"/>
      <c r="F123" s="174">
        <v>2427</v>
      </c>
      <c r="G123" s="175">
        <v>2377</v>
      </c>
      <c r="H123" s="184">
        <v>2377</v>
      </c>
      <c r="I123" s="177">
        <f>H123/G123</f>
        <v>1</v>
      </c>
      <c r="J123" s="185"/>
      <c r="K123" s="186"/>
      <c r="L123" s="184"/>
      <c r="M123" s="187"/>
      <c r="N123" s="430"/>
      <c r="O123" s="334"/>
      <c r="P123" s="184"/>
      <c r="Q123" s="336"/>
    </row>
    <row r="124" spans="1:17" ht="12.75">
      <c r="A124" s="617"/>
      <c r="B124" s="614" t="s">
        <v>244</v>
      </c>
      <c r="C124" s="618"/>
      <c r="D124" s="618"/>
      <c r="E124" s="619"/>
      <c r="F124" s="174"/>
      <c r="G124" s="175"/>
      <c r="H124" s="184"/>
      <c r="I124" s="177"/>
      <c r="J124" s="185"/>
      <c r="K124" s="186"/>
      <c r="L124" s="184"/>
      <c r="M124" s="187"/>
      <c r="N124" s="430">
        <v>991</v>
      </c>
      <c r="O124" s="334">
        <v>991</v>
      </c>
      <c r="P124" s="184">
        <v>40</v>
      </c>
      <c r="Q124" s="336">
        <f>P124/O124</f>
        <v>0.04036326942482341</v>
      </c>
    </row>
    <row r="125" spans="1:17" ht="12.75">
      <c r="A125" s="617"/>
      <c r="B125" s="1520" t="s">
        <v>640</v>
      </c>
      <c r="C125" s="1521"/>
      <c r="D125" s="1521"/>
      <c r="E125" s="1522"/>
      <c r="F125" s="174"/>
      <c r="G125" s="175"/>
      <c r="H125" s="184"/>
      <c r="I125" s="177"/>
      <c r="J125" s="185"/>
      <c r="K125" s="186"/>
      <c r="L125" s="184"/>
      <c r="M125" s="187"/>
      <c r="N125" s="430"/>
      <c r="O125" s="334"/>
      <c r="P125" s="184"/>
      <c r="Q125" s="336"/>
    </row>
    <row r="126" spans="1:17" ht="12.75">
      <c r="A126" s="39"/>
      <c r="B126" s="435" t="s">
        <v>479</v>
      </c>
      <c r="C126" s="45"/>
      <c r="D126" s="45"/>
      <c r="E126" s="45"/>
      <c r="F126" s="174">
        <v>893</v>
      </c>
      <c r="G126" s="175">
        <v>893</v>
      </c>
      <c r="H126" s="184">
        <v>334</v>
      </c>
      <c r="I126" s="177">
        <v>1</v>
      </c>
      <c r="J126" s="185"/>
      <c r="K126" s="186"/>
      <c r="L126" s="184"/>
      <c r="M126" s="187"/>
      <c r="N126" s="430"/>
      <c r="O126" s="334"/>
      <c r="P126" s="184"/>
      <c r="Q126" s="336"/>
    </row>
    <row r="127" spans="1:17" ht="12.75">
      <c r="A127" s="629"/>
      <c r="B127" s="614" t="s">
        <v>480</v>
      </c>
      <c r="C127" s="618"/>
      <c r="D127" s="618"/>
      <c r="E127" s="619"/>
      <c r="F127" s="174">
        <v>2522</v>
      </c>
      <c r="G127" s="175">
        <v>2971</v>
      </c>
      <c r="H127" s="184">
        <v>2971</v>
      </c>
      <c r="I127" s="177">
        <v>1</v>
      </c>
      <c r="J127" s="185"/>
      <c r="K127" s="186"/>
      <c r="L127" s="184"/>
      <c r="M127" s="187"/>
      <c r="N127" s="430"/>
      <c r="O127" s="334"/>
      <c r="P127" s="184"/>
      <c r="Q127" s="336"/>
    </row>
    <row r="128" spans="1:17" ht="12.75">
      <c r="A128" s="617"/>
      <c r="B128" s="614" t="s">
        <v>208</v>
      </c>
      <c r="C128" s="618"/>
      <c r="D128" s="618"/>
      <c r="E128" s="619"/>
      <c r="F128" s="174"/>
      <c r="G128" s="175">
        <v>28</v>
      </c>
      <c r="H128" s="184">
        <v>28</v>
      </c>
      <c r="I128" s="177">
        <v>1</v>
      </c>
      <c r="J128" s="185"/>
      <c r="K128" s="186"/>
      <c r="L128" s="184"/>
      <c r="M128" s="187"/>
      <c r="N128" s="430">
        <v>1920</v>
      </c>
      <c r="O128" s="334">
        <v>1970</v>
      </c>
      <c r="P128" s="184">
        <v>1970</v>
      </c>
      <c r="Q128" s="336">
        <f>P128/O128</f>
        <v>1</v>
      </c>
    </row>
    <row r="129" spans="1:17" ht="12.75">
      <c r="A129" s="39"/>
      <c r="B129" s="435" t="s">
        <v>209</v>
      </c>
      <c r="C129" s="45"/>
      <c r="D129" s="45"/>
      <c r="E129" s="45"/>
      <c r="F129" s="174">
        <v>320</v>
      </c>
      <c r="G129" s="175">
        <v>320</v>
      </c>
      <c r="H129" s="184">
        <v>140</v>
      </c>
      <c r="I129" s="177">
        <f>H129/G129</f>
        <v>0.4375</v>
      </c>
      <c r="J129" s="185"/>
      <c r="K129" s="186"/>
      <c r="L129" s="184"/>
      <c r="M129" s="187"/>
      <c r="N129" s="430"/>
      <c r="O129" s="334"/>
      <c r="P129" s="184"/>
      <c r="Q129" s="336"/>
    </row>
    <row r="130" spans="1:17" ht="12.75">
      <c r="A130" s="617"/>
      <c r="B130" s="614" t="s">
        <v>314</v>
      </c>
      <c r="C130" s="618"/>
      <c r="D130" s="618"/>
      <c r="E130" s="619"/>
      <c r="F130" s="174">
        <v>329</v>
      </c>
      <c r="G130" s="175">
        <v>2871</v>
      </c>
      <c r="H130" s="184">
        <v>2871</v>
      </c>
      <c r="I130" s="177">
        <f>H130/G130</f>
        <v>1</v>
      </c>
      <c r="J130" s="185"/>
      <c r="K130" s="186"/>
      <c r="L130" s="184"/>
      <c r="M130" s="187"/>
      <c r="N130" s="430"/>
      <c r="O130" s="334"/>
      <c r="P130" s="184"/>
      <c r="Q130" s="336"/>
    </row>
    <row r="131" spans="1:17" ht="12.75">
      <c r="A131" s="617"/>
      <c r="B131" s="614" t="s">
        <v>243</v>
      </c>
      <c r="C131" s="618"/>
      <c r="D131" s="618"/>
      <c r="E131" s="618"/>
      <c r="F131" s="174"/>
      <c r="G131" s="175"/>
      <c r="H131" s="184"/>
      <c r="I131" s="177"/>
      <c r="J131" s="185"/>
      <c r="K131" s="186"/>
      <c r="L131" s="184"/>
      <c r="M131" s="187"/>
      <c r="N131" s="430"/>
      <c r="O131" s="334"/>
      <c r="P131" s="184"/>
      <c r="Q131" s="336"/>
    </row>
    <row r="132" spans="1:17" ht="12.75">
      <c r="A132" s="39"/>
      <c r="B132" s="435" t="s">
        <v>240</v>
      </c>
      <c r="C132" s="45"/>
      <c r="D132" s="45"/>
      <c r="E132" s="45"/>
      <c r="F132" s="174"/>
      <c r="G132" s="175"/>
      <c r="H132" s="184"/>
      <c r="I132" s="177"/>
      <c r="J132" s="185"/>
      <c r="K132" s="186">
        <v>1461</v>
      </c>
      <c r="L132" s="184">
        <v>1461</v>
      </c>
      <c r="M132" s="187">
        <f>L132/K132</f>
        <v>1</v>
      </c>
      <c r="N132" s="430"/>
      <c r="O132" s="334"/>
      <c r="P132" s="184"/>
      <c r="Q132" s="336"/>
    </row>
    <row r="133" spans="1:17" ht="12.75">
      <c r="A133" s="617"/>
      <c r="B133" s="614" t="s">
        <v>241</v>
      </c>
      <c r="C133" s="1166"/>
      <c r="D133" s="1166"/>
      <c r="E133" s="1171"/>
      <c r="F133" s="174"/>
      <c r="G133" s="175"/>
      <c r="H133" s="184"/>
      <c r="I133" s="177"/>
      <c r="J133" s="185"/>
      <c r="K133" s="186"/>
      <c r="L133" s="184"/>
      <c r="M133" s="187"/>
      <c r="N133" s="430"/>
      <c r="O133" s="334"/>
      <c r="P133" s="184"/>
      <c r="Q133" s="336"/>
    </row>
    <row r="134" spans="1:17" ht="13.5" thickBot="1">
      <c r="A134" s="39"/>
      <c r="B134" s="435" t="s">
        <v>242</v>
      </c>
      <c r="C134" s="45"/>
      <c r="D134" s="45"/>
      <c r="E134" s="45"/>
      <c r="F134" s="174"/>
      <c r="G134" s="175"/>
      <c r="H134" s="184"/>
      <c r="I134" s="177"/>
      <c r="J134" s="185">
        <v>4870</v>
      </c>
      <c r="K134" s="186">
        <v>8750</v>
      </c>
      <c r="L134" s="184">
        <v>6523</v>
      </c>
      <c r="M134" s="187">
        <f>L134/K134</f>
        <v>0.7454857142857143</v>
      </c>
      <c r="N134" s="430"/>
      <c r="O134" s="334"/>
      <c r="P134" s="184"/>
      <c r="Q134" s="336"/>
    </row>
    <row r="135" spans="1:17" ht="14.25" thickBot="1" thickTop="1">
      <c r="A135" s="350"/>
      <c r="B135" s="1566" t="s">
        <v>67</v>
      </c>
      <c r="C135" s="1567"/>
      <c r="D135" s="1567"/>
      <c r="E135" s="1568"/>
      <c r="F135" s="352">
        <f>SUM(F103:F134)</f>
        <v>45956</v>
      </c>
      <c r="G135" s="352">
        <f>SUM(G103:G134)</f>
        <v>57017</v>
      </c>
      <c r="H135" s="353">
        <f>SUM(H103:H134)</f>
        <v>43571</v>
      </c>
      <c r="I135" s="354"/>
      <c r="J135" s="351">
        <f>SUM(J103:J134)</f>
        <v>4870</v>
      </c>
      <c r="K135" s="352">
        <f>SUM(K103:K134)</f>
        <v>10211</v>
      </c>
      <c r="L135" s="353">
        <f>SUM(L103:L134)</f>
        <v>7984</v>
      </c>
      <c r="M135" s="354"/>
      <c r="N135" s="351">
        <f>SUM(N103:N134)</f>
        <v>24374</v>
      </c>
      <c r="O135" s="352">
        <f>SUM(O103:O134)</f>
        <v>21603</v>
      </c>
      <c r="P135" s="353">
        <f>SUM(P103:P134)</f>
        <v>6677</v>
      </c>
      <c r="Q135" s="354"/>
    </row>
    <row r="136" spans="1:17" ht="13.5" thickTop="1">
      <c r="A136" s="624"/>
      <c r="B136" s="625"/>
      <c r="C136" s="626"/>
      <c r="D136" s="626"/>
      <c r="E136" s="626"/>
      <c r="F136" s="627"/>
      <c r="G136" s="627"/>
      <c r="H136" s="627"/>
      <c r="I136" s="628"/>
      <c r="J136" s="627"/>
      <c r="K136" s="627"/>
      <c r="L136" s="627"/>
      <c r="M136" s="628"/>
      <c r="N136" s="627"/>
      <c r="O136" s="627"/>
      <c r="P136" s="627"/>
      <c r="Q136" s="628"/>
    </row>
    <row r="137" spans="1:17" ht="12.75">
      <c r="A137" s="624"/>
      <c r="B137" s="625"/>
      <c r="C137" s="626"/>
      <c r="D137" s="626"/>
      <c r="E137" s="626"/>
      <c r="F137" s="627"/>
      <c r="G137" s="627"/>
      <c r="H137" s="627"/>
      <c r="I137" s="628"/>
      <c r="J137" s="627"/>
      <c r="K137" s="627"/>
      <c r="L137" s="627"/>
      <c r="M137" s="628"/>
      <c r="N137" s="627"/>
      <c r="O137" s="627"/>
      <c r="P137" s="627"/>
      <c r="Q137" s="628"/>
    </row>
    <row r="138" spans="1:17" ht="12.75">
      <c r="A138" s="154"/>
      <c r="B138" s="1551" t="s">
        <v>72</v>
      </c>
      <c r="C138" s="1552"/>
      <c r="D138" s="1552"/>
      <c r="E138" s="1552"/>
      <c r="F138" s="1552"/>
      <c r="G138" s="1552"/>
      <c r="H138" s="1552"/>
      <c r="I138" s="1552"/>
      <c r="J138" s="1552"/>
      <c r="K138" s="1552"/>
      <c r="L138" s="1552"/>
      <c r="M138" s="1552"/>
      <c r="N138" s="1552"/>
      <c r="O138" s="1552"/>
      <c r="P138" s="1552"/>
      <c r="Q138" s="1552"/>
    </row>
    <row r="139" spans="1:17" ht="12.75">
      <c r="A139" s="1553" t="s">
        <v>647</v>
      </c>
      <c r="B139" s="1553"/>
      <c r="C139" s="1553"/>
      <c r="D139" s="1553"/>
      <c r="E139" s="1553"/>
      <c r="F139" s="1553"/>
      <c r="G139" s="1553"/>
      <c r="H139" s="1553"/>
      <c r="I139" s="1553"/>
      <c r="J139" s="1553"/>
      <c r="K139" s="1553"/>
      <c r="L139" s="1553"/>
      <c r="M139" s="1553"/>
      <c r="N139" s="1553"/>
      <c r="O139" s="1553"/>
      <c r="P139" s="1553"/>
      <c r="Q139" s="1553"/>
    </row>
    <row r="140" spans="1:17" ht="12.75" customHeight="1">
      <c r="A140" s="1550" t="s">
        <v>639</v>
      </c>
      <c r="B140" s="1550"/>
      <c r="C140" s="1550"/>
      <c r="D140" s="1550"/>
      <c r="E140" s="1550"/>
      <c r="F140" s="1550"/>
      <c r="G140" s="1550"/>
      <c r="H140" s="1550"/>
      <c r="I140" s="1550"/>
      <c r="J140" s="1550"/>
      <c r="K140" s="1550"/>
      <c r="L140" s="1550"/>
      <c r="M140" s="1550"/>
      <c r="N140" s="1550"/>
      <c r="O140" s="1550"/>
      <c r="P140" s="1550"/>
      <c r="Q140" s="1550"/>
    </row>
    <row r="141" spans="1:17" ht="12.75">
      <c r="A141" s="155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</row>
    <row r="142" spans="1:17" ht="13.5" thickBot="1">
      <c r="A142" s="1548" t="s">
        <v>22</v>
      </c>
      <c r="B142" s="1549"/>
      <c r="C142" s="1549"/>
      <c r="D142" s="1549"/>
      <c r="E142" s="1549"/>
      <c r="F142" s="1549"/>
      <c r="G142" s="1549"/>
      <c r="H142" s="1549"/>
      <c r="I142" s="1549"/>
      <c r="J142" s="1549"/>
      <c r="K142" s="1549"/>
      <c r="L142" s="1549"/>
      <c r="M142" s="1549"/>
      <c r="N142" s="1549"/>
      <c r="O142" s="1549"/>
      <c r="P142" s="1549"/>
      <c r="Q142" s="1549"/>
    </row>
    <row r="143" spans="1:17" ht="13.5" thickTop="1">
      <c r="A143" s="1546" t="s">
        <v>0</v>
      </c>
      <c r="B143" s="1554" t="s">
        <v>1</v>
      </c>
      <c r="C143" s="1555"/>
      <c r="D143" s="1555"/>
      <c r="E143" s="1555"/>
      <c r="F143" s="1543" t="s">
        <v>3</v>
      </c>
      <c r="G143" s="1544"/>
      <c r="H143" s="1544"/>
      <c r="I143" s="1544"/>
      <c r="J143" s="1544"/>
      <c r="K143" s="1544"/>
      <c r="L143" s="1544"/>
      <c r="M143" s="1544"/>
      <c r="N143" s="1544"/>
      <c r="O143" s="1544"/>
      <c r="P143" s="1544"/>
      <c r="Q143" s="1545"/>
    </row>
    <row r="144" spans="1:17" ht="12.75">
      <c r="A144" s="1547"/>
      <c r="B144" s="1556"/>
      <c r="C144" s="1557"/>
      <c r="D144" s="1557"/>
      <c r="E144" s="1557"/>
      <c r="F144" s="1540" t="s">
        <v>223</v>
      </c>
      <c r="G144" s="1541"/>
      <c r="H144" s="1541"/>
      <c r="I144" s="1542"/>
      <c r="J144" s="1560" t="s">
        <v>218</v>
      </c>
      <c r="K144" s="1527"/>
      <c r="L144" s="1528"/>
      <c r="M144" s="1539"/>
      <c r="N144" s="1538" t="s">
        <v>222</v>
      </c>
      <c r="O144" s="1527"/>
      <c r="P144" s="1528"/>
      <c r="Q144" s="1539"/>
    </row>
    <row r="145" spans="1:17" ht="13.5" customHeight="1">
      <c r="A145" s="1547"/>
      <c r="B145" s="1556"/>
      <c r="C145" s="1557"/>
      <c r="D145" s="1557"/>
      <c r="E145" s="1557"/>
      <c r="F145" s="1535" t="s">
        <v>546</v>
      </c>
      <c r="G145" s="1533" t="s">
        <v>549</v>
      </c>
      <c r="H145" s="1529" t="s">
        <v>288</v>
      </c>
      <c r="I145" s="1525" t="s">
        <v>289</v>
      </c>
      <c r="J145" s="1535" t="s">
        <v>546</v>
      </c>
      <c r="K145" s="1533" t="s">
        <v>549</v>
      </c>
      <c r="L145" s="1529" t="s">
        <v>288</v>
      </c>
      <c r="M145" s="1525" t="s">
        <v>295</v>
      </c>
      <c r="N145" s="1535" t="s">
        <v>546</v>
      </c>
      <c r="O145" s="1533" t="s">
        <v>547</v>
      </c>
      <c r="P145" s="1529" t="s">
        <v>288</v>
      </c>
      <c r="Q145" s="1525" t="s">
        <v>295</v>
      </c>
    </row>
    <row r="146" spans="1:17" ht="12.75">
      <c r="A146" s="1547"/>
      <c r="B146" s="1558"/>
      <c r="C146" s="1559"/>
      <c r="D146" s="1559"/>
      <c r="E146" s="1559"/>
      <c r="F146" s="1536"/>
      <c r="G146" s="1534"/>
      <c r="H146" s="1530"/>
      <c r="I146" s="1526"/>
      <c r="J146" s="1536"/>
      <c r="K146" s="1534"/>
      <c r="L146" s="1530"/>
      <c r="M146" s="1526"/>
      <c r="N146" s="1536"/>
      <c r="O146" s="1534"/>
      <c r="P146" s="1530"/>
      <c r="Q146" s="1526"/>
    </row>
    <row r="147" spans="1:17" ht="12.75" customHeight="1">
      <c r="A147" s="1547"/>
      <c r="B147" s="1527"/>
      <c r="C147" s="1527"/>
      <c r="D147" s="1527"/>
      <c r="E147" s="1528"/>
      <c r="F147" s="159" t="s">
        <v>6</v>
      </c>
      <c r="G147" s="160" t="s">
        <v>7</v>
      </c>
      <c r="H147" s="161" t="s">
        <v>8</v>
      </c>
      <c r="I147" s="162" t="s">
        <v>9</v>
      </c>
      <c r="J147" s="159" t="s">
        <v>10</v>
      </c>
      <c r="K147" s="160" t="s">
        <v>11</v>
      </c>
      <c r="L147" s="161" t="s">
        <v>12</v>
      </c>
      <c r="M147" s="162" t="s">
        <v>13</v>
      </c>
      <c r="N147" s="163" t="s">
        <v>14</v>
      </c>
      <c r="O147" s="160" t="s">
        <v>15</v>
      </c>
      <c r="P147" s="161" t="s">
        <v>20</v>
      </c>
      <c r="Q147" s="162">
        <v>12</v>
      </c>
    </row>
    <row r="148" spans="1:17" ht="12.75">
      <c r="A148" s="317"/>
      <c r="B148" s="318" t="s">
        <v>18</v>
      </c>
      <c r="C148" s="319"/>
      <c r="D148" s="320"/>
      <c r="E148" s="320"/>
      <c r="F148" s="356">
        <f>SUM(F135)</f>
        <v>45956</v>
      </c>
      <c r="G148" s="357">
        <f>SUM(G135)</f>
        <v>57017</v>
      </c>
      <c r="H148" s="358">
        <f>SUM(H135)</f>
        <v>43571</v>
      </c>
      <c r="I148" s="359"/>
      <c r="J148" s="356">
        <f>SUM(J135)</f>
        <v>4870</v>
      </c>
      <c r="K148" s="357">
        <f>SUM(K135)</f>
        <v>10211</v>
      </c>
      <c r="L148" s="358">
        <f>SUM(L135)</f>
        <v>7984</v>
      </c>
      <c r="M148" s="359"/>
      <c r="N148" s="360">
        <f>SUM(N135)</f>
        <v>24374</v>
      </c>
      <c r="O148" s="361">
        <f>SUM(O135)</f>
        <v>21603</v>
      </c>
      <c r="P148" s="362">
        <f>SUM(P135)</f>
        <v>6677</v>
      </c>
      <c r="Q148" s="363"/>
    </row>
    <row r="149" spans="1:17" ht="12.75">
      <c r="A149" s="317"/>
      <c r="B149" s="614" t="s">
        <v>212</v>
      </c>
      <c r="C149" s="618"/>
      <c r="D149" s="618"/>
      <c r="E149" s="619"/>
      <c r="F149" s="321"/>
      <c r="G149" s="322"/>
      <c r="H149" s="323"/>
      <c r="I149" s="324"/>
      <c r="J149" s="321"/>
      <c r="K149" s="322"/>
      <c r="L149" s="323"/>
      <c r="M149" s="324"/>
      <c r="N149" s="422"/>
      <c r="O149" s="423"/>
      <c r="P149" s="424"/>
      <c r="Q149" s="425"/>
    </row>
    <row r="150" spans="1:17" ht="12.75">
      <c r="A150" s="164"/>
      <c r="B150" s="435" t="s">
        <v>213</v>
      </c>
      <c r="C150" s="45"/>
      <c r="D150" s="45"/>
      <c r="E150" s="45"/>
      <c r="F150" s="329"/>
      <c r="G150" s="330"/>
      <c r="H150" s="331"/>
      <c r="I150" s="332"/>
      <c r="J150" s="329"/>
      <c r="K150" s="330"/>
      <c r="L150" s="331"/>
      <c r="M150" s="332"/>
      <c r="N150" s="422"/>
      <c r="O150" s="423"/>
      <c r="P150" s="201"/>
      <c r="Q150" s="336"/>
    </row>
    <row r="151" spans="1:17" ht="12.75">
      <c r="A151" s="164"/>
      <c r="B151" s="310" t="s">
        <v>68</v>
      </c>
      <c r="C151" s="305"/>
      <c r="D151" s="305"/>
      <c r="E151" s="623"/>
      <c r="F151" s="228">
        <f>SUM(F148:F150)</f>
        <v>45956</v>
      </c>
      <c r="G151" s="229">
        <f>SUM(G148:G150)</f>
        <v>57017</v>
      </c>
      <c r="H151" s="337">
        <f>SUM(H148:H150)</f>
        <v>43571</v>
      </c>
      <c r="I151" s="230">
        <f>H151/G151</f>
        <v>0.764175596751846</v>
      </c>
      <c r="J151" s="228">
        <f>SUM(J148:J150)</f>
        <v>4870</v>
      </c>
      <c r="K151" s="229">
        <f>SUM(K148:K150)</f>
        <v>10211</v>
      </c>
      <c r="L151" s="337">
        <f>SUM(L148:L150)</f>
        <v>7984</v>
      </c>
      <c r="M151" s="230">
        <f>L151/K151</f>
        <v>0.7819018705317795</v>
      </c>
      <c r="N151" s="360">
        <f>SUM(N148)</f>
        <v>24374</v>
      </c>
      <c r="O151" s="361">
        <f>SUM(O148:O150)</f>
        <v>21603</v>
      </c>
      <c r="P151" s="170">
        <f>SUM(P148:P150)</f>
        <v>6677</v>
      </c>
      <c r="Q151" s="221">
        <f>P151/O151</f>
        <v>0.30907744294773876</v>
      </c>
    </row>
    <row r="152" spans="1:17" ht="12.75">
      <c r="A152" s="164"/>
      <c r="B152" s="166"/>
      <c r="C152" s="316"/>
      <c r="D152" s="165"/>
      <c r="E152" s="165"/>
      <c r="F152" s="426"/>
      <c r="G152" s="427"/>
      <c r="H152" s="428"/>
      <c r="I152" s="429"/>
      <c r="J152" s="427"/>
      <c r="K152" s="427"/>
      <c r="L152" s="428"/>
      <c r="M152" s="429"/>
      <c r="N152" s="422"/>
      <c r="O152" s="423"/>
      <c r="P152" s="424"/>
      <c r="Q152" s="425"/>
    </row>
    <row r="153" spans="1:17" ht="12.75">
      <c r="A153" s="315" t="s">
        <v>6</v>
      </c>
      <c r="B153" s="166">
        <v>1</v>
      </c>
      <c r="C153" s="167" t="s">
        <v>81</v>
      </c>
      <c r="D153" s="167"/>
      <c r="E153" s="167"/>
      <c r="F153" s="356">
        <f>SUM(F154:F157)</f>
        <v>4897</v>
      </c>
      <c r="G153" s="357">
        <f>SUM(G154:G157)</f>
        <v>9854</v>
      </c>
      <c r="H153" s="358">
        <f>SUM(H154:H157)</f>
        <v>3007</v>
      </c>
      <c r="I153" s="359">
        <f>H153/G153</f>
        <v>0.3051552668966917</v>
      </c>
      <c r="J153" s="427"/>
      <c r="K153" s="427"/>
      <c r="L153" s="428"/>
      <c r="M153" s="429"/>
      <c r="N153" s="422"/>
      <c r="O153" s="423"/>
      <c r="P153" s="424"/>
      <c r="Q153" s="425"/>
    </row>
    <row r="154" spans="1:17" ht="12.75">
      <c r="A154" s="164"/>
      <c r="B154" s="166"/>
      <c r="C154" s="1167" t="s">
        <v>445</v>
      </c>
      <c r="D154" s="316" t="s">
        <v>245</v>
      </c>
      <c r="E154" s="316"/>
      <c r="F154" s="329">
        <v>4897</v>
      </c>
      <c r="G154" s="330">
        <v>9452</v>
      </c>
      <c r="H154" s="331">
        <v>2606</v>
      </c>
      <c r="I154" s="332">
        <f>H154/G154:G157</f>
        <v>0.27570884468895474</v>
      </c>
      <c r="J154" s="229"/>
      <c r="K154" s="229"/>
      <c r="L154" s="337"/>
      <c r="M154" s="230"/>
      <c r="N154" s="360"/>
      <c r="O154" s="361"/>
      <c r="P154" s="170"/>
      <c r="Q154" s="171"/>
    </row>
    <row r="155" spans="1:17" ht="12.75">
      <c r="A155" s="164"/>
      <c r="B155" s="166"/>
      <c r="C155" s="1168" t="s">
        <v>452</v>
      </c>
      <c r="D155" s="1163" t="s">
        <v>475</v>
      </c>
      <c r="E155" s="1163"/>
      <c r="F155" s="329"/>
      <c r="G155" s="330">
        <v>383</v>
      </c>
      <c r="H155" s="331">
        <v>383</v>
      </c>
      <c r="I155" s="332">
        <v>1</v>
      </c>
      <c r="J155" s="229"/>
      <c r="K155" s="229"/>
      <c r="L155" s="337"/>
      <c r="M155" s="230"/>
      <c r="N155" s="360"/>
      <c r="O155" s="361"/>
      <c r="P155" s="170"/>
      <c r="Q155" s="171"/>
    </row>
    <row r="156" spans="1:17" ht="12.75">
      <c r="A156" s="164"/>
      <c r="B156" s="166"/>
      <c r="C156" s="1167" t="s">
        <v>476</v>
      </c>
      <c r="D156" s="316"/>
      <c r="E156" s="1164"/>
      <c r="F156" s="329"/>
      <c r="G156" s="330"/>
      <c r="H156" s="331"/>
      <c r="I156" s="332">
        <v>1</v>
      </c>
      <c r="J156" s="229"/>
      <c r="K156" s="229"/>
      <c r="L156" s="337"/>
      <c r="M156" s="230"/>
      <c r="N156" s="360"/>
      <c r="O156" s="361"/>
      <c r="P156" s="170"/>
      <c r="Q156" s="171"/>
    </row>
    <row r="157" spans="1:17" ht="12.75">
      <c r="A157" s="164"/>
      <c r="B157" s="166"/>
      <c r="C157" s="848" t="s">
        <v>202</v>
      </c>
      <c r="D157" s="43"/>
      <c r="E157" s="43"/>
      <c r="F157" s="329"/>
      <c r="G157" s="330">
        <v>19</v>
      </c>
      <c r="H157" s="331">
        <v>18</v>
      </c>
      <c r="I157" s="332">
        <f>H157/G157:G159</f>
        <v>0.9473684210526315</v>
      </c>
      <c r="J157" s="330"/>
      <c r="K157" s="330"/>
      <c r="L157" s="331"/>
      <c r="M157" s="332"/>
      <c r="N157" s="422"/>
      <c r="O157" s="423"/>
      <c r="P157" s="335"/>
      <c r="Q157" s="336"/>
    </row>
    <row r="158" spans="1:17" ht="12.75">
      <c r="A158" s="164"/>
      <c r="B158" s="166"/>
      <c r="C158" s="614" t="s">
        <v>212</v>
      </c>
      <c r="D158" s="618"/>
      <c r="E158" s="619"/>
      <c r="F158" s="329"/>
      <c r="G158" s="330"/>
      <c r="H158" s="331"/>
      <c r="I158" s="332"/>
      <c r="J158" s="330"/>
      <c r="K158" s="330"/>
      <c r="L158" s="331"/>
      <c r="M158" s="332"/>
      <c r="N158" s="422"/>
      <c r="O158" s="423"/>
      <c r="P158" s="335"/>
      <c r="Q158" s="336"/>
    </row>
    <row r="159" spans="1:17" ht="12.75">
      <c r="A159" s="339">
        <v>2</v>
      </c>
      <c r="B159" s="340" t="s">
        <v>69</v>
      </c>
      <c r="C159" s="341"/>
      <c r="D159" s="341"/>
      <c r="E159" s="341"/>
      <c r="F159" s="228"/>
      <c r="G159" s="229"/>
      <c r="H159" s="337"/>
      <c r="I159" s="230"/>
      <c r="J159" s="229"/>
      <c r="K159" s="229"/>
      <c r="L159" s="337"/>
      <c r="M159" s="230"/>
      <c r="N159" s="422"/>
      <c r="O159" s="423"/>
      <c r="P159" s="170"/>
      <c r="Q159" s="171"/>
    </row>
    <row r="160" spans="1:17" ht="12.75">
      <c r="A160" s="1169"/>
      <c r="B160" s="1170"/>
      <c r="C160" s="1165" t="s">
        <v>450</v>
      </c>
      <c r="D160" s="1531" t="s">
        <v>246</v>
      </c>
      <c r="E160" s="1531"/>
      <c r="F160" s="329">
        <v>0</v>
      </c>
      <c r="G160" s="330">
        <v>0</v>
      </c>
      <c r="H160" s="331">
        <v>0</v>
      </c>
      <c r="I160" s="332"/>
      <c r="J160" s="330"/>
      <c r="K160" s="330"/>
      <c r="L160" s="331"/>
      <c r="M160" s="332"/>
      <c r="N160" s="422"/>
      <c r="O160" s="423"/>
      <c r="P160" s="335"/>
      <c r="Q160" s="336"/>
    </row>
    <row r="161" spans="1:17" ht="12.75">
      <c r="A161" s="1169"/>
      <c r="B161" s="1170"/>
      <c r="C161" s="1165" t="s">
        <v>477</v>
      </c>
      <c r="D161" s="232" t="s">
        <v>478</v>
      </c>
      <c r="E161" s="232"/>
      <c r="F161" s="329">
        <v>200</v>
      </c>
      <c r="G161" s="330">
        <v>213</v>
      </c>
      <c r="H161" s="331">
        <v>213</v>
      </c>
      <c r="I161" s="332">
        <f>H161/G161</f>
        <v>1</v>
      </c>
      <c r="J161" s="330"/>
      <c r="K161" s="330"/>
      <c r="L161" s="331"/>
      <c r="M161" s="332"/>
      <c r="N161" s="422"/>
      <c r="O161" s="423"/>
      <c r="P161" s="335"/>
      <c r="Q161" s="336"/>
    </row>
    <row r="162" spans="1:17" ht="12.75">
      <c r="A162" s="1169"/>
      <c r="B162" s="1170"/>
      <c r="C162" s="1165" t="s">
        <v>460</v>
      </c>
      <c r="D162" s="1531" t="s">
        <v>247</v>
      </c>
      <c r="E162" s="1531"/>
      <c r="F162" s="329">
        <v>2919</v>
      </c>
      <c r="G162" s="330">
        <v>6015</v>
      </c>
      <c r="H162" s="331">
        <v>4317</v>
      </c>
      <c r="I162" s="332">
        <f>H162/G162</f>
        <v>0.7177057356608478</v>
      </c>
      <c r="J162" s="229"/>
      <c r="K162" s="229"/>
      <c r="L162" s="337"/>
      <c r="M162" s="230"/>
      <c r="N162" s="360"/>
      <c r="O162" s="361"/>
      <c r="P162" s="170"/>
      <c r="Q162" s="171"/>
    </row>
    <row r="163" spans="1:17" ht="12.75">
      <c r="A163" s="1169"/>
      <c r="B163" s="1170"/>
      <c r="C163" s="1165" t="s">
        <v>462</v>
      </c>
      <c r="D163" s="1531" t="s">
        <v>296</v>
      </c>
      <c r="E163" s="1531"/>
      <c r="F163" s="329">
        <v>3868</v>
      </c>
      <c r="G163" s="330">
        <v>3581</v>
      </c>
      <c r="H163" s="331">
        <v>3581</v>
      </c>
      <c r="I163" s="332">
        <f>H163/G163</f>
        <v>1</v>
      </c>
      <c r="J163" s="196"/>
      <c r="K163" s="196"/>
      <c r="L163" s="197"/>
      <c r="M163" s="198"/>
      <c r="N163" s="422"/>
      <c r="O163" s="423"/>
      <c r="P163" s="201"/>
      <c r="Q163" s="202"/>
    </row>
    <row r="164" spans="1:17" ht="12.75">
      <c r="A164" s="1169"/>
      <c r="B164" s="1170"/>
      <c r="C164" s="1166" t="s">
        <v>212</v>
      </c>
      <c r="D164" s="618"/>
      <c r="E164" s="619"/>
      <c r="F164" s="329"/>
      <c r="G164" s="330"/>
      <c r="H164" s="331"/>
      <c r="I164" s="332"/>
      <c r="J164" s="196"/>
      <c r="K164" s="196"/>
      <c r="L164" s="197"/>
      <c r="M164" s="198"/>
      <c r="N164" s="422"/>
      <c r="O164" s="423"/>
      <c r="P164" s="201"/>
      <c r="Q164" s="202"/>
    </row>
    <row r="165" spans="1:17" ht="12.75">
      <c r="A165" s="286"/>
      <c r="B165" s="343" t="s">
        <v>61</v>
      </c>
      <c r="C165" s="344" t="s">
        <v>297</v>
      </c>
      <c r="D165" s="344"/>
      <c r="E165" s="344"/>
      <c r="F165" s="215">
        <f>SUM(F160:F163)</f>
        <v>6987</v>
      </c>
      <c r="G165" s="216">
        <f>SUM(G160:G163)</f>
        <v>9809</v>
      </c>
      <c r="H165" s="217">
        <f>SUM(H160:H163)</f>
        <v>8111</v>
      </c>
      <c r="I165" s="218">
        <f>H165/G165</f>
        <v>0.8268936690794169</v>
      </c>
      <c r="J165" s="216"/>
      <c r="K165" s="216"/>
      <c r="L165" s="217"/>
      <c r="M165" s="218"/>
      <c r="N165" s="431"/>
      <c r="O165" s="433"/>
      <c r="P165" s="342"/>
      <c r="Q165" s="221"/>
    </row>
    <row r="166" spans="1:17" ht="12.75">
      <c r="A166" s="173"/>
      <c r="B166" s="209"/>
      <c r="C166" s="183"/>
      <c r="D166" s="1537"/>
      <c r="E166" s="1537"/>
      <c r="F166" s="204"/>
      <c r="G166" s="205"/>
      <c r="H166" s="206"/>
      <c r="I166" s="207"/>
      <c r="J166" s="179"/>
      <c r="K166" s="179"/>
      <c r="L166" s="206"/>
      <c r="M166" s="181"/>
      <c r="N166" s="422"/>
      <c r="O166" s="423"/>
      <c r="P166" s="180"/>
      <c r="Q166" s="181"/>
    </row>
    <row r="167" spans="1:17" ht="12.75">
      <c r="A167" s="173"/>
      <c r="B167" s="209"/>
      <c r="C167" s="183"/>
      <c r="D167" s="183"/>
      <c r="E167" s="183"/>
      <c r="F167" s="210"/>
      <c r="G167" s="211"/>
      <c r="H167" s="212"/>
      <c r="I167" s="213"/>
      <c r="J167" s="186"/>
      <c r="K167" s="186"/>
      <c r="L167" s="184"/>
      <c r="M167" s="227"/>
      <c r="N167" s="188"/>
      <c r="O167" s="186"/>
      <c r="P167" s="184"/>
      <c r="Q167" s="187"/>
    </row>
    <row r="168" spans="1:17" ht="12.75">
      <c r="A168" s="173"/>
      <c r="B168" s="231"/>
      <c r="C168" s="232"/>
      <c r="D168" s="232"/>
      <c r="E168" s="232"/>
      <c r="F168" s="185"/>
      <c r="G168" s="186"/>
      <c r="H168" s="212"/>
      <c r="I168" s="213"/>
      <c r="J168" s="224"/>
      <c r="K168" s="224"/>
      <c r="L168" s="225"/>
      <c r="M168" s="226"/>
      <c r="N168" s="188"/>
      <c r="O168" s="186"/>
      <c r="P168" s="184"/>
      <c r="Q168" s="187"/>
    </row>
    <row r="169" spans="1:17" ht="12.75">
      <c r="A169" s="173"/>
      <c r="B169" s="231"/>
      <c r="C169" s="232"/>
      <c r="D169" s="1531"/>
      <c r="E169" s="1531"/>
      <c r="F169" s="185"/>
      <c r="G169" s="186"/>
      <c r="H169" s="212"/>
      <c r="I169" s="213"/>
      <c r="J169" s="224"/>
      <c r="K169" s="224"/>
      <c r="L169" s="225"/>
      <c r="M169" s="226"/>
      <c r="N169" s="188"/>
      <c r="O169" s="186"/>
      <c r="P169" s="184"/>
      <c r="Q169" s="187"/>
    </row>
    <row r="170" spans="1:17" ht="12.75">
      <c r="A170" s="173"/>
      <c r="B170" s="231"/>
      <c r="C170" s="232"/>
      <c r="D170" s="1531"/>
      <c r="E170" s="1531"/>
      <c r="F170" s="185"/>
      <c r="G170" s="186"/>
      <c r="H170" s="212"/>
      <c r="I170" s="213"/>
      <c r="J170" s="224"/>
      <c r="K170" s="224"/>
      <c r="L170" s="225"/>
      <c r="M170" s="226"/>
      <c r="N170" s="188"/>
      <c r="O170" s="186"/>
      <c r="P170" s="184"/>
      <c r="Q170" s="187"/>
    </row>
    <row r="171" spans="1:17" ht="12.75">
      <c r="A171" s="173"/>
      <c r="B171" s="231"/>
      <c r="C171" s="232"/>
      <c r="D171" s="232"/>
      <c r="E171" s="232"/>
      <c r="F171" s="185"/>
      <c r="G171" s="186"/>
      <c r="H171" s="212"/>
      <c r="I171" s="213"/>
      <c r="J171" s="224"/>
      <c r="K171" s="224"/>
      <c r="L171" s="225"/>
      <c r="M171" s="226"/>
      <c r="N171" s="188"/>
      <c r="O171" s="186"/>
      <c r="P171" s="184"/>
      <c r="Q171" s="187"/>
    </row>
    <row r="172" spans="1:17" ht="12.75">
      <c r="A172" s="173"/>
      <c r="B172" s="231"/>
      <c r="C172" s="232"/>
      <c r="D172" s="232"/>
      <c r="E172" s="232"/>
      <c r="F172" s="185"/>
      <c r="G172" s="186"/>
      <c r="H172" s="212"/>
      <c r="I172" s="213"/>
      <c r="J172" s="224"/>
      <c r="K172" s="224"/>
      <c r="L172" s="225"/>
      <c r="M172" s="226"/>
      <c r="N172" s="188"/>
      <c r="O172" s="186"/>
      <c r="P172" s="184"/>
      <c r="Q172" s="187"/>
    </row>
    <row r="173" spans="1:17" ht="12.75">
      <c r="A173" s="173"/>
      <c r="B173" s="231"/>
      <c r="C173" s="232"/>
      <c r="D173" s="232"/>
      <c r="E173" s="232"/>
      <c r="F173" s="185"/>
      <c r="G173" s="186"/>
      <c r="H173" s="212"/>
      <c r="I173" s="213"/>
      <c r="J173" s="224"/>
      <c r="K173" s="224"/>
      <c r="L173" s="225"/>
      <c r="M173" s="226"/>
      <c r="N173" s="188"/>
      <c r="O173" s="186"/>
      <c r="P173" s="184"/>
      <c r="Q173" s="187"/>
    </row>
    <row r="174" spans="1:17" ht="12.75">
      <c r="A174" s="173"/>
      <c r="B174" s="231"/>
      <c r="C174" s="232"/>
      <c r="D174" s="232"/>
      <c r="E174" s="232"/>
      <c r="F174" s="185"/>
      <c r="G174" s="186"/>
      <c r="H174" s="212"/>
      <c r="I174" s="213"/>
      <c r="J174" s="224"/>
      <c r="K174" s="224"/>
      <c r="L174" s="225"/>
      <c r="M174" s="226"/>
      <c r="N174" s="188"/>
      <c r="O174" s="186"/>
      <c r="P174" s="184"/>
      <c r="Q174" s="187"/>
    </row>
    <row r="175" spans="1:17" ht="12.75">
      <c r="A175" s="173"/>
      <c r="B175" s="231"/>
      <c r="C175" s="232"/>
      <c r="D175" s="232"/>
      <c r="E175" s="232"/>
      <c r="F175" s="185"/>
      <c r="G175" s="186"/>
      <c r="H175" s="212"/>
      <c r="I175" s="213"/>
      <c r="J175" s="224"/>
      <c r="K175" s="224"/>
      <c r="L175" s="225"/>
      <c r="M175" s="226"/>
      <c r="N175" s="188"/>
      <c r="O175" s="186"/>
      <c r="P175" s="184"/>
      <c r="Q175" s="187"/>
    </row>
    <row r="176" spans="1:17" ht="12.75">
      <c r="A176" s="173"/>
      <c r="B176" s="231"/>
      <c r="C176" s="232"/>
      <c r="D176" s="1531"/>
      <c r="E176" s="1531"/>
      <c r="F176" s="185"/>
      <c r="G176" s="186"/>
      <c r="H176" s="212"/>
      <c r="I176" s="213"/>
      <c r="J176" s="224"/>
      <c r="K176" s="224"/>
      <c r="L176" s="225"/>
      <c r="M176" s="226"/>
      <c r="N176" s="188"/>
      <c r="O176" s="186"/>
      <c r="P176" s="184"/>
      <c r="Q176" s="187"/>
    </row>
    <row r="177" spans="1:17" ht="12.75">
      <c r="A177" s="173"/>
      <c r="B177" s="231"/>
      <c r="C177" s="232"/>
      <c r="D177" s="232"/>
      <c r="E177" s="232"/>
      <c r="F177" s="185"/>
      <c r="G177" s="186"/>
      <c r="H177" s="212"/>
      <c r="I177" s="213"/>
      <c r="J177" s="224"/>
      <c r="K177" s="224"/>
      <c r="L177" s="225"/>
      <c r="M177" s="226"/>
      <c r="N177" s="188"/>
      <c r="O177" s="186"/>
      <c r="P177" s="184"/>
      <c r="Q177" s="187"/>
    </row>
    <row r="178" spans="1:17" ht="12.75">
      <c r="A178" s="173"/>
      <c r="B178" s="231"/>
      <c r="C178" s="232"/>
      <c r="D178" s="1531"/>
      <c r="E178" s="1531"/>
      <c r="F178" s="185"/>
      <c r="G178" s="186"/>
      <c r="H178" s="212"/>
      <c r="I178" s="213"/>
      <c r="J178" s="224"/>
      <c r="K178" s="224"/>
      <c r="L178" s="225"/>
      <c r="M178" s="226"/>
      <c r="N178" s="188"/>
      <c r="O178" s="186"/>
      <c r="P178" s="184"/>
      <c r="Q178" s="187"/>
    </row>
    <row r="179" spans="1:17" ht="12.75">
      <c r="A179" s="173"/>
      <c r="B179" s="231"/>
      <c r="C179" s="232"/>
      <c r="D179" s="1531"/>
      <c r="E179" s="1531"/>
      <c r="F179" s="185"/>
      <c r="G179" s="186"/>
      <c r="H179" s="212"/>
      <c r="I179" s="213"/>
      <c r="J179" s="224"/>
      <c r="K179" s="224"/>
      <c r="L179" s="225"/>
      <c r="M179" s="226"/>
      <c r="N179" s="188"/>
      <c r="O179" s="186"/>
      <c r="P179" s="184"/>
      <c r="Q179" s="187"/>
    </row>
    <row r="180" spans="1:17" ht="13.5" thickBot="1">
      <c r="A180" s="233"/>
      <c r="B180" s="234"/>
      <c r="C180" s="235"/>
      <c r="D180" s="1532"/>
      <c r="E180" s="1532"/>
      <c r="F180" s="240"/>
      <c r="G180" s="237"/>
      <c r="H180" s="238"/>
      <c r="I180" s="239"/>
      <c r="J180" s="241"/>
      <c r="K180" s="241"/>
      <c r="L180" s="242"/>
      <c r="M180" s="243"/>
      <c r="N180" s="244"/>
      <c r="O180" s="237"/>
      <c r="P180" s="189"/>
      <c r="Q180" s="190"/>
    </row>
    <row r="181" spans="1:17" ht="14.25" thickBot="1" thickTop="1">
      <c r="A181" s="1523" t="s">
        <v>70</v>
      </c>
      <c r="B181" s="1524"/>
      <c r="C181" s="1524"/>
      <c r="D181" s="1524"/>
      <c r="E181" s="1524"/>
      <c r="F181" s="191">
        <f>SUM(F151+F153+F165)</f>
        <v>57840</v>
      </c>
      <c r="G181" s="192">
        <f>SUM(G151+G153+G165)</f>
        <v>76680</v>
      </c>
      <c r="H181" s="347">
        <f>SUM(H101+H165)</f>
        <v>54689</v>
      </c>
      <c r="I181" s="348">
        <f>H181/G181</f>
        <v>0.7132107459572248</v>
      </c>
      <c r="J181" s="192">
        <f>SUM(J151)</f>
        <v>4870</v>
      </c>
      <c r="K181" s="192">
        <f>SUM(K151+K153+K165)</f>
        <v>10211</v>
      </c>
      <c r="L181" s="194">
        <f>SUM(L151+L153+L165)</f>
        <v>7984</v>
      </c>
      <c r="M181" s="193">
        <f>L181/K181</f>
        <v>0.7819018705317795</v>
      </c>
      <c r="N181" s="349">
        <f>SUM(N151)</f>
        <v>24374</v>
      </c>
      <c r="O181" s="192">
        <f>SUM(O151+O154+O165)</f>
        <v>21603</v>
      </c>
      <c r="P181" s="194">
        <f>SUM(P151)</f>
        <v>6677</v>
      </c>
      <c r="Q181" s="193">
        <f>P181/O181</f>
        <v>0.30907744294773876</v>
      </c>
    </row>
    <row r="182" spans="1:17" ht="13.5" thickTop="1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</row>
    <row r="183" spans="1:17" ht="12.75">
      <c r="A183" s="154"/>
      <c r="B183" s="1551" t="s">
        <v>50</v>
      </c>
      <c r="C183" s="1552"/>
      <c r="D183" s="1552"/>
      <c r="E183" s="1552"/>
      <c r="F183" s="1552"/>
      <c r="G183" s="1552"/>
      <c r="H183" s="1552"/>
      <c r="I183" s="1552"/>
      <c r="J183" s="1552"/>
      <c r="K183" s="1552"/>
      <c r="L183" s="1552"/>
      <c r="M183" s="1552"/>
      <c r="N183" s="1552"/>
      <c r="O183" s="1552"/>
      <c r="P183" s="1552"/>
      <c r="Q183" s="1552"/>
    </row>
    <row r="184" spans="1:17" ht="11.25" customHeight="1">
      <c r="A184" s="1553" t="s">
        <v>644</v>
      </c>
      <c r="B184" s="1553"/>
      <c r="C184" s="1553"/>
      <c r="D184" s="1553"/>
      <c r="E184" s="1553"/>
      <c r="F184" s="1553"/>
      <c r="G184" s="1553"/>
      <c r="H184" s="1553"/>
      <c r="I184" s="1553"/>
      <c r="J184" s="1553"/>
      <c r="K184" s="1553"/>
      <c r="L184" s="1553"/>
      <c r="M184" s="1553"/>
      <c r="N184" s="1553"/>
      <c r="O184" s="1553"/>
      <c r="P184" s="1553"/>
      <c r="Q184" s="1553"/>
    </row>
    <row r="185" spans="1:17" ht="12.75" customHeight="1">
      <c r="A185" s="1550" t="s">
        <v>639</v>
      </c>
      <c r="B185" s="1550"/>
      <c r="C185" s="1550"/>
      <c r="D185" s="1550"/>
      <c r="E185" s="1550"/>
      <c r="F185" s="1550"/>
      <c r="G185" s="1550"/>
      <c r="H185" s="1550"/>
      <c r="I185" s="1550"/>
      <c r="J185" s="1550"/>
      <c r="K185" s="1550"/>
      <c r="L185" s="1550"/>
      <c r="M185" s="1550"/>
      <c r="N185" s="1550"/>
      <c r="O185" s="1550"/>
      <c r="P185" s="1550"/>
      <c r="Q185" s="1550"/>
    </row>
    <row r="186" spans="1:17" ht="13.5" thickBot="1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6"/>
      <c r="O186" s="157" t="s">
        <v>22</v>
      </c>
      <c r="P186" s="156"/>
      <c r="Q186" s="158"/>
    </row>
    <row r="187" spans="1:17" ht="13.5" thickTop="1">
      <c r="A187" s="1546" t="s">
        <v>0</v>
      </c>
      <c r="B187" s="1554" t="s">
        <v>1</v>
      </c>
      <c r="C187" s="1555"/>
      <c r="D187" s="1555"/>
      <c r="E187" s="1555"/>
      <c r="F187" s="1543" t="s">
        <v>3</v>
      </c>
      <c r="G187" s="1544"/>
      <c r="H187" s="1544"/>
      <c r="I187" s="1544"/>
      <c r="J187" s="1544"/>
      <c r="K187" s="1544"/>
      <c r="L187" s="1544"/>
      <c r="M187" s="1544"/>
      <c r="N187" s="1544"/>
      <c r="O187" s="1544"/>
      <c r="P187" s="1544"/>
      <c r="Q187" s="1545"/>
    </row>
    <row r="188" spans="1:17" ht="13.5" customHeight="1">
      <c r="A188" s="1547"/>
      <c r="B188" s="1556"/>
      <c r="C188" s="1557"/>
      <c r="D188" s="1557"/>
      <c r="E188" s="1557"/>
      <c r="F188" s="1540" t="s">
        <v>219</v>
      </c>
      <c r="G188" s="1541"/>
      <c r="H188" s="1541"/>
      <c r="I188" s="1542"/>
      <c r="J188" s="1560" t="s">
        <v>220</v>
      </c>
      <c r="K188" s="1527"/>
      <c r="L188" s="1528"/>
      <c r="M188" s="1539"/>
      <c r="N188" s="1538" t="s">
        <v>221</v>
      </c>
      <c r="O188" s="1527"/>
      <c r="P188" s="1528"/>
      <c r="Q188" s="1539"/>
    </row>
    <row r="189" spans="1:17" ht="9" customHeight="1">
      <c r="A189" s="1547"/>
      <c r="B189" s="1556"/>
      <c r="C189" s="1557"/>
      <c r="D189" s="1557"/>
      <c r="E189" s="1557"/>
      <c r="F189" s="1535" t="s">
        <v>546</v>
      </c>
      <c r="G189" s="1533" t="s">
        <v>549</v>
      </c>
      <c r="H189" s="1529" t="s">
        <v>288</v>
      </c>
      <c r="I189" s="1525" t="s">
        <v>289</v>
      </c>
      <c r="J189" s="1535" t="s">
        <v>546</v>
      </c>
      <c r="K189" s="1533" t="s">
        <v>549</v>
      </c>
      <c r="L189" s="1529" t="s">
        <v>288</v>
      </c>
      <c r="M189" s="1525" t="s">
        <v>295</v>
      </c>
      <c r="N189" s="1535" t="s">
        <v>546</v>
      </c>
      <c r="O189" s="1533" t="s">
        <v>547</v>
      </c>
      <c r="P189" s="1529" t="s">
        <v>288</v>
      </c>
      <c r="Q189" s="1525" t="s">
        <v>295</v>
      </c>
    </row>
    <row r="190" spans="1:17" ht="12.75" customHeight="1">
      <c r="A190" s="1547"/>
      <c r="B190" s="1558"/>
      <c r="C190" s="1559"/>
      <c r="D190" s="1559"/>
      <c r="E190" s="1559"/>
      <c r="F190" s="1536"/>
      <c r="G190" s="1534"/>
      <c r="H190" s="1530"/>
      <c r="I190" s="1526"/>
      <c r="J190" s="1536"/>
      <c r="K190" s="1534"/>
      <c r="L190" s="1530"/>
      <c r="M190" s="1526"/>
      <c r="N190" s="1536"/>
      <c r="O190" s="1534"/>
      <c r="P190" s="1530"/>
      <c r="Q190" s="1526"/>
    </row>
    <row r="191" spans="1:17" ht="12.75">
      <c r="A191" s="1547"/>
      <c r="B191" s="1527"/>
      <c r="C191" s="1527"/>
      <c r="D191" s="1527"/>
      <c r="E191" s="1528"/>
      <c r="F191" s="159" t="s">
        <v>6</v>
      </c>
      <c r="G191" s="160" t="s">
        <v>7</v>
      </c>
      <c r="H191" s="161" t="s">
        <v>8</v>
      </c>
      <c r="I191" s="162" t="s">
        <v>9</v>
      </c>
      <c r="J191" s="159" t="s">
        <v>10</v>
      </c>
      <c r="K191" s="160" t="s">
        <v>11</v>
      </c>
      <c r="L191" s="161" t="s">
        <v>12</v>
      </c>
      <c r="M191" s="162" t="s">
        <v>13</v>
      </c>
      <c r="N191" s="163" t="s">
        <v>14</v>
      </c>
      <c r="O191" s="160" t="s">
        <v>15</v>
      </c>
      <c r="P191" s="161" t="s">
        <v>20</v>
      </c>
      <c r="Q191" s="162">
        <v>12</v>
      </c>
    </row>
    <row r="192" spans="1:17" ht="12.75">
      <c r="A192" s="1375" t="s">
        <v>66</v>
      </c>
      <c r="B192" s="1376"/>
      <c r="C192" s="1376"/>
      <c r="D192" s="1376"/>
      <c r="E192" s="1376"/>
      <c r="F192" s="219">
        <f>SUM(F242+F244)</f>
        <v>181033</v>
      </c>
      <c r="G192" s="220">
        <f>SUM(G242+G244)</f>
        <v>242487</v>
      </c>
      <c r="H192" s="223">
        <f>SUM(H242+H244)</f>
        <v>200136</v>
      </c>
      <c r="I192" s="221">
        <f>H192/G192</f>
        <v>0.8253473382078215</v>
      </c>
      <c r="J192" s="220">
        <f>SUM(J242+J244)</f>
        <v>2874</v>
      </c>
      <c r="K192" s="220">
        <f>SUM(K242+K244)</f>
        <v>4682</v>
      </c>
      <c r="L192" s="223">
        <f>SUM(L242+L244)</f>
        <v>4157</v>
      </c>
      <c r="M192" s="221">
        <f>L192/K192</f>
        <v>0.8878684322938915</v>
      </c>
      <c r="N192" s="220">
        <f>SUM(N242+N244)</f>
        <v>32315</v>
      </c>
      <c r="O192" s="220">
        <f>SUM(O242+O244)</f>
        <v>81602</v>
      </c>
      <c r="P192" s="223">
        <f>SUM(P242+P244)</f>
        <v>64232</v>
      </c>
      <c r="Q192" s="221">
        <f>P192/O192</f>
        <v>0.7871375701575942</v>
      </c>
    </row>
    <row r="193" spans="1:17" ht="12.75" customHeight="1">
      <c r="A193" s="630" t="s">
        <v>6</v>
      </c>
      <c r="B193" s="1561" t="s">
        <v>59</v>
      </c>
      <c r="C193" s="1562"/>
      <c r="D193" s="1562"/>
      <c r="E193" s="1563"/>
      <c r="F193" s="168">
        <f>SUM(F242)</f>
        <v>122923</v>
      </c>
      <c r="G193" s="169">
        <f>SUM(G242)</f>
        <v>175619</v>
      </c>
      <c r="H193" s="170">
        <f>SUM(H242)</f>
        <v>141255</v>
      </c>
      <c r="I193" s="171">
        <f>H193/G193</f>
        <v>0.804326411151413</v>
      </c>
      <c r="J193" s="169">
        <f>SUM(J242)</f>
        <v>2874</v>
      </c>
      <c r="K193" s="169">
        <f>SUM(K194:K225)</f>
        <v>4682</v>
      </c>
      <c r="L193" s="170">
        <f>SUM(L242)</f>
        <v>4157</v>
      </c>
      <c r="M193" s="171">
        <f>L193/K193</f>
        <v>0.8878684322938915</v>
      </c>
      <c r="N193" s="169">
        <f>SUM(N242)</f>
        <v>32315</v>
      </c>
      <c r="O193" s="169">
        <f>SUM(O242)</f>
        <v>81602</v>
      </c>
      <c r="P193" s="170">
        <f>SUM(P242)</f>
        <v>64232</v>
      </c>
      <c r="Q193" s="171">
        <f>P193/O193</f>
        <v>0.7871375701575942</v>
      </c>
    </row>
    <row r="194" spans="1:17" ht="12.75">
      <c r="A194" s="613"/>
      <c r="B194" s="1520" t="s">
        <v>199</v>
      </c>
      <c r="C194" s="1564"/>
      <c r="D194" s="1564"/>
      <c r="E194" s="1565"/>
      <c r="F194" s="174">
        <f aca="true" t="shared" si="7" ref="F194:F225">SUM(J12+N12+F103+J103+N103)</f>
        <v>44056</v>
      </c>
      <c r="G194" s="175">
        <f aca="true" t="shared" si="8" ref="G194:G225">SUM(K12+O12+G103+K103+O103)</f>
        <v>45097</v>
      </c>
      <c r="H194" s="176">
        <f aca="true" t="shared" si="9" ref="H194:H225">SUM(L12+P12+H103+L103+P103)</f>
        <v>24805</v>
      </c>
      <c r="I194" s="177">
        <f>H194/G194</f>
        <v>0.5500365877996319</v>
      </c>
      <c r="J194" s="179"/>
      <c r="K194" s="334">
        <v>175</v>
      </c>
      <c r="L194" s="335">
        <v>175</v>
      </c>
      <c r="M194" s="336">
        <f>L194/K194</f>
        <v>1</v>
      </c>
      <c r="N194" s="179"/>
      <c r="O194" s="179"/>
      <c r="P194" s="180"/>
      <c r="Q194" s="181"/>
    </row>
    <row r="195" spans="1:17" ht="12.75">
      <c r="A195" s="613"/>
      <c r="B195" s="614" t="s">
        <v>229</v>
      </c>
      <c r="C195" s="615"/>
      <c r="D195" s="615"/>
      <c r="E195" s="616"/>
      <c r="F195" s="174">
        <f t="shared" si="7"/>
        <v>90</v>
      </c>
      <c r="G195" s="175">
        <f t="shared" si="8"/>
        <v>90</v>
      </c>
      <c r="H195" s="176">
        <f t="shared" si="9"/>
        <v>26</v>
      </c>
      <c r="I195" s="177">
        <f aca="true" t="shared" si="10" ref="I195:I225">H195/G195</f>
        <v>0.28888888888888886</v>
      </c>
      <c r="J195" s="186"/>
      <c r="K195" s="186"/>
      <c r="L195" s="184"/>
      <c r="M195" s="336"/>
      <c r="N195" s="186"/>
      <c r="O195" s="186"/>
      <c r="P195" s="184"/>
      <c r="Q195" s="187"/>
    </row>
    <row r="196" spans="1:17" ht="12.75">
      <c r="A196" s="39"/>
      <c r="B196" s="1348" t="s">
        <v>200</v>
      </c>
      <c r="C196" s="1349"/>
      <c r="D196" s="1349"/>
      <c r="E196" s="1350"/>
      <c r="F196" s="174">
        <f t="shared" si="7"/>
        <v>6638</v>
      </c>
      <c r="G196" s="175">
        <f t="shared" si="8"/>
        <v>5981</v>
      </c>
      <c r="H196" s="176">
        <f t="shared" si="9"/>
        <v>5981</v>
      </c>
      <c r="I196" s="177">
        <f t="shared" si="10"/>
        <v>1</v>
      </c>
      <c r="J196" s="186">
        <v>2874</v>
      </c>
      <c r="K196" s="186">
        <v>3644</v>
      </c>
      <c r="L196" s="184">
        <v>3539</v>
      </c>
      <c r="M196" s="336">
        <f>L196/K196</f>
        <v>0.971185510428101</v>
      </c>
      <c r="N196" s="186">
        <v>32315</v>
      </c>
      <c r="O196" s="186">
        <v>64232</v>
      </c>
      <c r="P196" s="184">
        <v>64232</v>
      </c>
      <c r="Q196" s="187">
        <f>P196/O196</f>
        <v>1</v>
      </c>
    </row>
    <row r="197" spans="1:17" ht="12.75">
      <c r="A197" s="617"/>
      <c r="B197" s="614" t="s">
        <v>211</v>
      </c>
      <c r="C197" s="618"/>
      <c r="D197" s="618"/>
      <c r="E197" s="619"/>
      <c r="F197" s="174">
        <f t="shared" si="7"/>
        <v>0</v>
      </c>
      <c r="G197" s="175">
        <f t="shared" si="8"/>
        <v>72</v>
      </c>
      <c r="H197" s="176">
        <f t="shared" si="9"/>
        <v>72</v>
      </c>
      <c r="I197" s="177">
        <f t="shared" si="10"/>
        <v>1</v>
      </c>
      <c r="J197" s="186"/>
      <c r="K197" s="186"/>
      <c r="L197" s="184"/>
      <c r="M197" s="336"/>
      <c r="N197" s="186"/>
      <c r="O197" s="186"/>
      <c r="P197" s="184"/>
      <c r="Q197" s="187"/>
    </row>
    <row r="198" spans="1:17" ht="12.75">
      <c r="A198" s="617"/>
      <c r="B198" s="614" t="s">
        <v>203</v>
      </c>
      <c r="C198" s="618"/>
      <c r="D198" s="618"/>
      <c r="E198" s="619"/>
      <c r="F198" s="174">
        <f t="shared" si="7"/>
        <v>3721</v>
      </c>
      <c r="G198" s="175">
        <f t="shared" si="8"/>
        <v>3721</v>
      </c>
      <c r="H198" s="176">
        <f t="shared" si="9"/>
        <v>3447</v>
      </c>
      <c r="I198" s="177">
        <f t="shared" si="10"/>
        <v>0.9263638806772373</v>
      </c>
      <c r="J198" s="186"/>
      <c r="K198" s="186"/>
      <c r="L198" s="184"/>
      <c r="M198" s="336"/>
      <c r="N198" s="186"/>
      <c r="O198" s="186"/>
      <c r="P198" s="184"/>
      <c r="Q198" s="187"/>
    </row>
    <row r="199" spans="1:17" ht="12.75">
      <c r="A199" s="39"/>
      <c r="B199" s="1351" t="s">
        <v>529</v>
      </c>
      <c r="C199" s="1355"/>
      <c r="D199" s="1355"/>
      <c r="E199" s="1356"/>
      <c r="F199" s="174">
        <f t="shared" si="7"/>
        <v>2040</v>
      </c>
      <c r="G199" s="175">
        <f t="shared" si="8"/>
        <v>2188</v>
      </c>
      <c r="H199" s="176">
        <f t="shared" si="9"/>
        <v>2039</v>
      </c>
      <c r="I199" s="177">
        <f t="shared" si="10"/>
        <v>0.9319012797074955</v>
      </c>
      <c r="J199" s="186"/>
      <c r="K199" s="186"/>
      <c r="L199" s="184"/>
      <c r="M199" s="336"/>
      <c r="N199" s="186"/>
      <c r="O199" s="186"/>
      <c r="P199" s="184"/>
      <c r="Q199" s="187"/>
    </row>
    <row r="200" spans="1:17" ht="12.75">
      <c r="A200" s="617"/>
      <c r="B200" s="614" t="s">
        <v>201</v>
      </c>
      <c r="C200" s="620"/>
      <c r="D200" s="620"/>
      <c r="E200" s="621"/>
      <c r="F200" s="174">
        <f t="shared" si="7"/>
        <v>0</v>
      </c>
      <c r="G200" s="175">
        <f t="shared" si="8"/>
        <v>0</v>
      </c>
      <c r="H200" s="176">
        <f t="shared" si="9"/>
        <v>0</v>
      </c>
      <c r="I200" s="177"/>
      <c r="J200" s="186"/>
      <c r="K200" s="186"/>
      <c r="L200" s="184"/>
      <c r="M200" s="187"/>
      <c r="N200" s="186"/>
      <c r="O200" s="186"/>
      <c r="P200" s="184"/>
      <c r="Q200" s="187"/>
    </row>
    <row r="201" spans="1:17" ht="12.75">
      <c r="A201" s="39"/>
      <c r="B201" s="435" t="s">
        <v>202</v>
      </c>
      <c r="C201" s="43"/>
      <c r="D201" s="43"/>
      <c r="E201" s="43"/>
      <c r="F201" s="174">
        <f t="shared" si="7"/>
        <v>22034</v>
      </c>
      <c r="G201" s="175">
        <f t="shared" si="8"/>
        <v>64312</v>
      </c>
      <c r="H201" s="176">
        <f t="shared" si="9"/>
        <v>64098</v>
      </c>
      <c r="I201" s="177">
        <f t="shared" si="10"/>
        <v>0.9966724717004602</v>
      </c>
      <c r="J201" s="186"/>
      <c r="K201" s="186">
        <v>315</v>
      </c>
      <c r="L201" s="184">
        <v>315</v>
      </c>
      <c r="M201" s="187">
        <v>1</v>
      </c>
      <c r="N201" s="186"/>
      <c r="O201" s="186"/>
      <c r="P201" s="184"/>
      <c r="Q201" s="187"/>
    </row>
    <row r="202" spans="1:17" ht="12.75">
      <c r="A202" s="617"/>
      <c r="B202" s="614" t="s">
        <v>230</v>
      </c>
      <c r="C202" s="620"/>
      <c r="D202" s="620"/>
      <c r="E202" s="621"/>
      <c r="F202" s="174">
        <f t="shared" si="7"/>
        <v>0</v>
      </c>
      <c r="G202" s="175">
        <f t="shared" si="8"/>
        <v>0</v>
      </c>
      <c r="H202" s="176">
        <f t="shared" si="9"/>
        <v>0</v>
      </c>
      <c r="I202" s="177"/>
      <c r="J202" s="186"/>
      <c r="K202" s="186"/>
      <c r="L202" s="184"/>
      <c r="M202" s="187"/>
      <c r="N202" s="186"/>
      <c r="O202" s="186"/>
      <c r="P202" s="184"/>
      <c r="Q202" s="187"/>
    </row>
    <row r="203" spans="1:17" ht="12.75">
      <c r="A203" s="39"/>
      <c r="B203" s="435" t="s">
        <v>231</v>
      </c>
      <c r="C203" s="43"/>
      <c r="D203" s="43"/>
      <c r="E203" s="43"/>
      <c r="F203" s="174">
        <f t="shared" si="7"/>
        <v>0</v>
      </c>
      <c r="G203" s="175">
        <f t="shared" si="8"/>
        <v>0</v>
      </c>
      <c r="H203" s="176">
        <f t="shared" si="9"/>
        <v>0</v>
      </c>
      <c r="I203" s="177"/>
      <c r="J203" s="186"/>
      <c r="K203" s="186"/>
      <c r="L203" s="184"/>
      <c r="M203" s="187"/>
      <c r="N203" s="186"/>
      <c r="O203" s="186"/>
      <c r="P203" s="184"/>
      <c r="Q203" s="187"/>
    </row>
    <row r="204" spans="1:17" ht="12.75">
      <c r="A204" s="617"/>
      <c r="B204" s="614" t="s">
        <v>232</v>
      </c>
      <c r="C204" s="620"/>
      <c r="D204" s="620"/>
      <c r="E204" s="621"/>
      <c r="F204" s="174">
        <f t="shared" si="7"/>
        <v>4064</v>
      </c>
      <c r="G204" s="175">
        <f t="shared" si="8"/>
        <v>4064</v>
      </c>
      <c r="H204" s="176">
        <f t="shared" si="9"/>
        <v>505</v>
      </c>
      <c r="I204" s="177">
        <f t="shared" si="10"/>
        <v>0.12426181102362205</v>
      </c>
      <c r="J204" s="186"/>
      <c r="K204" s="186"/>
      <c r="L204" s="184"/>
      <c r="M204" s="187"/>
      <c r="N204" s="186"/>
      <c r="O204" s="186">
        <v>17370</v>
      </c>
      <c r="P204" s="184">
        <v>0</v>
      </c>
      <c r="Q204" s="187"/>
    </row>
    <row r="205" spans="1:17" ht="12.75">
      <c r="A205" s="617"/>
      <c r="B205" s="1581" t="s">
        <v>204</v>
      </c>
      <c r="C205" s="1582"/>
      <c r="D205" s="1582"/>
      <c r="E205" s="1583"/>
      <c r="F205" s="174">
        <f t="shared" si="7"/>
        <v>445</v>
      </c>
      <c r="G205" s="175">
        <f t="shared" si="8"/>
        <v>445</v>
      </c>
      <c r="H205" s="176">
        <f t="shared" si="9"/>
        <v>87</v>
      </c>
      <c r="I205" s="177">
        <f t="shared" si="10"/>
        <v>0.19550561797752808</v>
      </c>
      <c r="J205" s="186"/>
      <c r="K205" s="186"/>
      <c r="L205" s="184"/>
      <c r="M205" s="187"/>
      <c r="N205" s="186"/>
      <c r="O205" s="186"/>
      <c r="P205" s="184"/>
      <c r="Q205" s="187"/>
    </row>
    <row r="206" spans="1:17" ht="12.75">
      <c r="A206" s="617"/>
      <c r="B206" s="614" t="s">
        <v>233</v>
      </c>
      <c r="C206" s="618"/>
      <c r="D206" s="618"/>
      <c r="E206" s="619"/>
      <c r="F206" s="174">
        <f t="shared" si="7"/>
        <v>229</v>
      </c>
      <c r="G206" s="175">
        <f t="shared" si="8"/>
        <v>229</v>
      </c>
      <c r="H206" s="176">
        <f t="shared" si="9"/>
        <v>0</v>
      </c>
      <c r="I206" s="177">
        <f t="shared" si="10"/>
        <v>0</v>
      </c>
      <c r="J206" s="186"/>
      <c r="K206" s="186"/>
      <c r="L206" s="184"/>
      <c r="M206" s="187"/>
      <c r="N206" s="186"/>
      <c r="O206" s="186"/>
      <c r="P206" s="184"/>
      <c r="Q206" s="187"/>
    </row>
    <row r="207" spans="1:17" ht="12.75">
      <c r="A207" s="617"/>
      <c r="B207" s="614" t="s">
        <v>234</v>
      </c>
      <c r="C207" s="618"/>
      <c r="D207" s="618"/>
      <c r="E207" s="619"/>
      <c r="F207" s="174">
        <f t="shared" si="7"/>
        <v>3969</v>
      </c>
      <c r="G207" s="175">
        <f t="shared" si="8"/>
        <v>3969</v>
      </c>
      <c r="H207" s="176">
        <f t="shared" si="9"/>
        <v>2838</v>
      </c>
      <c r="I207" s="177">
        <f t="shared" si="10"/>
        <v>0.7150415721844293</v>
      </c>
      <c r="J207" s="186"/>
      <c r="K207" s="186"/>
      <c r="L207" s="184"/>
      <c r="M207" s="187"/>
      <c r="N207" s="186"/>
      <c r="O207" s="186"/>
      <c r="P207" s="184"/>
      <c r="Q207" s="187"/>
    </row>
    <row r="208" spans="1:17" ht="12.75">
      <c r="A208" s="39"/>
      <c r="B208" s="435" t="s">
        <v>235</v>
      </c>
      <c r="C208" s="45"/>
      <c r="D208" s="45"/>
      <c r="E208" s="45"/>
      <c r="F208" s="174">
        <f t="shared" si="7"/>
        <v>1803</v>
      </c>
      <c r="G208" s="175">
        <f t="shared" si="8"/>
        <v>1803</v>
      </c>
      <c r="H208" s="176">
        <f t="shared" si="9"/>
        <v>248</v>
      </c>
      <c r="I208" s="177">
        <f t="shared" si="10"/>
        <v>0.13754853022739877</v>
      </c>
      <c r="J208" s="186"/>
      <c r="K208" s="186"/>
      <c r="L208" s="184"/>
      <c r="M208" s="187"/>
      <c r="N208" s="186"/>
      <c r="O208" s="186"/>
      <c r="P208" s="184"/>
      <c r="Q208" s="187"/>
    </row>
    <row r="209" spans="1:17" ht="12.75">
      <c r="A209" s="622"/>
      <c r="B209" s="614" t="s">
        <v>236</v>
      </c>
      <c r="C209" s="618"/>
      <c r="D209" s="618"/>
      <c r="E209" s="619"/>
      <c r="F209" s="174">
        <f t="shared" si="7"/>
        <v>500</v>
      </c>
      <c r="G209" s="175">
        <f t="shared" si="8"/>
        <v>682</v>
      </c>
      <c r="H209" s="176">
        <f t="shared" si="9"/>
        <v>415</v>
      </c>
      <c r="I209" s="177">
        <f t="shared" si="10"/>
        <v>0.6085043988269795</v>
      </c>
      <c r="J209" s="186"/>
      <c r="K209" s="186"/>
      <c r="L209" s="184"/>
      <c r="M209" s="187"/>
      <c r="N209" s="186"/>
      <c r="O209" s="186"/>
      <c r="P209" s="184"/>
      <c r="Q209" s="187"/>
    </row>
    <row r="210" spans="1:17" ht="12.75">
      <c r="A210" s="39"/>
      <c r="B210" s="435" t="s">
        <v>237</v>
      </c>
      <c r="C210" s="45"/>
      <c r="D210" s="45"/>
      <c r="E210" s="45"/>
      <c r="F210" s="174">
        <f t="shared" si="7"/>
        <v>1444</v>
      </c>
      <c r="G210" s="175">
        <f t="shared" si="8"/>
        <v>1444</v>
      </c>
      <c r="H210" s="176">
        <f t="shared" si="9"/>
        <v>1015</v>
      </c>
      <c r="I210" s="177">
        <f t="shared" si="10"/>
        <v>0.7029085872576177</v>
      </c>
      <c r="J210" s="186"/>
      <c r="K210" s="186"/>
      <c r="L210" s="184"/>
      <c r="M210" s="187"/>
      <c r="N210" s="186"/>
      <c r="O210" s="186"/>
      <c r="P210" s="184"/>
      <c r="Q210" s="187"/>
    </row>
    <row r="211" spans="1:17" ht="12.75">
      <c r="A211" s="617"/>
      <c r="B211" s="614" t="s">
        <v>238</v>
      </c>
      <c r="C211" s="618"/>
      <c r="D211" s="618"/>
      <c r="E211" s="619"/>
      <c r="F211" s="174">
        <f t="shared" si="7"/>
        <v>0</v>
      </c>
      <c r="G211" s="175">
        <f t="shared" si="8"/>
        <v>0</v>
      </c>
      <c r="H211" s="176">
        <f t="shared" si="9"/>
        <v>0</v>
      </c>
      <c r="I211" s="177"/>
      <c r="J211" s="186"/>
      <c r="K211" s="186"/>
      <c r="L211" s="184"/>
      <c r="M211" s="187"/>
      <c r="N211" s="186"/>
      <c r="O211" s="186"/>
      <c r="P211" s="184"/>
      <c r="Q211" s="187"/>
    </row>
    <row r="212" spans="1:17" ht="12.75">
      <c r="A212" s="39"/>
      <c r="B212" s="435" t="s">
        <v>205</v>
      </c>
      <c r="C212" s="45"/>
      <c r="D212" s="45"/>
      <c r="E212" s="45"/>
      <c r="F212" s="174">
        <f t="shared" si="7"/>
        <v>2899</v>
      </c>
      <c r="G212" s="175">
        <f t="shared" si="8"/>
        <v>4127</v>
      </c>
      <c r="H212" s="176">
        <f t="shared" si="9"/>
        <v>3285</v>
      </c>
      <c r="I212" s="177">
        <f t="shared" si="10"/>
        <v>0.795977707778047</v>
      </c>
      <c r="J212" s="186"/>
      <c r="K212" s="186">
        <v>128</v>
      </c>
      <c r="L212" s="184">
        <v>128</v>
      </c>
      <c r="M212" s="187">
        <f>L212/K212</f>
        <v>1</v>
      </c>
      <c r="N212" s="186"/>
      <c r="O212" s="186"/>
      <c r="P212" s="184"/>
      <c r="Q212" s="187"/>
    </row>
    <row r="213" spans="1:17" ht="12.75">
      <c r="A213" s="617"/>
      <c r="B213" s="614" t="s">
        <v>239</v>
      </c>
      <c r="C213" s="618"/>
      <c r="D213" s="618"/>
      <c r="E213" s="619"/>
      <c r="F213" s="174">
        <f t="shared" si="7"/>
        <v>125</v>
      </c>
      <c r="G213" s="175">
        <f t="shared" si="8"/>
        <v>128</v>
      </c>
      <c r="H213" s="176">
        <f t="shared" si="9"/>
        <v>9</v>
      </c>
      <c r="I213" s="177">
        <f t="shared" si="10"/>
        <v>0.0703125</v>
      </c>
      <c r="J213" s="186"/>
      <c r="K213" s="186"/>
      <c r="L213" s="184"/>
      <c r="M213" s="187"/>
      <c r="N213" s="186"/>
      <c r="O213" s="186"/>
      <c r="P213" s="184"/>
      <c r="Q213" s="187"/>
    </row>
    <row r="214" spans="1:17" ht="12.75">
      <c r="A214" s="617"/>
      <c r="B214" s="614" t="s">
        <v>207</v>
      </c>
      <c r="C214" s="618"/>
      <c r="D214" s="618"/>
      <c r="E214" s="619"/>
      <c r="F214" s="174">
        <f t="shared" si="7"/>
        <v>5999</v>
      </c>
      <c r="G214" s="175">
        <f t="shared" si="8"/>
        <v>6098</v>
      </c>
      <c r="H214" s="176">
        <f t="shared" si="9"/>
        <v>5296</v>
      </c>
      <c r="I214" s="177">
        <f t="shared" si="10"/>
        <v>0.8684814693342079</v>
      </c>
      <c r="J214" s="186"/>
      <c r="K214" s="186"/>
      <c r="L214" s="184"/>
      <c r="M214" s="187"/>
      <c r="N214" s="186"/>
      <c r="O214" s="186"/>
      <c r="P214" s="184"/>
      <c r="Q214" s="187"/>
    </row>
    <row r="215" spans="1:17" ht="12.75">
      <c r="A215" s="617"/>
      <c r="B215" s="614" t="s">
        <v>244</v>
      </c>
      <c r="C215" s="618"/>
      <c r="D215" s="618"/>
      <c r="E215" s="619"/>
      <c r="F215" s="174">
        <f t="shared" si="7"/>
        <v>991</v>
      </c>
      <c r="G215" s="175">
        <f t="shared" si="8"/>
        <v>991</v>
      </c>
      <c r="H215" s="176">
        <f t="shared" si="9"/>
        <v>40</v>
      </c>
      <c r="I215" s="177">
        <f t="shared" si="10"/>
        <v>0.04036326942482341</v>
      </c>
      <c r="J215" s="186"/>
      <c r="K215" s="186"/>
      <c r="L215" s="184"/>
      <c r="M215" s="187"/>
      <c r="N215" s="186"/>
      <c r="O215" s="186"/>
      <c r="P215" s="184"/>
      <c r="Q215" s="187"/>
    </row>
    <row r="216" spans="1:17" ht="12.75">
      <c r="A216" s="617"/>
      <c r="B216" s="1520" t="s">
        <v>640</v>
      </c>
      <c r="C216" s="1521"/>
      <c r="D216" s="1521"/>
      <c r="E216" s="1522"/>
      <c r="F216" s="174">
        <f t="shared" si="7"/>
        <v>0</v>
      </c>
      <c r="G216" s="175">
        <f t="shared" si="8"/>
        <v>0</v>
      </c>
      <c r="H216" s="176">
        <f t="shared" si="9"/>
        <v>0</v>
      </c>
      <c r="I216" s="177"/>
      <c r="J216" s="186"/>
      <c r="K216" s="186">
        <v>420</v>
      </c>
      <c r="L216" s="184">
        <v>0</v>
      </c>
      <c r="M216" s="187"/>
      <c r="N216" s="186"/>
      <c r="O216" s="186"/>
      <c r="P216" s="184"/>
      <c r="Q216" s="187"/>
    </row>
    <row r="217" spans="1:17" ht="12.75">
      <c r="A217" s="39"/>
      <c r="B217" s="435" t="s">
        <v>479</v>
      </c>
      <c r="C217" s="45"/>
      <c r="D217" s="45"/>
      <c r="E217" s="45"/>
      <c r="F217" s="174">
        <f t="shared" si="7"/>
        <v>893</v>
      </c>
      <c r="G217" s="175">
        <f t="shared" si="8"/>
        <v>893</v>
      </c>
      <c r="H217" s="176">
        <f t="shared" si="9"/>
        <v>334</v>
      </c>
      <c r="I217" s="177">
        <f t="shared" si="10"/>
        <v>0.374020156774916</v>
      </c>
      <c r="J217" s="186"/>
      <c r="K217" s="186"/>
      <c r="L217" s="184"/>
      <c r="M217" s="187"/>
      <c r="N217" s="186"/>
      <c r="O217" s="186"/>
      <c r="P217" s="184"/>
      <c r="Q217" s="187"/>
    </row>
    <row r="218" spans="1:17" ht="12.75">
      <c r="A218" s="629"/>
      <c r="B218" s="614" t="s">
        <v>480</v>
      </c>
      <c r="C218" s="618"/>
      <c r="D218" s="618"/>
      <c r="E218" s="619"/>
      <c r="F218" s="174">
        <f t="shared" si="7"/>
        <v>2522</v>
      </c>
      <c r="G218" s="175">
        <f t="shared" si="8"/>
        <v>2971</v>
      </c>
      <c r="H218" s="176">
        <f t="shared" si="9"/>
        <v>2971</v>
      </c>
      <c r="I218" s="177">
        <f t="shared" si="10"/>
        <v>1</v>
      </c>
      <c r="J218" s="186"/>
      <c r="K218" s="186"/>
      <c r="L218" s="184"/>
      <c r="M218" s="187"/>
      <c r="N218" s="186"/>
      <c r="O218" s="186"/>
      <c r="P218" s="184"/>
      <c r="Q218" s="187"/>
    </row>
    <row r="219" spans="1:17" ht="12.75">
      <c r="A219" s="617"/>
      <c r="B219" s="614" t="s">
        <v>208</v>
      </c>
      <c r="C219" s="618"/>
      <c r="D219" s="618"/>
      <c r="E219" s="619"/>
      <c r="F219" s="174">
        <f t="shared" si="7"/>
        <v>4663</v>
      </c>
      <c r="G219" s="175">
        <f t="shared" si="8"/>
        <v>4700</v>
      </c>
      <c r="H219" s="176">
        <f t="shared" si="9"/>
        <v>4692</v>
      </c>
      <c r="I219" s="177">
        <f t="shared" si="10"/>
        <v>0.9982978723404256</v>
      </c>
      <c r="J219" s="186"/>
      <c r="K219" s="186"/>
      <c r="L219" s="184"/>
      <c r="M219" s="187"/>
      <c r="N219" s="186"/>
      <c r="O219" s="186"/>
      <c r="P219" s="184"/>
      <c r="Q219" s="187"/>
    </row>
    <row r="220" spans="1:17" ht="12.75">
      <c r="A220" s="39"/>
      <c r="B220" s="435" t="s">
        <v>209</v>
      </c>
      <c r="C220" s="45"/>
      <c r="D220" s="45"/>
      <c r="E220" s="45"/>
      <c r="F220" s="174">
        <f t="shared" si="7"/>
        <v>5547</v>
      </c>
      <c r="G220" s="175">
        <f t="shared" si="8"/>
        <v>5750</v>
      </c>
      <c r="H220" s="176">
        <f t="shared" si="9"/>
        <v>5455</v>
      </c>
      <c r="I220" s="177">
        <f t="shared" si="10"/>
        <v>0.948695652173913</v>
      </c>
      <c r="J220" s="186"/>
      <c r="K220" s="186"/>
      <c r="L220" s="184"/>
      <c r="M220" s="187"/>
      <c r="N220" s="186"/>
      <c r="O220" s="186"/>
      <c r="P220" s="184"/>
      <c r="Q220" s="187"/>
    </row>
    <row r="221" spans="1:17" ht="12.75">
      <c r="A221" s="617"/>
      <c r="B221" s="614" t="s">
        <v>314</v>
      </c>
      <c r="C221" s="618"/>
      <c r="D221" s="618"/>
      <c r="E221" s="619"/>
      <c r="F221" s="174">
        <f t="shared" si="7"/>
        <v>3381</v>
      </c>
      <c r="G221" s="175">
        <f t="shared" si="8"/>
        <v>5653</v>
      </c>
      <c r="H221" s="176">
        <f t="shared" si="9"/>
        <v>5613</v>
      </c>
      <c r="I221" s="177">
        <f t="shared" si="10"/>
        <v>0.9929241110914558</v>
      </c>
      <c r="J221" s="186"/>
      <c r="K221" s="186"/>
      <c r="L221" s="184"/>
      <c r="M221" s="187"/>
      <c r="N221" s="186"/>
      <c r="O221" s="186"/>
      <c r="P221" s="184"/>
      <c r="Q221" s="187"/>
    </row>
    <row r="222" spans="1:17" ht="12.75">
      <c r="A222" s="617"/>
      <c r="B222" s="614" t="s">
        <v>243</v>
      </c>
      <c r="C222" s="618"/>
      <c r="D222" s="618"/>
      <c r="E222" s="618"/>
      <c r="F222" s="174">
        <f t="shared" si="7"/>
        <v>0</v>
      </c>
      <c r="G222" s="175">
        <f t="shared" si="8"/>
        <v>0</v>
      </c>
      <c r="H222" s="176">
        <f t="shared" si="9"/>
        <v>0</v>
      </c>
      <c r="I222" s="177"/>
      <c r="J222" s="186"/>
      <c r="K222" s="186"/>
      <c r="L222" s="184"/>
      <c r="M222" s="187"/>
      <c r="N222" s="186"/>
      <c r="O222" s="186"/>
      <c r="P222" s="184"/>
      <c r="Q222" s="187"/>
    </row>
    <row r="223" spans="1:17" ht="12.75">
      <c r="A223" s="39"/>
      <c r="B223" s="435" t="s">
        <v>240</v>
      </c>
      <c r="C223" s="45"/>
      <c r="D223" s="45"/>
      <c r="E223" s="45"/>
      <c r="F223" s="174">
        <f t="shared" si="7"/>
        <v>0</v>
      </c>
      <c r="G223" s="175">
        <f t="shared" si="8"/>
        <v>1461</v>
      </c>
      <c r="H223" s="176">
        <f t="shared" si="9"/>
        <v>1461</v>
      </c>
      <c r="I223" s="177">
        <f t="shared" si="10"/>
        <v>1</v>
      </c>
      <c r="J223" s="186"/>
      <c r="K223" s="186"/>
      <c r="L223" s="184"/>
      <c r="M223" s="187"/>
      <c r="N223" s="186"/>
      <c r="O223" s="186"/>
      <c r="P223" s="184"/>
      <c r="Q223" s="187"/>
    </row>
    <row r="224" spans="1:17" ht="12.75">
      <c r="A224" s="617"/>
      <c r="B224" s="614" t="s">
        <v>241</v>
      </c>
      <c r="C224" s="1166"/>
      <c r="D224" s="1166"/>
      <c r="E224" s="1171"/>
      <c r="F224" s="174">
        <f t="shared" si="7"/>
        <v>0</v>
      </c>
      <c r="G224" s="175">
        <f t="shared" si="8"/>
        <v>0</v>
      </c>
      <c r="H224" s="176">
        <f t="shared" si="9"/>
        <v>0</v>
      </c>
      <c r="I224" s="177"/>
      <c r="J224" s="186"/>
      <c r="K224" s="186"/>
      <c r="L224" s="184"/>
      <c r="M224" s="187"/>
      <c r="N224" s="186"/>
      <c r="O224" s="186"/>
      <c r="P224" s="184"/>
      <c r="Q224" s="187"/>
    </row>
    <row r="225" spans="1:17" ht="13.5" thickBot="1">
      <c r="A225" s="39"/>
      <c r="B225" s="435" t="s">
        <v>242</v>
      </c>
      <c r="C225" s="45"/>
      <c r="D225" s="45"/>
      <c r="E225" s="45"/>
      <c r="F225" s="174">
        <f t="shared" si="7"/>
        <v>4870</v>
      </c>
      <c r="G225" s="175">
        <f t="shared" si="8"/>
        <v>8750</v>
      </c>
      <c r="H225" s="176">
        <f t="shared" si="9"/>
        <v>6523</v>
      </c>
      <c r="I225" s="177">
        <f t="shared" si="10"/>
        <v>0.7454857142857143</v>
      </c>
      <c r="J225" s="186"/>
      <c r="K225" s="186"/>
      <c r="L225" s="184"/>
      <c r="M225" s="187"/>
      <c r="N225" s="186"/>
      <c r="O225" s="186"/>
      <c r="P225" s="184"/>
      <c r="Q225" s="187"/>
    </row>
    <row r="226" spans="1:17" ht="14.25" thickBot="1" thickTop="1">
      <c r="A226" s="350"/>
      <c r="B226" s="1566" t="s">
        <v>67</v>
      </c>
      <c r="C226" s="1567"/>
      <c r="D226" s="1567"/>
      <c r="E226" s="1567"/>
      <c r="F226" s="351">
        <f>SUM(F194:F225)</f>
        <v>122923</v>
      </c>
      <c r="G226" s="352">
        <f>SUM(G194:G225)</f>
        <v>175619</v>
      </c>
      <c r="H226" s="353">
        <f>SUM(H194:H225)</f>
        <v>141255</v>
      </c>
      <c r="I226" s="354"/>
      <c r="J226" s="352">
        <f>SUM(J194:J225)</f>
        <v>2874</v>
      </c>
      <c r="K226" s="352">
        <f>SUM(K194:K225)</f>
        <v>4682</v>
      </c>
      <c r="L226" s="353">
        <f>SUM(L194:L225)</f>
        <v>4157</v>
      </c>
      <c r="M226" s="354"/>
      <c r="N226" s="352">
        <f>SUM(N194:N224)</f>
        <v>32315</v>
      </c>
      <c r="O226" s="352">
        <f>SUM(O194:O225)</f>
        <v>81602</v>
      </c>
      <c r="P226" s="353">
        <f>SUM(P194:P225)</f>
        <v>64232</v>
      </c>
      <c r="Q226" s="354"/>
    </row>
    <row r="227" spans="1:17" ht="13.5" thickTop="1">
      <c r="A227" s="624"/>
      <c r="B227" s="625"/>
      <c r="C227" s="626"/>
      <c r="D227" s="626"/>
      <c r="E227" s="626"/>
      <c r="F227" s="627"/>
      <c r="G227" s="627"/>
      <c r="H227" s="627"/>
      <c r="I227" s="628"/>
      <c r="J227" s="627"/>
      <c r="K227" s="627"/>
      <c r="L227" s="627"/>
      <c r="M227" s="628"/>
      <c r="N227" s="627"/>
      <c r="O227" s="627"/>
      <c r="P227" s="627"/>
      <c r="Q227" s="628"/>
    </row>
    <row r="228" spans="1:17" ht="12.75">
      <c r="A228" s="624"/>
      <c r="B228" s="625"/>
      <c r="C228" s="626"/>
      <c r="D228" s="626"/>
      <c r="E228" s="626"/>
      <c r="F228" s="627"/>
      <c r="G228" s="627"/>
      <c r="H228" s="627"/>
      <c r="I228" s="628"/>
      <c r="J228" s="627"/>
      <c r="K228" s="627"/>
      <c r="L228" s="627"/>
      <c r="M228" s="628"/>
      <c r="N228" s="627"/>
      <c r="O228" s="627"/>
      <c r="P228" s="627"/>
      <c r="Q228" s="628"/>
    </row>
    <row r="229" spans="1:17" ht="12.75">
      <c r="A229" s="154"/>
      <c r="B229" s="1551" t="s">
        <v>51</v>
      </c>
      <c r="C229" s="1552"/>
      <c r="D229" s="1552"/>
      <c r="E229" s="1552"/>
      <c r="F229" s="1552"/>
      <c r="G229" s="1552"/>
      <c r="H229" s="1552"/>
      <c r="I229" s="1552"/>
      <c r="J229" s="1552"/>
      <c r="K229" s="1552"/>
      <c r="L229" s="1552"/>
      <c r="M229" s="1552"/>
      <c r="N229" s="1552"/>
      <c r="O229" s="1552"/>
      <c r="P229" s="1552"/>
      <c r="Q229" s="1552"/>
    </row>
    <row r="230" spans="1:17" ht="12.75">
      <c r="A230" s="1553" t="s">
        <v>646</v>
      </c>
      <c r="B230" s="1553"/>
      <c r="C230" s="1553"/>
      <c r="D230" s="1553"/>
      <c r="E230" s="1553"/>
      <c r="F230" s="1553"/>
      <c r="G230" s="1553"/>
      <c r="H230" s="1553"/>
      <c r="I230" s="1553"/>
      <c r="J230" s="1553"/>
      <c r="K230" s="1553"/>
      <c r="L230" s="1553"/>
      <c r="M230" s="1553"/>
      <c r="N230" s="1553"/>
      <c r="O230" s="1553"/>
      <c r="P230" s="1553"/>
      <c r="Q230" s="1553"/>
    </row>
    <row r="231" spans="1:17" ht="12.75" customHeight="1">
      <c r="A231" s="1550" t="s">
        <v>639</v>
      </c>
      <c r="B231" s="1550"/>
      <c r="C231" s="1550"/>
      <c r="D231" s="1550"/>
      <c r="E231" s="1550"/>
      <c r="F231" s="1550"/>
      <c r="G231" s="1550"/>
      <c r="H231" s="1550"/>
      <c r="I231" s="1550"/>
      <c r="J231" s="1550"/>
      <c r="K231" s="1550"/>
      <c r="L231" s="1550"/>
      <c r="M231" s="1550"/>
      <c r="N231" s="1550"/>
      <c r="O231" s="1550"/>
      <c r="P231" s="1550"/>
      <c r="Q231" s="1550"/>
    </row>
    <row r="232" spans="1:17" ht="12.75">
      <c r="A232" s="155"/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</row>
    <row r="233" spans="1:17" ht="13.5" thickBot="1">
      <c r="A233" s="1548" t="s">
        <v>22</v>
      </c>
      <c r="B233" s="1549"/>
      <c r="C233" s="1549"/>
      <c r="D233" s="1549"/>
      <c r="E233" s="1549"/>
      <c r="F233" s="1549"/>
      <c r="G233" s="1549"/>
      <c r="H233" s="1549"/>
      <c r="I233" s="1549"/>
      <c r="J233" s="1549"/>
      <c r="K233" s="1549"/>
      <c r="L233" s="1549"/>
      <c r="M233" s="1549"/>
      <c r="N233" s="1549"/>
      <c r="O233" s="1549"/>
      <c r="P233" s="1549"/>
      <c r="Q233" s="1549"/>
    </row>
    <row r="234" spans="1:17" ht="13.5" thickTop="1">
      <c r="A234" s="1546" t="s">
        <v>0</v>
      </c>
      <c r="B234" s="1554" t="s">
        <v>1</v>
      </c>
      <c r="C234" s="1555"/>
      <c r="D234" s="1555"/>
      <c r="E234" s="1555"/>
      <c r="F234" s="1543" t="s">
        <v>3</v>
      </c>
      <c r="G234" s="1544"/>
      <c r="H234" s="1544"/>
      <c r="I234" s="1544"/>
      <c r="J234" s="1544"/>
      <c r="K234" s="1544"/>
      <c r="L234" s="1544"/>
      <c r="M234" s="1544"/>
      <c r="N234" s="1544"/>
      <c r="O234" s="1544"/>
      <c r="P234" s="1544"/>
      <c r="Q234" s="1545"/>
    </row>
    <row r="235" spans="1:17" ht="13.5" customHeight="1">
      <c r="A235" s="1547"/>
      <c r="B235" s="1556"/>
      <c r="C235" s="1557"/>
      <c r="D235" s="1557"/>
      <c r="E235" s="1557"/>
      <c r="F235" s="1540" t="s">
        <v>219</v>
      </c>
      <c r="G235" s="1541"/>
      <c r="H235" s="1541"/>
      <c r="I235" s="1542"/>
      <c r="J235" s="1560" t="s">
        <v>220</v>
      </c>
      <c r="K235" s="1527"/>
      <c r="L235" s="1528"/>
      <c r="M235" s="1539"/>
      <c r="N235" s="1538" t="s">
        <v>221</v>
      </c>
      <c r="O235" s="1527"/>
      <c r="P235" s="1528"/>
      <c r="Q235" s="1539"/>
    </row>
    <row r="236" spans="1:17" ht="12.75" customHeight="1">
      <c r="A236" s="1547"/>
      <c r="B236" s="1556"/>
      <c r="C236" s="1557"/>
      <c r="D236" s="1557"/>
      <c r="E236" s="1557"/>
      <c r="F236" s="1535" t="s">
        <v>546</v>
      </c>
      <c r="G236" s="1533" t="s">
        <v>549</v>
      </c>
      <c r="H236" s="1529" t="s">
        <v>288</v>
      </c>
      <c r="I236" s="1525" t="s">
        <v>289</v>
      </c>
      <c r="J236" s="1535" t="s">
        <v>546</v>
      </c>
      <c r="K236" s="1533" t="s">
        <v>549</v>
      </c>
      <c r="L236" s="1529" t="s">
        <v>288</v>
      </c>
      <c r="M236" s="1525" t="s">
        <v>295</v>
      </c>
      <c r="N236" s="1535" t="s">
        <v>546</v>
      </c>
      <c r="O236" s="1533" t="s">
        <v>547</v>
      </c>
      <c r="P236" s="1529" t="s">
        <v>288</v>
      </c>
      <c r="Q236" s="1525" t="s">
        <v>295</v>
      </c>
    </row>
    <row r="237" spans="1:17" ht="12.75" customHeight="1">
      <c r="A237" s="1547"/>
      <c r="B237" s="1558"/>
      <c r="C237" s="1559"/>
      <c r="D237" s="1559"/>
      <c r="E237" s="1559"/>
      <c r="F237" s="1536"/>
      <c r="G237" s="1534"/>
      <c r="H237" s="1530"/>
      <c r="I237" s="1526"/>
      <c r="J237" s="1536"/>
      <c r="K237" s="1534"/>
      <c r="L237" s="1530"/>
      <c r="M237" s="1526"/>
      <c r="N237" s="1536"/>
      <c r="O237" s="1534"/>
      <c r="P237" s="1530"/>
      <c r="Q237" s="1526"/>
    </row>
    <row r="238" spans="1:17" ht="12.75">
      <c r="A238" s="1547"/>
      <c r="B238" s="1527"/>
      <c r="C238" s="1527"/>
      <c r="D238" s="1527"/>
      <c r="E238" s="1528"/>
      <c r="F238" s="159" t="s">
        <v>6</v>
      </c>
      <c r="G238" s="160" t="s">
        <v>7</v>
      </c>
      <c r="H238" s="161" t="s">
        <v>8</v>
      </c>
      <c r="I238" s="162" t="s">
        <v>9</v>
      </c>
      <c r="J238" s="159" t="s">
        <v>10</v>
      </c>
      <c r="K238" s="160" t="s">
        <v>11</v>
      </c>
      <c r="L238" s="161" t="s">
        <v>12</v>
      </c>
      <c r="M238" s="162" t="s">
        <v>13</v>
      </c>
      <c r="N238" s="163" t="s">
        <v>14</v>
      </c>
      <c r="O238" s="160" t="s">
        <v>15</v>
      </c>
      <c r="P238" s="161" t="s">
        <v>20</v>
      </c>
      <c r="Q238" s="162">
        <v>12</v>
      </c>
    </row>
    <row r="239" spans="1:17" ht="12.75">
      <c r="A239" s="317"/>
      <c r="B239" s="318" t="s">
        <v>18</v>
      </c>
      <c r="C239" s="319"/>
      <c r="D239" s="320"/>
      <c r="E239" s="320"/>
      <c r="F239" s="356">
        <f>SUM(F226)</f>
        <v>122923</v>
      </c>
      <c r="G239" s="357">
        <f>SUM(G226)</f>
        <v>175619</v>
      </c>
      <c r="H239" s="358">
        <f>SUM(H226)</f>
        <v>141255</v>
      </c>
      <c r="I239" s="359"/>
      <c r="J239" s="357">
        <f>SUM(J226)</f>
        <v>2874</v>
      </c>
      <c r="K239" s="357">
        <f>SUM(K226)</f>
        <v>4682</v>
      </c>
      <c r="L239" s="358">
        <f>SUM(L226)</f>
        <v>4157</v>
      </c>
      <c r="M239" s="359"/>
      <c r="N239" s="360">
        <f>SUM(N226)</f>
        <v>32315</v>
      </c>
      <c r="O239" s="361">
        <f>SUM(O226)</f>
        <v>81602</v>
      </c>
      <c r="P239" s="362">
        <f>SUM(P226)</f>
        <v>64232</v>
      </c>
      <c r="Q239" s="363"/>
    </row>
    <row r="240" spans="1:17" ht="12.75">
      <c r="A240" s="317"/>
      <c r="B240" s="614" t="s">
        <v>212</v>
      </c>
      <c r="C240" s="618"/>
      <c r="D240" s="618"/>
      <c r="E240" s="619"/>
      <c r="F240" s="321"/>
      <c r="G240" s="322"/>
      <c r="H240" s="358">
        <f>SUM(L58+P58+H149+L149+P149)</f>
        <v>0</v>
      </c>
      <c r="I240" s="324"/>
      <c r="J240" s="427"/>
      <c r="K240" s="427"/>
      <c r="L240" s="428"/>
      <c r="M240" s="429"/>
      <c r="N240" s="325"/>
      <c r="O240" s="326"/>
      <c r="P240" s="327"/>
      <c r="Q240" s="328"/>
    </row>
    <row r="241" spans="1:17" ht="12.75">
      <c r="A241" s="164"/>
      <c r="B241" s="435" t="s">
        <v>213</v>
      </c>
      <c r="C241" s="45"/>
      <c r="D241" s="45"/>
      <c r="E241" s="45"/>
      <c r="F241" s="195"/>
      <c r="G241" s="196"/>
      <c r="H241" s="358">
        <f>SUM(L59+P59+H150+L150+P150)</f>
        <v>0</v>
      </c>
      <c r="I241" s="198"/>
      <c r="J241" s="196"/>
      <c r="K241" s="196"/>
      <c r="L241" s="197"/>
      <c r="M241" s="198"/>
      <c r="N241" s="199"/>
      <c r="O241" s="200"/>
      <c r="P241" s="201"/>
      <c r="Q241" s="202"/>
    </row>
    <row r="242" spans="1:17" ht="12.75">
      <c r="A242" s="164"/>
      <c r="B242" s="310" t="s">
        <v>68</v>
      </c>
      <c r="C242" s="305"/>
      <c r="D242" s="305"/>
      <c r="E242" s="623"/>
      <c r="F242" s="228">
        <f>SUM(F239)</f>
        <v>122923</v>
      </c>
      <c r="G242" s="229">
        <f>SUM(G239:G241)</f>
        <v>175619</v>
      </c>
      <c r="H242" s="358">
        <f>SUM(L60+P60+H151+L151+P151)</f>
        <v>141255</v>
      </c>
      <c r="I242" s="230">
        <f>H242/G242</f>
        <v>0.804326411151413</v>
      </c>
      <c r="J242" s="229">
        <f>SUM(J239)</f>
        <v>2874</v>
      </c>
      <c r="K242" s="229">
        <f>SUM(K239:K241)</f>
        <v>4682</v>
      </c>
      <c r="L242" s="337">
        <f>SUM(L239:L241)</f>
        <v>4157</v>
      </c>
      <c r="M242" s="230"/>
      <c r="N242" s="245">
        <f>SUM(N239:N241)</f>
        <v>32315</v>
      </c>
      <c r="O242" s="169">
        <f>SUM(O239:O241)</f>
        <v>81602</v>
      </c>
      <c r="P242" s="170">
        <f>SUM(P239:P241)</f>
        <v>64232</v>
      </c>
      <c r="Q242" s="171">
        <f>P242/O242</f>
        <v>0.7871375701575942</v>
      </c>
    </row>
    <row r="243" spans="1:17" ht="12.75">
      <c r="A243" s="164"/>
      <c r="B243" s="166"/>
      <c r="C243" s="316"/>
      <c r="D243" s="165"/>
      <c r="E243" s="165"/>
      <c r="F243" s="321"/>
      <c r="G243" s="322"/>
      <c r="H243" s="358"/>
      <c r="I243" s="324"/>
      <c r="J243" s="322"/>
      <c r="K243" s="322"/>
      <c r="L243" s="323"/>
      <c r="M243" s="324"/>
      <c r="N243" s="325"/>
      <c r="O243" s="326"/>
      <c r="P243" s="327"/>
      <c r="Q243" s="328"/>
    </row>
    <row r="244" spans="1:17" ht="12.75">
      <c r="A244" s="315" t="s">
        <v>6</v>
      </c>
      <c r="B244" s="166">
        <v>1</v>
      </c>
      <c r="C244" s="167" t="s">
        <v>81</v>
      </c>
      <c r="D244" s="167"/>
      <c r="E244" s="167"/>
      <c r="F244" s="356">
        <f>SUM(F245:F248)</f>
        <v>58110</v>
      </c>
      <c r="G244" s="357">
        <f>SUM(G245:G248)</f>
        <v>66868</v>
      </c>
      <c r="H244" s="358">
        <f>SUM(H245:H248)</f>
        <v>58881</v>
      </c>
      <c r="I244" s="359">
        <f>H244/G244</f>
        <v>0.8805557217204044</v>
      </c>
      <c r="J244" s="357"/>
      <c r="K244" s="357"/>
      <c r="L244" s="358"/>
      <c r="M244" s="359"/>
      <c r="N244" s="325"/>
      <c r="O244" s="326"/>
      <c r="P244" s="327"/>
      <c r="Q244" s="328"/>
    </row>
    <row r="245" spans="1:17" ht="12.75">
      <c r="A245" s="164"/>
      <c r="B245" s="166"/>
      <c r="C245" s="1167" t="s">
        <v>445</v>
      </c>
      <c r="D245" s="316" t="s">
        <v>245</v>
      </c>
      <c r="E245" s="316"/>
      <c r="F245" s="329">
        <f>SUM(J63+N63+F154+J154+N154)</f>
        <v>57571</v>
      </c>
      <c r="G245" s="330">
        <f>SUM(K63+O63+G154+K154+O154)</f>
        <v>61724</v>
      </c>
      <c r="H245" s="428">
        <f>SUM(L63+P63+H154+L154+P154)</f>
        <v>54662</v>
      </c>
      <c r="I245" s="332">
        <f>H245/G245</f>
        <v>0.8855874538267124</v>
      </c>
      <c r="J245" s="229"/>
      <c r="K245" s="330"/>
      <c r="L245" s="331"/>
      <c r="M245" s="332"/>
      <c r="N245" s="245"/>
      <c r="O245" s="169"/>
      <c r="P245" s="170"/>
      <c r="Q245" s="171"/>
    </row>
    <row r="246" spans="1:17" ht="12.75">
      <c r="A246" s="164"/>
      <c r="B246" s="166"/>
      <c r="C246" s="1168" t="s">
        <v>452</v>
      </c>
      <c r="D246" s="1163" t="s">
        <v>475</v>
      </c>
      <c r="E246" s="1163"/>
      <c r="F246" s="329">
        <f>SUM(J64+N64+F155+J155+N155)</f>
        <v>0</v>
      </c>
      <c r="G246" s="330">
        <f aca="true" t="shared" si="11" ref="G246:H248">SUM(K64+O64+G155+K155+O155)</f>
        <v>2389</v>
      </c>
      <c r="H246" s="428">
        <f t="shared" si="11"/>
        <v>2389</v>
      </c>
      <c r="I246" s="332">
        <f>H246/G246</f>
        <v>1</v>
      </c>
      <c r="J246" s="229"/>
      <c r="K246" s="330"/>
      <c r="L246" s="331"/>
      <c r="M246" s="332"/>
      <c r="N246" s="245"/>
      <c r="O246" s="169"/>
      <c r="P246" s="170"/>
      <c r="Q246" s="171"/>
    </row>
    <row r="247" spans="1:17" ht="12.75">
      <c r="A247" s="164"/>
      <c r="B247" s="166"/>
      <c r="C247" s="1167" t="s">
        <v>476</v>
      </c>
      <c r="D247" s="316"/>
      <c r="E247" s="1164"/>
      <c r="F247" s="329"/>
      <c r="G247" s="330">
        <f t="shared" si="11"/>
        <v>0</v>
      </c>
      <c r="H247" s="428">
        <f t="shared" si="11"/>
        <v>0</v>
      </c>
      <c r="I247" s="332"/>
      <c r="J247" s="229"/>
      <c r="K247" s="330"/>
      <c r="L247" s="331"/>
      <c r="M247" s="332"/>
      <c r="N247" s="245"/>
      <c r="O247" s="169"/>
      <c r="P247" s="170"/>
      <c r="Q247" s="171"/>
    </row>
    <row r="248" spans="1:17" ht="12.75">
      <c r="A248" s="164"/>
      <c r="B248" s="166"/>
      <c r="C248" s="848" t="s">
        <v>202</v>
      </c>
      <c r="D248" s="43"/>
      <c r="E248" s="43"/>
      <c r="F248" s="329">
        <f>SUM(J66+N66+F157+J157+N157)</f>
        <v>539</v>
      </c>
      <c r="G248" s="330">
        <f t="shared" si="11"/>
        <v>2755</v>
      </c>
      <c r="H248" s="428">
        <f t="shared" si="11"/>
        <v>1830</v>
      </c>
      <c r="I248" s="332">
        <f>H248/G248</f>
        <v>0.6642468239564429</v>
      </c>
      <c r="J248" s="196"/>
      <c r="K248" s="196"/>
      <c r="L248" s="197"/>
      <c r="M248" s="198"/>
      <c r="N248" s="199"/>
      <c r="O248" s="200"/>
      <c r="P248" s="201"/>
      <c r="Q248" s="202"/>
    </row>
    <row r="249" spans="1:17" ht="12.75">
      <c r="A249" s="164"/>
      <c r="B249" s="166"/>
      <c r="C249" s="614" t="s">
        <v>212</v>
      </c>
      <c r="D249" s="618"/>
      <c r="E249" s="619"/>
      <c r="F249" s="329"/>
      <c r="G249" s="330"/>
      <c r="H249" s="428"/>
      <c r="I249" s="332"/>
      <c r="J249" s="196"/>
      <c r="K249" s="196"/>
      <c r="L249" s="197"/>
      <c r="M249" s="198"/>
      <c r="N249" s="199"/>
      <c r="O249" s="200"/>
      <c r="P249" s="201"/>
      <c r="Q249" s="202"/>
    </row>
    <row r="250" spans="1:17" ht="12.75">
      <c r="A250" s="339">
        <v>2</v>
      </c>
      <c r="B250" s="340" t="s">
        <v>69</v>
      </c>
      <c r="C250" s="341"/>
      <c r="D250" s="341"/>
      <c r="E250" s="341"/>
      <c r="F250" s="329"/>
      <c r="G250" s="330"/>
      <c r="H250" s="358"/>
      <c r="I250" s="230"/>
      <c r="J250" s="229"/>
      <c r="K250" s="229"/>
      <c r="L250" s="337"/>
      <c r="M250" s="230"/>
      <c r="N250" s="245"/>
      <c r="O250" s="169"/>
      <c r="P250" s="170"/>
      <c r="Q250" s="171"/>
    </row>
    <row r="251" spans="1:17" ht="12.75">
      <c r="A251" s="1169"/>
      <c r="B251" s="1170"/>
      <c r="C251" s="1165" t="s">
        <v>450</v>
      </c>
      <c r="D251" s="1531" t="s">
        <v>246</v>
      </c>
      <c r="E251" s="1531"/>
      <c r="F251" s="329">
        <f aca="true" t="shared" si="12" ref="F251:H252">SUM(J69+N69+F160+J160+N160)</f>
        <v>22208</v>
      </c>
      <c r="G251" s="330">
        <f t="shared" si="12"/>
        <v>25162</v>
      </c>
      <c r="H251" s="428">
        <f t="shared" si="12"/>
        <v>25162</v>
      </c>
      <c r="I251" s="332">
        <f>H251/G251</f>
        <v>1</v>
      </c>
      <c r="J251" s="330"/>
      <c r="K251" s="330"/>
      <c r="L251" s="331"/>
      <c r="M251" s="332"/>
      <c r="N251" s="333"/>
      <c r="O251" s="334"/>
      <c r="P251" s="335"/>
      <c r="Q251" s="336"/>
    </row>
    <row r="252" spans="1:17" ht="12.75">
      <c r="A252" s="1169"/>
      <c r="B252" s="1170"/>
      <c r="C252" s="1165" t="s">
        <v>477</v>
      </c>
      <c r="D252" s="232" t="s">
        <v>478</v>
      </c>
      <c r="E252" s="232"/>
      <c r="F252" s="329">
        <f t="shared" si="12"/>
        <v>200</v>
      </c>
      <c r="G252" s="330">
        <f t="shared" si="12"/>
        <v>213</v>
      </c>
      <c r="H252" s="428">
        <f t="shared" si="12"/>
        <v>213</v>
      </c>
      <c r="I252" s="332">
        <f>H252/G252</f>
        <v>1</v>
      </c>
      <c r="J252" s="330"/>
      <c r="K252" s="330"/>
      <c r="L252" s="331"/>
      <c r="M252" s="332"/>
      <c r="N252" s="333"/>
      <c r="O252" s="334"/>
      <c r="P252" s="335"/>
      <c r="Q252" s="336"/>
    </row>
    <row r="253" spans="1:17" ht="12.75">
      <c r="A253" s="1169"/>
      <c r="B253" s="1170"/>
      <c r="C253" s="1165" t="s">
        <v>460</v>
      </c>
      <c r="D253" s="1531" t="s">
        <v>247</v>
      </c>
      <c r="E253" s="1531"/>
      <c r="F253" s="329">
        <f aca="true" t="shared" si="13" ref="F253:H254">SUM(J71+N71+F162+J162+N162)</f>
        <v>2919</v>
      </c>
      <c r="G253" s="330">
        <f t="shared" si="13"/>
        <v>6015</v>
      </c>
      <c r="H253" s="428">
        <f t="shared" si="13"/>
        <v>4317</v>
      </c>
      <c r="I253" s="332">
        <f>H253/G253</f>
        <v>0.7177057356608478</v>
      </c>
      <c r="J253" s="229"/>
      <c r="K253" s="330">
        <v>1214</v>
      </c>
      <c r="L253" s="331">
        <v>1214</v>
      </c>
      <c r="M253" s="332">
        <v>1</v>
      </c>
      <c r="N253" s="245"/>
      <c r="O253" s="169"/>
      <c r="P253" s="170"/>
      <c r="Q253" s="171"/>
    </row>
    <row r="254" spans="1:17" ht="12.75">
      <c r="A254" s="1169"/>
      <c r="B254" s="1170"/>
      <c r="C254" s="1165" t="s">
        <v>462</v>
      </c>
      <c r="D254" s="1531" t="s">
        <v>296</v>
      </c>
      <c r="E254" s="1531"/>
      <c r="F254" s="329">
        <f t="shared" si="13"/>
        <v>3868</v>
      </c>
      <c r="G254" s="330">
        <f t="shared" si="13"/>
        <v>3581</v>
      </c>
      <c r="H254" s="428">
        <f t="shared" si="13"/>
        <v>3581</v>
      </c>
      <c r="I254" s="332">
        <f>H254/G254</f>
        <v>1</v>
      </c>
      <c r="J254" s="196"/>
      <c r="K254" s="330"/>
      <c r="L254" s="331"/>
      <c r="M254" s="332"/>
      <c r="N254" s="199"/>
      <c r="O254" s="200"/>
      <c r="P254" s="201"/>
      <c r="Q254" s="202"/>
    </row>
    <row r="255" spans="1:17" ht="12.75">
      <c r="A255" s="1169"/>
      <c r="B255" s="1170"/>
      <c r="C255" s="1166" t="s">
        <v>212</v>
      </c>
      <c r="D255" s="618"/>
      <c r="E255" s="619"/>
      <c r="F255" s="329"/>
      <c r="G255" s="330"/>
      <c r="H255" s="428"/>
      <c r="I255" s="332"/>
      <c r="J255" s="196"/>
      <c r="K255" s="196"/>
      <c r="L255" s="197"/>
      <c r="M255" s="198"/>
      <c r="N255" s="199"/>
      <c r="O255" s="200"/>
      <c r="P255" s="201"/>
      <c r="Q255" s="202"/>
    </row>
    <row r="256" spans="1:17" ht="12.75">
      <c r="A256" s="286"/>
      <c r="B256" s="343" t="s">
        <v>61</v>
      </c>
      <c r="C256" s="344" t="s">
        <v>297</v>
      </c>
      <c r="D256" s="344"/>
      <c r="E256" s="344"/>
      <c r="F256" s="228">
        <f>SUM(J74+N74+F165+J165+N165)</f>
        <v>29195</v>
      </c>
      <c r="G256" s="229">
        <f>SUM(G251:G255)</f>
        <v>34971</v>
      </c>
      <c r="H256" s="358">
        <f>SUM(H251:H255)</f>
        <v>33273</v>
      </c>
      <c r="I256" s="230">
        <f>H256/G256</f>
        <v>0.9514454834005319</v>
      </c>
      <c r="J256" s="216"/>
      <c r="K256" s="229">
        <f>SUM(K253:K255)</f>
        <v>1214</v>
      </c>
      <c r="L256" s="337">
        <f>SUM(L253:L255)</f>
        <v>1214</v>
      </c>
      <c r="M256" s="230">
        <v>1</v>
      </c>
      <c r="N256" s="338"/>
      <c r="O256" s="220"/>
      <c r="P256" s="342"/>
      <c r="Q256" s="221"/>
    </row>
    <row r="257" spans="1:17" ht="12.75">
      <c r="A257" s="173"/>
      <c r="B257" s="209"/>
      <c r="C257" s="183"/>
      <c r="D257" s="1537"/>
      <c r="E257" s="1537"/>
      <c r="F257" s="204"/>
      <c r="G257" s="205"/>
      <c r="H257" s="206"/>
      <c r="I257" s="207"/>
      <c r="J257" s="179"/>
      <c r="K257" s="179"/>
      <c r="L257" s="206"/>
      <c r="M257" s="181"/>
      <c r="N257" s="208"/>
      <c r="O257" s="179"/>
      <c r="P257" s="180"/>
      <c r="Q257" s="181"/>
    </row>
    <row r="258" spans="1:17" ht="12.75">
      <c r="A258" s="173"/>
      <c r="B258" s="209"/>
      <c r="C258" s="183"/>
      <c r="D258" s="183"/>
      <c r="E258" s="183"/>
      <c r="F258" s="210"/>
      <c r="G258" s="211"/>
      <c r="H258" s="212"/>
      <c r="I258" s="213"/>
      <c r="J258" s="186"/>
      <c r="K258" s="186"/>
      <c r="L258" s="212"/>
      <c r="M258" s="187"/>
      <c r="N258" s="214"/>
      <c r="O258" s="186"/>
      <c r="P258" s="184"/>
      <c r="Q258" s="187"/>
    </row>
    <row r="259" spans="1:17" ht="12.75">
      <c r="A259" s="173"/>
      <c r="B259" s="209"/>
      <c r="C259" s="183"/>
      <c r="D259" s="183"/>
      <c r="E259" s="183"/>
      <c r="F259" s="210"/>
      <c r="G259" s="211"/>
      <c r="H259" s="212"/>
      <c r="I259" s="213"/>
      <c r="J259" s="186"/>
      <c r="K259" s="186"/>
      <c r="L259" s="184"/>
      <c r="M259" s="187"/>
      <c r="N259" s="188"/>
      <c r="O259" s="186"/>
      <c r="P259" s="184"/>
      <c r="Q259" s="187"/>
    </row>
    <row r="260" spans="1:17" ht="12.75">
      <c r="A260" s="173"/>
      <c r="B260" s="209"/>
      <c r="C260" s="183"/>
      <c r="D260" s="183"/>
      <c r="E260" s="183"/>
      <c r="F260" s="228"/>
      <c r="G260" s="229"/>
      <c r="H260" s="337"/>
      <c r="I260" s="230"/>
      <c r="J260" s="169"/>
      <c r="K260" s="169"/>
      <c r="L260" s="345"/>
      <c r="M260" s="171"/>
      <c r="N260" s="172"/>
      <c r="O260" s="169"/>
      <c r="P260" s="170"/>
      <c r="Q260" s="171"/>
    </row>
    <row r="261" spans="1:17" ht="12.75">
      <c r="A261" s="173"/>
      <c r="B261" s="209"/>
      <c r="C261" s="183"/>
      <c r="D261" s="183"/>
      <c r="E261" s="183"/>
      <c r="F261" s="210"/>
      <c r="G261" s="211"/>
      <c r="H261" s="212"/>
      <c r="I261" s="213"/>
      <c r="J261" s="224"/>
      <c r="K261" s="224"/>
      <c r="L261" s="225"/>
      <c r="M261" s="226"/>
      <c r="N261" s="188"/>
      <c r="O261" s="186"/>
      <c r="P261" s="184"/>
      <c r="Q261" s="187"/>
    </row>
    <row r="262" spans="1:17" ht="12.75">
      <c r="A262" s="173"/>
      <c r="B262" s="209"/>
      <c r="C262" s="183"/>
      <c r="D262" s="183"/>
      <c r="E262" s="183"/>
      <c r="F262" s="185"/>
      <c r="G262" s="186"/>
      <c r="H262" s="212"/>
      <c r="I262" s="213"/>
      <c r="J262" s="224"/>
      <c r="K262" s="224"/>
      <c r="L262" s="225"/>
      <c r="M262" s="226"/>
      <c r="N262" s="188"/>
      <c r="O262" s="186"/>
      <c r="P262" s="184"/>
      <c r="Q262" s="187"/>
    </row>
    <row r="263" spans="1:17" ht="12.75">
      <c r="A263" s="173"/>
      <c r="B263" s="209"/>
      <c r="C263" s="183"/>
      <c r="D263" s="183"/>
      <c r="E263" s="183"/>
      <c r="F263" s="185"/>
      <c r="G263" s="186"/>
      <c r="H263" s="212"/>
      <c r="I263" s="213"/>
      <c r="J263" s="224"/>
      <c r="K263" s="224"/>
      <c r="L263" s="225"/>
      <c r="M263" s="226"/>
      <c r="N263" s="188"/>
      <c r="O263" s="186"/>
      <c r="P263" s="184"/>
      <c r="Q263" s="187"/>
    </row>
    <row r="264" spans="1:17" ht="12.75">
      <c r="A264" s="173"/>
      <c r="B264" s="231"/>
      <c r="C264" s="232"/>
      <c r="D264" s="232"/>
      <c r="E264" s="232"/>
      <c r="F264" s="185"/>
      <c r="G264" s="186"/>
      <c r="H264" s="212"/>
      <c r="I264" s="213"/>
      <c r="J264" s="224"/>
      <c r="K264" s="224"/>
      <c r="L264" s="225"/>
      <c r="M264" s="226"/>
      <c r="N264" s="188"/>
      <c r="O264" s="186"/>
      <c r="P264" s="184"/>
      <c r="Q264" s="187"/>
    </row>
    <row r="265" spans="1:17" ht="12.75">
      <c r="A265" s="173"/>
      <c r="B265" s="231"/>
      <c r="C265" s="232"/>
      <c r="D265" s="232"/>
      <c r="E265" s="232"/>
      <c r="F265" s="185"/>
      <c r="G265" s="186"/>
      <c r="H265" s="212"/>
      <c r="I265" s="213"/>
      <c r="J265" s="224"/>
      <c r="K265" s="224"/>
      <c r="L265" s="225"/>
      <c r="M265" s="226"/>
      <c r="N265" s="188"/>
      <c r="O265" s="186"/>
      <c r="P265" s="184"/>
      <c r="Q265" s="187"/>
    </row>
    <row r="266" spans="1:17" ht="12.75">
      <c r="A266" s="173"/>
      <c r="B266" s="231"/>
      <c r="C266" s="232"/>
      <c r="D266" s="232"/>
      <c r="E266" s="232"/>
      <c r="F266" s="185"/>
      <c r="G266" s="186"/>
      <c r="H266" s="212"/>
      <c r="I266" s="213"/>
      <c r="J266" s="224"/>
      <c r="K266" s="224"/>
      <c r="L266" s="225"/>
      <c r="M266" s="226"/>
      <c r="N266" s="188"/>
      <c r="O266" s="186"/>
      <c r="P266" s="184"/>
      <c r="Q266" s="187"/>
    </row>
    <row r="267" spans="1:17" ht="12.75">
      <c r="A267" s="173"/>
      <c r="B267" s="231"/>
      <c r="C267" s="232"/>
      <c r="D267" s="1531"/>
      <c r="E267" s="1531"/>
      <c r="F267" s="185"/>
      <c r="G267" s="186"/>
      <c r="H267" s="212"/>
      <c r="I267" s="213"/>
      <c r="J267" s="224"/>
      <c r="K267" s="224"/>
      <c r="L267" s="225"/>
      <c r="M267" s="226"/>
      <c r="N267" s="188"/>
      <c r="O267" s="186"/>
      <c r="P267" s="184"/>
      <c r="Q267" s="187"/>
    </row>
    <row r="268" spans="1:17" ht="12.75">
      <c r="A268" s="173"/>
      <c r="B268" s="231"/>
      <c r="C268" s="232"/>
      <c r="D268" s="232"/>
      <c r="E268" s="232"/>
      <c r="F268" s="185"/>
      <c r="G268" s="186"/>
      <c r="H268" s="212"/>
      <c r="I268" s="213"/>
      <c r="J268" s="224"/>
      <c r="K268" s="224"/>
      <c r="L268" s="225"/>
      <c r="M268" s="226"/>
      <c r="N268" s="188"/>
      <c r="O268" s="186"/>
      <c r="P268" s="184"/>
      <c r="Q268" s="187"/>
    </row>
    <row r="269" spans="1:17" ht="12.75">
      <c r="A269" s="173"/>
      <c r="B269" s="231"/>
      <c r="C269" s="232"/>
      <c r="D269" s="1531"/>
      <c r="E269" s="1531"/>
      <c r="F269" s="185"/>
      <c r="G269" s="186"/>
      <c r="H269" s="212"/>
      <c r="I269" s="213"/>
      <c r="J269" s="224"/>
      <c r="K269" s="224"/>
      <c r="L269" s="225"/>
      <c r="M269" s="226"/>
      <c r="N269" s="188"/>
      <c r="O269" s="186"/>
      <c r="P269" s="184"/>
      <c r="Q269" s="187"/>
    </row>
    <row r="270" spans="1:17" ht="12.75">
      <c r="A270" s="173"/>
      <c r="B270" s="231"/>
      <c r="C270" s="232"/>
      <c r="D270" s="1531"/>
      <c r="E270" s="1531"/>
      <c r="F270" s="185"/>
      <c r="G270" s="186"/>
      <c r="H270" s="212"/>
      <c r="I270" s="213"/>
      <c r="J270" s="224"/>
      <c r="K270" s="224"/>
      <c r="L270" s="225"/>
      <c r="M270" s="226"/>
      <c r="N270" s="188"/>
      <c r="O270" s="186"/>
      <c r="P270" s="184"/>
      <c r="Q270" s="187"/>
    </row>
    <row r="271" spans="1:17" ht="13.5" thickBot="1">
      <c r="A271" s="233"/>
      <c r="B271" s="234"/>
      <c r="C271" s="235"/>
      <c r="D271" s="1532"/>
      <c r="E271" s="1532"/>
      <c r="F271" s="240"/>
      <c r="G271" s="237"/>
      <c r="H271" s="238"/>
      <c r="I271" s="239"/>
      <c r="J271" s="241"/>
      <c r="K271" s="241"/>
      <c r="L271" s="242"/>
      <c r="M271" s="243"/>
      <c r="N271" s="244"/>
      <c r="O271" s="237"/>
      <c r="P271" s="189"/>
      <c r="Q271" s="190"/>
    </row>
    <row r="272" spans="1:17" ht="14.25" thickBot="1" thickTop="1">
      <c r="A272" s="1523" t="s">
        <v>70</v>
      </c>
      <c r="B272" s="1524"/>
      <c r="C272" s="1524"/>
      <c r="D272" s="1524"/>
      <c r="E272" s="1524"/>
      <c r="F272" s="191">
        <f>SUM(F192+F256)</f>
        <v>210228</v>
      </c>
      <c r="G272" s="192">
        <f>SUM(G242+G244+G256)</f>
        <v>277458</v>
      </c>
      <c r="H272" s="347">
        <f>SUM(H242+H244+H256)</f>
        <v>233409</v>
      </c>
      <c r="I272" s="348">
        <f>H272/G272</f>
        <v>0.8412408364509223</v>
      </c>
      <c r="J272" s="192">
        <f>SUM(J242+J244+J256)</f>
        <v>2874</v>
      </c>
      <c r="K272" s="192">
        <f>SUM(K242+K244+K256)</f>
        <v>5896</v>
      </c>
      <c r="L272" s="194">
        <f>SUM(L242+L244+L256)</f>
        <v>5371</v>
      </c>
      <c r="M272" s="193">
        <f>L272/K272</f>
        <v>0.9109565807327001</v>
      </c>
      <c r="N272" s="349">
        <f>SUM(N242+N244+N256)</f>
        <v>32315</v>
      </c>
      <c r="O272" s="192">
        <f>SUM(O242+O244+O256)</f>
        <v>81602</v>
      </c>
      <c r="P272" s="194">
        <f>SUM(P242+P244+P256)</f>
        <v>64232</v>
      </c>
      <c r="Q272" s="193">
        <f>P272/O272</f>
        <v>0.7871375701575942</v>
      </c>
    </row>
    <row r="273" spans="1:17" ht="13.5" thickTop="1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</row>
    <row r="274" spans="1:17" ht="12.75">
      <c r="A274" s="154"/>
      <c r="B274" s="1551" t="s">
        <v>52</v>
      </c>
      <c r="C274" s="1552"/>
      <c r="D274" s="1552"/>
      <c r="E274" s="1552"/>
      <c r="F274" s="1552"/>
      <c r="G274" s="1552"/>
      <c r="H274" s="1552"/>
      <c r="I274" s="1552"/>
      <c r="J274" s="1552"/>
      <c r="K274" s="1552"/>
      <c r="L274" s="1552"/>
      <c r="M274" s="1552"/>
      <c r="N274" s="1552"/>
      <c r="O274" s="1552"/>
      <c r="P274" s="1552"/>
      <c r="Q274" s="1552"/>
    </row>
    <row r="275" spans="1:17" ht="10.5" customHeight="1">
      <c r="A275" s="1553" t="s">
        <v>642</v>
      </c>
      <c r="B275" s="1553"/>
      <c r="C275" s="1553"/>
      <c r="D275" s="1553"/>
      <c r="E275" s="1553"/>
      <c r="F275" s="1553"/>
      <c r="G275" s="1553"/>
      <c r="H275" s="1553"/>
      <c r="I275" s="1553"/>
      <c r="J275" s="1553"/>
      <c r="K275" s="1553"/>
      <c r="L275" s="1553"/>
      <c r="M275" s="1553"/>
      <c r="N275" s="1553"/>
      <c r="O275" s="1553"/>
      <c r="P275" s="1553"/>
      <c r="Q275" s="1553"/>
    </row>
    <row r="276" spans="1:17" ht="12.75" customHeight="1">
      <c r="A276" s="1550" t="s">
        <v>639</v>
      </c>
      <c r="B276" s="1550"/>
      <c r="C276" s="1550"/>
      <c r="D276" s="1550"/>
      <c r="E276" s="1550"/>
      <c r="F276" s="1550"/>
      <c r="G276" s="1550"/>
      <c r="H276" s="1550"/>
      <c r="I276" s="1550"/>
      <c r="J276" s="1550"/>
      <c r="K276" s="1550"/>
      <c r="L276" s="1550"/>
      <c r="M276" s="1550"/>
      <c r="N276" s="1550"/>
      <c r="O276" s="1550"/>
      <c r="P276" s="1550"/>
      <c r="Q276" s="1550"/>
    </row>
    <row r="277" spans="1:17" ht="13.5" thickBot="1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6"/>
      <c r="O277" s="157" t="s">
        <v>22</v>
      </c>
      <c r="P277" s="156"/>
      <c r="Q277" s="158"/>
    </row>
    <row r="278" spans="1:17" ht="13.5" customHeight="1" thickTop="1">
      <c r="A278" s="1546" t="s">
        <v>0</v>
      </c>
      <c r="B278" s="1554" t="s">
        <v>1</v>
      </c>
      <c r="C278" s="1555"/>
      <c r="D278" s="1555"/>
      <c r="E278" s="1555"/>
      <c r="F278" s="1543" t="s">
        <v>3</v>
      </c>
      <c r="G278" s="1544"/>
      <c r="H278" s="1544"/>
      <c r="I278" s="1544"/>
      <c r="J278" s="1544"/>
      <c r="K278" s="1544"/>
      <c r="L278" s="1544"/>
      <c r="M278" s="1544"/>
      <c r="N278" s="1544"/>
      <c r="O278" s="1544"/>
      <c r="P278" s="1544"/>
      <c r="Q278" s="1545"/>
    </row>
    <row r="279" spans="1:17" ht="12.75">
      <c r="A279" s="1547"/>
      <c r="B279" s="1556"/>
      <c r="C279" s="1557"/>
      <c r="D279" s="1557"/>
      <c r="E279" s="1557"/>
      <c r="F279" s="1540" t="s">
        <v>224</v>
      </c>
      <c r="G279" s="1541"/>
      <c r="H279" s="1541"/>
      <c r="I279" s="1542"/>
      <c r="J279" s="1560" t="s">
        <v>225</v>
      </c>
      <c r="K279" s="1527"/>
      <c r="L279" s="1528"/>
      <c r="M279" s="1539"/>
      <c r="N279" s="1538" t="s">
        <v>226</v>
      </c>
      <c r="O279" s="1527"/>
      <c r="P279" s="1528"/>
      <c r="Q279" s="1539"/>
    </row>
    <row r="280" spans="1:17" ht="6.75" customHeight="1">
      <c r="A280" s="1547"/>
      <c r="B280" s="1556"/>
      <c r="C280" s="1557"/>
      <c r="D280" s="1557"/>
      <c r="E280" s="1557"/>
      <c r="F280" s="1535" t="s">
        <v>546</v>
      </c>
      <c r="G280" s="1533" t="s">
        <v>549</v>
      </c>
      <c r="H280" s="1529" t="s">
        <v>288</v>
      </c>
      <c r="I280" s="1525" t="s">
        <v>289</v>
      </c>
      <c r="J280" s="1535" t="s">
        <v>546</v>
      </c>
      <c r="K280" s="1533" t="s">
        <v>549</v>
      </c>
      <c r="L280" s="1529" t="s">
        <v>288</v>
      </c>
      <c r="M280" s="1525" t="s">
        <v>295</v>
      </c>
      <c r="N280" s="1535" t="s">
        <v>546</v>
      </c>
      <c r="O280" s="1533" t="s">
        <v>547</v>
      </c>
      <c r="P280" s="1529" t="s">
        <v>288</v>
      </c>
      <c r="Q280" s="1525" t="s">
        <v>295</v>
      </c>
    </row>
    <row r="281" spans="1:17" ht="12.75">
      <c r="A281" s="1547"/>
      <c r="B281" s="1558"/>
      <c r="C281" s="1559"/>
      <c r="D281" s="1559"/>
      <c r="E281" s="1559"/>
      <c r="F281" s="1536"/>
      <c r="G281" s="1534"/>
      <c r="H281" s="1530"/>
      <c r="I281" s="1526"/>
      <c r="J281" s="1536"/>
      <c r="K281" s="1534"/>
      <c r="L281" s="1530"/>
      <c r="M281" s="1526"/>
      <c r="N281" s="1536"/>
      <c r="O281" s="1534"/>
      <c r="P281" s="1530"/>
      <c r="Q281" s="1526"/>
    </row>
    <row r="282" spans="1:17" ht="12.75">
      <c r="A282" s="1547"/>
      <c r="B282" s="1527"/>
      <c r="C282" s="1527"/>
      <c r="D282" s="1527"/>
      <c r="E282" s="1528"/>
      <c r="F282" s="159" t="s">
        <v>6</v>
      </c>
      <c r="G282" s="160" t="s">
        <v>7</v>
      </c>
      <c r="H282" s="161" t="s">
        <v>8</v>
      </c>
      <c r="I282" s="162" t="s">
        <v>9</v>
      </c>
      <c r="J282" s="159" t="s">
        <v>10</v>
      </c>
      <c r="K282" s="160" t="s">
        <v>11</v>
      </c>
      <c r="L282" s="161" t="s">
        <v>12</v>
      </c>
      <c r="M282" s="162" t="s">
        <v>13</v>
      </c>
      <c r="N282" s="163" t="s">
        <v>14</v>
      </c>
      <c r="O282" s="160" t="s">
        <v>15</v>
      </c>
      <c r="P282" s="161" t="s">
        <v>20</v>
      </c>
      <c r="Q282" s="162">
        <v>12</v>
      </c>
    </row>
    <row r="283" spans="1:17" ht="12.75">
      <c r="A283" s="1375" t="s">
        <v>66</v>
      </c>
      <c r="B283" s="1376"/>
      <c r="C283" s="1376"/>
      <c r="D283" s="1376"/>
      <c r="E283" s="1376"/>
      <c r="F283" s="219"/>
      <c r="G283" s="220"/>
      <c r="H283" s="223"/>
      <c r="I283" s="221"/>
      <c r="J283" s="220">
        <f>SUM(J333+J335)</f>
        <v>35189</v>
      </c>
      <c r="K283" s="220">
        <f>SUM(K333+K335)</f>
        <v>86284</v>
      </c>
      <c r="L283" s="223">
        <f>SUM(L333+L336)</f>
        <v>68389</v>
      </c>
      <c r="M283" s="221">
        <f>L283/K283</f>
        <v>0.7926034954336841</v>
      </c>
      <c r="N283" s="220">
        <f>SUM(N333+N335)</f>
        <v>4393</v>
      </c>
      <c r="O283" s="220">
        <f>SUM(O333+O335)</f>
        <v>9705</v>
      </c>
      <c r="P283" s="223">
        <f>SUM(P333+P336)</f>
        <v>4838</v>
      </c>
      <c r="Q283" s="221">
        <v>1</v>
      </c>
    </row>
    <row r="284" spans="1:17" ht="12.75" customHeight="1">
      <c r="A284" s="630" t="s">
        <v>6</v>
      </c>
      <c r="B284" s="1561" t="s">
        <v>59</v>
      </c>
      <c r="C284" s="1562"/>
      <c r="D284" s="1562"/>
      <c r="E284" s="1563"/>
      <c r="F284" s="168"/>
      <c r="G284" s="169"/>
      <c r="H284" s="170"/>
      <c r="I284" s="171"/>
      <c r="J284" s="169">
        <f>SUM(J333)</f>
        <v>35189</v>
      </c>
      <c r="K284" s="169">
        <f>SUM(K333)</f>
        <v>86284</v>
      </c>
      <c r="L284" s="170">
        <f>SUM(L333)</f>
        <v>68389</v>
      </c>
      <c r="M284" s="171">
        <f>L284/K284</f>
        <v>0.7926034954336841</v>
      </c>
      <c r="N284" s="169">
        <f>SUM(N333)</f>
        <v>4393</v>
      </c>
      <c r="O284" s="169">
        <f>SUM(O333)</f>
        <v>9705</v>
      </c>
      <c r="P284" s="170">
        <f>SUM(P333)</f>
        <v>4838</v>
      </c>
      <c r="Q284" s="171">
        <v>1</v>
      </c>
    </row>
    <row r="285" spans="1:17" ht="12.75">
      <c r="A285" s="613"/>
      <c r="B285" s="1520" t="s">
        <v>199</v>
      </c>
      <c r="C285" s="1564"/>
      <c r="D285" s="1564"/>
      <c r="E285" s="1585"/>
      <c r="F285" s="174"/>
      <c r="G285" s="175"/>
      <c r="H285" s="176"/>
      <c r="I285" s="177"/>
      <c r="J285" s="179">
        <f aca="true" t="shared" si="14" ref="J285:L288">SUM(J194+N194+F285)</f>
        <v>0</v>
      </c>
      <c r="K285" s="179">
        <f t="shared" si="14"/>
        <v>175</v>
      </c>
      <c r="L285" s="180">
        <f t="shared" si="14"/>
        <v>175</v>
      </c>
      <c r="M285" s="181">
        <f>L285/K285</f>
        <v>1</v>
      </c>
      <c r="N285" s="334"/>
      <c r="O285" s="334"/>
      <c r="P285" s="335"/>
      <c r="Q285" s="336"/>
    </row>
    <row r="286" spans="1:17" ht="12.75">
      <c r="A286" s="613"/>
      <c r="B286" s="614" t="s">
        <v>229</v>
      </c>
      <c r="C286" s="615"/>
      <c r="D286" s="615"/>
      <c r="E286" s="587"/>
      <c r="F286" s="174"/>
      <c r="G286" s="175"/>
      <c r="H286" s="184"/>
      <c r="I286" s="177"/>
      <c r="J286" s="179">
        <f t="shared" si="14"/>
        <v>0</v>
      </c>
      <c r="K286" s="179">
        <f t="shared" si="14"/>
        <v>0</v>
      </c>
      <c r="L286" s="180">
        <f t="shared" si="14"/>
        <v>0</v>
      </c>
      <c r="M286" s="187"/>
      <c r="N286" s="334"/>
      <c r="O286" s="334"/>
      <c r="P286" s="335"/>
      <c r="Q286" s="336"/>
    </row>
    <row r="287" spans="1:17" ht="12.75">
      <c r="A287" s="39"/>
      <c r="B287" s="1348" t="s">
        <v>200</v>
      </c>
      <c r="C287" s="1349"/>
      <c r="D287" s="1349"/>
      <c r="E287" s="1350"/>
      <c r="F287" s="174"/>
      <c r="G287" s="175"/>
      <c r="H287" s="184"/>
      <c r="I287" s="177"/>
      <c r="J287" s="179">
        <f t="shared" si="14"/>
        <v>35189</v>
      </c>
      <c r="K287" s="179">
        <f t="shared" si="14"/>
        <v>67876</v>
      </c>
      <c r="L287" s="180">
        <f t="shared" si="14"/>
        <v>67771</v>
      </c>
      <c r="M287" s="187"/>
      <c r="N287" s="334"/>
      <c r="O287" s="334"/>
      <c r="P287" s="335"/>
      <c r="Q287" s="336"/>
    </row>
    <row r="288" spans="1:17" ht="12.75">
      <c r="A288" s="617"/>
      <c r="B288" s="614" t="s">
        <v>211</v>
      </c>
      <c r="C288" s="618"/>
      <c r="D288" s="618"/>
      <c r="E288" s="619"/>
      <c r="F288" s="174"/>
      <c r="G288" s="175"/>
      <c r="H288" s="184"/>
      <c r="I288" s="177"/>
      <c r="J288" s="179">
        <f t="shared" si="14"/>
        <v>0</v>
      </c>
      <c r="K288" s="179">
        <f t="shared" si="14"/>
        <v>0</v>
      </c>
      <c r="L288" s="180">
        <f t="shared" si="14"/>
        <v>0</v>
      </c>
      <c r="M288" s="187"/>
      <c r="N288" s="334">
        <v>4393</v>
      </c>
      <c r="O288" s="334">
        <v>9705</v>
      </c>
      <c r="P288" s="335">
        <v>4838</v>
      </c>
      <c r="Q288" s="336">
        <v>1</v>
      </c>
    </row>
    <row r="289" spans="1:17" ht="12.75">
      <c r="A289" s="617"/>
      <c r="B289" s="614" t="s">
        <v>203</v>
      </c>
      <c r="C289" s="618"/>
      <c r="D289" s="618"/>
      <c r="E289" s="618"/>
      <c r="F289" s="174"/>
      <c r="G289" s="175"/>
      <c r="H289" s="184"/>
      <c r="I289" s="177"/>
      <c r="J289" s="179">
        <f aca="true" t="shared" si="15" ref="J289:J316">SUM(J198+N198+F289)</f>
        <v>0</v>
      </c>
      <c r="K289" s="179">
        <f aca="true" t="shared" si="16" ref="K289:K316">SUM(K198+P198+G289)</f>
        <v>0</v>
      </c>
      <c r="L289" s="180">
        <f aca="true" t="shared" si="17" ref="L289:L316">SUM(L198+P198+H289)</f>
        <v>0</v>
      </c>
      <c r="M289" s="187"/>
      <c r="N289" s="334"/>
      <c r="O289" s="334"/>
      <c r="P289" s="335"/>
      <c r="Q289" s="336"/>
    </row>
    <row r="290" spans="1:17" ht="12.75">
      <c r="A290" s="39"/>
      <c r="B290" s="1351" t="s">
        <v>529</v>
      </c>
      <c r="C290" s="1355"/>
      <c r="D290" s="1355"/>
      <c r="E290" s="1356"/>
      <c r="F290" s="174"/>
      <c r="G290" s="175"/>
      <c r="H290" s="184"/>
      <c r="I290" s="177"/>
      <c r="J290" s="179">
        <f t="shared" si="15"/>
        <v>0</v>
      </c>
      <c r="K290" s="179">
        <f t="shared" si="16"/>
        <v>0</v>
      </c>
      <c r="L290" s="180">
        <f t="shared" si="17"/>
        <v>0</v>
      </c>
      <c r="M290" s="187"/>
      <c r="N290" s="334"/>
      <c r="O290" s="334"/>
      <c r="P290" s="335"/>
      <c r="Q290" s="336"/>
    </row>
    <row r="291" spans="1:17" ht="12.75">
      <c r="A291" s="617"/>
      <c r="B291" s="614" t="s">
        <v>201</v>
      </c>
      <c r="C291" s="620"/>
      <c r="D291" s="620"/>
      <c r="E291" s="620"/>
      <c r="F291" s="174"/>
      <c r="G291" s="175"/>
      <c r="H291" s="184"/>
      <c r="I291" s="177"/>
      <c r="J291" s="179">
        <f t="shared" si="15"/>
        <v>0</v>
      </c>
      <c r="K291" s="179">
        <f t="shared" si="16"/>
        <v>0</v>
      </c>
      <c r="L291" s="180">
        <f t="shared" si="17"/>
        <v>0</v>
      </c>
      <c r="M291" s="187"/>
      <c r="N291" s="334"/>
      <c r="O291" s="334"/>
      <c r="P291" s="335"/>
      <c r="Q291" s="336"/>
    </row>
    <row r="292" spans="1:17" ht="12.75">
      <c r="A292" s="39"/>
      <c r="B292" s="435" t="s">
        <v>202</v>
      </c>
      <c r="C292" s="43"/>
      <c r="D292" s="43"/>
      <c r="E292" s="43"/>
      <c r="F292" s="174"/>
      <c r="G292" s="175"/>
      <c r="H292" s="184"/>
      <c r="I292" s="177"/>
      <c r="J292" s="179">
        <f t="shared" si="15"/>
        <v>0</v>
      </c>
      <c r="K292" s="179">
        <f t="shared" si="16"/>
        <v>315</v>
      </c>
      <c r="L292" s="180">
        <f t="shared" si="17"/>
        <v>315</v>
      </c>
      <c r="M292" s="171">
        <v>1</v>
      </c>
      <c r="N292" s="334"/>
      <c r="O292" s="334"/>
      <c r="P292" s="335"/>
      <c r="Q292" s="336"/>
    </row>
    <row r="293" spans="1:17" ht="12.75">
      <c r="A293" s="617"/>
      <c r="B293" s="614" t="s">
        <v>230</v>
      </c>
      <c r="C293" s="620"/>
      <c r="D293" s="620"/>
      <c r="E293" s="620"/>
      <c r="F293" s="174"/>
      <c r="G293" s="175"/>
      <c r="H293" s="184"/>
      <c r="I293" s="177"/>
      <c r="J293" s="179">
        <f t="shared" si="15"/>
        <v>0</v>
      </c>
      <c r="K293" s="179">
        <f t="shared" si="16"/>
        <v>0</v>
      </c>
      <c r="L293" s="180">
        <f t="shared" si="17"/>
        <v>0</v>
      </c>
      <c r="M293" s="187"/>
      <c r="N293" s="334"/>
      <c r="O293" s="334"/>
      <c r="P293" s="335"/>
      <c r="Q293" s="336"/>
    </row>
    <row r="294" spans="1:17" ht="12.75">
      <c r="A294" s="39"/>
      <c r="B294" s="435" t="s">
        <v>231</v>
      </c>
      <c r="C294" s="43"/>
      <c r="D294" s="43"/>
      <c r="E294" s="43"/>
      <c r="F294" s="174"/>
      <c r="G294" s="175"/>
      <c r="H294" s="184"/>
      <c r="I294" s="177"/>
      <c r="J294" s="179">
        <f t="shared" si="15"/>
        <v>0</v>
      </c>
      <c r="K294" s="179">
        <f t="shared" si="16"/>
        <v>0</v>
      </c>
      <c r="L294" s="180">
        <f t="shared" si="17"/>
        <v>0</v>
      </c>
      <c r="M294" s="187"/>
      <c r="N294" s="334"/>
      <c r="O294" s="334"/>
      <c r="P294" s="335"/>
      <c r="Q294" s="336"/>
    </row>
    <row r="295" spans="1:17" ht="12.75">
      <c r="A295" s="617"/>
      <c r="B295" s="614" t="s">
        <v>232</v>
      </c>
      <c r="C295" s="620"/>
      <c r="D295" s="620"/>
      <c r="E295" s="620"/>
      <c r="F295" s="174"/>
      <c r="G295" s="175"/>
      <c r="H295" s="184"/>
      <c r="I295" s="177"/>
      <c r="J295" s="179">
        <f t="shared" si="15"/>
        <v>0</v>
      </c>
      <c r="K295" s="179">
        <f>SUM(K204+O204+G295)</f>
        <v>17370</v>
      </c>
      <c r="L295" s="180">
        <f t="shared" si="17"/>
        <v>0</v>
      </c>
      <c r="M295" s="187"/>
      <c r="N295" s="334"/>
      <c r="O295" s="334"/>
      <c r="P295" s="335"/>
      <c r="Q295" s="336"/>
    </row>
    <row r="296" spans="1:17" ht="12.75">
      <c r="A296" s="617"/>
      <c r="B296" s="1581" t="s">
        <v>204</v>
      </c>
      <c r="C296" s="1582"/>
      <c r="D296" s="1582"/>
      <c r="E296" s="1584"/>
      <c r="F296" s="174"/>
      <c r="G296" s="175"/>
      <c r="H296" s="184"/>
      <c r="I296" s="177"/>
      <c r="J296" s="179">
        <f t="shared" si="15"/>
        <v>0</v>
      </c>
      <c r="K296" s="179">
        <f t="shared" si="16"/>
        <v>0</v>
      </c>
      <c r="L296" s="180">
        <f t="shared" si="17"/>
        <v>0</v>
      </c>
      <c r="M296" s="187"/>
      <c r="N296" s="334"/>
      <c r="O296" s="334"/>
      <c r="P296" s="335"/>
      <c r="Q296" s="336"/>
    </row>
    <row r="297" spans="1:17" ht="12.75">
      <c r="A297" s="617"/>
      <c r="B297" s="614" t="s">
        <v>233</v>
      </c>
      <c r="C297" s="618"/>
      <c r="D297" s="618"/>
      <c r="E297" s="618"/>
      <c r="F297" s="174"/>
      <c r="G297" s="175"/>
      <c r="H297" s="184"/>
      <c r="I297" s="177"/>
      <c r="J297" s="179">
        <f t="shared" si="15"/>
        <v>0</v>
      </c>
      <c r="K297" s="179">
        <f t="shared" si="16"/>
        <v>0</v>
      </c>
      <c r="L297" s="180">
        <f t="shared" si="17"/>
        <v>0</v>
      </c>
      <c r="M297" s="187"/>
      <c r="N297" s="334"/>
      <c r="O297" s="334"/>
      <c r="P297" s="335"/>
      <c r="Q297" s="336"/>
    </row>
    <row r="298" spans="1:17" ht="12.75">
      <c r="A298" s="617"/>
      <c r="B298" s="614" t="s">
        <v>234</v>
      </c>
      <c r="C298" s="618"/>
      <c r="D298" s="618"/>
      <c r="E298" s="618"/>
      <c r="F298" s="174"/>
      <c r="G298" s="175"/>
      <c r="H298" s="184"/>
      <c r="I298" s="177"/>
      <c r="J298" s="179">
        <f t="shared" si="15"/>
        <v>0</v>
      </c>
      <c r="K298" s="179">
        <f t="shared" si="16"/>
        <v>0</v>
      </c>
      <c r="L298" s="180">
        <f t="shared" si="17"/>
        <v>0</v>
      </c>
      <c r="M298" s="187"/>
      <c r="N298" s="334"/>
      <c r="O298" s="334"/>
      <c r="P298" s="335"/>
      <c r="Q298" s="336"/>
    </row>
    <row r="299" spans="1:17" ht="12.75">
      <c r="A299" s="39"/>
      <c r="B299" s="435" t="s">
        <v>235</v>
      </c>
      <c r="C299" s="45"/>
      <c r="D299" s="45"/>
      <c r="E299" s="45"/>
      <c r="F299" s="174"/>
      <c r="G299" s="175"/>
      <c r="H299" s="184"/>
      <c r="I299" s="177"/>
      <c r="J299" s="179">
        <f t="shared" si="15"/>
        <v>0</v>
      </c>
      <c r="K299" s="179">
        <f t="shared" si="16"/>
        <v>0</v>
      </c>
      <c r="L299" s="180">
        <f t="shared" si="17"/>
        <v>0</v>
      </c>
      <c r="M299" s="187"/>
      <c r="N299" s="334"/>
      <c r="O299" s="334"/>
      <c r="P299" s="335"/>
      <c r="Q299" s="336"/>
    </row>
    <row r="300" spans="1:17" ht="12.75">
      <c r="A300" s="622"/>
      <c r="B300" s="614" t="s">
        <v>236</v>
      </c>
      <c r="C300" s="618"/>
      <c r="D300" s="618"/>
      <c r="E300" s="618"/>
      <c r="F300" s="174"/>
      <c r="G300" s="175"/>
      <c r="H300" s="184"/>
      <c r="I300" s="177"/>
      <c r="J300" s="179">
        <f t="shared" si="15"/>
        <v>0</v>
      </c>
      <c r="K300" s="179">
        <f t="shared" si="16"/>
        <v>0</v>
      </c>
      <c r="L300" s="180">
        <f t="shared" si="17"/>
        <v>0</v>
      </c>
      <c r="M300" s="187"/>
      <c r="N300" s="334"/>
      <c r="O300" s="334"/>
      <c r="P300" s="335"/>
      <c r="Q300" s="336"/>
    </row>
    <row r="301" spans="1:17" ht="12.75">
      <c r="A301" s="39"/>
      <c r="B301" s="435" t="s">
        <v>237</v>
      </c>
      <c r="C301" s="45"/>
      <c r="D301" s="45"/>
      <c r="E301" s="45"/>
      <c r="F301" s="174"/>
      <c r="G301" s="175"/>
      <c r="H301" s="184"/>
      <c r="I301" s="177"/>
      <c r="J301" s="179">
        <f t="shared" si="15"/>
        <v>0</v>
      </c>
      <c r="K301" s="179">
        <f t="shared" si="16"/>
        <v>0</v>
      </c>
      <c r="L301" s="180">
        <f t="shared" si="17"/>
        <v>0</v>
      </c>
      <c r="M301" s="187"/>
      <c r="N301" s="334"/>
      <c r="O301" s="334"/>
      <c r="P301" s="335"/>
      <c r="Q301" s="336"/>
    </row>
    <row r="302" spans="1:17" ht="12.75">
      <c r="A302" s="617"/>
      <c r="B302" s="614" t="s">
        <v>238</v>
      </c>
      <c r="C302" s="618"/>
      <c r="D302" s="618"/>
      <c r="E302" s="618"/>
      <c r="F302" s="174"/>
      <c r="G302" s="175"/>
      <c r="H302" s="184"/>
      <c r="I302" s="177"/>
      <c r="J302" s="179">
        <f t="shared" si="15"/>
        <v>0</v>
      </c>
      <c r="K302" s="179">
        <f t="shared" si="16"/>
        <v>0</v>
      </c>
      <c r="L302" s="180">
        <f t="shared" si="17"/>
        <v>0</v>
      </c>
      <c r="M302" s="187"/>
      <c r="N302" s="334"/>
      <c r="O302" s="334"/>
      <c r="P302" s="335"/>
      <c r="Q302" s="336"/>
    </row>
    <row r="303" spans="1:17" ht="12.75">
      <c r="A303" s="39"/>
      <c r="B303" s="435" t="s">
        <v>205</v>
      </c>
      <c r="C303" s="45"/>
      <c r="D303" s="45"/>
      <c r="E303" s="45"/>
      <c r="F303" s="174"/>
      <c r="G303" s="175"/>
      <c r="H303" s="184"/>
      <c r="I303" s="177"/>
      <c r="J303" s="179">
        <f t="shared" si="15"/>
        <v>0</v>
      </c>
      <c r="K303" s="179">
        <f t="shared" si="16"/>
        <v>128</v>
      </c>
      <c r="L303" s="180">
        <f t="shared" si="17"/>
        <v>128</v>
      </c>
      <c r="M303" s="171">
        <f>L303/K303</f>
        <v>1</v>
      </c>
      <c r="N303" s="334"/>
      <c r="O303" s="334"/>
      <c r="P303" s="335"/>
      <c r="Q303" s="336"/>
    </row>
    <row r="304" spans="1:17" ht="12.75">
      <c r="A304" s="617"/>
      <c r="B304" s="614" t="s">
        <v>239</v>
      </c>
      <c r="C304" s="618"/>
      <c r="D304" s="618"/>
      <c r="E304" s="618"/>
      <c r="F304" s="174"/>
      <c r="G304" s="175"/>
      <c r="H304" s="184"/>
      <c r="I304" s="177"/>
      <c r="J304" s="179">
        <f t="shared" si="15"/>
        <v>0</v>
      </c>
      <c r="K304" s="179">
        <f t="shared" si="16"/>
        <v>0</v>
      </c>
      <c r="L304" s="180">
        <f t="shared" si="17"/>
        <v>0</v>
      </c>
      <c r="M304" s="187"/>
      <c r="N304" s="334"/>
      <c r="O304" s="334"/>
      <c r="P304" s="335"/>
      <c r="Q304" s="336"/>
    </row>
    <row r="305" spans="1:17" ht="12.75">
      <c r="A305" s="617"/>
      <c r="B305" s="614" t="s">
        <v>207</v>
      </c>
      <c r="C305" s="618"/>
      <c r="D305" s="618"/>
      <c r="E305" s="618"/>
      <c r="F305" s="174"/>
      <c r="G305" s="175"/>
      <c r="H305" s="184"/>
      <c r="I305" s="177"/>
      <c r="J305" s="179">
        <f t="shared" si="15"/>
        <v>0</v>
      </c>
      <c r="K305" s="179">
        <f t="shared" si="16"/>
        <v>0</v>
      </c>
      <c r="L305" s="180">
        <f t="shared" si="17"/>
        <v>0</v>
      </c>
      <c r="M305" s="187"/>
      <c r="N305" s="334"/>
      <c r="O305" s="334"/>
      <c r="P305" s="335"/>
      <c r="Q305" s="336"/>
    </row>
    <row r="306" spans="1:17" ht="12.75">
      <c r="A306" s="617"/>
      <c r="B306" s="614" t="s">
        <v>244</v>
      </c>
      <c r="C306" s="618"/>
      <c r="D306" s="618"/>
      <c r="E306" s="618"/>
      <c r="F306" s="174"/>
      <c r="G306" s="175"/>
      <c r="H306" s="184"/>
      <c r="I306" s="177"/>
      <c r="J306" s="179">
        <f t="shared" si="15"/>
        <v>0</v>
      </c>
      <c r="K306" s="179">
        <f t="shared" si="16"/>
        <v>0</v>
      </c>
      <c r="L306" s="180">
        <f t="shared" si="17"/>
        <v>0</v>
      </c>
      <c r="M306" s="187"/>
      <c r="N306" s="334"/>
      <c r="O306" s="334"/>
      <c r="P306" s="335"/>
      <c r="Q306" s="336"/>
    </row>
    <row r="307" spans="1:17" ht="12.75">
      <c r="A307" s="617"/>
      <c r="B307" s="1520" t="s">
        <v>640</v>
      </c>
      <c r="C307" s="1521"/>
      <c r="D307" s="1521"/>
      <c r="E307" s="1522"/>
      <c r="F307" s="174"/>
      <c r="G307" s="175"/>
      <c r="H307" s="184"/>
      <c r="I307" s="177"/>
      <c r="J307" s="179">
        <f t="shared" si="15"/>
        <v>0</v>
      </c>
      <c r="K307" s="179">
        <f t="shared" si="16"/>
        <v>420</v>
      </c>
      <c r="L307" s="180">
        <f t="shared" si="17"/>
        <v>0</v>
      </c>
      <c r="M307" s="187">
        <v>1</v>
      </c>
      <c r="N307" s="334"/>
      <c r="O307" s="334"/>
      <c r="P307" s="335"/>
      <c r="Q307" s="336"/>
    </row>
    <row r="308" spans="1:17" ht="12.75">
      <c r="A308" s="39"/>
      <c r="B308" s="435" t="s">
        <v>479</v>
      </c>
      <c r="C308" s="45"/>
      <c r="D308" s="45"/>
      <c r="E308" s="45"/>
      <c r="F308" s="174"/>
      <c r="G308" s="175"/>
      <c r="H308" s="184"/>
      <c r="I308" s="177"/>
      <c r="J308" s="179">
        <f t="shared" si="15"/>
        <v>0</v>
      </c>
      <c r="K308" s="179">
        <f t="shared" si="16"/>
        <v>0</v>
      </c>
      <c r="L308" s="180">
        <f t="shared" si="17"/>
        <v>0</v>
      </c>
      <c r="M308" s="187"/>
      <c r="N308" s="334"/>
      <c r="O308" s="334"/>
      <c r="P308" s="335"/>
      <c r="Q308" s="336"/>
    </row>
    <row r="309" spans="1:17" ht="12.75">
      <c r="A309" s="629"/>
      <c r="B309" s="614" t="s">
        <v>480</v>
      </c>
      <c r="C309" s="618"/>
      <c r="D309" s="618"/>
      <c r="E309" s="619"/>
      <c r="F309" s="174"/>
      <c r="G309" s="175"/>
      <c r="H309" s="184"/>
      <c r="I309" s="177"/>
      <c r="J309" s="179">
        <f t="shared" si="15"/>
        <v>0</v>
      </c>
      <c r="K309" s="179">
        <f t="shared" si="16"/>
        <v>0</v>
      </c>
      <c r="L309" s="180">
        <f t="shared" si="17"/>
        <v>0</v>
      </c>
      <c r="M309" s="187"/>
      <c r="N309" s="334"/>
      <c r="O309" s="334"/>
      <c r="P309" s="335"/>
      <c r="Q309" s="336"/>
    </row>
    <row r="310" spans="1:17" ht="12.75">
      <c r="A310" s="617"/>
      <c r="B310" s="614" t="s">
        <v>208</v>
      </c>
      <c r="C310" s="618"/>
      <c r="D310" s="618"/>
      <c r="E310" s="618"/>
      <c r="F310" s="174"/>
      <c r="G310" s="175"/>
      <c r="H310" s="184"/>
      <c r="I310" s="177"/>
      <c r="J310" s="179">
        <f t="shared" si="15"/>
        <v>0</v>
      </c>
      <c r="K310" s="179">
        <f t="shared" si="16"/>
        <v>0</v>
      </c>
      <c r="L310" s="180">
        <f t="shared" si="17"/>
        <v>0</v>
      </c>
      <c r="M310" s="187"/>
      <c r="N310" s="334"/>
      <c r="O310" s="334"/>
      <c r="P310" s="335"/>
      <c r="Q310" s="336"/>
    </row>
    <row r="311" spans="1:17" ht="12.75">
      <c r="A311" s="39"/>
      <c r="B311" s="435" t="s">
        <v>209</v>
      </c>
      <c r="C311" s="45"/>
      <c r="D311" s="45"/>
      <c r="E311" s="45"/>
      <c r="F311" s="174"/>
      <c r="G311" s="175"/>
      <c r="H311" s="184"/>
      <c r="I311" s="177"/>
      <c r="J311" s="179">
        <f t="shared" si="15"/>
        <v>0</v>
      </c>
      <c r="K311" s="179">
        <f t="shared" si="16"/>
        <v>0</v>
      </c>
      <c r="L311" s="180">
        <f t="shared" si="17"/>
        <v>0</v>
      </c>
      <c r="M311" s="187">
        <v>1</v>
      </c>
      <c r="N311" s="334"/>
      <c r="O311" s="334"/>
      <c r="P311" s="335"/>
      <c r="Q311" s="336"/>
    </row>
    <row r="312" spans="1:17" ht="12.75">
      <c r="A312" s="617"/>
      <c r="B312" s="614" t="s">
        <v>314</v>
      </c>
      <c r="C312" s="618"/>
      <c r="D312" s="618"/>
      <c r="E312" s="619"/>
      <c r="F312" s="174"/>
      <c r="G312" s="175"/>
      <c r="H312" s="184"/>
      <c r="I312" s="177"/>
      <c r="J312" s="179">
        <f t="shared" si="15"/>
        <v>0</v>
      </c>
      <c r="K312" s="179">
        <f t="shared" si="16"/>
        <v>0</v>
      </c>
      <c r="L312" s="180">
        <f t="shared" si="17"/>
        <v>0</v>
      </c>
      <c r="M312" s="187">
        <v>1</v>
      </c>
      <c r="N312" s="334"/>
      <c r="O312" s="334"/>
      <c r="P312" s="335"/>
      <c r="Q312" s="336"/>
    </row>
    <row r="313" spans="1:17" ht="12.75">
      <c r="A313" s="617"/>
      <c r="B313" s="614" t="s">
        <v>243</v>
      </c>
      <c r="C313" s="618"/>
      <c r="D313" s="618"/>
      <c r="E313" s="618"/>
      <c r="F313" s="174"/>
      <c r="G313" s="175"/>
      <c r="H313" s="184"/>
      <c r="I313" s="177"/>
      <c r="J313" s="179">
        <f t="shared" si="15"/>
        <v>0</v>
      </c>
      <c r="K313" s="179">
        <f t="shared" si="16"/>
        <v>0</v>
      </c>
      <c r="L313" s="180">
        <f t="shared" si="17"/>
        <v>0</v>
      </c>
      <c r="M313" s="187"/>
      <c r="N313" s="334"/>
      <c r="O313" s="334"/>
      <c r="P313" s="335"/>
      <c r="Q313" s="336"/>
    </row>
    <row r="314" spans="1:17" ht="12.75">
      <c r="A314" s="39"/>
      <c r="B314" s="435" t="s">
        <v>240</v>
      </c>
      <c r="C314" s="45"/>
      <c r="D314" s="45"/>
      <c r="E314" s="45"/>
      <c r="F314" s="174"/>
      <c r="G314" s="175"/>
      <c r="H314" s="184"/>
      <c r="I314" s="177"/>
      <c r="J314" s="179">
        <f t="shared" si="15"/>
        <v>0</v>
      </c>
      <c r="K314" s="179">
        <f t="shared" si="16"/>
        <v>0</v>
      </c>
      <c r="L314" s="180">
        <f t="shared" si="17"/>
        <v>0</v>
      </c>
      <c r="M314" s="187"/>
      <c r="N314" s="334"/>
      <c r="O314" s="334"/>
      <c r="P314" s="335"/>
      <c r="Q314" s="336"/>
    </row>
    <row r="315" spans="1:17" ht="12.75">
      <c r="A315" s="617"/>
      <c r="B315" s="614" t="s">
        <v>241</v>
      </c>
      <c r="C315" s="1166"/>
      <c r="D315" s="1166"/>
      <c r="E315" s="1171"/>
      <c r="F315" s="174"/>
      <c r="G315" s="175"/>
      <c r="H315" s="184"/>
      <c r="I315" s="177"/>
      <c r="J315" s="179">
        <f t="shared" si="15"/>
        <v>0</v>
      </c>
      <c r="K315" s="179">
        <f t="shared" si="16"/>
        <v>0</v>
      </c>
      <c r="L315" s="180">
        <f t="shared" si="17"/>
        <v>0</v>
      </c>
      <c r="M315" s="187"/>
      <c r="N315" s="334"/>
      <c r="O315" s="334"/>
      <c r="P315" s="335"/>
      <c r="Q315" s="336"/>
    </row>
    <row r="316" spans="1:17" ht="13.5" thickBot="1">
      <c r="A316" s="39"/>
      <c r="B316" s="435" t="s">
        <v>242</v>
      </c>
      <c r="C316" s="45"/>
      <c r="D316" s="45"/>
      <c r="E316" s="45"/>
      <c r="F316" s="174"/>
      <c r="G316" s="175"/>
      <c r="H316" s="184"/>
      <c r="I316" s="177"/>
      <c r="J316" s="179">
        <f t="shared" si="15"/>
        <v>0</v>
      </c>
      <c r="K316" s="179">
        <f t="shared" si="16"/>
        <v>0</v>
      </c>
      <c r="L316" s="180">
        <f t="shared" si="17"/>
        <v>0</v>
      </c>
      <c r="M316" s="187"/>
      <c r="N316" s="334"/>
      <c r="O316" s="334"/>
      <c r="P316" s="335"/>
      <c r="Q316" s="336"/>
    </row>
    <row r="317" spans="1:17" ht="14.25" thickBot="1" thickTop="1">
      <c r="A317" s="350"/>
      <c r="B317" s="1566" t="s">
        <v>67</v>
      </c>
      <c r="C317" s="1567"/>
      <c r="D317" s="1567"/>
      <c r="E317" s="1567"/>
      <c r="F317" s="351"/>
      <c r="G317" s="352"/>
      <c r="H317" s="353"/>
      <c r="I317" s="354"/>
      <c r="J317" s="352">
        <f>SUM(J285:J316)</f>
        <v>35189</v>
      </c>
      <c r="K317" s="352">
        <f>SUM(K285:K316)</f>
        <v>86284</v>
      </c>
      <c r="L317" s="353">
        <f>SUM(L285:L316)</f>
        <v>68389</v>
      </c>
      <c r="M317" s="354"/>
      <c r="N317" s="352">
        <f>SUM(N285:N316)</f>
        <v>4393</v>
      </c>
      <c r="O317" s="352">
        <f>SUM(O285:O316)</f>
        <v>9705</v>
      </c>
      <c r="P317" s="353">
        <f>SUM(P285:P316)</f>
        <v>4838</v>
      </c>
      <c r="Q317" s="354"/>
    </row>
    <row r="318" spans="1:17" ht="13.5" thickTop="1">
      <c r="A318" s="624"/>
      <c r="B318" s="625"/>
      <c r="C318" s="626"/>
      <c r="D318" s="626"/>
      <c r="E318" s="626"/>
      <c r="F318" s="627"/>
      <c r="G318" s="627"/>
      <c r="H318" s="627"/>
      <c r="I318" s="628"/>
      <c r="J318" s="627"/>
      <c r="K318" s="627"/>
      <c r="L318" s="627"/>
      <c r="M318" s="628"/>
      <c r="N318" s="627"/>
      <c r="O318" s="627"/>
      <c r="P318" s="627"/>
      <c r="Q318" s="628"/>
    </row>
    <row r="319" spans="1:17" ht="12.75">
      <c r="A319" s="624"/>
      <c r="B319" s="625"/>
      <c r="C319" s="626"/>
      <c r="D319" s="626"/>
      <c r="E319" s="626"/>
      <c r="F319" s="627"/>
      <c r="G319" s="627"/>
      <c r="H319" s="627"/>
      <c r="I319" s="628"/>
      <c r="J319" s="627"/>
      <c r="K319" s="627"/>
      <c r="L319" s="627"/>
      <c r="M319" s="628"/>
      <c r="N319" s="627"/>
      <c r="O319" s="627"/>
      <c r="P319" s="627"/>
      <c r="Q319" s="628"/>
    </row>
    <row r="320" spans="1:17" ht="12.75">
      <c r="A320" s="154"/>
      <c r="B320" s="1551" t="s">
        <v>53</v>
      </c>
      <c r="C320" s="1552"/>
      <c r="D320" s="1552"/>
      <c r="E320" s="1552"/>
      <c r="F320" s="1552"/>
      <c r="G320" s="1552"/>
      <c r="H320" s="1552"/>
      <c r="I320" s="1552"/>
      <c r="J320" s="1552"/>
      <c r="K320" s="1552"/>
      <c r="L320" s="1552"/>
      <c r="M320" s="1552"/>
      <c r="N320" s="1552"/>
      <c r="O320" s="1552"/>
      <c r="P320" s="1552"/>
      <c r="Q320" s="1552"/>
    </row>
    <row r="321" spans="1:17" ht="12.75">
      <c r="A321" s="1553" t="s">
        <v>642</v>
      </c>
      <c r="B321" s="1553"/>
      <c r="C321" s="1553"/>
      <c r="D321" s="1553"/>
      <c r="E321" s="1553"/>
      <c r="F321" s="1553"/>
      <c r="G321" s="1553"/>
      <c r="H321" s="1553"/>
      <c r="I321" s="1553"/>
      <c r="J321" s="1553"/>
      <c r="K321" s="1553"/>
      <c r="L321" s="1553"/>
      <c r="M321" s="1553"/>
      <c r="N321" s="1553"/>
      <c r="O321" s="1553"/>
      <c r="P321" s="1553"/>
      <c r="Q321" s="1553"/>
    </row>
    <row r="322" spans="1:17" ht="12.75" customHeight="1">
      <c r="A322" s="1550" t="s">
        <v>639</v>
      </c>
      <c r="B322" s="1550"/>
      <c r="C322" s="1550"/>
      <c r="D322" s="1550"/>
      <c r="E322" s="1550"/>
      <c r="F322" s="1550"/>
      <c r="G322" s="1550"/>
      <c r="H322" s="1550"/>
      <c r="I322" s="1550"/>
      <c r="J322" s="1550"/>
      <c r="K322" s="1550"/>
      <c r="L322" s="1550"/>
      <c r="M322" s="1550"/>
      <c r="N322" s="1550"/>
      <c r="O322" s="1550"/>
      <c r="P322" s="1550"/>
      <c r="Q322" s="1550"/>
    </row>
    <row r="323" spans="1:17" ht="12.75">
      <c r="A323" s="155"/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</row>
    <row r="324" spans="1:17" ht="13.5" thickBot="1">
      <c r="A324" s="1548" t="s">
        <v>22</v>
      </c>
      <c r="B324" s="1549"/>
      <c r="C324" s="1549"/>
      <c r="D324" s="1549"/>
      <c r="E324" s="1549"/>
      <c r="F324" s="1549"/>
      <c r="G324" s="1549"/>
      <c r="H324" s="1549"/>
      <c r="I324" s="1549"/>
      <c r="J324" s="1549"/>
      <c r="K324" s="1549"/>
      <c r="L324" s="1549"/>
      <c r="M324" s="1549"/>
      <c r="N324" s="1549"/>
      <c r="O324" s="1549"/>
      <c r="P324" s="1549"/>
      <c r="Q324" s="1549"/>
    </row>
    <row r="325" spans="1:17" ht="13.5" customHeight="1" thickTop="1">
      <c r="A325" s="1546" t="s">
        <v>0</v>
      </c>
      <c r="B325" s="1554" t="s">
        <v>1</v>
      </c>
      <c r="C325" s="1555"/>
      <c r="D325" s="1555"/>
      <c r="E325" s="1555"/>
      <c r="F325" s="1543" t="s">
        <v>3</v>
      </c>
      <c r="G325" s="1544"/>
      <c r="H325" s="1544"/>
      <c r="I325" s="1544"/>
      <c r="J325" s="1544"/>
      <c r="K325" s="1544"/>
      <c r="L325" s="1544"/>
      <c r="M325" s="1544"/>
      <c r="N325" s="1544"/>
      <c r="O325" s="1544"/>
      <c r="P325" s="1544"/>
      <c r="Q325" s="1545"/>
    </row>
    <row r="326" spans="1:17" ht="12.75">
      <c r="A326" s="1547"/>
      <c r="B326" s="1556"/>
      <c r="C326" s="1557"/>
      <c r="D326" s="1557"/>
      <c r="E326" s="1557"/>
      <c r="F326" s="1540" t="s">
        <v>224</v>
      </c>
      <c r="G326" s="1541"/>
      <c r="H326" s="1541"/>
      <c r="I326" s="1542"/>
      <c r="J326" s="1560" t="s">
        <v>225</v>
      </c>
      <c r="K326" s="1527"/>
      <c r="L326" s="1528"/>
      <c r="M326" s="1539"/>
      <c r="N326" s="1538" t="s">
        <v>226</v>
      </c>
      <c r="O326" s="1527"/>
      <c r="P326" s="1528"/>
      <c r="Q326" s="1539"/>
    </row>
    <row r="327" spans="1:17" ht="12.75" customHeight="1">
      <c r="A327" s="1547"/>
      <c r="B327" s="1556"/>
      <c r="C327" s="1557"/>
      <c r="D327" s="1557"/>
      <c r="E327" s="1557"/>
      <c r="F327" s="1535" t="s">
        <v>546</v>
      </c>
      <c r="G327" s="1533" t="s">
        <v>549</v>
      </c>
      <c r="H327" s="1529" t="s">
        <v>288</v>
      </c>
      <c r="I327" s="1525" t="s">
        <v>289</v>
      </c>
      <c r="J327" s="1535" t="s">
        <v>546</v>
      </c>
      <c r="K327" s="1533" t="s">
        <v>549</v>
      </c>
      <c r="L327" s="1529" t="s">
        <v>288</v>
      </c>
      <c r="M327" s="1525" t="s">
        <v>295</v>
      </c>
      <c r="N327" s="1535" t="s">
        <v>546</v>
      </c>
      <c r="O327" s="1533" t="s">
        <v>547</v>
      </c>
      <c r="P327" s="1529" t="s">
        <v>288</v>
      </c>
      <c r="Q327" s="1525" t="s">
        <v>295</v>
      </c>
    </row>
    <row r="328" spans="1:17" ht="12.75">
      <c r="A328" s="1547"/>
      <c r="B328" s="1558"/>
      <c r="C328" s="1559"/>
      <c r="D328" s="1559"/>
      <c r="E328" s="1559"/>
      <c r="F328" s="1536"/>
      <c r="G328" s="1534"/>
      <c r="H328" s="1530"/>
      <c r="I328" s="1526"/>
      <c r="J328" s="1536"/>
      <c r="K328" s="1534"/>
      <c r="L328" s="1530"/>
      <c r="M328" s="1526"/>
      <c r="N328" s="1536"/>
      <c r="O328" s="1534"/>
      <c r="P328" s="1530"/>
      <c r="Q328" s="1526"/>
    </row>
    <row r="329" spans="1:17" ht="12.75">
      <c r="A329" s="1547"/>
      <c r="B329" s="1527"/>
      <c r="C329" s="1527"/>
      <c r="D329" s="1527"/>
      <c r="E329" s="1528"/>
      <c r="F329" s="159" t="s">
        <v>6</v>
      </c>
      <c r="G329" s="160" t="s">
        <v>7</v>
      </c>
      <c r="H329" s="161" t="s">
        <v>8</v>
      </c>
      <c r="I329" s="162" t="s">
        <v>9</v>
      </c>
      <c r="J329" s="159" t="s">
        <v>10</v>
      </c>
      <c r="K329" s="160" t="s">
        <v>11</v>
      </c>
      <c r="L329" s="161" t="s">
        <v>12</v>
      </c>
      <c r="M329" s="162" t="s">
        <v>13</v>
      </c>
      <c r="N329" s="163" t="s">
        <v>14</v>
      </c>
      <c r="O329" s="160" t="s">
        <v>15</v>
      </c>
      <c r="P329" s="161" t="s">
        <v>20</v>
      </c>
      <c r="Q329" s="162">
        <v>12</v>
      </c>
    </row>
    <row r="330" spans="1:17" ht="12.75">
      <c r="A330" s="317"/>
      <c r="B330" s="318" t="s">
        <v>18</v>
      </c>
      <c r="C330" s="319"/>
      <c r="D330" s="320"/>
      <c r="E330" s="320"/>
      <c r="F330" s="356"/>
      <c r="G330" s="357"/>
      <c r="H330" s="358"/>
      <c r="I330" s="359"/>
      <c r="J330" s="357">
        <f>SUM(J317)</f>
        <v>35189</v>
      </c>
      <c r="K330" s="357">
        <f>SUM(K317)</f>
        <v>86284</v>
      </c>
      <c r="L330" s="358">
        <f>SUM(L317)</f>
        <v>68389</v>
      </c>
      <c r="M330" s="359"/>
      <c r="N330" s="361">
        <f>SUM(N317)</f>
        <v>4393</v>
      </c>
      <c r="O330" s="361">
        <f>SUM(O317)</f>
        <v>9705</v>
      </c>
      <c r="P330" s="362">
        <f>SUM(P317)</f>
        <v>4838</v>
      </c>
      <c r="Q330" s="363"/>
    </row>
    <row r="331" spans="1:17" ht="12.75">
      <c r="A331" s="317"/>
      <c r="B331" s="614" t="s">
        <v>212</v>
      </c>
      <c r="C331" s="618"/>
      <c r="D331" s="618"/>
      <c r="E331" s="619"/>
      <c r="F331" s="321"/>
      <c r="G331" s="322"/>
      <c r="H331" s="323"/>
      <c r="I331" s="324"/>
      <c r="J331" s="322"/>
      <c r="K331" s="322"/>
      <c r="L331" s="358">
        <f>SUM(L240+P240+H331)</f>
        <v>0</v>
      </c>
      <c r="M331" s="324"/>
      <c r="N331" s="326"/>
      <c r="O331" s="326"/>
      <c r="P331" s="327"/>
      <c r="Q331" s="328"/>
    </row>
    <row r="332" spans="1:17" ht="12.75">
      <c r="A332" s="164"/>
      <c r="B332" s="435" t="s">
        <v>213</v>
      </c>
      <c r="C332" s="45"/>
      <c r="D332" s="45"/>
      <c r="E332" s="45"/>
      <c r="F332" s="195"/>
      <c r="G332" s="196"/>
      <c r="H332" s="197"/>
      <c r="I332" s="198"/>
      <c r="J332" s="196"/>
      <c r="K332" s="196"/>
      <c r="L332" s="358">
        <f>SUM(L241+P241+H332)</f>
        <v>0</v>
      </c>
      <c r="M332" s="198"/>
      <c r="N332" s="169"/>
      <c r="O332" s="200"/>
      <c r="P332" s="201"/>
      <c r="Q332" s="202"/>
    </row>
    <row r="333" spans="1:17" ht="12.75">
      <c r="A333" s="164"/>
      <c r="B333" s="310" t="s">
        <v>68</v>
      </c>
      <c r="C333" s="305"/>
      <c r="D333" s="305"/>
      <c r="E333" s="623"/>
      <c r="F333" s="195"/>
      <c r="G333" s="196"/>
      <c r="H333" s="197"/>
      <c r="I333" s="198"/>
      <c r="J333" s="229">
        <f>SUM(J330:J332)</f>
        <v>35189</v>
      </c>
      <c r="K333" s="229">
        <f>SUM(K330:K332)</f>
        <v>86284</v>
      </c>
      <c r="L333" s="358">
        <f>SUM(L242+P242+H333)</f>
        <v>68389</v>
      </c>
      <c r="M333" s="230">
        <f>L333/K333</f>
        <v>0.7926034954336841</v>
      </c>
      <c r="N333" s="169">
        <f>SUM(N330:N332)</f>
        <v>4393</v>
      </c>
      <c r="O333" s="169">
        <f>SUM(O330:O332)</f>
        <v>9705</v>
      </c>
      <c r="P333" s="170">
        <f>SUM(P330:P332)</f>
        <v>4838</v>
      </c>
      <c r="Q333" s="171">
        <v>1</v>
      </c>
    </row>
    <row r="334" spans="1:17" ht="12.75">
      <c r="A334" s="164"/>
      <c r="B334" s="166"/>
      <c r="C334" s="316"/>
      <c r="D334" s="165"/>
      <c r="E334" s="165"/>
      <c r="F334" s="426"/>
      <c r="G334" s="427"/>
      <c r="H334" s="428"/>
      <c r="I334" s="429"/>
      <c r="J334" s="427"/>
      <c r="K334" s="427"/>
      <c r="L334" s="358"/>
      <c r="M334" s="429"/>
      <c r="N334" s="423"/>
      <c r="O334" s="423"/>
      <c r="P334" s="424"/>
      <c r="Q334" s="425"/>
    </row>
    <row r="335" spans="1:17" ht="12.75">
      <c r="A335" s="315" t="s">
        <v>6</v>
      </c>
      <c r="B335" s="166">
        <v>1</v>
      </c>
      <c r="C335" s="167" t="s">
        <v>81</v>
      </c>
      <c r="D335" s="167"/>
      <c r="E335" s="167"/>
      <c r="F335" s="426"/>
      <c r="G335" s="427"/>
      <c r="H335" s="428"/>
      <c r="I335" s="429"/>
      <c r="J335" s="357"/>
      <c r="K335" s="357"/>
      <c r="L335" s="358"/>
      <c r="M335" s="359"/>
      <c r="N335" s="423"/>
      <c r="O335" s="423"/>
      <c r="P335" s="424"/>
      <c r="Q335" s="425"/>
    </row>
    <row r="336" spans="1:17" ht="12.75">
      <c r="A336" s="164"/>
      <c r="B336" s="166"/>
      <c r="C336" s="1167" t="s">
        <v>445</v>
      </c>
      <c r="D336" s="316" t="s">
        <v>245</v>
      </c>
      <c r="E336" s="316"/>
      <c r="F336" s="228"/>
      <c r="G336" s="229"/>
      <c r="H336" s="337"/>
      <c r="I336" s="230"/>
      <c r="J336" s="330"/>
      <c r="K336" s="427"/>
      <c r="L336" s="358"/>
      <c r="M336" s="230"/>
      <c r="N336" s="169"/>
      <c r="O336" s="169"/>
      <c r="P336" s="170"/>
      <c r="Q336" s="171"/>
    </row>
    <row r="337" spans="1:17" ht="12.75">
      <c r="A337" s="164"/>
      <c r="B337" s="166"/>
      <c r="C337" s="1168" t="s">
        <v>452</v>
      </c>
      <c r="D337" s="1163" t="s">
        <v>475</v>
      </c>
      <c r="E337" s="1163"/>
      <c r="F337" s="228"/>
      <c r="G337" s="229"/>
      <c r="H337" s="337"/>
      <c r="I337" s="230"/>
      <c r="J337" s="330"/>
      <c r="K337" s="427"/>
      <c r="L337" s="358"/>
      <c r="M337" s="230"/>
      <c r="N337" s="169"/>
      <c r="O337" s="169"/>
      <c r="P337" s="170"/>
      <c r="Q337" s="171"/>
    </row>
    <row r="338" spans="1:17" ht="12.75">
      <c r="A338" s="164"/>
      <c r="B338" s="166"/>
      <c r="C338" s="1167" t="s">
        <v>476</v>
      </c>
      <c r="D338" s="316"/>
      <c r="E338" s="1164"/>
      <c r="F338" s="228"/>
      <c r="G338" s="229"/>
      <c r="H338" s="337"/>
      <c r="I338" s="230"/>
      <c r="J338" s="330"/>
      <c r="K338" s="427"/>
      <c r="L338" s="358"/>
      <c r="M338" s="230"/>
      <c r="N338" s="169"/>
      <c r="O338" s="169"/>
      <c r="P338" s="170"/>
      <c r="Q338" s="171"/>
    </row>
    <row r="339" spans="1:17" ht="12.75">
      <c r="A339" s="164"/>
      <c r="B339" s="166"/>
      <c r="C339" s="848" t="s">
        <v>202</v>
      </c>
      <c r="D339" s="43"/>
      <c r="E339" s="43"/>
      <c r="F339" s="195"/>
      <c r="G339" s="196"/>
      <c r="H339" s="197"/>
      <c r="I339" s="198"/>
      <c r="J339" s="196"/>
      <c r="K339" s="427"/>
      <c r="L339" s="358"/>
      <c r="M339" s="198"/>
      <c r="N339" s="200"/>
      <c r="O339" s="200"/>
      <c r="P339" s="201"/>
      <c r="Q339" s="202"/>
    </row>
    <row r="340" spans="1:17" ht="12.75">
      <c r="A340" s="164"/>
      <c r="B340" s="166"/>
      <c r="C340" s="614" t="s">
        <v>212</v>
      </c>
      <c r="D340" s="618"/>
      <c r="E340" s="619"/>
      <c r="F340" s="195"/>
      <c r="G340" s="196"/>
      <c r="H340" s="197"/>
      <c r="I340" s="198"/>
      <c r="J340" s="196"/>
      <c r="K340" s="427"/>
      <c r="L340" s="358"/>
      <c r="M340" s="198"/>
      <c r="N340" s="200"/>
      <c r="O340" s="200"/>
      <c r="P340" s="201"/>
      <c r="Q340" s="202"/>
    </row>
    <row r="341" spans="1:17" ht="12.75">
      <c r="A341" s="339">
        <v>2</v>
      </c>
      <c r="B341" s="340" t="s">
        <v>69</v>
      </c>
      <c r="C341" s="341"/>
      <c r="D341" s="341"/>
      <c r="E341" s="341"/>
      <c r="F341" s="228"/>
      <c r="G341" s="229"/>
      <c r="H341" s="337"/>
      <c r="I341" s="230"/>
      <c r="J341" s="229"/>
      <c r="K341" s="427"/>
      <c r="L341" s="358"/>
      <c r="M341" s="230"/>
      <c r="N341" s="169"/>
      <c r="O341" s="169"/>
      <c r="P341" s="170"/>
      <c r="Q341" s="171"/>
    </row>
    <row r="342" spans="1:17" ht="12.75">
      <c r="A342" s="1169"/>
      <c r="B342" s="1170"/>
      <c r="C342" s="1165" t="s">
        <v>450</v>
      </c>
      <c r="D342" s="1531" t="s">
        <v>246</v>
      </c>
      <c r="E342" s="1531"/>
      <c r="F342" s="329"/>
      <c r="G342" s="330"/>
      <c r="H342" s="331"/>
      <c r="I342" s="332"/>
      <c r="J342" s="330"/>
      <c r="K342" s="427"/>
      <c r="L342" s="358"/>
      <c r="M342" s="332"/>
      <c r="N342" s="334"/>
      <c r="O342" s="334"/>
      <c r="P342" s="335"/>
      <c r="Q342" s="336"/>
    </row>
    <row r="343" spans="1:17" ht="12.75">
      <c r="A343" s="1169"/>
      <c r="B343" s="1170"/>
      <c r="C343" s="1165" t="s">
        <v>477</v>
      </c>
      <c r="D343" s="232" t="s">
        <v>478</v>
      </c>
      <c r="E343" s="232"/>
      <c r="F343" s="329"/>
      <c r="G343" s="330"/>
      <c r="H343" s="331"/>
      <c r="I343" s="332"/>
      <c r="J343" s="330"/>
      <c r="K343" s="427"/>
      <c r="L343" s="358"/>
      <c r="M343" s="332"/>
      <c r="N343" s="334"/>
      <c r="O343" s="334"/>
      <c r="P343" s="335"/>
      <c r="Q343" s="336"/>
    </row>
    <row r="344" spans="1:17" ht="12.75">
      <c r="A344" s="1169"/>
      <c r="B344" s="1170"/>
      <c r="C344" s="1165" t="s">
        <v>460</v>
      </c>
      <c r="D344" s="1531" t="s">
        <v>247</v>
      </c>
      <c r="E344" s="1531"/>
      <c r="F344" s="228"/>
      <c r="G344" s="229"/>
      <c r="H344" s="337"/>
      <c r="I344" s="230"/>
      <c r="J344" s="330">
        <v>0</v>
      </c>
      <c r="K344" s="427">
        <f>SUM(K253+O253+G344)</f>
        <v>1214</v>
      </c>
      <c r="L344" s="358">
        <f>SUM(L253+P253+H344)</f>
        <v>1214</v>
      </c>
      <c r="M344" s="230">
        <v>1</v>
      </c>
      <c r="N344" s="169"/>
      <c r="O344" s="169"/>
      <c r="P344" s="170"/>
      <c r="Q344" s="171"/>
    </row>
    <row r="345" spans="1:17" ht="12.75">
      <c r="A345" s="1169"/>
      <c r="B345" s="1170"/>
      <c r="C345" s="1165" t="s">
        <v>462</v>
      </c>
      <c r="D345" s="1531" t="s">
        <v>296</v>
      </c>
      <c r="E345" s="1531"/>
      <c r="F345" s="195"/>
      <c r="G345" s="196"/>
      <c r="H345" s="197"/>
      <c r="I345" s="198"/>
      <c r="J345" s="330"/>
      <c r="K345" s="427"/>
      <c r="L345" s="358"/>
      <c r="M345" s="230"/>
      <c r="N345" s="200"/>
      <c r="O345" s="200"/>
      <c r="P345" s="201"/>
      <c r="Q345" s="202"/>
    </row>
    <row r="346" spans="1:17" ht="12.75">
      <c r="A346" s="1169"/>
      <c r="B346" s="1170"/>
      <c r="C346" s="1166" t="s">
        <v>212</v>
      </c>
      <c r="D346" s="618"/>
      <c r="E346" s="619"/>
      <c r="F346" s="195"/>
      <c r="G346" s="196"/>
      <c r="H346" s="197"/>
      <c r="I346" s="198"/>
      <c r="J346" s="330"/>
      <c r="K346" s="427"/>
      <c r="L346" s="358"/>
      <c r="M346" s="230"/>
      <c r="N346" s="200"/>
      <c r="O346" s="200"/>
      <c r="P346" s="201"/>
      <c r="Q346" s="202"/>
    </row>
    <row r="347" spans="1:17" ht="12.75">
      <c r="A347" s="286"/>
      <c r="B347" s="343" t="s">
        <v>61</v>
      </c>
      <c r="C347" s="344" t="s">
        <v>297</v>
      </c>
      <c r="D347" s="344"/>
      <c r="E347" s="344"/>
      <c r="F347" s="215"/>
      <c r="G347" s="216"/>
      <c r="H347" s="217"/>
      <c r="I347" s="218"/>
      <c r="J347" s="229">
        <v>0</v>
      </c>
      <c r="K347" s="357">
        <f>SUM(K256+O256+G347)</f>
        <v>1214</v>
      </c>
      <c r="L347" s="358">
        <f>SUM(L256+P256+H347)</f>
        <v>1214</v>
      </c>
      <c r="M347" s="230">
        <v>1</v>
      </c>
      <c r="N347" s="220"/>
      <c r="O347" s="220"/>
      <c r="P347" s="342"/>
      <c r="Q347" s="221"/>
    </row>
    <row r="348" spans="1:17" ht="12.75">
      <c r="A348" s="173"/>
      <c r="B348" s="209"/>
      <c r="C348" s="183"/>
      <c r="D348" s="1537"/>
      <c r="E348" s="1537"/>
      <c r="F348" s="204"/>
      <c r="G348" s="205"/>
      <c r="H348" s="206"/>
      <c r="I348" s="207"/>
      <c r="J348" s="179"/>
      <c r="K348" s="179"/>
      <c r="L348" s="206"/>
      <c r="M348" s="181"/>
      <c r="N348" s="179"/>
      <c r="O348" s="179"/>
      <c r="P348" s="180"/>
      <c r="Q348" s="181"/>
    </row>
    <row r="349" spans="1:17" ht="12.75">
      <c r="A349" s="173"/>
      <c r="B349" s="209"/>
      <c r="C349" s="183"/>
      <c r="D349" s="183"/>
      <c r="E349" s="183"/>
      <c r="F349" s="210"/>
      <c r="G349" s="211"/>
      <c r="H349" s="212"/>
      <c r="I349" s="213"/>
      <c r="J349" s="186"/>
      <c r="K349" s="186"/>
      <c r="L349" s="212"/>
      <c r="M349" s="187"/>
      <c r="N349" s="186"/>
      <c r="O349" s="186"/>
      <c r="P349" s="184"/>
      <c r="Q349" s="187"/>
    </row>
    <row r="350" spans="1:17" ht="12.75">
      <c r="A350" s="173"/>
      <c r="B350" s="231"/>
      <c r="C350" s="232"/>
      <c r="D350" s="232"/>
      <c r="E350" s="232"/>
      <c r="F350" s="185"/>
      <c r="G350" s="186"/>
      <c r="H350" s="212"/>
      <c r="I350" s="213"/>
      <c r="J350" s="224"/>
      <c r="K350" s="224"/>
      <c r="L350" s="225"/>
      <c r="M350" s="226"/>
      <c r="N350" s="186"/>
      <c r="O350" s="186"/>
      <c r="P350" s="184"/>
      <c r="Q350" s="187"/>
    </row>
    <row r="351" spans="1:17" ht="12.75">
      <c r="A351" s="173"/>
      <c r="B351" s="231"/>
      <c r="C351" s="232"/>
      <c r="D351" s="1531"/>
      <c r="E351" s="1531"/>
      <c r="F351" s="185"/>
      <c r="G351" s="186"/>
      <c r="H351" s="212"/>
      <c r="I351" s="213"/>
      <c r="J351" s="224"/>
      <c r="K351" s="224"/>
      <c r="L351" s="225"/>
      <c r="M351" s="226"/>
      <c r="N351" s="186"/>
      <c r="O351" s="186"/>
      <c r="P351" s="184"/>
      <c r="Q351" s="187"/>
    </row>
    <row r="352" spans="1:17" ht="12.75">
      <c r="A352" s="173"/>
      <c r="B352" s="231"/>
      <c r="C352" s="232"/>
      <c r="D352" s="1531"/>
      <c r="E352" s="1531"/>
      <c r="F352" s="185"/>
      <c r="G352" s="186"/>
      <c r="H352" s="212"/>
      <c r="I352" s="213"/>
      <c r="J352" s="224"/>
      <c r="K352" s="224"/>
      <c r="L352" s="225"/>
      <c r="M352" s="226"/>
      <c r="N352" s="186"/>
      <c r="O352" s="186"/>
      <c r="P352" s="184"/>
      <c r="Q352" s="187"/>
    </row>
    <row r="353" spans="1:17" ht="12.75">
      <c r="A353" s="173"/>
      <c r="B353" s="231"/>
      <c r="C353" s="232"/>
      <c r="D353" s="232"/>
      <c r="E353" s="232"/>
      <c r="F353" s="185"/>
      <c r="G353" s="186"/>
      <c r="H353" s="212"/>
      <c r="I353" s="213"/>
      <c r="J353" s="224"/>
      <c r="K353" s="224"/>
      <c r="L353" s="225"/>
      <c r="M353" s="226"/>
      <c r="N353" s="186"/>
      <c r="O353" s="186"/>
      <c r="P353" s="184"/>
      <c r="Q353" s="187"/>
    </row>
    <row r="354" spans="1:17" ht="12.75">
      <c r="A354" s="173"/>
      <c r="B354" s="231"/>
      <c r="C354" s="232"/>
      <c r="D354" s="232"/>
      <c r="E354" s="232"/>
      <c r="F354" s="185"/>
      <c r="G354" s="186"/>
      <c r="H354" s="212"/>
      <c r="I354" s="213"/>
      <c r="J354" s="224"/>
      <c r="K354" s="224"/>
      <c r="L354" s="225"/>
      <c r="M354" s="226"/>
      <c r="N354" s="186"/>
      <c r="O354" s="186"/>
      <c r="P354" s="184"/>
      <c r="Q354" s="187"/>
    </row>
    <row r="355" spans="1:17" ht="12.75">
      <c r="A355" s="173"/>
      <c r="B355" s="231"/>
      <c r="C355" s="232"/>
      <c r="D355" s="232"/>
      <c r="E355" s="232"/>
      <c r="F355" s="185"/>
      <c r="G355" s="186"/>
      <c r="H355" s="212"/>
      <c r="I355" s="213"/>
      <c r="J355" s="224"/>
      <c r="K355" s="224"/>
      <c r="L355" s="225"/>
      <c r="M355" s="226"/>
      <c r="N355" s="186"/>
      <c r="O355" s="186"/>
      <c r="P355" s="184"/>
      <c r="Q355" s="187"/>
    </row>
    <row r="356" spans="1:17" ht="12.75">
      <c r="A356" s="173"/>
      <c r="B356" s="231"/>
      <c r="C356" s="232"/>
      <c r="D356" s="232"/>
      <c r="E356" s="232"/>
      <c r="F356" s="185"/>
      <c r="G356" s="186"/>
      <c r="H356" s="212"/>
      <c r="I356" s="213"/>
      <c r="J356" s="224"/>
      <c r="K356" s="224"/>
      <c r="L356" s="225"/>
      <c r="M356" s="226"/>
      <c r="N356" s="186"/>
      <c r="O356" s="186"/>
      <c r="P356" s="184"/>
      <c r="Q356" s="187"/>
    </row>
    <row r="357" spans="1:17" ht="12.75">
      <c r="A357" s="173"/>
      <c r="B357" s="231"/>
      <c r="C357" s="232"/>
      <c r="D357" s="232"/>
      <c r="E357" s="232"/>
      <c r="F357" s="185"/>
      <c r="G357" s="186"/>
      <c r="H357" s="212"/>
      <c r="I357" s="213"/>
      <c r="J357" s="224"/>
      <c r="K357" s="224"/>
      <c r="L357" s="225"/>
      <c r="M357" s="226"/>
      <c r="N357" s="186"/>
      <c r="O357" s="186"/>
      <c r="P357" s="184"/>
      <c r="Q357" s="187"/>
    </row>
    <row r="358" spans="1:17" ht="12.75">
      <c r="A358" s="173"/>
      <c r="B358" s="231"/>
      <c r="C358" s="232"/>
      <c r="D358" s="1531"/>
      <c r="E358" s="1531"/>
      <c r="F358" s="185"/>
      <c r="G358" s="186"/>
      <c r="H358" s="212"/>
      <c r="I358" s="213"/>
      <c r="J358" s="224"/>
      <c r="K358" s="224"/>
      <c r="L358" s="225"/>
      <c r="M358" s="226"/>
      <c r="N358" s="186"/>
      <c r="O358" s="186"/>
      <c r="P358" s="184"/>
      <c r="Q358" s="187"/>
    </row>
    <row r="359" spans="1:17" ht="12.75">
      <c r="A359" s="173"/>
      <c r="B359" s="231"/>
      <c r="C359" s="232"/>
      <c r="D359" s="232"/>
      <c r="E359" s="232"/>
      <c r="F359" s="185"/>
      <c r="G359" s="186"/>
      <c r="H359" s="212"/>
      <c r="I359" s="213"/>
      <c r="J359" s="224"/>
      <c r="K359" s="224"/>
      <c r="L359" s="225"/>
      <c r="M359" s="226"/>
      <c r="N359" s="186"/>
      <c r="O359" s="186"/>
      <c r="P359" s="184"/>
      <c r="Q359" s="187"/>
    </row>
    <row r="360" spans="1:17" ht="12.75">
      <c r="A360" s="173"/>
      <c r="B360" s="231"/>
      <c r="C360" s="232"/>
      <c r="D360" s="1531"/>
      <c r="E360" s="1531"/>
      <c r="F360" s="185"/>
      <c r="G360" s="186"/>
      <c r="H360" s="212"/>
      <c r="I360" s="213"/>
      <c r="J360" s="224"/>
      <c r="K360" s="224"/>
      <c r="L360" s="225"/>
      <c r="M360" s="226"/>
      <c r="N360" s="186"/>
      <c r="O360" s="186"/>
      <c r="P360" s="184"/>
      <c r="Q360" s="187"/>
    </row>
    <row r="361" spans="1:17" ht="12.75">
      <c r="A361" s="173"/>
      <c r="B361" s="231"/>
      <c r="C361" s="232"/>
      <c r="D361" s="1531"/>
      <c r="E361" s="1531"/>
      <c r="F361" s="185"/>
      <c r="G361" s="186"/>
      <c r="H361" s="212"/>
      <c r="I361" s="213"/>
      <c r="J361" s="224"/>
      <c r="K361" s="224"/>
      <c r="L361" s="225"/>
      <c r="M361" s="226"/>
      <c r="N361" s="186"/>
      <c r="O361" s="186"/>
      <c r="P361" s="184"/>
      <c r="Q361" s="187"/>
    </row>
    <row r="362" spans="1:17" ht="13.5" thickBot="1">
      <c r="A362" s="233"/>
      <c r="B362" s="234"/>
      <c r="C362" s="235"/>
      <c r="D362" s="1532"/>
      <c r="E362" s="1532"/>
      <c r="F362" s="240"/>
      <c r="G362" s="237"/>
      <c r="H362" s="238"/>
      <c r="I362" s="239"/>
      <c r="J362" s="241"/>
      <c r="K362" s="241"/>
      <c r="L362" s="242"/>
      <c r="M362" s="243"/>
      <c r="N362" s="237"/>
      <c r="O362" s="237"/>
      <c r="P362" s="189"/>
      <c r="Q362" s="190"/>
    </row>
    <row r="363" spans="1:17" ht="14.25" thickBot="1" thickTop="1">
      <c r="A363" s="1523" t="s">
        <v>70</v>
      </c>
      <c r="B363" s="1524"/>
      <c r="C363" s="1524"/>
      <c r="D363" s="1524"/>
      <c r="E363" s="1524"/>
      <c r="F363" s="191">
        <v>0</v>
      </c>
      <c r="G363" s="192">
        <v>0</v>
      </c>
      <c r="H363" s="347">
        <v>0</v>
      </c>
      <c r="I363" s="348"/>
      <c r="J363" s="192">
        <f>SUM(J333+J335+J347)</f>
        <v>35189</v>
      </c>
      <c r="K363" s="192">
        <f>SUM(K333+K335+K347)</f>
        <v>87498</v>
      </c>
      <c r="L363" s="194">
        <f>SUM(L333+L335+L347)</f>
        <v>69603</v>
      </c>
      <c r="M363" s="193">
        <f>L363/K363</f>
        <v>0.7954810395666186</v>
      </c>
      <c r="N363" s="192">
        <f>SUM(N333+N336+N347)</f>
        <v>4393</v>
      </c>
      <c r="O363" s="192">
        <f>SUM(O333+O335+O347)</f>
        <v>9705</v>
      </c>
      <c r="P363" s="194">
        <f>SUM(P333+P335+P347)</f>
        <v>4838</v>
      </c>
      <c r="Q363" s="193">
        <v>1</v>
      </c>
    </row>
    <row r="364" spans="1:17" ht="13.5" thickTop="1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</row>
    <row r="365" spans="1:17" ht="12.75">
      <c r="A365" s="154"/>
      <c r="B365" s="1551" t="s">
        <v>54</v>
      </c>
      <c r="C365" s="1552"/>
      <c r="D365" s="1552"/>
      <c r="E365" s="1552"/>
      <c r="F365" s="1552"/>
      <c r="G365" s="1552"/>
      <c r="H365" s="1552"/>
      <c r="I365" s="1552"/>
      <c r="J365" s="1552"/>
      <c r="K365" s="1552"/>
      <c r="L365" s="1552"/>
      <c r="M365" s="1552"/>
      <c r="N365" s="1552"/>
      <c r="O365" s="1552"/>
      <c r="P365" s="1552"/>
      <c r="Q365" s="1552"/>
    </row>
    <row r="366" spans="1:17" ht="12" customHeight="1">
      <c r="A366" s="1553" t="s">
        <v>642</v>
      </c>
      <c r="B366" s="1553"/>
      <c r="C366" s="1553"/>
      <c r="D366" s="1553"/>
      <c r="E366" s="1553"/>
      <c r="F366" s="1553"/>
      <c r="G366" s="1553"/>
      <c r="H366" s="1553"/>
      <c r="I366" s="1553"/>
      <c r="J366" s="1553"/>
      <c r="K366" s="1553"/>
      <c r="L366" s="1553"/>
      <c r="M366" s="1553"/>
      <c r="N366" s="1553"/>
      <c r="O366" s="1553"/>
      <c r="P366" s="1553"/>
      <c r="Q366" s="1553"/>
    </row>
    <row r="367" spans="1:17" ht="12.75" customHeight="1">
      <c r="A367" s="1550" t="s">
        <v>639</v>
      </c>
      <c r="B367" s="1550"/>
      <c r="C367" s="1550"/>
      <c r="D367" s="1550"/>
      <c r="E367" s="1550"/>
      <c r="F367" s="1550"/>
      <c r="G367" s="1550"/>
      <c r="H367" s="1550"/>
      <c r="I367" s="1550"/>
      <c r="J367" s="1550"/>
      <c r="K367" s="1550"/>
      <c r="L367" s="1550"/>
      <c r="M367" s="1550"/>
      <c r="N367" s="1550"/>
      <c r="O367" s="1550"/>
      <c r="P367" s="1550"/>
      <c r="Q367" s="1550"/>
    </row>
    <row r="368" spans="1:17" ht="13.5" customHeight="1" thickBot="1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6"/>
      <c r="O368" s="157" t="s">
        <v>22</v>
      </c>
      <c r="P368" s="156"/>
      <c r="Q368" s="158"/>
    </row>
    <row r="369" spans="1:17" ht="13.5" thickTop="1">
      <c r="A369" s="1546" t="s">
        <v>0</v>
      </c>
      <c r="B369" s="1554" t="s">
        <v>1</v>
      </c>
      <c r="C369" s="1555"/>
      <c r="D369" s="1555"/>
      <c r="E369" s="1555"/>
      <c r="F369" s="1543" t="s">
        <v>3</v>
      </c>
      <c r="G369" s="1544"/>
      <c r="H369" s="1544"/>
      <c r="I369" s="1544"/>
      <c r="J369" s="1544"/>
      <c r="K369" s="1544"/>
      <c r="L369" s="1544"/>
      <c r="M369" s="1544"/>
      <c r="N369" s="1544"/>
      <c r="O369" s="1544"/>
      <c r="P369" s="1544"/>
      <c r="Q369" s="1545"/>
    </row>
    <row r="370" spans="1:17" ht="12.75" customHeight="1">
      <c r="A370" s="1547"/>
      <c r="B370" s="1556"/>
      <c r="C370" s="1557"/>
      <c r="D370" s="1557"/>
      <c r="E370" s="1557"/>
      <c r="F370" s="1540"/>
      <c r="G370" s="1541"/>
      <c r="H370" s="1541"/>
      <c r="I370" s="1542"/>
      <c r="J370" s="1560"/>
      <c r="K370" s="1527"/>
      <c r="L370" s="1528"/>
      <c r="M370" s="1539"/>
      <c r="N370" s="1538"/>
      <c r="O370" s="1527"/>
      <c r="P370" s="1528"/>
      <c r="Q370" s="1539"/>
    </row>
    <row r="371" spans="1:17" ht="8.25" customHeight="1">
      <c r="A371" s="1547"/>
      <c r="B371" s="1556"/>
      <c r="C371" s="1557"/>
      <c r="D371" s="1557"/>
      <c r="E371" s="1557"/>
      <c r="F371" s="1535" t="s">
        <v>546</v>
      </c>
      <c r="G371" s="1533" t="s">
        <v>549</v>
      </c>
      <c r="H371" s="1529" t="s">
        <v>288</v>
      </c>
      <c r="I371" s="1525" t="s">
        <v>289</v>
      </c>
      <c r="J371" s="1535" t="s">
        <v>546</v>
      </c>
      <c r="K371" s="1533" t="s">
        <v>549</v>
      </c>
      <c r="L371" s="1529" t="s">
        <v>288</v>
      </c>
      <c r="M371" s="1525" t="s">
        <v>295</v>
      </c>
      <c r="N371" s="1535" t="s">
        <v>546</v>
      </c>
      <c r="O371" s="1533" t="s">
        <v>547</v>
      </c>
      <c r="P371" s="1529" t="s">
        <v>288</v>
      </c>
      <c r="Q371" s="1525" t="s">
        <v>295</v>
      </c>
    </row>
    <row r="372" spans="1:17" ht="12.75">
      <c r="A372" s="1547"/>
      <c r="B372" s="1558"/>
      <c r="C372" s="1559"/>
      <c r="D372" s="1559"/>
      <c r="E372" s="1559"/>
      <c r="F372" s="1536"/>
      <c r="G372" s="1534"/>
      <c r="H372" s="1530"/>
      <c r="I372" s="1526"/>
      <c r="J372" s="1536"/>
      <c r="K372" s="1534"/>
      <c r="L372" s="1530"/>
      <c r="M372" s="1526"/>
      <c r="N372" s="1536"/>
      <c r="O372" s="1534"/>
      <c r="P372" s="1530"/>
      <c r="Q372" s="1526"/>
    </row>
    <row r="373" spans="1:17" ht="12.75">
      <c r="A373" s="1547"/>
      <c r="B373" s="1527"/>
      <c r="C373" s="1527"/>
      <c r="D373" s="1527"/>
      <c r="E373" s="1528"/>
      <c r="F373" s="159" t="s">
        <v>6</v>
      </c>
      <c r="G373" s="160" t="s">
        <v>7</v>
      </c>
      <c r="H373" s="161" t="s">
        <v>8</v>
      </c>
      <c r="I373" s="162" t="s">
        <v>9</v>
      </c>
      <c r="J373" s="159" t="s">
        <v>10</v>
      </c>
      <c r="K373" s="160" t="s">
        <v>11</v>
      </c>
      <c r="L373" s="161" t="s">
        <v>12</v>
      </c>
      <c r="M373" s="162" t="s">
        <v>13</v>
      </c>
      <c r="N373" s="163" t="s">
        <v>14</v>
      </c>
      <c r="O373" s="160" t="s">
        <v>15</v>
      </c>
      <c r="P373" s="161" t="s">
        <v>20</v>
      </c>
      <c r="Q373" s="162">
        <v>12</v>
      </c>
    </row>
    <row r="374" spans="1:17" ht="12.75">
      <c r="A374" s="1375" t="s">
        <v>66</v>
      </c>
      <c r="B374" s="1376"/>
      <c r="C374" s="1376"/>
      <c r="D374" s="1376"/>
      <c r="E374" s="1377"/>
      <c r="F374" s="219"/>
      <c r="G374" s="220"/>
      <c r="H374" s="223"/>
      <c r="I374" s="221"/>
      <c r="J374" s="219"/>
      <c r="K374" s="220"/>
      <c r="L374" s="223"/>
      <c r="M374" s="221"/>
      <c r="N374" s="222"/>
      <c r="O374" s="220"/>
      <c r="P374" s="223"/>
      <c r="Q374" s="221"/>
    </row>
    <row r="375" spans="1:17" ht="12.75" customHeight="1">
      <c r="A375" s="301" t="s">
        <v>6</v>
      </c>
      <c r="B375" s="1341" t="s">
        <v>59</v>
      </c>
      <c r="C375" s="1342"/>
      <c r="D375" s="1342"/>
      <c r="E375" s="1343"/>
      <c r="F375" s="168"/>
      <c r="G375" s="169"/>
      <c r="H375" s="170"/>
      <c r="I375" s="171"/>
      <c r="J375" s="168"/>
      <c r="K375" s="169"/>
      <c r="L375" s="170"/>
      <c r="M375" s="171"/>
      <c r="N375" s="172"/>
      <c r="O375" s="169"/>
      <c r="P375" s="170"/>
      <c r="Q375" s="171"/>
    </row>
    <row r="376" spans="1:17" ht="12.75">
      <c r="A376" s="613"/>
      <c r="B376" s="1520" t="s">
        <v>199</v>
      </c>
      <c r="C376" s="1564"/>
      <c r="D376" s="1564"/>
      <c r="E376" s="1565"/>
      <c r="F376" s="174"/>
      <c r="G376" s="175"/>
      <c r="H376" s="176"/>
      <c r="I376" s="177"/>
      <c r="J376" s="178"/>
      <c r="K376" s="179"/>
      <c r="L376" s="180"/>
      <c r="M376" s="181"/>
      <c r="N376" s="182"/>
      <c r="O376" s="179"/>
      <c r="P376" s="180"/>
      <c r="Q376" s="181"/>
    </row>
    <row r="377" spans="1:17" ht="12.75">
      <c r="A377" s="613"/>
      <c r="B377" s="614" t="s">
        <v>229</v>
      </c>
      <c r="C377" s="615"/>
      <c r="D377" s="615"/>
      <c r="E377" s="616"/>
      <c r="F377" s="174"/>
      <c r="G377" s="175"/>
      <c r="H377" s="184"/>
      <c r="I377" s="177"/>
      <c r="J377" s="185"/>
      <c r="K377" s="186"/>
      <c r="L377" s="184"/>
      <c r="M377" s="187"/>
      <c r="N377" s="188"/>
      <c r="O377" s="186"/>
      <c r="P377" s="184"/>
      <c r="Q377" s="187"/>
    </row>
    <row r="378" spans="1:17" ht="12.75">
      <c r="A378" s="39"/>
      <c r="B378" s="1348" t="s">
        <v>200</v>
      </c>
      <c r="C378" s="1349"/>
      <c r="D378" s="1349"/>
      <c r="E378" s="1350"/>
      <c r="F378" s="174"/>
      <c r="G378" s="175"/>
      <c r="H378" s="184"/>
      <c r="I378" s="177"/>
      <c r="J378" s="185"/>
      <c r="K378" s="186"/>
      <c r="L378" s="184"/>
      <c r="M378" s="187"/>
      <c r="N378" s="188"/>
      <c r="O378" s="186"/>
      <c r="P378" s="184"/>
      <c r="Q378" s="187"/>
    </row>
    <row r="379" spans="1:17" ht="12.75">
      <c r="A379" s="617"/>
      <c r="B379" s="614" t="s">
        <v>211</v>
      </c>
      <c r="C379" s="618"/>
      <c r="D379" s="618"/>
      <c r="E379" s="619"/>
      <c r="F379" s="174"/>
      <c r="G379" s="175"/>
      <c r="H379" s="184"/>
      <c r="I379" s="177"/>
      <c r="J379" s="185"/>
      <c r="K379" s="186"/>
      <c r="L379" s="184"/>
      <c r="M379" s="187"/>
      <c r="N379" s="188"/>
      <c r="O379" s="186"/>
      <c r="P379" s="184"/>
      <c r="Q379" s="187"/>
    </row>
    <row r="380" spans="1:17" ht="12.75">
      <c r="A380" s="617"/>
      <c r="B380" s="614" t="s">
        <v>203</v>
      </c>
      <c r="C380" s="618"/>
      <c r="D380" s="618"/>
      <c r="E380" s="619"/>
      <c r="F380" s="174"/>
      <c r="G380" s="175"/>
      <c r="H380" s="184"/>
      <c r="I380" s="177"/>
      <c r="J380" s="185"/>
      <c r="K380" s="186"/>
      <c r="L380" s="184"/>
      <c r="M380" s="187"/>
      <c r="N380" s="188"/>
      <c r="O380" s="186"/>
      <c r="P380" s="184"/>
      <c r="Q380" s="187"/>
    </row>
    <row r="381" spans="1:17" ht="12.75">
      <c r="A381" s="39"/>
      <c r="B381" s="1351" t="s">
        <v>529</v>
      </c>
      <c r="C381" s="1355"/>
      <c r="D381" s="1355"/>
      <c r="E381" s="1356"/>
      <c r="F381" s="174"/>
      <c r="G381" s="175"/>
      <c r="H381" s="184"/>
      <c r="I381" s="177"/>
      <c r="J381" s="185"/>
      <c r="K381" s="186"/>
      <c r="L381" s="184"/>
      <c r="M381" s="187"/>
      <c r="N381" s="188"/>
      <c r="O381" s="186"/>
      <c r="P381" s="184"/>
      <c r="Q381" s="187"/>
    </row>
    <row r="382" spans="1:17" ht="12.75">
      <c r="A382" s="617"/>
      <c r="B382" s="614" t="s">
        <v>201</v>
      </c>
      <c r="C382" s="620"/>
      <c r="D382" s="620"/>
      <c r="E382" s="621"/>
      <c r="F382" s="174"/>
      <c r="G382" s="175"/>
      <c r="H382" s="184"/>
      <c r="I382" s="177"/>
      <c r="J382" s="185"/>
      <c r="K382" s="186"/>
      <c r="L382" s="184"/>
      <c r="M382" s="187"/>
      <c r="N382" s="188"/>
      <c r="O382" s="186"/>
      <c r="P382" s="184"/>
      <c r="Q382" s="187"/>
    </row>
    <row r="383" spans="1:17" ht="12.75">
      <c r="A383" s="39"/>
      <c r="B383" s="435" t="s">
        <v>202</v>
      </c>
      <c r="C383" s="43"/>
      <c r="D383" s="43"/>
      <c r="E383" s="43"/>
      <c r="F383" s="174"/>
      <c r="G383" s="175"/>
      <c r="H383" s="184"/>
      <c r="I383" s="177"/>
      <c r="J383" s="185"/>
      <c r="K383" s="186"/>
      <c r="L383" s="184"/>
      <c r="M383" s="187"/>
      <c r="N383" s="188"/>
      <c r="O383" s="186"/>
      <c r="P383" s="184"/>
      <c r="Q383" s="187"/>
    </row>
    <row r="384" spans="1:17" ht="12.75">
      <c r="A384" s="617"/>
      <c r="B384" s="614" t="s">
        <v>230</v>
      </c>
      <c r="C384" s="620"/>
      <c r="D384" s="620"/>
      <c r="E384" s="621"/>
      <c r="F384" s="174"/>
      <c r="G384" s="175"/>
      <c r="H384" s="184"/>
      <c r="I384" s="177"/>
      <c r="J384" s="185"/>
      <c r="K384" s="186"/>
      <c r="L384" s="184"/>
      <c r="M384" s="187"/>
      <c r="N384" s="188"/>
      <c r="O384" s="186"/>
      <c r="P384" s="184"/>
      <c r="Q384" s="187"/>
    </row>
    <row r="385" spans="1:17" ht="12.75">
      <c r="A385" s="39"/>
      <c r="B385" s="435" t="s">
        <v>231</v>
      </c>
      <c r="C385" s="43"/>
      <c r="D385" s="43"/>
      <c r="E385" s="43"/>
      <c r="F385" s="174"/>
      <c r="G385" s="175"/>
      <c r="H385" s="184"/>
      <c r="I385" s="177"/>
      <c r="J385" s="185"/>
      <c r="K385" s="186"/>
      <c r="L385" s="184"/>
      <c r="M385" s="187"/>
      <c r="N385" s="188"/>
      <c r="O385" s="186"/>
      <c r="P385" s="184"/>
      <c r="Q385" s="187"/>
    </row>
    <row r="386" spans="1:17" ht="12.75">
      <c r="A386" s="617"/>
      <c r="B386" s="614" t="s">
        <v>232</v>
      </c>
      <c r="C386" s="620"/>
      <c r="D386" s="620"/>
      <c r="E386" s="621"/>
      <c r="F386" s="174"/>
      <c r="G386" s="175"/>
      <c r="H386" s="184"/>
      <c r="I386" s="177"/>
      <c r="J386" s="185"/>
      <c r="K386" s="186"/>
      <c r="L386" s="184"/>
      <c r="M386" s="187"/>
      <c r="N386" s="188"/>
      <c r="O386" s="186"/>
      <c r="P386" s="184"/>
      <c r="Q386" s="187"/>
    </row>
    <row r="387" spans="1:17" ht="12.75">
      <c r="A387" s="617"/>
      <c r="B387" s="1581" t="s">
        <v>204</v>
      </c>
      <c r="C387" s="1582"/>
      <c r="D387" s="1582"/>
      <c r="E387" s="1583"/>
      <c r="F387" s="174"/>
      <c r="G387" s="175"/>
      <c r="H387" s="184"/>
      <c r="I387" s="177"/>
      <c r="J387" s="185"/>
      <c r="K387" s="186"/>
      <c r="L387" s="184"/>
      <c r="M387" s="187"/>
      <c r="N387" s="188"/>
      <c r="O387" s="186"/>
      <c r="P387" s="184"/>
      <c r="Q387" s="187"/>
    </row>
    <row r="388" spans="1:17" ht="12.75">
      <c r="A388" s="617"/>
      <c r="B388" s="614" t="s">
        <v>233</v>
      </c>
      <c r="C388" s="618"/>
      <c r="D388" s="618"/>
      <c r="E388" s="619"/>
      <c r="F388" s="174"/>
      <c r="G388" s="175"/>
      <c r="H388" s="184"/>
      <c r="I388" s="177"/>
      <c r="J388" s="185"/>
      <c r="K388" s="186"/>
      <c r="L388" s="184"/>
      <c r="M388" s="187"/>
      <c r="N388" s="188"/>
      <c r="O388" s="186"/>
      <c r="P388" s="184"/>
      <c r="Q388" s="187"/>
    </row>
    <row r="389" spans="1:17" ht="12.75">
      <c r="A389" s="617"/>
      <c r="B389" s="614" t="s">
        <v>234</v>
      </c>
      <c r="C389" s="618"/>
      <c r="D389" s="618"/>
      <c r="E389" s="619"/>
      <c r="F389" s="174"/>
      <c r="G389" s="175"/>
      <c r="H389" s="184"/>
      <c r="I389" s="177"/>
      <c r="J389" s="185"/>
      <c r="K389" s="186"/>
      <c r="L389" s="184"/>
      <c r="M389" s="187"/>
      <c r="N389" s="188"/>
      <c r="O389" s="186"/>
      <c r="P389" s="184"/>
      <c r="Q389" s="187"/>
    </row>
    <row r="390" spans="1:17" ht="12.75">
      <c r="A390" s="39"/>
      <c r="B390" s="435" t="s">
        <v>235</v>
      </c>
      <c r="C390" s="45"/>
      <c r="D390" s="45"/>
      <c r="E390" s="45"/>
      <c r="F390" s="174"/>
      <c r="G390" s="175"/>
      <c r="H390" s="184"/>
      <c r="I390" s="177"/>
      <c r="J390" s="185"/>
      <c r="K390" s="186"/>
      <c r="L390" s="184"/>
      <c r="M390" s="187"/>
      <c r="N390" s="188"/>
      <c r="O390" s="186"/>
      <c r="P390" s="184"/>
      <c r="Q390" s="187"/>
    </row>
    <row r="391" spans="1:17" ht="12.75">
      <c r="A391" s="622"/>
      <c r="B391" s="614" t="s">
        <v>236</v>
      </c>
      <c r="C391" s="618"/>
      <c r="D391" s="618"/>
      <c r="E391" s="619"/>
      <c r="F391" s="174"/>
      <c r="G391" s="175"/>
      <c r="H391" s="184"/>
      <c r="I391" s="177"/>
      <c r="J391" s="185"/>
      <c r="K391" s="186"/>
      <c r="L391" s="184"/>
      <c r="M391" s="187"/>
      <c r="N391" s="188"/>
      <c r="O391" s="186"/>
      <c r="P391" s="184"/>
      <c r="Q391" s="187"/>
    </row>
    <row r="392" spans="1:17" ht="12.75">
      <c r="A392" s="39"/>
      <c r="B392" s="435" t="s">
        <v>237</v>
      </c>
      <c r="C392" s="45"/>
      <c r="D392" s="45"/>
      <c r="E392" s="45"/>
      <c r="F392" s="174"/>
      <c r="G392" s="175"/>
      <c r="H392" s="184"/>
      <c r="I392" s="177"/>
      <c r="J392" s="185"/>
      <c r="K392" s="186"/>
      <c r="L392" s="184"/>
      <c r="M392" s="187"/>
      <c r="N392" s="188"/>
      <c r="O392" s="186"/>
      <c r="P392" s="184"/>
      <c r="Q392" s="187"/>
    </row>
    <row r="393" spans="1:17" ht="12.75">
      <c r="A393" s="617"/>
      <c r="B393" s="614" t="s">
        <v>238</v>
      </c>
      <c r="C393" s="618"/>
      <c r="D393" s="618"/>
      <c r="E393" s="619"/>
      <c r="F393" s="174"/>
      <c r="G393" s="175"/>
      <c r="H393" s="184"/>
      <c r="I393" s="177"/>
      <c r="J393" s="185"/>
      <c r="K393" s="186"/>
      <c r="L393" s="184"/>
      <c r="M393" s="187"/>
      <c r="N393" s="188"/>
      <c r="O393" s="186"/>
      <c r="P393" s="184"/>
      <c r="Q393" s="187"/>
    </row>
    <row r="394" spans="1:17" ht="12.75">
      <c r="A394" s="39"/>
      <c r="B394" s="435" t="s">
        <v>205</v>
      </c>
      <c r="C394" s="45"/>
      <c r="D394" s="45"/>
      <c r="E394" s="45"/>
      <c r="F394" s="174"/>
      <c r="G394" s="175"/>
      <c r="H394" s="184"/>
      <c r="I394" s="177"/>
      <c r="J394" s="185"/>
      <c r="K394" s="186"/>
      <c r="L394" s="184"/>
      <c r="M394" s="187"/>
      <c r="N394" s="188"/>
      <c r="O394" s="186"/>
      <c r="P394" s="184"/>
      <c r="Q394" s="187"/>
    </row>
    <row r="395" spans="1:17" ht="12.75">
      <c r="A395" s="617"/>
      <c r="B395" s="614" t="s">
        <v>239</v>
      </c>
      <c r="C395" s="618"/>
      <c r="D395" s="618"/>
      <c r="E395" s="619"/>
      <c r="F395" s="174"/>
      <c r="G395" s="175"/>
      <c r="H395" s="184"/>
      <c r="I395" s="177"/>
      <c r="J395" s="185"/>
      <c r="K395" s="186"/>
      <c r="L395" s="184"/>
      <c r="M395" s="187"/>
      <c r="N395" s="188"/>
      <c r="O395" s="186"/>
      <c r="P395" s="184"/>
      <c r="Q395" s="187"/>
    </row>
    <row r="396" spans="1:17" ht="12.75">
      <c r="A396" s="617"/>
      <c r="B396" s="614" t="s">
        <v>207</v>
      </c>
      <c r="C396" s="618"/>
      <c r="D396" s="618"/>
      <c r="E396" s="619"/>
      <c r="F396" s="174"/>
      <c r="G396" s="175"/>
      <c r="H396" s="184"/>
      <c r="I396" s="177"/>
      <c r="J396" s="185"/>
      <c r="K396" s="186"/>
      <c r="L396" s="184"/>
      <c r="M396" s="187"/>
      <c r="N396" s="188"/>
      <c r="O396" s="186"/>
      <c r="P396" s="184"/>
      <c r="Q396" s="187"/>
    </row>
    <row r="397" spans="1:17" ht="12.75">
      <c r="A397" s="617"/>
      <c r="B397" s="614" t="s">
        <v>244</v>
      </c>
      <c r="C397" s="618"/>
      <c r="D397" s="618"/>
      <c r="E397" s="619"/>
      <c r="F397" s="174"/>
      <c r="G397" s="175"/>
      <c r="H397" s="184"/>
      <c r="I397" s="177"/>
      <c r="J397" s="185"/>
      <c r="K397" s="186"/>
      <c r="L397" s="184"/>
      <c r="M397" s="187"/>
      <c r="N397" s="188"/>
      <c r="O397" s="186"/>
      <c r="P397" s="184"/>
      <c r="Q397" s="187"/>
    </row>
    <row r="398" spans="1:17" ht="12.75">
      <c r="A398" s="617"/>
      <c r="B398" s="1520" t="s">
        <v>640</v>
      </c>
      <c r="C398" s="1521"/>
      <c r="D398" s="1521"/>
      <c r="E398" s="1522"/>
      <c r="F398" s="174"/>
      <c r="G398" s="175"/>
      <c r="H398" s="184"/>
      <c r="I398" s="177"/>
      <c r="J398" s="185"/>
      <c r="K398" s="186"/>
      <c r="L398" s="184"/>
      <c r="M398" s="187"/>
      <c r="N398" s="188"/>
      <c r="O398" s="186"/>
      <c r="P398" s="184"/>
      <c r="Q398" s="187"/>
    </row>
    <row r="399" spans="1:17" ht="12.75">
      <c r="A399" s="39"/>
      <c r="B399" s="435" t="s">
        <v>479</v>
      </c>
      <c r="C399" s="45"/>
      <c r="D399" s="45"/>
      <c r="E399" s="45"/>
      <c r="F399" s="174"/>
      <c r="G399" s="175"/>
      <c r="H399" s="184"/>
      <c r="I399" s="177"/>
      <c r="J399" s="185"/>
      <c r="K399" s="186"/>
      <c r="L399" s="184"/>
      <c r="M399" s="187"/>
      <c r="N399" s="188"/>
      <c r="O399" s="186"/>
      <c r="P399" s="184"/>
      <c r="Q399" s="187"/>
    </row>
    <row r="400" spans="1:17" ht="12.75">
      <c r="A400" s="629"/>
      <c r="B400" s="614" t="s">
        <v>480</v>
      </c>
      <c r="C400" s="618"/>
      <c r="D400" s="618"/>
      <c r="E400" s="619"/>
      <c r="F400" s="174"/>
      <c r="G400" s="175"/>
      <c r="H400" s="184"/>
      <c r="I400" s="177"/>
      <c r="J400" s="185"/>
      <c r="K400" s="186"/>
      <c r="L400" s="184"/>
      <c r="M400" s="187"/>
      <c r="N400" s="188"/>
      <c r="O400" s="186"/>
      <c r="P400" s="184"/>
      <c r="Q400" s="187"/>
    </row>
    <row r="401" spans="1:17" ht="12.75">
      <c r="A401" s="617"/>
      <c r="B401" s="614" t="s">
        <v>208</v>
      </c>
      <c r="C401" s="618"/>
      <c r="D401" s="618"/>
      <c r="E401" s="619"/>
      <c r="F401" s="174"/>
      <c r="G401" s="175"/>
      <c r="H401" s="184"/>
      <c r="I401" s="177"/>
      <c r="J401" s="185"/>
      <c r="K401" s="186"/>
      <c r="L401" s="184"/>
      <c r="M401" s="187"/>
      <c r="N401" s="188"/>
      <c r="O401" s="186"/>
      <c r="P401" s="184"/>
      <c r="Q401" s="187"/>
    </row>
    <row r="402" spans="1:17" ht="12.75">
      <c r="A402" s="39"/>
      <c r="B402" s="435" t="s">
        <v>209</v>
      </c>
      <c r="C402" s="45"/>
      <c r="D402" s="45"/>
      <c r="E402" s="45"/>
      <c r="F402" s="174"/>
      <c r="G402" s="175"/>
      <c r="H402" s="184"/>
      <c r="I402" s="177"/>
      <c r="J402" s="185"/>
      <c r="K402" s="186"/>
      <c r="L402" s="184"/>
      <c r="M402" s="187"/>
      <c r="N402" s="188"/>
      <c r="O402" s="186"/>
      <c r="P402" s="184"/>
      <c r="Q402" s="187"/>
    </row>
    <row r="403" spans="1:17" ht="12.75">
      <c r="A403" s="617"/>
      <c r="B403" s="614" t="s">
        <v>314</v>
      </c>
      <c r="C403" s="618"/>
      <c r="D403" s="618"/>
      <c r="E403" s="619"/>
      <c r="F403" s="174"/>
      <c r="G403" s="175"/>
      <c r="H403" s="184"/>
      <c r="I403" s="177"/>
      <c r="J403" s="185"/>
      <c r="K403" s="186"/>
      <c r="L403" s="184"/>
      <c r="M403" s="187"/>
      <c r="N403" s="188"/>
      <c r="O403" s="186"/>
      <c r="P403" s="184"/>
      <c r="Q403" s="187"/>
    </row>
    <row r="404" spans="1:17" ht="12.75">
      <c r="A404" s="617"/>
      <c r="B404" s="614" t="s">
        <v>243</v>
      </c>
      <c r="C404" s="618"/>
      <c r="D404" s="618"/>
      <c r="E404" s="618"/>
      <c r="F404" s="174"/>
      <c r="G404" s="175"/>
      <c r="H404" s="184"/>
      <c r="I404" s="177"/>
      <c r="J404" s="185"/>
      <c r="K404" s="186"/>
      <c r="L404" s="184"/>
      <c r="M404" s="187"/>
      <c r="N404" s="188"/>
      <c r="O404" s="186"/>
      <c r="P404" s="184"/>
      <c r="Q404" s="187"/>
    </row>
    <row r="405" spans="1:17" ht="12.75">
      <c r="A405" s="39"/>
      <c r="B405" s="435" t="s">
        <v>240</v>
      </c>
      <c r="C405" s="45"/>
      <c r="D405" s="45"/>
      <c r="E405" s="45"/>
      <c r="F405" s="174"/>
      <c r="G405" s="175"/>
      <c r="H405" s="184"/>
      <c r="I405" s="177"/>
      <c r="J405" s="185"/>
      <c r="K405" s="186"/>
      <c r="L405" s="184"/>
      <c r="M405" s="187"/>
      <c r="N405" s="188"/>
      <c r="O405" s="186"/>
      <c r="P405" s="184"/>
      <c r="Q405" s="187"/>
    </row>
    <row r="406" spans="1:17" ht="12.75">
      <c r="A406" s="617"/>
      <c r="B406" s="614" t="s">
        <v>241</v>
      </c>
      <c r="C406" s="1166"/>
      <c r="D406" s="1166"/>
      <c r="E406" s="1171"/>
      <c r="F406" s="174"/>
      <c r="G406" s="175"/>
      <c r="H406" s="184"/>
      <c r="I406" s="177"/>
      <c r="J406" s="185"/>
      <c r="K406" s="186"/>
      <c r="L406" s="184"/>
      <c r="M406" s="187"/>
      <c r="N406" s="188"/>
      <c r="O406" s="186"/>
      <c r="P406" s="184"/>
      <c r="Q406" s="187"/>
    </row>
    <row r="407" spans="1:17" ht="13.5" thickBot="1">
      <c r="A407" s="39"/>
      <c r="B407" s="435" t="s">
        <v>242</v>
      </c>
      <c r="C407" s="45"/>
      <c r="D407" s="45"/>
      <c r="E407" s="45"/>
      <c r="F407" s="174"/>
      <c r="G407" s="175"/>
      <c r="H407" s="184"/>
      <c r="I407" s="177"/>
      <c r="J407" s="185"/>
      <c r="K407" s="186"/>
      <c r="L407" s="184"/>
      <c r="M407" s="187"/>
      <c r="N407" s="188"/>
      <c r="O407" s="186"/>
      <c r="P407" s="184"/>
      <c r="Q407" s="187"/>
    </row>
    <row r="408" spans="1:17" ht="14.25" thickBot="1" thickTop="1">
      <c r="A408" s="350"/>
      <c r="B408" s="1566" t="s">
        <v>67</v>
      </c>
      <c r="C408" s="1567"/>
      <c r="D408" s="1567"/>
      <c r="E408" s="1568"/>
      <c r="F408" s="351"/>
      <c r="G408" s="352"/>
      <c r="H408" s="353"/>
      <c r="I408" s="354"/>
      <c r="J408" s="351"/>
      <c r="K408" s="352"/>
      <c r="L408" s="353"/>
      <c r="M408" s="354"/>
      <c r="N408" s="355"/>
      <c r="O408" s="352"/>
      <c r="P408" s="353"/>
      <c r="Q408" s="354"/>
    </row>
    <row r="409" spans="1:17" ht="13.5" thickTop="1">
      <c r="A409" s="624"/>
      <c r="B409" s="625"/>
      <c r="C409" s="626"/>
      <c r="D409" s="626"/>
      <c r="E409" s="626"/>
      <c r="F409" s="627"/>
      <c r="G409" s="627"/>
      <c r="H409" s="627"/>
      <c r="I409" s="628"/>
      <c r="J409" s="627"/>
      <c r="K409" s="627"/>
      <c r="L409" s="627"/>
      <c r="M409" s="628"/>
      <c r="N409" s="627"/>
      <c r="O409" s="627"/>
      <c r="P409" s="627"/>
      <c r="Q409" s="628"/>
    </row>
    <row r="410" spans="1:17" ht="12.75">
      <c r="A410" s="624"/>
      <c r="B410" s="625"/>
      <c r="C410" s="626"/>
      <c r="D410" s="626"/>
      <c r="E410" s="626"/>
      <c r="F410" s="627"/>
      <c r="G410" s="627"/>
      <c r="H410" s="627"/>
      <c r="I410" s="628"/>
      <c r="J410" s="627"/>
      <c r="K410" s="627"/>
      <c r="L410" s="627"/>
      <c r="M410" s="628"/>
      <c r="N410" s="627"/>
      <c r="O410" s="627"/>
      <c r="P410" s="627"/>
      <c r="Q410" s="628"/>
    </row>
    <row r="411" spans="1:17" ht="12.75">
      <c r="A411" s="154"/>
      <c r="B411" s="1551" t="s">
        <v>55</v>
      </c>
      <c r="C411" s="1552"/>
      <c r="D411" s="1552"/>
      <c r="E411" s="1552"/>
      <c r="F411" s="1552"/>
      <c r="G411" s="1552"/>
      <c r="H411" s="1552"/>
      <c r="I411" s="1552"/>
      <c r="J411" s="1552"/>
      <c r="K411" s="1552"/>
      <c r="L411" s="1552"/>
      <c r="M411" s="1552"/>
      <c r="N411" s="1552"/>
      <c r="O411" s="1552"/>
      <c r="P411" s="1552"/>
      <c r="Q411" s="1552"/>
    </row>
    <row r="412" spans="1:17" ht="12.75">
      <c r="A412" s="1553" t="s">
        <v>642</v>
      </c>
      <c r="B412" s="1553"/>
      <c r="C412" s="1553"/>
      <c r="D412" s="1553"/>
      <c r="E412" s="1553"/>
      <c r="F412" s="1553"/>
      <c r="G412" s="1553"/>
      <c r="H412" s="1553"/>
      <c r="I412" s="1553"/>
      <c r="J412" s="1553"/>
      <c r="K412" s="1553"/>
      <c r="L412" s="1553"/>
      <c r="M412" s="1553"/>
      <c r="N412" s="1553"/>
      <c r="O412" s="1553"/>
      <c r="P412" s="1553"/>
      <c r="Q412" s="1553"/>
    </row>
    <row r="413" spans="1:17" ht="12.75" customHeight="1">
      <c r="A413" s="1550" t="s">
        <v>639</v>
      </c>
      <c r="B413" s="1550"/>
      <c r="C413" s="1550"/>
      <c r="D413" s="1550"/>
      <c r="E413" s="1550"/>
      <c r="F413" s="1550"/>
      <c r="G413" s="1550"/>
      <c r="H413" s="1550"/>
      <c r="I413" s="1550"/>
      <c r="J413" s="1550"/>
      <c r="K413" s="1550"/>
      <c r="L413" s="1550"/>
      <c r="M413" s="1550"/>
      <c r="N413" s="1550"/>
      <c r="O413" s="1550"/>
      <c r="P413" s="1550"/>
      <c r="Q413" s="1550"/>
    </row>
    <row r="414" spans="1:17" ht="12.75">
      <c r="A414" s="155"/>
      <c r="B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</row>
    <row r="415" spans="1:17" ht="13.5" customHeight="1" thickBot="1">
      <c r="A415" s="1548" t="s">
        <v>22</v>
      </c>
      <c r="B415" s="1549"/>
      <c r="C415" s="1549"/>
      <c r="D415" s="1549"/>
      <c r="E415" s="1549"/>
      <c r="F415" s="1549"/>
      <c r="G415" s="1549"/>
      <c r="H415" s="1549"/>
      <c r="I415" s="1549"/>
      <c r="J415" s="1549"/>
      <c r="K415" s="1549"/>
      <c r="L415" s="1549"/>
      <c r="M415" s="1549"/>
      <c r="N415" s="1549"/>
      <c r="O415" s="1549"/>
      <c r="P415" s="1549"/>
      <c r="Q415" s="1549"/>
    </row>
    <row r="416" spans="1:17" ht="13.5" thickTop="1">
      <c r="A416" s="1546" t="s">
        <v>0</v>
      </c>
      <c r="B416" s="1554" t="s">
        <v>1</v>
      </c>
      <c r="C416" s="1555"/>
      <c r="D416" s="1555"/>
      <c r="E416" s="1555"/>
      <c r="F416" s="1543" t="s">
        <v>3</v>
      </c>
      <c r="G416" s="1544"/>
      <c r="H416" s="1544"/>
      <c r="I416" s="1544"/>
      <c r="J416" s="1544"/>
      <c r="K416" s="1544"/>
      <c r="L416" s="1544"/>
      <c r="M416" s="1544"/>
      <c r="N416" s="1544"/>
      <c r="O416" s="1544"/>
      <c r="P416" s="1544"/>
      <c r="Q416" s="1545"/>
    </row>
    <row r="417" spans="1:17" ht="12.75" customHeight="1">
      <c r="A417" s="1547"/>
      <c r="B417" s="1556"/>
      <c r="C417" s="1557"/>
      <c r="D417" s="1557"/>
      <c r="E417" s="1557"/>
      <c r="F417" s="1540"/>
      <c r="G417" s="1541"/>
      <c r="H417" s="1541"/>
      <c r="I417" s="1542"/>
      <c r="J417" s="1560"/>
      <c r="K417" s="1527"/>
      <c r="L417" s="1528"/>
      <c r="M417" s="1539"/>
      <c r="N417" s="1538"/>
      <c r="O417" s="1527"/>
      <c r="P417" s="1528"/>
      <c r="Q417" s="1539"/>
    </row>
    <row r="418" spans="1:17" ht="12.75" customHeight="1">
      <c r="A418" s="1547"/>
      <c r="B418" s="1556"/>
      <c r="C418" s="1557"/>
      <c r="D418" s="1557"/>
      <c r="E418" s="1557"/>
      <c r="F418" s="1535" t="s">
        <v>546</v>
      </c>
      <c r="G418" s="1533" t="s">
        <v>549</v>
      </c>
      <c r="H418" s="1529" t="s">
        <v>288</v>
      </c>
      <c r="I418" s="1525" t="s">
        <v>289</v>
      </c>
      <c r="J418" s="1535" t="s">
        <v>546</v>
      </c>
      <c r="K418" s="1533" t="s">
        <v>549</v>
      </c>
      <c r="L418" s="1529" t="s">
        <v>288</v>
      </c>
      <c r="M418" s="1525" t="s">
        <v>295</v>
      </c>
      <c r="N418" s="1535" t="s">
        <v>546</v>
      </c>
      <c r="O418" s="1533" t="s">
        <v>547</v>
      </c>
      <c r="P418" s="1529" t="s">
        <v>288</v>
      </c>
      <c r="Q418" s="1525" t="s">
        <v>295</v>
      </c>
    </row>
    <row r="419" spans="1:17" ht="12.75">
      <c r="A419" s="1547"/>
      <c r="B419" s="1558"/>
      <c r="C419" s="1559"/>
      <c r="D419" s="1559"/>
      <c r="E419" s="1559"/>
      <c r="F419" s="1536"/>
      <c r="G419" s="1534"/>
      <c r="H419" s="1530"/>
      <c r="I419" s="1526"/>
      <c r="J419" s="1536"/>
      <c r="K419" s="1534"/>
      <c r="L419" s="1530"/>
      <c r="M419" s="1526"/>
      <c r="N419" s="1536"/>
      <c r="O419" s="1534"/>
      <c r="P419" s="1530"/>
      <c r="Q419" s="1526"/>
    </row>
    <row r="420" spans="1:17" ht="12.75">
      <c r="A420" s="1547"/>
      <c r="B420" s="1527"/>
      <c r="C420" s="1527"/>
      <c r="D420" s="1527"/>
      <c r="E420" s="1528"/>
      <c r="F420" s="159" t="s">
        <v>6</v>
      </c>
      <c r="G420" s="160" t="s">
        <v>7</v>
      </c>
      <c r="H420" s="161" t="s">
        <v>8</v>
      </c>
      <c r="I420" s="162" t="s">
        <v>9</v>
      </c>
      <c r="J420" s="159" t="s">
        <v>10</v>
      </c>
      <c r="K420" s="160" t="s">
        <v>11</v>
      </c>
      <c r="L420" s="161" t="s">
        <v>12</v>
      </c>
      <c r="M420" s="162" t="s">
        <v>13</v>
      </c>
      <c r="N420" s="163" t="s">
        <v>14</v>
      </c>
      <c r="O420" s="160" t="s">
        <v>15</v>
      </c>
      <c r="P420" s="161" t="s">
        <v>20</v>
      </c>
      <c r="Q420" s="162">
        <v>12</v>
      </c>
    </row>
    <row r="421" spans="1:17" ht="12.75">
      <c r="A421" s="317"/>
      <c r="B421" s="318" t="s">
        <v>18</v>
      </c>
      <c r="C421" s="319"/>
      <c r="D421" s="320"/>
      <c r="E421" s="320"/>
      <c r="F421" s="356"/>
      <c r="G421" s="357"/>
      <c r="H421" s="358"/>
      <c r="I421" s="359"/>
      <c r="J421" s="356"/>
      <c r="K421" s="357"/>
      <c r="L421" s="358"/>
      <c r="M421" s="359"/>
      <c r="N421" s="360"/>
      <c r="O421" s="361"/>
      <c r="P421" s="362"/>
      <c r="Q421" s="363"/>
    </row>
    <row r="422" spans="1:17" ht="12.75">
      <c r="A422" s="317"/>
      <c r="B422" s="614" t="s">
        <v>212</v>
      </c>
      <c r="C422" s="618"/>
      <c r="D422" s="618"/>
      <c r="E422" s="619"/>
      <c r="F422" s="321"/>
      <c r="G422" s="322"/>
      <c r="H422" s="323"/>
      <c r="I422" s="324"/>
      <c r="J422" s="321"/>
      <c r="K422" s="322"/>
      <c r="L422" s="323"/>
      <c r="M422" s="324"/>
      <c r="N422" s="325"/>
      <c r="O422" s="326"/>
      <c r="P422" s="327"/>
      <c r="Q422" s="328"/>
    </row>
    <row r="423" spans="1:17" ht="12.75">
      <c r="A423" s="164"/>
      <c r="B423" s="435" t="s">
        <v>213</v>
      </c>
      <c r="C423" s="45"/>
      <c r="D423" s="45"/>
      <c r="E423" s="45"/>
      <c r="F423" s="195"/>
      <c r="G423" s="196"/>
      <c r="H423" s="197"/>
      <c r="I423" s="198"/>
      <c r="J423" s="195"/>
      <c r="K423" s="196"/>
      <c r="L423" s="197"/>
      <c r="M423" s="198"/>
      <c r="N423" s="199"/>
      <c r="O423" s="200"/>
      <c r="P423" s="201"/>
      <c r="Q423" s="202"/>
    </row>
    <row r="424" spans="1:17" ht="12.75">
      <c r="A424" s="164"/>
      <c r="B424" s="310" t="s">
        <v>68</v>
      </c>
      <c r="C424" s="305"/>
      <c r="D424" s="305"/>
      <c r="E424" s="623"/>
      <c r="F424" s="195"/>
      <c r="G424" s="196"/>
      <c r="H424" s="197"/>
      <c r="I424" s="198"/>
      <c r="J424" s="195"/>
      <c r="K424" s="196"/>
      <c r="L424" s="197"/>
      <c r="M424" s="198"/>
      <c r="N424" s="199"/>
      <c r="O424" s="200"/>
      <c r="P424" s="201"/>
      <c r="Q424" s="202"/>
    </row>
    <row r="425" spans="1:17" ht="12.75">
      <c r="A425" s="164"/>
      <c r="B425" s="166"/>
      <c r="C425" s="316"/>
      <c r="D425" s="165"/>
      <c r="E425" s="165"/>
      <c r="F425" s="321"/>
      <c r="G425" s="322"/>
      <c r="H425" s="323"/>
      <c r="I425" s="324"/>
      <c r="J425" s="321"/>
      <c r="K425" s="322"/>
      <c r="L425" s="323"/>
      <c r="M425" s="324"/>
      <c r="N425" s="325"/>
      <c r="O425" s="326"/>
      <c r="P425" s="327"/>
      <c r="Q425" s="328"/>
    </row>
    <row r="426" spans="1:17" ht="12.75">
      <c r="A426" s="315" t="s">
        <v>6</v>
      </c>
      <c r="B426" s="166">
        <v>1</v>
      </c>
      <c r="C426" s="167" t="s">
        <v>81</v>
      </c>
      <c r="D426" s="167"/>
      <c r="E426" s="167"/>
      <c r="F426" s="321"/>
      <c r="G426" s="322"/>
      <c r="H426" s="323"/>
      <c r="I426" s="324"/>
      <c r="J426" s="321"/>
      <c r="K426" s="322"/>
      <c r="L426" s="323"/>
      <c r="M426" s="324"/>
      <c r="N426" s="325"/>
      <c r="O426" s="326"/>
      <c r="P426" s="327"/>
      <c r="Q426" s="328"/>
    </row>
    <row r="427" spans="1:17" ht="12.75">
      <c r="A427" s="164"/>
      <c r="B427" s="166"/>
      <c r="C427" s="1167" t="s">
        <v>445</v>
      </c>
      <c r="D427" s="316" t="s">
        <v>245</v>
      </c>
      <c r="E427" s="316"/>
      <c r="F427" s="228"/>
      <c r="G427" s="229"/>
      <c r="H427" s="337"/>
      <c r="I427" s="230"/>
      <c r="J427" s="228"/>
      <c r="K427" s="229"/>
      <c r="L427" s="337"/>
      <c r="M427" s="230"/>
      <c r="N427" s="245"/>
      <c r="O427" s="169"/>
      <c r="P427" s="170"/>
      <c r="Q427" s="171"/>
    </row>
    <row r="428" spans="1:17" ht="12.75">
      <c r="A428" s="164"/>
      <c r="B428" s="166"/>
      <c r="C428" s="1168" t="s">
        <v>452</v>
      </c>
      <c r="D428" s="1163" t="s">
        <v>475</v>
      </c>
      <c r="E428" s="1163"/>
      <c r="F428" s="228"/>
      <c r="G428" s="229"/>
      <c r="H428" s="337"/>
      <c r="I428" s="230"/>
      <c r="J428" s="228"/>
      <c r="K428" s="229"/>
      <c r="L428" s="337"/>
      <c r="M428" s="230"/>
      <c r="N428" s="245"/>
      <c r="O428" s="169"/>
      <c r="P428" s="170"/>
      <c r="Q428" s="171"/>
    </row>
    <row r="429" spans="1:17" ht="12.75">
      <c r="A429" s="164"/>
      <c r="B429" s="166"/>
      <c r="C429" s="1167" t="s">
        <v>476</v>
      </c>
      <c r="D429" s="316"/>
      <c r="E429" s="1164"/>
      <c r="F429" s="228"/>
      <c r="G429" s="229"/>
      <c r="H429" s="337"/>
      <c r="I429" s="230"/>
      <c r="J429" s="228"/>
      <c r="K429" s="229"/>
      <c r="L429" s="337"/>
      <c r="M429" s="230"/>
      <c r="N429" s="245"/>
      <c r="O429" s="169"/>
      <c r="P429" s="170"/>
      <c r="Q429" s="171"/>
    </row>
    <row r="430" spans="1:17" ht="12.75">
      <c r="A430" s="164"/>
      <c r="B430" s="166"/>
      <c r="C430" s="848" t="s">
        <v>202</v>
      </c>
      <c r="D430" s="43"/>
      <c r="E430" s="43"/>
      <c r="F430" s="195"/>
      <c r="G430" s="196"/>
      <c r="H430" s="197"/>
      <c r="I430" s="198"/>
      <c r="J430" s="195"/>
      <c r="K430" s="196"/>
      <c r="L430" s="197"/>
      <c r="M430" s="198"/>
      <c r="N430" s="199"/>
      <c r="O430" s="200"/>
      <c r="P430" s="201"/>
      <c r="Q430" s="202"/>
    </row>
    <row r="431" spans="1:17" ht="12.75">
      <c r="A431" s="164"/>
      <c r="B431" s="166"/>
      <c r="C431" s="614" t="s">
        <v>212</v>
      </c>
      <c r="D431" s="618"/>
      <c r="E431" s="619"/>
      <c r="F431" s="195"/>
      <c r="G431" s="196"/>
      <c r="H431" s="197"/>
      <c r="I431" s="198"/>
      <c r="J431" s="195"/>
      <c r="K431" s="196"/>
      <c r="L431" s="197"/>
      <c r="M431" s="198"/>
      <c r="N431" s="199"/>
      <c r="O431" s="200"/>
      <c r="P431" s="201"/>
      <c r="Q431" s="202"/>
    </row>
    <row r="432" spans="1:17" ht="12.75">
      <c r="A432" s="339">
        <v>2</v>
      </c>
      <c r="B432" s="340" t="s">
        <v>69</v>
      </c>
      <c r="C432" s="341"/>
      <c r="D432" s="341"/>
      <c r="E432" s="341"/>
      <c r="F432" s="228"/>
      <c r="G432" s="229"/>
      <c r="H432" s="337"/>
      <c r="I432" s="230"/>
      <c r="J432" s="228"/>
      <c r="K432" s="229"/>
      <c r="L432" s="337"/>
      <c r="M432" s="230"/>
      <c r="N432" s="245"/>
      <c r="O432" s="169"/>
      <c r="P432" s="170"/>
      <c r="Q432" s="171"/>
    </row>
    <row r="433" spans="1:17" ht="12.75">
      <c r="A433" s="1169"/>
      <c r="B433" s="1170"/>
      <c r="C433" s="1165" t="s">
        <v>450</v>
      </c>
      <c r="D433" s="1531" t="s">
        <v>246</v>
      </c>
      <c r="E433" s="1531"/>
      <c r="F433" s="329"/>
      <c r="G433" s="330"/>
      <c r="H433" s="331"/>
      <c r="I433" s="332"/>
      <c r="J433" s="329"/>
      <c r="K433" s="330"/>
      <c r="L433" s="331"/>
      <c r="M433" s="332"/>
      <c r="N433" s="333"/>
      <c r="O433" s="334"/>
      <c r="P433" s="335"/>
      <c r="Q433" s="336"/>
    </row>
    <row r="434" spans="1:17" ht="12.75">
      <c r="A434" s="1169"/>
      <c r="B434" s="1170"/>
      <c r="C434" s="1165" t="s">
        <v>477</v>
      </c>
      <c r="D434" s="232" t="s">
        <v>478</v>
      </c>
      <c r="E434" s="232"/>
      <c r="F434" s="329"/>
      <c r="G434" s="330"/>
      <c r="H434" s="331"/>
      <c r="I434" s="332"/>
      <c r="J434" s="329"/>
      <c r="K434" s="330"/>
      <c r="L434" s="331"/>
      <c r="M434" s="332"/>
      <c r="N434" s="333"/>
      <c r="O434" s="334"/>
      <c r="P434" s="335"/>
      <c r="Q434" s="336"/>
    </row>
    <row r="435" spans="1:17" ht="12.75">
      <c r="A435" s="1169"/>
      <c r="B435" s="1170"/>
      <c r="C435" s="1165" t="s">
        <v>460</v>
      </c>
      <c r="D435" s="1531" t="s">
        <v>247</v>
      </c>
      <c r="E435" s="1531"/>
      <c r="F435" s="228"/>
      <c r="G435" s="229"/>
      <c r="H435" s="337"/>
      <c r="I435" s="230"/>
      <c r="J435" s="228"/>
      <c r="K435" s="229"/>
      <c r="L435" s="337"/>
      <c r="M435" s="230"/>
      <c r="N435" s="245"/>
      <c r="O435" s="169"/>
      <c r="P435" s="170"/>
      <c r="Q435" s="171"/>
    </row>
    <row r="436" spans="1:17" ht="12.75">
      <c r="A436" s="1169"/>
      <c r="B436" s="1170"/>
      <c r="C436" s="1165" t="s">
        <v>462</v>
      </c>
      <c r="D436" s="1531" t="s">
        <v>296</v>
      </c>
      <c r="E436" s="1531"/>
      <c r="F436" s="195"/>
      <c r="G436" s="196"/>
      <c r="H436" s="197"/>
      <c r="I436" s="198"/>
      <c r="J436" s="195"/>
      <c r="K436" s="196"/>
      <c r="L436" s="197"/>
      <c r="M436" s="198"/>
      <c r="N436" s="199"/>
      <c r="O436" s="200"/>
      <c r="P436" s="201"/>
      <c r="Q436" s="202"/>
    </row>
    <row r="437" spans="1:17" ht="12.75">
      <c r="A437" s="1169"/>
      <c r="B437" s="1170"/>
      <c r="C437" s="1166" t="s">
        <v>212</v>
      </c>
      <c r="D437" s="618"/>
      <c r="E437" s="619"/>
      <c r="F437" s="195"/>
      <c r="G437" s="196"/>
      <c r="H437" s="197"/>
      <c r="I437" s="198"/>
      <c r="J437" s="195"/>
      <c r="K437" s="196"/>
      <c r="L437" s="197"/>
      <c r="M437" s="198"/>
      <c r="N437" s="199"/>
      <c r="O437" s="200"/>
      <c r="P437" s="201"/>
      <c r="Q437" s="202"/>
    </row>
    <row r="438" spans="1:17" ht="12.75">
      <c r="A438" s="286"/>
      <c r="B438" s="343" t="s">
        <v>61</v>
      </c>
      <c r="C438" s="344" t="s">
        <v>297</v>
      </c>
      <c r="D438" s="344"/>
      <c r="E438" s="344"/>
      <c r="F438" s="215"/>
      <c r="G438" s="216"/>
      <c r="H438" s="217"/>
      <c r="I438" s="218"/>
      <c r="J438" s="215"/>
      <c r="K438" s="216"/>
      <c r="L438" s="217"/>
      <c r="M438" s="218"/>
      <c r="N438" s="338"/>
      <c r="O438" s="220"/>
      <c r="P438" s="342"/>
      <c r="Q438" s="221"/>
    </row>
    <row r="439" spans="1:17" ht="12.75">
      <c r="A439" s="173"/>
      <c r="B439" s="209"/>
      <c r="C439" s="183"/>
      <c r="D439" s="1537"/>
      <c r="E439" s="1537"/>
      <c r="F439" s="204"/>
      <c r="G439" s="205"/>
      <c r="H439" s="206"/>
      <c r="I439" s="207"/>
      <c r="J439" s="204"/>
      <c r="K439" s="179"/>
      <c r="L439" s="206"/>
      <c r="M439" s="181"/>
      <c r="N439" s="208"/>
      <c r="O439" s="179"/>
      <c r="P439" s="180"/>
      <c r="Q439" s="181"/>
    </row>
    <row r="440" spans="1:17" ht="12.75">
      <c r="A440" s="173"/>
      <c r="B440" s="209"/>
      <c r="C440" s="183"/>
      <c r="D440" s="183"/>
      <c r="E440" s="183"/>
      <c r="F440" s="210"/>
      <c r="G440" s="211"/>
      <c r="H440" s="212"/>
      <c r="I440" s="213"/>
      <c r="J440" s="210"/>
      <c r="K440" s="186"/>
      <c r="L440" s="212"/>
      <c r="M440" s="187"/>
      <c r="N440" s="214"/>
      <c r="O440" s="186"/>
      <c r="P440" s="184"/>
      <c r="Q440" s="187"/>
    </row>
    <row r="441" spans="1:17" ht="12.75">
      <c r="A441" s="173"/>
      <c r="B441" s="209"/>
      <c r="C441" s="183"/>
      <c r="D441" s="183"/>
      <c r="E441" s="183"/>
      <c r="F441" s="210"/>
      <c r="G441" s="211"/>
      <c r="H441" s="212"/>
      <c r="I441" s="213"/>
      <c r="J441" s="185"/>
      <c r="K441" s="186"/>
      <c r="L441" s="184"/>
      <c r="M441" s="187"/>
      <c r="N441" s="188"/>
      <c r="O441" s="186"/>
      <c r="P441" s="184"/>
      <c r="Q441" s="187"/>
    </row>
    <row r="442" spans="1:17" ht="12.75">
      <c r="A442" s="173"/>
      <c r="B442" s="209"/>
      <c r="C442" s="183"/>
      <c r="D442" s="183"/>
      <c r="E442" s="183"/>
      <c r="F442" s="228"/>
      <c r="G442" s="229"/>
      <c r="H442" s="337"/>
      <c r="I442" s="230"/>
      <c r="J442" s="168"/>
      <c r="K442" s="169"/>
      <c r="L442" s="345"/>
      <c r="M442" s="171"/>
      <c r="N442" s="172"/>
      <c r="O442" s="169"/>
      <c r="P442" s="170"/>
      <c r="Q442" s="171"/>
    </row>
    <row r="443" spans="1:17" ht="12.75">
      <c r="A443" s="173"/>
      <c r="B443" s="231"/>
      <c r="C443" s="232"/>
      <c r="D443" s="1531"/>
      <c r="E443" s="1531"/>
      <c r="F443" s="203"/>
      <c r="G443" s="186"/>
      <c r="H443" s="212"/>
      <c r="I443" s="213"/>
      <c r="J443" s="185"/>
      <c r="K443" s="224"/>
      <c r="L443" s="225"/>
      <c r="M443" s="226"/>
      <c r="N443" s="188"/>
      <c r="O443" s="186"/>
      <c r="P443" s="184"/>
      <c r="Q443" s="187"/>
    </row>
    <row r="444" spans="1:17" ht="12.75">
      <c r="A444" s="173"/>
      <c r="B444" s="231"/>
      <c r="C444" s="232"/>
      <c r="D444" s="232"/>
      <c r="E444" s="232"/>
      <c r="F444" s="203"/>
      <c r="G444" s="186"/>
      <c r="H444" s="212"/>
      <c r="I444" s="213"/>
      <c r="J444" s="185"/>
      <c r="K444" s="224"/>
      <c r="L444" s="225"/>
      <c r="M444" s="226"/>
      <c r="N444" s="188"/>
      <c r="O444" s="186"/>
      <c r="P444" s="184"/>
      <c r="Q444" s="187"/>
    </row>
    <row r="445" spans="1:17" ht="12.75">
      <c r="A445" s="173"/>
      <c r="B445" s="231"/>
      <c r="C445" s="232"/>
      <c r="D445" s="232"/>
      <c r="E445" s="232"/>
      <c r="F445" s="203"/>
      <c r="G445" s="186"/>
      <c r="H445" s="212"/>
      <c r="I445" s="213"/>
      <c r="J445" s="185"/>
      <c r="K445" s="224"/>
      <c r="L445" s="225"/>
      <c r="M445" s="226"/>
      <c r="N445" s="188"/>
      <c r="O445" s="186"/>
      <c r="P445" s="184"/>
      <c r="Q445" s="187"/>
    </row>
    <row r="446" spans="1:17" ht="12.75">
      <c r="A446" s="173"/>
      <c r="B446" s="231"/>
      <c r="C446" s="232"/>
      <c r="D446" s="232"/>
      <c r="E446" s="232"/>
      <c r="F446" s="203"/>
      <c r="G446" s="186"/>
      <c r="H446" s="212"/>
      <c r="I446" s="213"/>
      <c r="J446" s="185"/>
      <c r="K446" s="224"/>
      <c r="L446" s="225"/>
      <c r="M446" s="226"/>
      <c r="N446" s="188"/>
      <c r="O446" s="186"/>
      <c r="P446" s="184"/>
      <c r="Q446" s="187"/>
    </row>
    <row r="447" spans="1:17" ht="12.75">
      <c r="A447" s="173"/>
      <c r="B447" s="231"/>
      <c r="C447" s="232"/>
      <c r="D447" s="232"/>
      <c r="E447" s="232"/>
      <c r="F447" s="203"/>
      <c r="G447" s="186"/>
      <c r="H447" s="212"/>
      <c r="I447" s="213"/>
      <c r="J447" s="185"/>
      <c r="K447" s="224"/>
      <c r="L447" s="225"/>
      <c r="M447" s="226"/>
      <c r="N447" s="188"/>
      <c r="O447" s="186"/>
      <c r="P447" s="184"/>
      <c r="Q447" s="187"/>
    </row>
    <row r="448" spans="1:17" ht="12.75">
      <c r="A448" s="173"/>
      <c r="B448" s="231"/>
      <c r="C448" s="232"/>
      <c r="D448" s="232"/>
      <c r="E448" s="232"/>
      <c r="F448" s="203"/>
      <c r="G448" s="186"/>
      <c r="H448" s="212"/>
      <c r="I448" s="213"/>
      <c r="J448" s="185"/>
      <c r="K448" s="224"/>
      <c r="L448" s="225"/>
      <c r="M448" s="226"/>
      <c r="N448" s="188"/>
      <c r="O448" s="186"/>
      <c r="P448" s="184"/>
      <c r="Q448" s="187"/>
    </row>
    <row r="449" spans="1:17" ht="12.75">
      <c r="A449" s="173"/>
      <c r="B449" s="231"/>
      <c r="C449" s="232"/>
      <c r="D449" s="1531"/>
      <c r="E449" s="1531"/>
      <c r="F449" s="203"/>
      <c r="G449" s="186"/>
      <c r="H449" s="212"/>
      <c r="I449" s="213"/>
      <c r="J449" s="185"/>
      <c r="K449" s="224"/>
      <c r="L449" s="225"/>
      <c r="M449" s="226"/>
      <c r="N449" s="188"/>
      <c r="O449" s="186"/>
      <c r="P449" s="184"/>
      <c r="Q449" s="187"/>
    </row>
    <row r="450" spans="1:17" ht="12.75">
      <c r="A450" s="173"/>
      <c r="B450" s="231"/>
      <c r="C450" s="232"/>
      <c r="D450" s="232"/>
      <c r="E450" s="232"/>
      <c r="F450" s="203"/>
      <c r="G450" s="186"/>
      <c r="H450" s="212"/>
      <c r="I450" s="213"/>
      <c r="J450" s="185"/>
      <c r="K450" s="224"/>
      <c r="L450" s="225"/>
      <c r="M450" s="226"/>
      <c r="N450" s="188"/>
      <c r="O450" s="186"/>
      <c r="P450" s="184"/>
      <c r="Q450" s="187"/>
    </row>
    <row r="451" spans="1:17" ht="12.75">
      <c r="A451" s="173"/>
      <c r="B451" s="231"/>
      <c r="C451" s="232"/>
      <c r="D451" s="1531"/>
      <c r="E451" s="1531"/>
      <c r="F451" s="203"/>
      <c r="G451" s="186"/>
      <c r="H451" s="212"/>
      <c r="I451" s="213"/>
      <c r="J451" s="185"/>
      <c r="K451" s="224"/>
      <c r="L451" s="225"/>
      <c r="M451" s="226"/>
      <c r="N451" s="188"/>
      <c r="O451" s="186"/>
      <c r="P451" s="184"/>
      <c r="Q451" s="187"/>
    </row>
    <row r="452" spans="1:17" ht="12.75">
      <c r="A452" s="173"/>
      <c r="B452" s="231"/>
      <c r="C452" s="232"/>
      <c r="D452" s="1531"/>
      <c r="E452" s="1531"/>
      <c r="F452" s="203"/>
      <c r="G452" s="186"/>
      <c r="H452" s="212"/>
      <c r="I452" s="213"/>
      <c r="J452" s="185"/>
      <c r="K452" s="224"/>
      <c r="L452" s="225"/>
      <c r="M452" s="226"/>
      <c r="N452" s="188"/>
      <c r="O452" s="186"/>
      <c r="P452" s="184"/>
      <c r="Q452" s="187"/>
    </row>
    <row r="453" spans="1:17" ht="13.5" thickBot="1">
      <c r="A453" s="233"/>
      <c r="B453" s="234"/>
      <c r="C453" s="235"/>
      <c r="D453" s="1532"/>
      <c r="E453" s="1532"/>
      <c r="F453" s="236"/>
      <c r="G453" s="237"/>
      <c r="H453" s="238"/>
      <c r="I453" s="239"/>
      <c r="J453" s="240"/>
      <c r="K453" s="241"/>
      <c r="L453" s="242"/>
      <c r="M453" s="243"/>
      <c r="N453" s="244"/>
      <c r="O453" s="237"/>
      <c r="P453" s="189"/>
      <c r="Q453" s="190"/>
    </row>
    <row r="454" spans="1:17" ht="14.25" thickBot="1" thickTop="1">
      <c r="A454" s="1523" t="s">
        <v>70</v>
      </c>
      <c r="B454" s="1524"/>
      <c r="C454" s="1524"/>
      <c r="D454" s="1524"/>
      <c r="E454" s="1524"/>
      <c r="F454" s="346"/>
      <c r="G454" s="192"/>
      <c r="H454" s="347"/>
      <c r="I454" s="348"/>
      <c r="J454" s="191"/>
      <c r="K454" s="192"/>
      <c r="L454" s="194"/>
      <c r="M454" s="193"/>
      <c r="N454" s="349"/>
      <c r="O454" s="192"/>
      <c r="P454" s="194"/>
      <c r="Q454" s="193"/>
    </row>
    <row r="455" spans="1:17" ht="13.5" thickTop="1">
      <c r="A455" s="154"/>
      <c r="B455" s="154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</row>
  </sheetData>
  <sheetProtection/>
  <mergeCells count="316">
    <mergeCell ref="D443:E443"/>
    <mergeCell ref="A321:Q321"/>
    <mergeCell ref="B378:E378"/>
    <mergeCell ref="A412:Q412"/>
    <mergeCell ref="B408:E408"/>
    <mergeCell ref="D345:E345"/>
    <mergeCell ref="D342:E342"/>
    <mergeCell ref="D344:E344"/>
    <mergeCell ref="B381:E381"/>
    <mergeCell ref="B387:E387"/>
    <mergeCell ref="B290:E290"/>
    <mergeCell ref="B296:E296"/>
    <mergeCell ref="A283:E283"/>
    <mergeCell ref="B317:E317"/>
    <mergeCell ref="D257:E257"/>
    <mergeCell ref="B285:E285"/>
    <mergeCell ref="B287:E287"/>
    <mergeCell ref="D270:E270"/>
    <mergeCell ref="B274:Q274"/>
    <mergeCell ref="H280:H281"/>
    <mergeCell ref="A276:Q276"/>
    <mergeCell ref="A278:A282"/>
    <mergeCell ref="P280:P281"/>
    <mergeCell ref="Q280:Q281"/>
    <mergeCell ref="M280:M281"/>
    <mergeCell ref="A51:Q51"/>
    <mergeCell ref="D160:E160"/>
    <mergeCell ref="D162:E162"/>
    <mergeCell ref="D163:E163"/>
    <mergeCell ref="D166:E166"/>
    <mergeCell ref="D251:E251"/>
    <mergeCell ref="D253:E253"/>
    <mergeCell ref="D254:E254"/>
    <mergeCell ref="D176:E176"/>
    <mergeCell ref="B11:E11"/>
    <mergeCell ref="B12:E12"/>
    <mergeCell ref="B14:E14"/>
    <mergeCell ref="B17:E17"/>
    <mergeCell ref="B23:E23"/>
    <mergeCell ref="D71:E71"/>
    <mergeCell ref="B47:Q47"/>
    <mergeCell ref="A48:Q48"/>
    <mergeCell ref="A49:Q49"/>
    <mergeCell ref="I236:I237"/>
    <mergeCell ref="A230:Q230"/>
    <mergeCell ref="J235:M235"/>
    <mergeCell ref="N235:Q235"/>
    <mergeCell ref="B196:E196"/>
    <mergeCell ref="D178:E178"/>
    <mergeCell ref="J188:M188"/>
    <mergeCell ref="D88:E88"/>
    <mergeCell ref="D89:E89"/>
    <mergeCell ref="K280:K281"/>
    <mergeCell ref="A90:E90"/>
    <mergeCell ref="D271:E271"/>
    <mergeCell ref="F280:F281"/>
    <mergeCell ref="A272:E272"/>
    <mergeCell ref="F236:F237"/>
    <mergeCell ref="G236:G237"/>
    <mergeCell ref="B108:E108"/>
    <mergeCell ref="F279:I279"/>
    <mergeCell ref="B92:Q92"/>
    <mergeCell ref="F97:I97"/>
    <mergeCell ref="F98:F99"/>
    <mergeCell ref="G98:G99"/>
    <mergeCell ref="J236:J237"/>
    <mergeCell ref="A231:Q231"/>
    <mergeCell ref="K236:K237"/>
    <mergeCell ref="L236:L237"/>
    <mergeCell ref="B114:E114"/>
    <mergeCell ref="N97:Q97"/>
    <mergeCell ref="L98:L99"/>
    <mergeCell ref="B193:E193"/>
    <mergeCell ref="B194:E194"/>
    <mergeCell ref="A94:Q94"/>
    <mergeCell ref="A96:A100"/>
    <mergeCell ref="B96:E99"/>
    <mergeCell ref="J97:M97"/>
    <mergeCell ref="F96:Q96"/>
    <mergeCell ref="M98:M99"/>
    <mergeCell ref="O98:O99"/>
    <mergeCell ref="Q98:Q99"/>
    <mergeCell ref="B100:E100"/>
    <mergeCell ref="D72:E72"/>
    <mergeCell ref="K54:K55"/>
    <mergeCell ref="N53:Q53"/>
    <mergeCell ref="D87:E87"/>
    <mergeCell ref="D78:E78"/>
    <mergeCell ref="D85:E85"/>
    <mergeCell ref="M54:M55"/>
    <mergeCell ref="B199:E199"/>
    <mergeCell ref="B205:E205"/>
    <mergeCell ref="B284:E284"/>
    <mergeCell ref="B282:E282"/>
    <mergeCell ref="A233:Q233"/>
    <mergeCell ref="O236:O237"/>
    <mergeCell ref="P236:P237"/>
    <mergeCell ref="N280:N281"/>
    <mergeCell ref="I280:I281"/>
    <mergeCell ref="F278:Q278"/>
    <mergeCell ref="B238:E238"/>
    <mergeCell ref="P371:P372"/>
    <mergeCell ref="B373:E373"/>
    <mergeCell ref="B375:E375"/>
    <mergeCell ref="B376:E376"/>
    <mergeCell ref="M371:M372"/>
    <mergeCell ref="A374:E374"/>
    <mergeCell ref="A363:E363"/>
    <mergeCell ref="D358:E358"/>
    <mergeCell ref="B365:Q365"/>
    <mergeCell ref="J371:J372"/>
    <mergeCell ref="K371:K372"/>
    <mergeCell ref="O371:O372"/>
    <mergeCell ref="N370:Q370"/>
    <mergeCell ref="L371:L372"/>
    <mergeCell ref="H371:H372"/>
    <mergeCell ref="G371:G372"/>
    <mergeCell ref="D360:E360"/>
    <mergeCell ref="D361:E361"/>
    <mergeCell ref="D362:E362"/>
    <mergeCell ref="N326:Q326"/>
    <mergeCell ref="P327:P328"/>
    <mergeCell ref="M327:M328"/>
    <mergeCell ref="N327:N328"/>
    <mergeCell ref="I327:I328"/>
    <mergeCell ref="F326:I326"/>
    <mergeCell ref="F327:F328"/>
    <mergeCell ref="K327:K328"/>
    <mergeCell ref="H327:H328"/>
    <mergeCell ref="A325:A329"/>
    <mergeCell ref="B325:E328"/>
    <mergeCell ref="J326:M326"/>
    <mergeCell ref="F325:Q325"/>
    <mergeCell ref="L327:L328"/>
    <mergeCell ref="B329:E329"/>
    <mergeCell ref="F416:Q416"/>
    <mergeCell ref="B369:E372"/>
    <mergeCell ref="J370:M370"/>
    <mergeCell ref="F371:F372"/>
    <mergeCell ref="Q327:Q328"/>
    <mergeCell ref="G280:G281"/>
    <mergeCell ref="G327:G328"/>
    <mergeCell ref="A322:Q322"/>
    <mergeCell ref="A324:Q324"/>
    <mergeCell ref="O327:O328"/>
    <mergeCell ref="B229:Q229"/>
    <mergeCell ref="B226:E226"/>
    <mergeCell ref="J280:J281"/>
    <mergeCell ref="J279:M279"/>
    <mergeCell ref="B278:E281"/>
    <mergeCell ref="F234:Q234"/>
    <mergeCell ref="B234:E237"/>
    <mergeCell ref="F235:I235"/>
    <mergeCell ref="D267:E267"/>
    <mergeCell ref="N279:Q279"/>
    <mergeCell ref="D180:E180"/>
    <mergeCell ref="A181:E181"/>
    <mergeCell ref="J189:J190"/>
    <mergeCell ref="B191:E191"/>
    <mergeCell ref="L189:L190"/>
    <mergeCell ref="K189:K190"/>
    <mergeCell ref="G189:G190"/>
    <mergeCell ref="I189:I190"/>
    <mergeCell ref="H189:H190"/>
    <mergeCell ref="A184:Q184"/>
    <mergeCell ref="D170:E170"/>
    <mergeCell ref="A143:A147"/>
    <mergeCell ref="B143:E146"/>
    <mergeCell ref="J144:M144"/>
    <mergeCell ref="F145:F146"/>
    <mergeCell ref="G145:G146"/>
    <mergeCell ref="K145:K146"/>
    <mergeCell ref="A10:E10"/>
    <mergeCell ref="D75:E75"/>
    <mergeCell ref="J54:J55"/>
    <mergeCell ref="B56:E56"/>
    <mergeCell ref="B52:E55"/>
    <mergeCell ref="D69:E69"/>
    <mergeCell ref="B44:E44"/>
    <mergeCell ref="F54:F55"/>
    <mergeCell ref="I54:I55"/>
    <mergeCell ref="F52:I53"/>
    <mergeCell ref="B9:E9"/>
    <mergeCell ref="B1:Q1"/>
    <mergeCell ref="A2:Q2"/>
    <mergeCell ref="A3:Q3"/>
    <mergeCell ref="A5:A9"/>
    <mergeCell ref="B5:E8"/>
    <mergeCell ref="F5:I6"/>
    <mergeCell ref="K7:K8"/>
    <mergeCell ref="J5:Q5"/>
    <mergeCell ref="J6:M6"/>
    <mergeCell ref="O7:O8"/>
    <mergeCell ref="P7:P8"/>
    <mergeCell ref="N6:Q6"/>
    <mergeCell ref="F7:F8"/>
    <mergeCell ref="I7:I8"/>
    <mergeCell ref="J7:J8"/>
    <mergeCell ref="Q7:Q8"/>
    <mergeCell ref="N7:N8"/>
    <mergeCell ref="L7:L8"/>
    <mergeCell ref="M7:M8"/>
    <mergeCell ref="G7:G8"/>
    <mergeCell ref="H7:H8"/>
    <mergeCell ref="D269:E269"/>
    <mergeCell ref="A275:Q275"/>
    <mergeCell ref="B183:Q183"/>
    <mergeCell ref="F143:Q143"/>
    <mergeCell ref="F144:I144"/>
    <mergeCell ref="F187:Q187"/>
    <mergeCell ref="A93:Q93"/>
    <mergeCell ref="P98:P99"/>
    <mergeCell ref="A101:E101"/>
    <mergeCell ref="H98:H99"/>
    <mergeCell ref="I98:I99"/>
    <mergeCell ref="J98:J99"/>
    <mergeCell ref="K98:K99"/>
    <mergeCell ref="N98:N99"/>
    <mergeCell ref="A52:A56"/>
    <mergeCell ref="L54:L55"/>
    <mergeCell ref="P54:P55"/>
    <mergeCell ref="J52:Q52"/>
    <mergeCell ref="J53:M53"/>
    <mergeCell ref="O54:O55"/>
    <mergeCell ref="N54:N55"/>
    <mergeCell ref="G54:G55"/>
    <mergeCell ref="H54:H55"/>
    <mergeCell ref="Q54:Q55"/>
    <mergeCell ref="N144:Q144"/>
    <mergeCell ref="A142:Q142"/>
    <mergeCell ref="B102:E102"/>
    <mergeCell ref="B103:E103"/>
    <mergeCell ref="B105:E105"/>
    <mergeCell ref="B135:E135"/>
    <mergeCell ref="B138:Q138"/>
    <mergeCell ref="A139:Q139"/>
    <mergeCell ref="A140:Q140"/>
    <mergeCell ref="B125:E125"/>
    <mergeCell ref="Q145:Q146"/>
    <mergeCell ref="B147:E147"/>
    <mergeCell ref="L145:L146"/>
    <mergeCell ref="M145:M146"/>
    <mergeCell ref="N145:N146"/>
    <mergeCell ref="O145:O146"/>
    <mergeCell ref="H145:H146"/>
    <mergeCell ref="I145:I146"/>
    <mergeCell ref="J145:J146"/>
    <mergeCell ref="P145:P146"/>
    <mergeCell ref="A192:E192"/>
    <mergeCell ref="A187:A191"/>
    <mergeCell ref="P189:P190"/>
    <mergeCell ref="A185:Q185"/>
    <mergeCell ref="D169:E169"/>
    <mergeCell ref="M189:M190"/>
    <mergeCell ref="F188:I188"/>
    <mergeCell ref="Q189:Q190"/>
    <mergeCell ref="N189:N190"/>
    <mergeCell ref="O189:O190"/>
    <mergeCell ref="B187:E190"/>
    <mergeCell ref="N188:Q188"/>
    <mergeCell ref="F189:F190"/>
    <mergeCell ref="D179:E179"/>
    <mergeCell ref="A416:A420"/>
    <mergeCell ref="B416:E419"/>
    <mergeCell ref="J417:M417"/>
    <mergeCell ref="M236:M237"/>
    <mergeCell ref="N236:N237"/>
    <mergeCell ref="L280:L281"/>
    <mergeCell ref="H236:H237"/>
    <mergeCell ref="A366:Q366"/>
    <mergeCell ref="D348:E348"/>
    <mergeCell ref="D351:E351"/>
    <mergeCell ref="D352:E352"/>
    <mergeCell ref="Q236:Q237"/>
    <mergeCell ref="A234:A238"/>
    <mergeCell ref="O280:O281"/>
    <mergeCell ref="J327:J328"/>
    <mergeCell ref="B320:Q320"/>
    <mergeCell ref="F369:Q369"/>
    <mergeCell ref="A369:A373"/>
    <mergeCell ref="Q371:Q372"/>
    <mergeCell ref="F370:I370"/>
    <mergeCell ref="A415:Q415"/>
    <mergeCell ref="A367:Q367"/>
    <mergeCell ref="A413:Q413"/>
    <mergeCell ref="B411:Q411"/>
    <mergeCell ref="N371:N372"/>
    <mergeCell ref="I371:I372"/>
    <mergeCell ref="N417:Q417"/>
    <mergeCell ref="F418:F419"/>
    <mergeCell ref="G418:G419"/>
    <mergeCell ref="H418:H419"/>
    <mergeCell ref="P418:P419"/>
    <mergeCell ref="N418:N419"/>
    <mergeCell ref="I418:I419"/>
    <mergeCell ref="F417:I417"/>
    <mergeCell ref="D453:E453"/>
    <mergeCell ref="D449:E449"/>
    <mergeCell ref="D451:E451"/>
    <mergeCell ref="K418:K419"/>
    <mergeCell ref="O418:O419"/>
    <mergeCell ref="J418:J419"/>
    <mergeCell ref="D433:E433"/>
    <mergeCell ref="D435:E435"/>
    <mergeCell ref="D436:E436"/>
    <mergeCell ref="D439:E439"/>
    <mergeCell ref="B34:E34"/>
    <mergeCell ref="B216:E216"/>
    <mergeCell ref="B307:E307"/>
    <mergeCell ref="B398:E398"/>
    <mergeCell ref="A454:E454"/>
    <mergeCell ref="Q418:Q419"/>
    <mergeCell ref="B420:E420"/>
    <mergeCell ref="L418:L419"/>
    <mergeCell ref="M418:M419"/>
    <mergeCell ref="D452:E452"/>
  </mergeCells>
  <printOptions/>
  <pageMargins left="0.91" right="0.75" top="0.17" bottom="0.1" header="0.17" footer="0.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W32"/>
  <sheetViews>
    <sheetView zoomScalePageLayoutView="0" workbookViewId="0" topLeftCell="D1">
      <selection activeCell="G19" sqref="G19"/>
    </sheetView>
  </sheetViews>
  <sheetFormatPr defaultColWidth="9.140625" defaultRowHeight="12.75"/>
  <cols>
    <col min="1" max="3" width="9.7109375" style="0" customWidth="1"/>
    <col min="4" max="5" width="8.7109375" style="0" customWidth="1"/>
    <col min="6" max="6" width="9.57421875" style="0" bestFit="1" customWidth="1"/>
    <col min="7" max="7" width="9.28125" style="0" bestFit="1" customWidth="1"/>
    <col min="22" max="22" width="9.28125" style="0" bestFit="1" customWidth="1"/>
  </cols>
  <sheetData>
    <row r="5" ht="12.75">
      <c r="V5" s="664" t="s">
        <v>298</v>
      </c>
    </row>
    <row r="6" spans="1:23" ht="12.75">
      <c r="A6" s="1597" t="s">
        <v>588</v>
      </c>
      <c r="B6" s="1597"/>
      <c r="C6" s="1597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7"/>
      <c r="S6" s="1597"/>
      <c r="T6" s="1597"/>
      <c r="U6" s="1597"/>
      <c r="V6" s="1597"/>
      <c r="W6" s="1597"/>
    </row>
    <row r="7" spans="1:23" ht="12.7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spans="1:23" ht="12.75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1598" t="s">
        <v>435</v>
      </c>
      <c r="W8" s="1598"/>
    </row>
    <row r="9" spans="1:23" ht="13.5" thickBo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</row>
    <row r="10" spans="1:23" ht="13.5" thickTop="1">
      <c r="A10" s="1599" t="s">
        <v>33</v>
      </c>
      <c r="B10" s="1600"/>
      <c r="C10" s="1601"/>
      <c r="D10" s="1605" t="s">
        <v>57</v>
      </c>
      <c r="E10" s="1606"/>
      <c r="F10" s="1607" t="s">
        <v>267</v>
      </c>
      <c r="G10" s="1608"/>
      <c r="H10" s="1586" t="s">
        <v>268</v>
      </c>
      <c r="I10" s="1587"/>
      <c r="J10" s="1607" t="s">
        <v>269</v>
      </c>
      <c r="K10" s="1609"/>
      <c r="L10" s="1586" t="s">
        <v>270</v>
      </c>
      <c r="M10" s="1587"/>
      <c r="N10" s="1588" t="s">
        <v>271</v>
      </c>
      <c r="O10" s="1589"/>
      <c r="P10" s="1590" t="s">
        <v>272</v>
      </c>
      <c r="Q10" s="1590"/>
      <c r="R10" s="1591" t="s">
        <v>273</v>
      </c>
      <c r="S10" s="1592"/>
      <c r="T10" s="1591" t="s">
        <v>274</v>
      </c>
      <c r="U10" s="1592"/>
      <c r="V10" s="1590" t="s">
        <v>275</v>
      </c>
      <c r="W10" s="1593"/>
    </row>
    <row r="11" spans="1:23" ht="19.5">
      <c r="A11" s="1602"/>
      <c r="B11" s="1603"/>
      <c r="C11" s="1604"/>
      <c r="D11" s="665" t="s">
        <v>585</v>
      </c>
      <c r="E11" s="666" t="s">
        <v>586</v>
      </c>
      <c r="F11" s="665" t="s">
        <v>587</v>
      </c>
      <c r="G11" s="666" t="s">
        <v>288</v>
      </c>
      <c r="H11" s="665" t="s">
        <v>587</v>
      </c>
      <c r="I11" s="666" t="s">
        <v>288</v>
      </c>
      <c r="J11" s="665" t="s">
        <v>587</v>
      </c>
      <c r="K11" s="666" t="s">
        <v>288</v>
      </c>
      <c r="L11" s="665" t="s">
        <v>587</v>
      </c>
      <c r="M11" s="666" t="s">
        <v>288</v>
      </c>
      <c r="N11" s="665" t="s">
        <v>587</v>
      </c>
      <c r="O11" s="666" t="s">
        <v>288</v>
      </c>
      <c r="P11" s="665" t="s">
        <v>587</v>
      </c>
      <c r="Q11" s="666" t="s">
        <v>288</v>
      </c>
      <c r="R11" s="665" t="s">
        <v>587</v>
      </c>
      <c r="S11" s="666" t="s">
        <v>288</v>
      </c>
      <c r="T11" s="665" t="s">
        <v>587</v>
      </c>
      <c r="U11" s="666" t="s">
        <v>288</v>
      </c>
      <c r="V11" s="665" t="s">
        <v>549</v>
      </c>
      <c r="W11" s="701" t="s">
        <v>288</v>
      </c>
    </row>
    <row r="12" spans="1:23" ht="12.75">
      <c r="A12" s="260"/>
      <c r="B12" s="261"/>
      <c r="C12" s="261"/>
      <c r="D12" s="262"/>
      <c r="E12" s="263"/>
      <c r="F12" s="262"/>
      <c r="G12" s="263"/>
      <c r="H12" s="264"/>
      <c r="I12" s="263"/>
      <c r="J12" s="262"/>
      <c r="K12" s="263"/>
      <c r="L12" s="264"/>
      <c r="M12" s="263"/>
      <c r="N12" s="262"/>
      <c r="O12" s="263"/>
      <c r="P12" s="667"/>
      <c r="Q12" s="263"/>
      <c r="R12" s="668"/>
      <c r="S12" s="263"/>
      <c r="T12" s="668"/>
      <c r="U12" s="669"/>
      <c r="V12" s="667"/>
      <c r="W12" s="670"/>
    </row>
    <row r="13" spans="1:23" ht="12.75">
      <c r="A13" s="265" t="s">
        <v>81</v>
      </c>
      <c r="B13" s="266"/>
      <c r="C13" s="266"/>
      <c r="D13" s="267">
        <v>11</v>
      </c>
      <c r="E13" s="268">
        <v>11</v>
      </c>
      <c r="F13" s="269">
        <v>43186344</v>
      </c>
      <c r="G13" s="270">
        <v>42970224</v>
      </c>
      <c r="H13" s="271">
        <v>9086600</v>
      </c>
      <c r="I13" s="270">
        <v>9086600</v>
      </c>
      <c r="J13" s="269">
        <v>9452018</v>
      </c>
      <c r="K13" s="270">
        <v>2606267</v>
      </c>
      <c r="L13" s="271">
        <v>0</v>
      </c>
      <c r="M13" s="270">
        <v>0</v>
      </c>
      <c r="N13" s="269">
        <v>0</v>
      </c>
      <c r="O13" s="270">
        <v>0</v>
      </c>
      <c r="P13" s="275">
        <f>F13+H13+J13+L13+N13</f>
        <v>61724962</v>
      </c>
      <c r="Q13" s="274">
        <f>SUM(G13+I13+O13+M13+K13)</f>
        <v>54663091</v>
      </c>
      <c r="R13" s="273">
        <v>0</v>
      </c>
      <c r="S13" s="274">
        <v>0</v>
      </c>
      <c r="T13" s="273">
        <f>SUM(R13+P13)</f>
        <v>61724962</v>
      </c>
      <c r="U13" s="274">
        <f>SUM(S13+Q13)</f>
        <v>54663091</v>
      </c>
      <c r="V13" s="275">
        <v>1260007</v>
      </c>
      <c r="W13" s="276">
        <v>1259007</v>
      </c>
    </row>
    <row r="14" spans="1:23" ht="12.75">
      <c r="A14" s="265"/>
      <c r="B14" s="266"/>
      <c r="C14" s="266"/>
      <c r="D14" s="267"/>
      <c r="E14" s="268"/>
      <c r="F14" s="269"/>
      <c r="G14" s="270"/>
      <c r="H14" s="271"/>
      <c r="I14" s="270"/>
      <c r="J14" s="269"/>
      <c r="K14" s="270"/>
      <c r="L14" s="271"/>
      <c r="M14" s="270"/>
      <c r="N14" s="269"/>
      <c r="O14" s="270"/>
      <c r="P14" s="275"/>
      <c r="Q14" s="274"/>
      <c r="R14" s="273"/>
      <c r="S14" s="274"/>
      <c r="T14" s="273"/>
      <c r="U14" s="274"/>
      <c r="V14" s="275"/>
      <c r="W14" s="276"/>
    </row>
    <row r="15" spans="1:23" ht="24.75" customHeight="1">
      <c r="A15" s="1594" t="s">
        <v>436</v>
      </c>
      <c r="B15" s="1595"/>
      <c r="C15" s="1596"/>
      <c r="D15" s="267"/>
      <c r="E15" s="268"/>
      <c r="F15" s="269">
        <v>1665993</v>
      </c>
      <c r="G15" s="270">
        <v>1665993</v>
      </c>
      <c r="H15" s="271">
        <v>340168</v>
      </c>
      <c r="I15" s="270">
        <v>340168</v>
      </c>
      <c r="J15" s="269">
        <v>382922</v>
      </c>
      <c r="K15" s="270">
        <v>382922</v>
      </c>
      <c r="L15" s="271">
        <v>0</v>
      </c>
      <c r="M15" s="270">
        <v>0</v>
      </c>
      <c r="N15" s="269">
        <v>0</v>
      </c>
      <c r="O15" s="270">
        <v>0</v>
      </c>
      <c r="P15" s="275">
        <f>F15+H15+J15+L15+N15</f>
        <v>2389083</v>
      </c>
      <c r="Q15" s="274">
        <f>SUM(G15+I15+O15+M15+K15)</f>
        <v>2389083</v>
      </c>
      <c r="R15" s="273">
        <v>0</v>
      </c>
      <c r="S15" s="274">
        <v>0</v>
      </c>
      <c r="T15" s="273">
        <f>SUM(R15+P15)</f>
        <v>2389083</v>
      </c>
      <c r="U15" s="274">
        <f>SUM(S15+Q15)</f>
        <v>2389083</v>
      </c>
      <c r="V15" s="275">
        <v>2389083</v>
      </c>
      <c r="W15" s="276">
        <v>2389083</v>
      </c>
    </row>
    <row r="16" spans="1:23" ht="12.75">
      <c r="A16" s="265"/>
      <c r="B16" s="266"/>
      <c r="C16" s="266"/>
      <c r="D16" s="267"/>
      <c r="E16" s="268"/>
      <c r="F16" s="269"/>
      <c r="G16" s="270"/>
      <c r="H16" s="271"/>
      <c r="I16" s="270"/>
      <c r="J16" s="269"/>
      <c r="K16" s="270"/>
      <c r="L16" s="271"/>
      <c r="M16" s="270"/>
      <c r="N16" s="269"/>
      <c r="O16" s="270"/>
      <c r="P16" s="275"/>
      <c r="Q16" s="274"/>
      <c r="R16" s="273"/>
      <c r="S16" s="274"/>
      <c r="T16" s="273"/>
      <c r="U16" s="274"/>
      <c r="V16" s="275"/>
      <c r="W16" s="276"/>
    </row>
    <row r="17" spans="1:23" ht="23.25" customHeight="1">
      <c r="A17" s="1594" t="s">
        <v>437</v>
      </c>
      <c r="B17" s="1595"/>
      <c r="C17" s="1596"/>
      <c r="D17" s="267"/>
      <c r="E17" s="268"/>
      <c r="F17" s="269">
        <v>0</v>
      </c>
      <c r="G17" s="270">
        <v>0</v>
      </c>
      <c r="H17" s="271">
        <v>0</v>
      </c>
      <c r="I17" s="270">
        <v>0</v>
      </c>
      <c r="J17" s="269">
        <v>0</v>
      </c>
      <c r="K17" s="270">
        <v>0</v>
      </c>
      <c r="L17" s="271">
        <v>0</v>
      </c>
      <c r="M17" s="270">
        <v>0</v>
      </c>
      <c r="N17" s="269">
        <v>0</v>
      </c>
      <c r="O17" s="270">
        <v>0</v>
      </c>
      <c r="P17" s="275">
        <f>F17+H17+J17+L17+N17</f>
        <v>0</v>
      </c>
      <c r="Q17" s="274">
        <f>SUM(G17+I17+O17+M17+K17)</f>
        <v>0</v>
      </c>
      <c r="R17" s="273">
        <v>0</v>
      </c>
      <c r="S17" s="274">
        <v>0</v>
      </c>
      <c r="T17" s="273">
        <f>SUM(R17+P17)</f>
        <v>0</v>
      </c>
      <c r="U17" s="274">
        <f>SUM(S17+Q17)</f>
        <v>0</v>
      </c>
      <c r="V17" s="275">
        <v>0</v>
      </c>
      <c r="W17" s="276">
        <v>0</v>
      </c>
    </row>
    <row r="18" spans="1:23" ht="12.75">
      <c r="A18" s="265"/>
      <c r="B18" s="266"/>
      <c r="C18" s="266"/>
      <c r="D18" s="267"/>
      <c r="E18" s="268"/>
      <c r="F18" s="269"/>
      <c r="G18" s="270"/>
      <c r="H18" s="271"/>
      <c r="I18" s="270"/>
      <c r="J18" s="269"/>
      <c r="K18" s="270"/>
      <c r="L18" s="271"/>
      <c r="M18" s="270"/>
      <c r="N18" s="269"/>
      <c r="O18" s="270"/>
      <c r="P18" s="275"/>
      <c r="Q18" s="274"/>
      <c r="R18" s="273"/>
      <c r="S18" s="274"/>
      <c r="T18" s="273"/>
      <c r="U18" s="274"/>
      <c r="V18" s="275"/>
      <c r="W18" s="276"/>
    </row>
    <row r="19" spans="1:23" ht="12.75">
      <c r="A19" s="265" t="s">
        <v>319</v>
      </c>
      <c r="B19" s="266"/>
      <c r="C19" s="266"/>
      <c r="D19" s="267">
        <v>2</v>
      </c>
      <c r="E19" s="268">
        <v>2</v>
      </c>
      <c r="F19" s="269">
        <v>2524705</v>
      </c>
      <c r="G19" s="270">
        <v>1600979</v>
      </c>
      <c r="H19" s="271">
        <v>210639</v>
      </c>
      <c r="I19" s="270">
        <v>210639</v>
      </c>
      <c r="J19" s="269">
        <v>18980</v>
      </c>
      <c r="K19" s="270">
        <v>18185</v>
      </c>
      <c r="L19" s="271">
        <v>0</v>
      </c>
      <c r="M19" s="270">
        <v>0</v>
      </c>
      <c r="N19" s="269">
        <v>0</v>
      </c>
      <c r="O19" s="270">
        <v>0</v>
      </c>
      <c r="P19" s="275">
        <f>F19+H19+J19+L19+N19</f>
        <v>2754324</v>
      </c>
      <c r="Q19" s="274">
        <f>SUM(G19+I19+O19+M19+K19)</f>
        <v>1829803</v>
      </c>
      <c r="R19" s="273">
        <v>0</v>
      </c>
      <c r="S19" s="274">
        <v>0</v>
      </c>
      <c r="T19" s="273">
        <f>SUM(R19+P19)</f>
        <v>2754324</v>
      </c>
      <c r="U19" s="274">
        <f>SUM(S19+Q19)</f>
        <v>1829803</v>
      </c>
      <c r="V19" s="275">
        <v>1819104</v>
      </c>
      <c r="W19" s="276">
        <v>1819104</v>
      </c>
    </row>
    <row r="20" spans="1:23" ht="12.75">
      <c r="A20" s="265"/>
      <c r="B20" s="266"/>
      <c r="C20" s="266"/>
      <c r="D20" s="267"/>
      <c r="E20" s="272"/>
      <c r="F20" s="273"/>
      <c r="G20" s="274"/>
      <c r="H20" s="275"/>
      <c r="I20" s="274"/>
      <c r="J20" s="269"/>
      <c r="K20" s="274"/>
      <c r="L20" s="275"/>
      <c r="M20" s="274"/>
      <c r="N20" s="273"/>
      <c r="O20" s="274"/>
      <c r="P20" s="275"/>
      <c r="Q20" s="274"/>
      <c r="R20" s="273"/>
      <c r="S20" s="274"/>
      <c r="T20" s="273"/>
      <c r="U20" s="274"/>
      <c r="V20" s="275"/>
      <c r="W20" s="276"/>
    </row>
    <row r="21" spans="1:23" ht="24.75" customHeight="1">
      <c r="A21" s="1594" t="s">
        <v>438</v>
      </c>
      <c r="B21" s="1595"/>
      <c r="C21" s="1596"/>
      <c r="D21" s="267"/>
      <c r="E21" s="272"/>
      <c r="F21" s="273"/>
      <c r="G21" s="274"/>
      <c r="H21" s="275"/>
      <c r="I21" s="274"/>
      <c r="J21" s="269"/>
      <c r="K21" s="274"/>
      <c r="L21" s="275"/>
      <c r="M21" s="274"/>
      <c r="N21" s="273"/>
      <c r="O21" s="274"/>
      <c r="P21" s="275"/>
      <c r="Q21" s="274"/>
      <c r="R21" s="273"/>
      <c r="S21" s="274"/>
      <c r="T21" s="273"/>
      <c r="U21" s="274"/>
      <c r="V21" s="275">
        <v>0</v>
      </c>
      <c r="W21" s="276">
        <v>0</v>
      </c>
    </row>
    <row r="22" spans="1:23" ht="12.75">
      <c r="A22" s="265"/>
      <c r="B22" s="266"/>
      <c r="C22" s="266"/>
      <c r="D22" s="267"/>
      <c r="E22" s="272"/>
      <c r="F22" s="273"/>
      <c r="G22" s="274"/>
      <c r="H22" s="275"/>
      <c r="I22" s="274"/>
      <c r="J22" s="269"/>
      <c r="K22" s="274"/>
      <c r="L22" s="275"/>
      <c r="M22" s="274"/>
      <c r="N22" s="273"/>
      <c r="O22" s="274"/>
      <c r="P22" s="275"/>
      <c r="Q22" s="274"/>
      <c r="R22" s="273"/>
      <c r="S22" s="274"/>
      <c r="T22" s="273"/>
      <c r="U22" s="274"/>
      <c r="V22" s="275"/>
      <c r="W22" s="276"/>
    </row>
    <row r="23" spans="1:23" ht="12.75">
      <c r="A23" s="265" t="s">
        <v>276</v>
      </c>
      <c r="B23" s="266"/>
      <c r="C23" s="266"/>
      <c r="D23" s="277"/>
      <c r="E23" s="272"/>
      <c r="F23" s="273"/>
      <c r="G23" s="274"/>
      <c r="H23" s="275"/>
      <c r="I23" s="274"/>
      <c r="J23" s="273"/>
      <c r="K23" s="274"/>
      <c r="L23" s="275"/>
      <c r="M23" s="274"/>
      <c r="N23" s="273"/>
      <c r="O23" s="274"/>
      <c r="P23" s="275"/>
      <c r="Q23" s="274"/>
      <c r="R23" s="273"/>
      <c r="S23" s="274"/>
      <c r="T23" s="273"/>
      <c r="U23" s="274"/>
      <c r="V23" s="275"/>
      <c r="W23" s="276"/>
    </row>
    <row r="24" spans="1:23" ht="12.75">
      <c r="A24" s="265"/>
      <c r="B24" s="266"/>
      <c r="C24" s="266"/>
      <c r="D24" s="277"/>
      <c r="E24" s="272"/>
      <c r="F24" s="273"/>
      <c r="G24" s="274"/>
      <c r="H24" s="275"/>
      <c r="I24" s="274"/>
      <c r="J24" s="273"/>
      <c r="K24" s="274"/>
      <c r="L24" s="275"/>
      <c r="M24" s="274"/>
      <c r="N24" s="273"/>
      <c r="O24" s="274"/>
      <c r="P24" s="275"/>
      <c r="Q24" s="274"/>
      <c r="R24" s="273"/>
      <c r="S24" s="274"/>
      <c r="T24" s="273"/>
      <c r="U24" s="274"/>
      <c r="V24" s="275"/>
      <c r="W24" s="276"/>
    </row>
    <row r="25" spans="1:23" ht="12.75">
      <c r="A25" s="265" t="s">
        <v>320</v>
      </c>
      <c r="B25" s="266"/>
      <c r="C25" s="266"/>
      <c r="D25" s="267"/>
      <c r="E25" s="268"/>
      <c r="F25" s="269"/>
      <c r="G25" s="270"/>
      <c r="H25" s="271"/>
      <c r="I25" s="270"/>
      <c r="J25" s="269"/>
      <c r="K25" s="270"/>
      <c r="L25" s="271"/>
      <c r="M25" s="270"/>
      <c r="N25" s="269"/>
      <c r="O25" s="270"/>
      <c r="P25" s="275"/>
      <c r="Q25" s="270"/>
      <c r="R25" s="273"/>
      <c r="S25" s="270"/>
      <c r="T25" s="273"/>
      <c r="U25" s="274"/>
      <c r="V25" s="275">
        <v>201016</v>
      </c>
      <c r="W25" s="276">
        <v>201016</v>
      </c>
    </row>
    <row r="26" spans="1:23" ht="12.75">
      <c r="A26" s="265"/>
      <c r="B26" s="266"/>
      <c r="C26" s="266"/>
      <c r="D26" s="267"/>
      <c r="E26" s="268"/>
      <c r="F26" s="269"/>
      <c r="G26" s="270"/>
      <c r="H26" s="271"/>
      <c r="I26" s="270"/>
      <c r="J26" s="269"/>
      <c r="K26" s="270"/>
      <c r="L26" s="271"/>
      <c r="M26" s="270"/>
      <c r="N26" s="269"/>
      <c r="O26" s="270"/>
      <c r="P26" s="275"/>
      <c r="Q26" s="270"/>
      <c r="R26" s="273"/>
      <c r="S26" s="270"/>
      <c r="T26" s="273"/>
      <c r="U26" s="274"/>
      <c r="V26" s="275"/>
      <c r="W26" s="276"/>
    </row>
    <row r="27" spans="1:23" ht="12.75">
      <c r="A27" s="265" t="s">
        <v>321</v>
      </c>
      <c r="B27" s="266"/>
      <c r="C27" s="266"/>
      <c r="D27" s="267"/>
      <c r="E27" s="268"/>
      <c r="F27" s="269"/>
      <c r="G27" s="270"/>
      <c r="H27" s="271"/>
      <c r="I27" s="270"/>
      <c r="J27" s="269"/>
      <c r="K27" s="270"/>
      <c r="L27" s="271"/>
      <c r="M27" s="270"/>
      <c r="N27" s="269"/>
      <c r="O27" s="270"/>
      <c r="P27" s="275"/>
      <c r="Q27" s="270"/>
      <c r="R27" s="273"/>
      <c r="S27" s="270"/>
      <c r="T27" s="273"/>
      <c r="U27" s="274"/>
      <c r="V27" s="275"/>
      <c r="W27" s="276"/>
    </row>
    <row r="28" spans="1:23" ht="12.75">
      <c r="A28" s="265"/>
      <c r="B28" s="266"/>
      <c r="C28" s="266"/>
      <c r="D28" s="267"/>
      <c r="E28" s="268"/>
      <c r="F28" s="269"/>
      <c r="G28" s="270"/>
      <c r="H28" s="271"/>
      <c r="I28" s="270"/>
      <c r="J28" s="269"/>
      <c r="K28" s="270"/>
      <c r="L28" s="271"/>
      <c r="M28" s="270"/>
      <c r="N28" s="269"/>
      <c r="O28" s="270"/>
      <c r="P28" s="275"/>
      <c r="Q28" s="270"/>
      <c r="R28" s="273"/>
      <c r="S28" s="270"/>
      <c r="T28" s="273"/>
      <c r="U28" s="274"/>
      <c r="V28" s="275"/>
      <c r="W28" s="276"/>
    </row>
    <row r="29" spans="1:23" ht="12.75">
      <c r="A29" s="265"/>
      <c r="B29" s="266"/>
      <c r="C29" s="266"/>
      <c r="D29" s="267"/>
      <c r="E29" s="268"/>
      <c r="F29" s="269"/>
      <c r="G29" s="270"/>
      <c r="H29" s="271"/>
      <c r="I29" s="270"/>
      <c r="J29" s="269"/>
      <c r="K29" s="270"/>
      <c r="L29" s="271"/>
      <c r="M29" s="270"/>
      <c r="N29" s="269"/>
      <c r="O29" s="270"/>
      <c r="P29" s="275"/>
      <c r="Q29" s="270"/>
      <c r="R29" s="273"/>
      <c r="S29" s="270"/>
      <c r="T29" s="273"/>
      <c r="U29" s="274"/>
      <c r="V29" s="275"/>
      <c r="W29" s="276"/>
    </row>
    <row r="30" spans="1:23" ht="12.75">
      <c r="A30" s="265"/>
      <c r="B30" s="266"/>
      <c r="C30" s="266"/>
      <c r="D30" s="267"/>
      <c r="E30" s="268"/>
      <c r="F30" s="269"/>
      <c r="G30" s="270"/>
      <c r="H30" s="271"/>
      <c r="I30" s="270"/>
      <c r="J30" s="269"/>
      <c r="K30" s="270"/>
      <c r="L30" s="271"/>
      <c r="M30" s="270"/>
      <c r="N30" s="269"/>
      <c r="O30" s="270"/>
      <c r="P30" s="275"/>
      <c r="Q30" s="270"/>
      <c r="R30" s="273"/>
      <c r="S30" s="270"/>
      <c r="T30" s="273"/>
      <c r="U30" s="274"/>
      <c r="V30" s="275"/>
      <c r="W30" s="276"/>
    </row>
    <row r="31" spans="1:23" ht="13.5" thickBot="1">
      <c r="A31" s="265" t="s">
        <v>58</v>
      </c>
      <c r="B31" s="266"/>
      <c r="C31" s="266"/>
      <c r="D31" s="267"/>
      <c r="E31" s="268"/>
      <c r="F31" s="269"/>
      <c r="G31" s="270"/>
      <c r="H31" s="271"/>
      <c r="I31" s="270"/>
      <c r="J31" s="269"/>
      <c r="K31" s="270"/>
      <c r="L31" s="271"/>
      <c r="M31" s="270"/>
      <c r="N31" s="269"/>
      <c r="O31" s="270"/>
      <c r="P31" s="275"/>
      <c r="Q31" s="270"/>
      <c r="R31" s="273"/>
      <c r="S31" s="270"/>
      <c r="T31" s="273"/>
      <c r="U31" s="274"/>
      <c r="V31" s="275">
        <v>61199159</v>
      </c>
      <c r="W31" s="276">
        <v>53735620</v>
      </c>
    </row>
    <row r="32" spans="1:23" ht="14.25" thickBot="1" thickTop="1">
      <c r="A32" s="278" t="s">
        <v>31</v>
      </c>
      <c r="B32" s="279"/>
      <c r="C32" s="279"/>
      <c r="D32" s="280">
        <f>SUM(D13:D31)</f>
        <v>13</v>
      </c>
      <c r="E32" s="281">
        <f>SUM(E13:E31)</f>
        <v>13</v>
      </c>
      <c r="F32" s="282">
        <f>SUM(F13:F29)</f>
        <v>47377042</v>
      </c>
      <c r="G32" s="283">
        <f>SUM(G13:G31)</f>
        <v>46237196</v>
      </c>
      <c r="H32" s="284">
        <f>SUM(H12:H31)</f>
        <v>9637407</v>
      </c>
      <c r="I32" s="283">
        <f>SUM(I13:I19)</f>
        <v>9637407</v>
      </c>
      <c r="J32" s="282">
        <f>SUM(J12:J31)</f>
        <v>9853920</v>
      </c>
      <c r="K32" s="283">
        <f>SUM(K13:K19)</f>
        <v>3007374</v>
      </c>
      <c r="L32" s="284">
        <f>SUM(L12:L31)</f>
        <v>0</v>
      </c>
      <c r="M32" s="283">
        <v>0</v>
      </c>
      <c r="N32" s="282">
        <f>SUM(N12:N31)</f>
        <v>0</v>
      </c>
      <c r="O32" s="283">
        <v>0</v>
      </c>
      <c r="P32" s="284">
        <f>SUM(P13:P31)</f>
        <v>66868369</v>
      </c>
      <c r="Q32" s="283">
        <f>SUM(Q13:Q19)</f>
        <v>58881977</v>
      </c>
      <c r="R32" s="282">
        <f>SUM(R12:R31)</f>
        <v>0</v>
      </c>
      <c r="S32" s="283">
        <f>SUM(S13:S31)</f>
        <v>0</v>
      </c>
      <c r="T32" s="282">
        <f>SUM(T12:T31)</f>
        <v>66868369</v>
      </c>
      <c r="U32" s="283">
        <f>SUM(U13:U19)</f>
        <v>58881977</v>
      </c>
      <c r="V32" s="284">
        <f>SUM(V13:V31)</f>
        <v>66868369</v>
      </c>
      <c r="W32" s="285">
        <f>SUM(W13:W31)</f>
        <v>59403830</v>
      </c>
    </row>
    <row r="33" ht="13.5" thickTop="1"/>
  </sheetData>
  <sheetProtection/>
  <mergeCells count="16">
    <mergeCell ref="A15:C15"/>
    <mergeCell ref="A17:C17"/>
    <mergeCell ref="A21:C21"/>
    <mergeCell ref="A6:W6"/>
    <mergeCell ref="V8:W8"/>
    <mergeCell ref="A10:C11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</mergeCells>
  <printOptions/>
  <pageMargins left="0.63" right="0.24" top="0.984251968503937" bottom="0.984251968503937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W29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7.8515625" style="0" customWidth="1"/>
    <col min="2" max="2" width="7.57421875" style="0" customWidth="1"/>
    <col min="3" max="3" width="13.7109375" style="0" customWidth="1"/>
    <col min="4" max="4" width="8.140625" style="0" customWidth="1"/>
    <col min="5" max="5" width="8.00390625" style="0" customWidth="1"/>
    <col min="22" max="23" width="9.28125" style="0" bestFit="1" customWidth="1"/>
  </cols>
  <sheetData>
    <row r="4" ht="12.75">
      <c r="V4" s="664" t="s">
        <v>299</v>
      </c>
    </row>
    <row r="5" spans="1:23" ht="12.75">
      <c r="A5" s="1597" t="s">
        <v>584</v>
      </c>
      <c r="B5" s="1597"/>
      <c r="C5" s="1597"/>
      <c r="D5" s="1597"/>
      <c r="E5" s="1597"/>
      <c r="F5" s="1597"/>
      <c r="G5" s="1597"/>
      <c r="H5" s="1597"/>
      <c r="I5" s="1597"/>
      <c r="J5" s="1597"/>
      <c r="K5" s="1597"/>
      <c r="L5" s="1597"/>
      <c r="M5" s="1597"/>
      <c r="N5" s="1597"/>
      <c r="O5" s="1597"/>
      <c r="P5" s="1597"/>
      <c r="Q5" s="1597"/>
      <c r="R5" s="1597"/>
      <c r="S5" s="1597"/>
      <c r="T5" s="1597"/>
      <c r="U5" s="1597"/>
      <c r="V5" s="1597"/>
      <c r="W5" s="1597"/>
    </row>
    <row r="6" spans="1:23" ht="12.75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</row>
    <row r="7" spans="1:23" ht="12.7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1598" t="s">
        <v>435</v>
      </c>
      <c r="W7" s="1598"/>
    </row>
    <row r="8" spans="1:23" ht="13.5" thickBo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</row>
    <row r="9" spans="1:23" ht="13.5" thickTop="1">
      <c r="A9" s="1599" t="s">
        <v>33</v>
      </c>
      <c r="B9" s="1600"/>
      <c r="C9" s="1601"/>
      <c r="D9" s="1605" t="s">
        <v>57</v>
      </c>
      <c r="E9" s="1606"/>
      <c r="F9" s="1607" t="s">
        <v>267</v>
      </c>
      <c r="G9" s="1608"/>
      <c r="H9" s="1586" t="s">
        <v>268</v>
      </c>
      <c r="I9" s="1587"/>
      <c r="J9" s="1607" t="s">
        <v>269</v>
      </c>
      <c r="K9" s="1609"/>
      <c r="L9" s="1586" t="s">
        <v>270</v>
      </c>
      <c r="M9" s="1587"/>
      <c r="N9" s="1588" t="s">
        <v>271</v>
      </c>
      <c r="O9" s="1589"/>
      <c r="P9" s="1590" t="s">
        <v>272</v>
      </c>
      <c r="Q9" s="1590"/>
      <c r="R9" s="1591" t="s">
        <v>273</v>
      </c>
      <c r="S9" s="1592"/>
      <c r="T9" s="1591" t="s">
        <v>274</v>
      </c>
      <c r="U9" s="1592"/>
      <c r="V9" s="1590" t="s">
        <v>275</v>
      </c>
      <c r="W9" s="1593"/>
    </row>
    <row r="10" spans="1:23" ht="19.5">
      <c r="A10" s="1602"/>
      <c r="B10" s="1603"/>
      <c r="C10" s="1604"/>
      <c r="D10" s="665" t="s">
        <v>585</v>
      </c>
      <c r="E10" s="666" t="s">
        <v>586</v>
      </c>
      <c r="F10" s="665" t="s">
        <v>587</v>
      </c>
      <c r="G10" s="666" t="s">
        <v>288</v>
      </c>
      <c r="H10" s="665" t="s">
        <v>587</v>
      </c>
      <c r="I10" s="666" t="s">
        <v>288</v>
      </c>
      <c r="J10" s="665" t="s">
        <v>587</v>
      </c>
      <c r="K10" s="666" t="s">
        <v>288</v>
      </c>
      <c r="L10" s="665" t="s">
        <v>587</v>
      </c>
      <c r="M10" s="666" t="s">
        <v>288</v>
      </c>
      <c r="N10" s="665" t="s">
        <v>587</v>
      </c>
      <c r="O10" s="666" t="s">
        <v>288</v>
      </c>
      <c r="P10" s="665" t="s">
        <v>587</v>
      </c>
      <c r="Q10" s="666" t="s">
        <v>288</v>
      </c>
      <c r="R10" s="665" t="s">
        <v>587</v>
      </c>
      <c r="S10" s="666" t="s">
        <v>288</v>
      </c>
      <c r="T10" s="665" t="s">
        <v>587</v>
      </c>
      <c r="U10" s="666" t="s">
        <v>288</v>
      </c>
      <c r="V10" s="665" t="s">
        <v>587</v>
      </c>
      <c r="W10" s="701" t="s">
        <v>288</v>
      </c>
    </row>
    <row r="11" spans="1:23" ht="12.75">
      <c r="A11" s="260"/>
      <c r="B11" s="261"/>
      <c r="C11" s="261"/>
      <c r="D11" s="262"/>
      <c r="E11" s="263"/>
      <c r="F11" s="262"/>
      <c r="G11" s="263"/>
      <c r="H11" s="264"/>
      <c r="I11" s="263"/>
      <c r="J11" s="262"/>
      <c r="K11" s="263"/>
      <c r="L11" s="264"/>
      <c r="M11" s="263"/>
      <c r="N11" s="262"/>
      <c r="O11" s="263"/>
      <c r="P11" s="667"/>
      <c r="Q11" s="263"/>
      <c r="R11" s="668"/>
      <c r="S11" s="263"/>
      <c r="T11" s="668"/>
      <c r="U11" s="669"/>
      <c r="V11" s="667"/>
      <c r="W11" s="670"/>
    </row>
    <row r="12" spans="1:23" ht="12.75">
      <c r="A12" s="265" t="s">
        <v>277</v>
      </c>
      <c r="B12" s="266"/>
      <c r="C12" s="266"/>
      <c r="D12" s="267">
        <v>6</v>
      </c>
      <c r="E12" s="268">
        <v>6</v>
      </c>
      <c r="F12" s="269">
        <v>21018569</v>
      </c>
      <c r="G12" s="270">
        <v>21018569</v>
      </c>
      <c r="H12" s="271">
        <v>4142835</v>
      </c>
      <c r="I12" s="270">
        <v>4142835</v>
      </c>
      <c r="J12" s="269">
        <v>0</v>
      </c>
      <c r="K12" s="270">
        <v>0</v>
      </c>
      <c r="L12" s="271"/>
      <c r="M12" s="270"/>
      <c r="N12" s="269"/>
      <c r="O12" s="270"/>
      <c r="P12" s="275">
        <f>F12+H12+J12+L12+N12</f>
        <v>25161404</v>
      </c>
      <c r="Q12" s="274">
        <f>SUM(O12+M12+K12+I12+G12)</f>
        <v>25161404</v>
      </c>
      <c r="R12" s="273"/>
      <c r="S12" s="270"/>
      <c r="T12" s="273">
        <f>SUM(R12+P12)</f>
        <v>25161404</v>
      </c>
      <c r="U12" s="274">
        <f>SUM(S12+Q12)</f>
        <v>25161404</v>
      </c>
      <c r="V12" s="275"/>
      <c r="W12" s="276"/>
    </row>
    <row r="13" spans="1:23" ht="12.75">
      <c r="A13" s="265"/>
      <c r="B13" s="266"/>
      <c r="C13" s="266"/>
      <c r="D13" s="267"/>
      <c r="E13" s="272"/>
      <c r="F13" s="273"/>
      <c r="G13" s="274"/>
      <c r="H13" s="275"/>
      <c r="I13" s="274"/>
      <c r="J13" s="269"/>
      <c r="K13" s="274"/>
      <c r="L13" s="275"/>
      <c r="M13" s="274"/>
      <c r="N13" s="273"/>
      <c r="O13" s="274"/>
      <c r="P13" s="275"/>
      <c r="Q13" s="274"/>
      <c r="R13" s="273"/>
      <c r="S13" s="274"/>
      <c r="T13" s="273"/>
      <c r="U13" s="274"/>
      <c r="V13" s="275"/>
      <c r="W13" s="276"/>
    </row>
    <row r="14" spans="1:23" ht="12.75">
      <c r="A14" s="265" t="s">
        <v>434</v>
      </c>
      <c r="B14" s="266"/>
      <c r="C14" s="266"/>
      <c r="D14" s="267"/>
      <c r="E14" s="272"/>
      <c r="F14" s="273"/>
      <c r="G14" s="274"/>
      <c r="H14" s="275"/>
      <c r="I14" s="274"/>
      <c r="J14" s="269">
        <v>213500</v>
      </c>
      <c r="K14" s="270">
        <v>213500</v>
      </c>
      <c r="L14" s="275"/>
      <c r="M14" s="274"/>
      <c r="N14" s="273"/>
      <c r="O14" s="274"/>
      <c r="P14" s="275">
        <f>F14+H14+J14+L14+N14</f>
        <v>213500</v>
      </c>
      <c r="Q14" s="274">
        <f>SUM(O14+M14+K14+I14+G14)</f>
        <v>213500</v>
      </c>
      <c r="R14" s="273"/>
      <c r="S14" s="274"/>
      <c r="T14" s="273">
        <f>SUM(R14+P14)</f>
        <v>213500</v>
      </c>
      <c r="U14" s="274">
        <f>SUM(S14+Q14)</f>
        <v>213500</v>
      </c>
      <c r="V14" s="275"/>
      <c r="W14" s="276"/>
    </row>
    <row r="15" spans="1:23" ht="12.75">
      <c r="A15" s="265"/>
      <c r="B15" s="266"/>
      <c r="C15" s="266"/>
      <c r="D15" s="267"/>
      <c r="E15" s="272"/>
      <c r="F15" s="273"/>
      <c r="G15" s="274"/>
      <c r="H15" s="275"/>
      <c r="I15" s="274"/>
      <c r="J15" s="269"/>
      <c r="K15" s="274"/>
      <c r="L15" s="275"/>
      <c r="M15" s="274"/>
      <c r="N15" s="273"/>
      <c r="O15" s="274"/>
      <c r="P15" s="275"/>
      <c r="Q15" s="274"/>
      <c r="R15" s="273"/>
      <c r="S15" s="274"/>
      <c r="T15" s="273"/>
      <c r="U15" s="274"/>
      <c r="V15" s="275"/>
      <c r="W15" s="276"/>
    </row>
    <row r="16" spans="1:23" ht="12.75">
      <c r="A16" s="265" t="s">
        <v>278</v>
      </c>
      <c r="B16" s="266"/>
      <c r="C16" s="266"/>
      <c r="D16" s="267"/>
      <c r="E16" s="272"/>
      <c r="F16" s="273"/>
      <c r="G16" s="274"/>
      <c r="H16" s="275"/>
      <c r="I16" s="274"/>
      <c r="J16" s="269">
        <v>6014932</v>
      </c>
      <c r="K16" s="270">
        <v>4316858</v>
      </c>
      <c r="L16" s="275"/>
      <c r="M16" s="274"/>
      <c r="N16" s="273"/>
      <c r="O16" s="274"/>
      <c r="P16" s="275">
        <f>F16+H16+J16+L16+N16</f>
        <v>6014932</v>
      </c>
      <c r="Q16" s="274">
        <f>SUM(O16+M16+K16+I16+G16)</f>
        <v>4316858</v>
      </c>
      <c r="R16" s="273">
        <v>1214334</v>
      </c>
      <c r="S16" s="274">
        <v>1214334</v>
      </c>
      <c r="T16" s="273">
        <f>SUM(R16+P16)</f>
        <v>7229266</v>
      </c>
      <c r="U16" s="274">
        <f>SUM(S16+Q16)</f>
        <v>5531192</v>
      </c>
      <c r="V16" s="275">
        <v>20000</v>
      </c>
      <c r="W16" s="276">
        <v>20000</v>
      </c>
    </row>
    <row r="17" spans="1:23" ht="12.75">
      <c r="A17" s="265"/>
      <c r="B17" s="266"/>
      <c r="C17" s="266"/>
      <c r="D17" s="267"/>
      <c r="E17" s="272"/>
      <c r="F17" s="273"/>
      <c r="G17" s="274"/>
      <c r="H17" s="275"/>
      <c r="I17" s="274"/>
      <c r="J17" s="269"/>
      <c r="K17" s="270"/>
      <c r="L17" s="275"/>
      <c r="M17" s="274"/>
      <c r="N17" s="273"/>
      <c r="O17" s="274"/>
      <c r="P17" s="275"/>
      <c r="Q17" s="274"/>
      <c r="R17" s="273"/>
      <c r="S17" s="274"/>
      <c r="T17" s="273"/>
      <c r="U17" s="274"/>
      <c r="V17" s="275"/>
      <c r="W17" s="276"/>
    </row>
    <row r="18" spans="1:23" ht="12.75">
      <c r="A18" s="265" t="s">
        <v>258</v>
      </c>
      <c r="B18" s="266"/>
      <c r="C18" s="266"/>
      <c r="D18" s="267"/>
      <c r="E18" s="272"/>
      <c r="F18" s="273"/>
      <c r="G18" s="274"/>
      <c r="H18" s="275"/>
      <c r="I18" s="274"/>
      <c r="J18" s="269">
        <v>3580738</v>
      </c>
      <c r="K18" s="270">
        <v>3580738</v>
      </c>
      <c r="L18" s="275"/>
      <c r="M18" s="274"/>
      <c r="N18" s="273"/>
      <c r="O18" s="274"/>
      <c r="P18" s="275">
        <f>F18+H18+J18+L18+N18</f>
        <v>3580738</v>
      </c>
      <c r="Q18" s="274">
        <f>SUM(O18+M18+K18+I18+G18)</f>
        <v>3580738</v>
      </c>
      <c r="R18" s="273"/>
      <c r="S18" s="274"/>
      <c r="T18" s="273">
        <f>SUM(R18+P18)</f>
        <v>3580738</v>
      </c>
      <c r="U18" s="274">
        <f>SUM(S18+Q18)</f>
        <v>3580738</v>
      </c>
      <c r="V18" s="275"/>
      <c r="W18" s="276"/>
    </row>
    <row r="19" spans="1:23" ht="12.75">
      <c r="A19" s="265"/>
      <c r="B19" s="266"/>
      <c r="C19" s="266"/>
      <c r="D19" s="267"/>
      <c r="E19" s="272"/>
      <c r="F19" s="273"/>
      <c r="G19" s="274"/>
      <c r="H19" s="275"/>
      <c r="I19" s="274"/>
      <c r="J19" s="269"/>
      <c r="K19" s="274"/>
      <c r="L19" s="275"/>
      <c r="M19" s="274"/>
      <c r="N19" s="273"/>
      <c r="O19" s="274"/>
      <c r="P19" s="275"/>
      <c r="Q19" s="274"/>
      <c r="R19" s="273"/>
      <c r="S19" s="274"/>
      <c r="T19" s="273"/>
      <c r="U19" s="274"/>
      <c r="V19" s="275"/>
      <c r="W19" s="276"/>
    </row>
    <row r="20" spans="1:23" ht="12.75">
      <c r="A20" s="265" t="s">
        <v>276</v>
      </c>
      <c r="B20" s="266"/>
      <c r="C20" s="266"/>
      <c r="D20" s="277"/>
      <c r="E20" s="272"/>
      <c r="F20" s="273"/>
      <c r="G20" s="274"/>
      <c r="H20" s="275"/>
      <c r="I20" s="274"/>
      <c r="J20" s="273"/>
      <c r="K20" s="274"/>
      <c r="L20" s="275"/>
      <c r="M20" s="274"/>
      <c r="N20" s="273"/>
      <c r="O20" s="274"/>
      <c r="P20" s="275"/>
      <c r="Q20" s="274"/>
      <c r="R20" s="273"/>
      <c r="S20" s="274"/>
      <c r="T20" s="273"/>
      <c r="U20" s="274"/>
      <c r="V20" s="275"/>
      <c r="W20" s="276"/>
    </row>
    <row r="21" spans="1:23" ht="12.75">
      <c r="A21" s="265"/>
      <c r="B21" s="266"/>
      <c r="C21" s="266"/>
      <c r="D21" s="277"/>
      <c r="E21" s="272"/>
      <c r="F21" s="273"/>
      <c r="G21" s="274"/>
      <c r="H21" s="275"/>
      <c r="I21" s="274"/>
      <c r="J21" s="273"/>
      <c r="K21" s="274"/>
      <c r="L21" s="275"/>
      <c r="M21" s="274"/>
      <c r="N21" s="273"/>
      <c r="O21" s="274"/>
      <c r="P21" s="275"/>
      <c r="Q21" s="274"/>
      <c r="R21" s="273"/>
      <c r="S21" s="274"/>
      <c r="T21" s="273"/>
      <c r="U21" s="274"/>
      <c r="V21" s="275"/>
      <c r="W21" s="276"/>
    </row>
    <row r="22" spans="1:23" ht="12.75">
      <c r="A22" s="265" t="s">
        <v>320</v>
      </c>
      <c r="B22" s="266"/>
      <c r="C22" s="266"/>
      <c r="D22" s="267"/>
      <c r="E22" s="268"/>
      <c r="F22" s="269"/>
      <c r="G22" s="270"/>
      <c r="H22" s="271"/>
      <c r="I22" s="270"/>
      <c r="J22" s="269"/>
      <c r="K22" s="270"/>
      <c r="L22" s="271"/>
      <c r="M22" s="270"/>
      <c r="N22" s="269"/>
      <c r="O22" s="270"/>
      <c r="P22" s="275"/>
      <c r="Q22" s="270"/>
      <c r="R22" s="273"/>
      <c r="S22" s="270"/>
      <c r="T22" s="273"/>
      <c r="U22" s="274"/>
      <c r="V22" s="275">
        <v>52715</v>
      </c>
      <c r="W22" s="276">
        <v>52715</v>
      </c>
    </row>
    <row r="23" spans="1:23" ht="12.75">
      <c r="A23" s="265"/>
      <c r="B23" s="266"/>
      <c r="C23" s="266"/>
      <c r="D23" s="267"/>
      <c r="E23" s="268"/>
      <c r="F23" s="269"/>
      <c r="G23" s="270"/>
      <c r="H23" s="271"/>
      <c r="I23" s="270"/>
      <c r="J23" s="269"/>
      <c r="K23" s="270"/>
      <c r="L23" s="271"/>
      <c r="M23" s="270"/>
      <c r="N23" s="269"/>
      <c r="O23" s="270"/>
      <c r="P23" s="275"/>
      <c r="Q23" s="270"/>
      <c r="R23" s="273"/>
      <c r="S23" s="270"/>
      <c r="T23" s="273"/>
      <c r="U23" s="274"/>
      <c r="V23" s="275"/>
      <c r="W23" s="276"/>
    </row>
    <row r="24" spans="1:23" ht="12.75">
      <c r="A24" s="265" t="s">
        <v>321</v>
      </c>
      <c r="B24" s="266"/>
      <c r="C24" s="266"/>
      <c r="D24" s="267"/>
      <c r="E24" s="268"/>
      <c r="F24" s="269"/>
      <c r="G24" s="270"/>
      <c r="H24" s="271"/>
      <c r="I24" s="270"/>
      <c r="J24" s="269"/>
      <c r="K24" s="270"/>
      <c r="L24" s="271"/>
      <c r="M24" s="270"/>
      <c r="N24" s="269"/>
      <c r="O24" s="270"/>
      <c r="P24" s="275"/>
      <c r="Q24" s="270"/>
      <c r="R24" s="273"/>
      <c r="S24" s="270"/>
      <c r="T24" s="273"/>
      <c r="U24" s="274"/>
      <c r="V24" s="275"/>
      <c r="W24" s="276"/>
    </row>
    <row r="25" spans="1:23" ht="12.75">
      <c r="A25" s="265"/>
      <c r="B25" s="266"/>
      <c r="C25" s="266"/>
      <c r="D25" s="267"/>
      <c r="E25" s="268"/>
      <c r="F25" s="269"/>
      <c r="G25" s="270"/>
      <c r="H25" s="271"/>
      <c r="I25" s="270"/>
      <c r="J25" s="269"/>
      <c r="K25" s="270"/>
      <c r="L25" s="271"/>
      <c r="M25" s="270"/>
      <c r="N25" s="269"/>
      <c r="O25" s="270"/>
      <c r="P25" s="275"/>
      <c r="Q25" s="270"/>
      <c r="R25" s="273"/>
      <c r="S25" s="270"/>
      <c r="T25" s="273"/>
      <c r="U25" s="274"/>
      <c r="V25" s="275"/>
      <c r="W25" s="276"/>
    </row>
    <row r="26" spans="1:23" ht="12.75">
      <c r="A26" s="265"/>
      <c r="B26" s="266"/>
      <c r="C26" s="266"/>
      <c r="D26" s="267"/>
      <c r="E26" s="268"/>
      <c r="F26" s="269"/>
      <c r="G26" s="270"/>
      <c r="H26" s="271"/>
      <c r="I26" s="270"/>
      <c r="J26" s="269"/>
      <c r="K26" s="270"/>
      <c r="L26" s="271"/>
      <c r="M26" s="270"/>
      <c r="N26" s="269"/>
      <c r="O26" s="270"/>
      <c r="P26" s="275"/>
      <c r="Q26" s="270"/>
      <c r="R26" s="273"/>
      <c r="S26" s="270"/>
      <c r="T26" s="273"/>
      <c r="U26" s="274"/>
      <c r="V26" s="275"/>
      <c r="W26" s="276"/>
    </row>
    <row r="27" spans="1:23" ht="12.75">
      <c r="A27" s="265"/>
      <c r="B27" s="266"/>
      <c r="C27" s="266"/>
      <c r="D27" s="267"/>
      <c r="E27" s="268"/>
      <c r="F27" s="269"/>
      <c r="G27" s="270"/>
      <c r="H27" s="271"/>
      <c r="I27" s="270"/>
      <c r="J27" s="269"/>
      <c r="K27" s="270"/>
      <c r="L27" s="271"/>
      <c r="M27" s="270"/>
      <c r="N27" s="269"/>
      <c r="O27" s="270"/>
      <c r="P27" s="275"/>
      <c r="Q27" s="270"/>
      <c r="R27" s="273"/>
      <c r="S27" s="270"/>
      <c r="T27" s="273"/>
      <c r="U27" s="274"/>
      <c r="V27" s="275"/>
      <c r="W27" s="276"/>
    </row>
    <row r="28" spans="1:23" ht="13.5" thickBot="1">
      <c r="A28" s="265" t="s">
        <v>58</v>
      </c>
      <c r="B28" s="266"/>
      <c r="C28" s="266"/>
      <c r="D28" s="267"/>
      <c r="E28" s="268"/>
      <c r="F28" s="269"/>
      <c r="G28" s="270"/>
      <c r="H28" s="271"/>
      <c r="I28" s="270"/>
      <c r="J28" s="269"/>
      <c r="K28" s="270"/>
      <c r="L28" s="271"/>
      <c r="M28" s="270"/>
      <c r="N28" s="269"/>
      <c r="O28" s="270"/>
      <c r="P28" s="275"/>
      <c r="Q28" s="270"/>
      <c r="R28" s="273"/>
      <c r="S28" s="270"/>
      <c r="T28" s="273"/>
      <c r="U28" s="274"/>
      <c r="V28" s="275">
        <v>36112193</v>
      </c>
      <c r="W28" s="276">
        <v>34443904</v>
      </c>
    </row>
    <row r="29" spans="1:23" ht="14.25" thickBot="1" thickTop="1">
      <c r="A29" s="278" t="s">
        <v>31</v>
      </c>
      <c r="B29" s="279"/>
      <c r="C29" s="279"/>
      <c r="D29" s="280">
        <f>SUM(D12:D28)</f>
        <v>6</v>
      </c>
      <c r="E29" s="281">
        <f>SUM(E12:E28)</f>
        <v>6</v>
      </c>
      <c r="F29" s="282">
        <f>SUM(F12:F28)</f>
        <v>21018569</v>
      </c>
      <c r="G29" s="283">
        <f>SUM(G12)</f>
        <v>21018569</v>
      </c>
      <c r="H29" s="284">
        <f>SUM(H11:H28)</f>
        <v>4142835</v>
      </c>
      <c r="I29" s="283">
        <f>SUM(I12)</f>
        <v>4142835</v>
      </c>
      <c r="J29" s="282">
        <f>SUM(J12:J19)</f>
        <v>9809170</v>
      </c>
      <c r="K29" s="283">
        <f>SUM(K12:K23)</f>
        <v>8111096</v>
      </c>
      <c r="L29" s="284"/>
      <c r="M29" s="283"/>
      <c r="N29" s="282"/>
      <c r="O29" s="283"/>
      <c r="P29" s="284">
        <f>SUM(P12:P28)</f>
        <v>34970574</v>
      </c>
      <c r="Q29" s="283">
        <f>SUM(Q12:Q28)</f>
        <v>33272500</v>
      </c>
      <c r="R29" s="282">
        <f>SUM(R16:R18)</f>
        <v>1214334</v>
      </c>
      <c r="S29" s="283">
        <f>SUM(S16:S18)</f>
        <v>1214334</v>
      </c>
      <c r="T29" s="282">
        <f>SUM(T11:T28)</f>
        <v>36184908</v>
      </c>
      <c r="U29" s="283">
        <f>SUM(U12:U19)</f>
        <v>34486834</v>
      </c>
      <c r="V29" s="284">
        <f>SUM(V16:V28)</f>
        <v>36184908</v>
      </c>
      <c r="W29" s="285">
        <f>SUM(W16:W28)</f>
        <v>34516619</v>
      </c>
    </row>
    <row r="30" ht="13.5" thickTop="1"/>
  </sheetData>
  <sheetProtection/>
  <mergeCells count="13">
    <mergeCell ref="A5:W5"/>
    <mergeCell ref="V7:W7"/>
    <mergeCell ref="A9:C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</mergeCells>
  <printOptions/>
  <pageMargins left="0.63" right="0.4724409448818898" top="1.44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Közös Hivatal</cp:lastModifiedBy>
  <cp:lastPrinted>2019-06-08T18:09:20Z</cp:lastPrinted>
  <dcterms:created xsi:type="dcterms:W3CDTF">2011-02-12T09:04:22Z</dcterms:created>
  <dcterms:modified xsi:type="dcterms:W3CDTF">2019-06-20T10:37:05Z</dcterms:modified>
  <cp:category/>
  <cp:version/>
  <cp:contentType/>
  <cp:contentStatus/>
</cp:coreProperties>
</file>