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mas\Documents\AA\Tamás\Somogyhárságy\Rendeletek\2019. évi költségvetés\"/>
    </mc:Choice>
  </mc:AlternateContent>
  <xr:revisionPtr revIDLastSave="0" documentId="13_ncr:1_{CFB99BBF-98FB-48FE-850F-95803B0956AE}" xr6:coauthVersionLast="43" xr6:coauthVersionMax="43" xr10:uidLastSave="{00000000-0000-0000-0000-000000000000}"/>
  <bookViews>
    <workbookView xWindow="-120" yWindow="-120" windowWidth="20730" windowHeight="11160" firstSheet="5" activeTab="8" xr2:uid="{00000000-000D-0000-FFFF-FFFF00000000}"/>
  </bookViews>
  <sheets>
    <sheet name="1. számú melléklet " sheetId="32" r:id="rId1"/>
    <sheet name="2. számú melléklet" sheetId="34" r:id="rId2"/>
    <sheet name="3. számú melléklet" sheetId="36" r:id="rId3"/>
    <sheet name="4. számú melléklet" sheetId="37" r:id="rId4"/>
    <sheet name="5. számú melléklet " sheetId="16" r:id="rId5"/>
    <sheet name="6. számú melléklet " sheetId="17" r:id="rId6"/>
    <sheet name="7. számú melléklet" sheetId="21" r:id="rId7"/>
    <sheet name="8. számú melléklet " sheetId="20" r:id="rId8"/>
    <sheet name="9. számú melléklet" sheetId="35" r:id="rId9"/>
    <sheet name="Munka1" sheetId="38" r:id="rId10"/>
  </sheets>
  <definedNames>
    <definedName name="_xlnm.Print_Titles" localSheetId="2">'3. számú melléklet'!$1:$5</definedName>
    <definedName name="_xlnm.Print_Titles" localSheetId="3">'4. számú melléklet'!$1:$5</definedName>
  </definedNames>
  <calcPr calcId="181029" fullPrecision="0"/>
</workbook>
</file>

<file path=xl/calcChain.xml><?xml version="1.0" encoding="utf-8"?>
<calcChain xmlns="http://schemas.openxmlformats.org/spreadsheetml/2006/main">
  <c r="D137" i="37" l="1"/>
  <c r="E137" i="37"/>
  <c r="F137" i="37"/>
  <c r="G137" i="37"/>
  <c r="H137" i="37"/>
  <c r="I137" i="37"/>
  <c r="J137" i="37"/>
  <c r="K137" i="37"/>
  <c r="L137" i="37"/>
  <c r="M137" i="37"/>
  <c r="N137" i="37"/>
  <c r="C137" i="37"/>
  <c r="E67" i="37"/>
  <c r="F67" i="37"/>
  <c r="G67" i="37"/>
  <c r="H67" i="37"/>
  <c r="I67" i="37"/>
  <c r="J67" i="37"/>
  <c r="K67" i="37"/>
  <c r="L67" i="37"/>
  <c r="M67" i="37"/>
  <c r="N67" i="37"/>
  <c r="D67" i="37"/>
  <c r="K116" i="37"/>
  <c r="J116" i="37"/>
  <c r="I116" i="37"/>
  <c r="H116" i="37"/>
  <c r="G116" i="37"/>
  <c r="F116" i="37"/>
  <c r="E116" i="37"/>
  <c r="D116" i="37"/>
  <c r="C116" i="37"/>
  <c r="N115" i="37"/>
  <c r="M115" i="37"/>
  <c r="L115" i="37"/>
  <c r="M114" i="37"/>
  <c r="L114" i="37"/>
  <c r="M113" i="37"/>
  <c r="L113" i="37"/>
  <c r="M112" i="37"/>
  <c r="L112" i="37"/>
  <c r="L100" i="37"/>
  <c r="L101" i="37"/>
  <c r="L102" i="37"/>
  <c r="L103" i="37"/>
  <c r="M103" i="37"/>
  <c r="D60" i="36"/>
  <c r="E60" i="36"/>
  <c r="F60" i="36"/>
  <c r="G60" i="36"/>
  <c r="H60" i="36"/>
  <c r="I60" i="36"/>
  <c r="J60" i="36"/>
  <c r="K60" i="36"/>
  <c r="L60" i="36"/>
  <c r="M60" i="36"/>
  <c r="N60" i="36"/>
  <c r="C60" i="36"/>
  <c r="K58" i="36"/>
  <c r="J58" i="36"/>
  <c r="I58" i="36"/>
  <c r="H58" i="36"/>
  <c r="G58" i="36"/>
  <c r="F58" i="36"/>
  <c r="E58" i="36"/>
  <c r="N58" i="36" s="1"/>
  <c r="D58" i="36"/>
  <c r="M58" i="36" s="1"/>
  <c r="C58" i="36"/>
  <c r="L58" i="36" s="1"/>
  <c r="N57" i="36"/>
  <c r="M57" i="36"/>
  <c r="L57" i="36"/>
  <c r="L44" i="36"/>
  <c r="L35" i="36"/>
  <c r="T14" i="34"/>
  <c r="J35" i="34"/>
  <c r="K35" i="34"/>
  <c r="I35" i="34"/>
  <c r="H35" i="34"/>
  <c r="N116" i="37" l="1"/>
  <c r="M116" i="37"/>
  <c r="L116" i="37"/>
  <c r="C136" i="37"/>
  <c r="M134" i="37"/>
  <c r="N134" i="37"/>
  <c r="L134" i="37"/>
  <c r="K52" i="37"/>
  <c r="J52" i="37"/>
  <c r="I52" i="37"/>
  <c r="H52" i="37"/>
  <c r="G52" i="37"/>
  <c r="F52" i="37"/>
  <c r="E52" i="37"/>
  <c r="D52" i="37"/>
  <c r="C52" i="37"/>
  <c r="N51" i="37"/>
  <c r="M51" i="37"/>
  <c r="L51" i="37"/>
  <c r="C48" i="37"/>
  <c r="N46" i="37"/>
  <c r="M46" i="37"/>
  <c r="L46" i="37"/>
  <c r="L52" i="37" l="1"/>
  <c r="N52" i="37"/>
  <c r="M52" i="37"/>
  <c r="L30" i="36"/>
  <c r="L31" i="36"/>
  <c r="U17" i="34"/>
  <c r="G31" i="32"/>
  <c r="K29" i="37" l="1"/>
  <c r="J29" i="37"/>
  <c r="I29" i="37"/>
  <c r="H29" i="37"/>
  <c r="G29" i="37"/>
  <c r="F29" i="37"/>
  <c r="E29" i="37"/>
  <c r="D29" i="37"/>
  <c r="C29" i="37"/>
  <c r="N28" i="37"/>
  <c r="M28" i="37"/>
  <c r="L28" i="37"/>
  <c r="N30" i="36"/>
  <c r="M30" i="36"/>
  <c r="T36" i="34"/>
  <c r="M7" i="34"/>
  <c r="L29" i="37" l="1"/>
  <c r="M29" i="37"/>
  <c r="N29" i="37"/>
  <c r="C21" i="37"/>
  <c r="D21" i="37"/>
  <c r="L19" i="37"/>
  <c r="M19" i="37"/>
  <c r="N19" i="37"/>
  <c r="D18" i="36" l="1"/>
  <c r="M44" i="36"/>
  <c r="M7" i="36"/>
  <c r="M27" i="34"/>
  <c r="M25" i="34"/>
  <c r="M24" i="34"/>
  <c r="M23" i="34"/>
  <c r="M21" i="34"/>
  <c r="N15" i="34" l="1"/>
  <c r="N16" i="34"/>
  <c r="S15" i="34"/>
  <c r="S16" i="34"/>
  <c r="S17" i="34"/>
  <c r="N17" i="34"/>
  <c r="D125" i="37" l="1"/>
  <c r="D25" i="37"/>
  <c r="M135" i="37"/>
  <c r="M124" i="37"/>
  <c r="M123" i="37"/>
  <c r="L123" i="37"/>
  <c r="M102" i="37"/>
  <c r="M101" i="37"/>
  <c r="N96" i="37"/>
  <c r="N100" i="37"/>
  <c r="M82" i="37"/>
  <c r="M83" i="37"/>
  <c r="M81" i="37"/>
  <c r="L82" i="37"/>
  <c r="L83" i="37"/>
  <c r="M71" i="37"/>
  <c r="M72" i="37"/>
  <c r="M73" i="37"/>
  <c r="M70" i="37"/>
  <c r="L71" i="37"/>
  <c r="L72" i="37"/>
  <c r="L73" i="37"/>
  <c r="L70" i="37"/>
  <c r="M34" i="37"/>
  <c r="L34" i="37"/>
  <c r="M33" i="37"/>
  <c r="L33" i="37"/>
  <c r="G46" i="36"/>
  <c r="L29" i="36"/>
  <c r="D13" i="36"/>
  <c r="M12" i="36"/>
  <c r="M11" i="36"/>
  <c r="M22" i="34"/>
  <c r="M28" i="34"/>
  <c r="G18" i="32"/>
  <c r="M6" i="34" s="1"/>
  <c r="M29" i="34" l="1"/>
  <c r="M26" i="34"/>
  <c r="M125" i="37"/>
  <c r="C125" i="37" l="1"/>
  <c r="K120" i="37"/>
  <c r="J120" i="37"/>
  <c r="I120" i="37"/>
  <c r="H120" i="37"/>
  <c r="G120" i="37"/>
  <c r="F120" i="37"/>
  <c r="E120" i="37"/>
  <c r="D120" i="37"/>
  <c r="C120" i="37"/>
  <c r="N119" i="37"/>
  <c r="M119" i="37"/>
  <c r="L119" i="37"/>
  <c r="F46" i="36"/>
  <c r="L36" i="36"/>
  <c r="K36" i="36"/>
  <c r="J36" i="36"/>
  <c r="I36" i="36"/>
  <c r="H36" i="36"/>
  <c r="G36" i="36"/>
  <c r="F36" i="36"/>
  <c r="E36" i="36"/>
  <c r="D36" i="36"/>
  <c r="C36" i="36"/>
  <c r="N35" i="36"/>
  <c r="M35" i="36"/>
  <c r="K22" i="36"/>
  <c r="J22" i="36"/>
  <c r="I22" i="36"/>
  <c r="H22" i="36"/>
  <c r="G22" i="36"/>
  <c r="F22" i="36"/>
  <c r="E22" i="36"/>
  <c r="D22" i="36"/>
  <c r="C22" i="36"/>
  <c r="N21" i="36"/>
  <c r="M21" i="36"/>
  <c r="L21" i="36"/>
  <c r="L22" i="36" s="1"/>
  <c r="C13" i="36"/>
  <c r="N13" i="36"/>
  <c r="L11" i="36"/>
  <c r="F5" i="32"/>
  <c r="M12" i="34"/>
  <c r="M11" i="34"/>
  <c r="M10" i="34"/>
  <c r="M9" i="34"/>
  <c r="M8" i="34"/>
  <c r="D105" i="37"/>
  <c r="G105" i="37"/>
  <c r="J105" i="37"/>
  <c r="M7" i="37"/>
  <c r="M8" i="37"/>
  <c r="M9" i="37"/>
  <c r="M10" i="37"/>
  <c r="M11" i="37"/>
  <c r="D16" i="37"/>
  <c r="G16" i="37"/>
  <c r="J16" i="37"/>
  <c r="G21" i="37"/>
  <c r="J21" i="37"/>
  <c r="G25" i="37"/>
  <c r="J25" i="37"/>
  <c r="D36" i="37"/>
  <c r="G36" i="37"/>
  <c r="J36" i="37"/>
  <c r="D43" i="37"/>
  <c r="G43" i="37"/>
  <c r="J43" i="37"/>
  <c r="D48" i="37"/>
  <c r="G48" i="37"/>
  <c r="J48" i="37"/>
  <c r="D57" i="37"/>
  <c r="G57" i="37"/>
  <c r="J57" i="37"/>
  <c r="D61" i="37"/>
  <c r="G61" i="37"/>
  <c r="J61" i="37"/>
  <c r="D74" i="37"/>
  <c r="G74" i="37"/>
  <c r="J74" i="37"/>
  <c r="D78" i="37"/>
  <c r="G78" i="37"/>
  <c r="J78" i="37"/>
  <c r="D85" i="37"/>
  <c r="G85" i="37"/>
  <c r="J85" i="37"/>
  <c r="D90" i="37"/>
  <c r="G90" i="37"/>
  <c r="J90" i="37"/>
  <c r="D97" i="37"/>
  <c r="G97" i="37"/>
  <c r="J97" i="37"/>
  <c r="D109" i="37"/>
  <c r="G109" i="37"/>
  <c r="J109" i="37"/>
  <c r="G125" i="37"/>
  <c r="J125" i="37"/>
  <c r="D131" i="37"/>
  <c r="G131" i="37"/>
  <c r="J131" i="37"/>
  <c r="D136" i="37"/>
  <c r="D12" i="37"/>
  <c r="C12" i="37"/>
  <c r="C16" i="37"/>
  <c r="C36" i="37"/>
  <c r="C57" i="37"/>
  <c r="C61" i="37"/>
  <c r="C67" i="37"/>
  <c r="C74" i="37"/>
  <c r="C78" i="37"/>
  <c r="C85" i="37"/>
  <c r="C90" i="37"/>
  <c r="C97" i="37"/>
  <c r="C105" i="37"/>
  <c r="C109" i="37"/>
  <c r="C131" i="37"/>
  <c r="C43" i="37"/>
  <c r="C25" i="37"/>
  <c r="E43" i="37"/>
  <c r="H43" i="37"/>
  <c r="K43" i="37"/>
  <c r="F43" i="37"/>
  <c r="I43" i="37"/>
  <c r="N42" i="37"/>
  <c r="M42" i="37"/>
  <c r="L42" i="37"/>
  <c r="N41" i="37"/>
  <c r="M41" i="37"/>
  <c r="L41" i="37"/>
  <c r="N40" i="37"/>
  <c r="M40" i="37"/>
  <c r="L40" i="37"/>
  <c r="N39" i="37"/>
  <c r="M39" i="37"/>
  <c r="L39" i="37"/>
  <c r="E25" i="37"/>
  <c r="H25" i="37"/>
  <c r="K25" i="37"/>
  <c r="F25" i="37"/>
  <c r="I25" i="37"/>
  <c r="N24" i="37"/>
  <c r="M24" i="37"/>
  <c r="L24" i="37"/>
  <c r="G18" i="36"/>
  <c r="G8" i="36"/>
  <c r="L32" i="36"/>
  <c r="E32" i="36"/>
  <c r="H32" i="36"/>
  <c r="K32" i="36"/>
  <c r="D32" i="36"/>
  <c r="G32" i="36"/>
  <c r="J32" i="36"/>
  <c r="I32" i="36"/>
  <c r="F32" i="36"/>
  <c r="C32" i="36"/>
  <c r="N31" i="36"/>
  <c r="M31" i="36"/>
  <c r="N29" i="36"/>
  <c r="M29" i="36"/>
  <c r="C7" i="34"/>
  <c r="C10" i="34"/>
  <c r="N14" i="21"/>
  <c r="E12" i="37"/>
  <c r="E16" i="37"/>
  <c r="E21" i="37"/>
  <c r="E36" i="37"/>
  <c r="E48" i="37"/>
  <c r="E57" i="37"/>
  <c r="E61" i="37"/>
  <c r="E74" i="37"/>
  <c r="E78" i="37"/>
  <c r="E85" i="37"/>
  <c r="E90" i="37"/>
  <c r="E97" i="37"/>
  <c r="E105" i="37"/>
  <c r="E109" i="37"/>
  <c r="E125" i="37"/>
  <c r="E131" i="37"/>
  <c r="E136" i="37"/>
  <c r="F12" i="37"/>
  <c r="F16" i="37"/>
  <c r="F21" i="37"/>
  <c r="F36" i="37"/>
  <c r="F48" i="37"/>
  <c r="F57" i="37"/>
  <c r="F61" i="37"/>
  <c r="F74" i="37"/>
  <c r="F78" i="37"/>
  <c r="F85" i="37"/>
  <c r="F90" i="37"/>
  <c r="F97" i="37"/>
  <c r="F105" i="37"/>
  <c r="F109" i="37"/>
  <c r="F125" i="37"/>
  <c r="F131" i="37"/>
  <c r="F136" i="37"/>
  <c r="G12" i="37"/>
  <c r="G136" i="37"/>
  <c r="H12" i="37"/>
  <c r="H16" i="37"/>
  <c r="H21" i="37"/>
  <c r="H36" i="37"/>
  <c r="H48" i="37"/>
  <c r="H57" i="37"/>
  <c r="H61" i="37"/>
  <c r="H74" i="37"/>
  <c r="H78" i="37"/>
  <c r="H85" i="37"/>
  <c r="H90" i="37"/>
  <c r="H97" i="37"/>
  <c r="H105" i="37"/>
  <c r="H109" i="37"/>
  <c r="H125" i="37"/>
  <c r="H131" i="37"/>
  <c r="H136" i="37"/>
  <c r="I12" i="37"/>
  <c r="I16" i="37"/>
  <c r="I21" i="37"/>
  <c r="I36" i="37"/>
  <c r="I48" i="37"/>
  <c r="I57" i="37"/>
  <c r="I61" i="37"/>
  <c r="I74" i="37"/>
  <c r="I78" i="37"/>
  <c r="I85" i="37"/>
  <c r="I90" i="37"/>
  <c r="I97" i="37"/>
  <c r="I105" i="37"/>
  <c r="I109" i="37"/>
  <c r="I125" i="37"/>
  <c r="I131" i="37"/>
  <c r="I136" i="37"/>
  <c r="J12" i="37"/>
  <c r="J136" i="37"/>
  <c r="K12" i="37"/>
  <c r="K16" i="37"/>
  <c r="K21" i="37"/>
  <c r="K36" i="37"/>
  <c r="K48" i="37"/>
  <c r="K57" i="37"/>
  <c r="K61" i="37"/>
  <c r="K74" i="37"/>
  <c r="K78" i="37"/>
  <c r="K85" i="37"/>
  <c r="K90" i="37"/>
  <c r="K97" i="37"/>
  <c r="K105" i="37"/>
  <c r="K109" i="37"/>
  <c r="K125" i="37"/>
  <c r="N125" i="37" s="1"/>
  <c r="K131" i="37"/>
  <c r="K136" i="37"/>
  <c r="L7" i="37"/>
  <c r="L8" i="37"/>
  <c r="L9" i="37"/>
  <c r="L10" i="37"/>
  <c r="L11" i="37"/>
  <c r="N7" i="37"/>
  <c r="N8" i="37"/>
  <c r="N9" i="37"/>
  <c r="N10" i="37"/>
  <c r="N11" i="37"/>
  <c r="L95" i="37"/>
  <c r="M94" i="37"/>
  <c r="M95" i="37"/>
  <c r="M96" i="37"/>
  <c r="L94" i="37"/>
  <c r="L66" i="37"/>
  <c r="L64" i="37"/>
  <c r="M66" i="37"/>
  <c r="N20" i="37"/>
  <c r="M20" i="37"/>
  <c r="M21" i="37" s="1"/>
  <c r="L20" i="37"/>
  <c r="N45" i="37"/>
  <c r="C54" i="36"/>
  <c r="N15" i="37"/>
  <c r="M15" i="37"/>
  <c r="L15" i="37"/>
  <c r="N89" i="37"/>
  <c r="M89" i="37"/>
  <c r="L89" i="37"/>
  <c r="N88" i="37"/>
  <c r="M88" i="37"/>
  <c r="L88" i="37"/>
  <c r="N104" i="37"/>
  <c r="M104" i="37"/>
  <c r="L104" i="37"/>
  <c r="M100" i="37"/>
  <c r="L96" i="37"/>
  <c r="N93" i="37"/>
  <c r="M93" i="37"/>
  <c r="L93" i="37"/>
  <c r="N35" i="37"/>
  <c r="M35" i="37"/>
  <c r="L35" i="37"/>
  <c r="N32" i="37"/>
  <c r="M32" i="37"/>
  <c r="L32" i="37"/>
  <c r="N108" i="37"/>
  <c r="M108" i="37"/>
  <c r="L108" i="37"/>
  <c r="N130" i="37"/>
  <c r="M130" i="37"/>
  <c r="L130" i="37"/>
  <c r="N129" i="37"/>
  <c r="M129" i="37"/>
  <c r="L129" i="37"/>
  <c r="N128" i="37"/>
  <c r="M128" i="37"/>
  <c r="L128" i="37"/>
  <c r="N135" i="37"/>
  <c r="L135" i="37"/>
  <c r="N84" i="37"/>
  <c r="M84" i="37"/>
  <c r="L84" i="37"/>
  <c r="L81" i="37"/>
  <c r="N77" i="37"/>
  <c r="M77" i="37"/>
  <c r="L77" i="37"/>
  <c r="N73" i="37"/>
  <c r="N56" i="37"/>
  <c r="M56" i="37"/>
  <c r="L56" i="37"/>
  <c r="N55" i="37"/>
  <c r="M55" i="37"/>
  <c r="L55" i="37"/>
  <c r="M65" i="37"/>
  <c r="L65" i="37"/>
  <c r="M64" i="37"/>
  <c r="N60" i="37"/>
  <c r="M60" i="37"/>
  <c r="L60" i="37"/>
  <c r="N124" i="37"/>
  <c r="L124" i="37"/>
  <c r="N47" i="37"/>
  <c r="M47" i="37"/>
  <c r="L47" i="37"/>
  <c r="E26" i="36"/>
  <c r="H26" i="36"/>
  <c r="K26" i="36"/>
  <c r="E50" i="36"/>
  <c r="H50" i="36"/>
  <c r="K50" i="36"/>
  <c r="E41" i="36"/>
  <c r="H41" i="36"/>
  <c r="K41" i="36"/>
  <c r="E54" i="36"/>
  <c r="H54" i="36"/>
  <c r="K54" i="36"/>
  <c r="E18" i="36"/>
  <c r="H18" i="36"/>
  <c r="K18" i="36"/>
  <c r="E8" i="36"/>
  <c r="H8" i="36"/>
  <c r="K8" i="36"/>
  <c r="E13" i="36"/>
  <c r="H13" i="36"/>
  <c r="K13" i="36"/>
  <c r="E46" i="36"/>
  <c r="H46" i="36"/>
  <c r="K46" i="36"/>
  <c r="D26" i="36"/>
  <c r="G26" i="36"/>
  <c r="J26" i="36"/>
  <c r="D50" i="36"/>
  <c r="G50" i="36"/>
  <c r="J50" i="36"/>
  <c r="D41" i="36"/>
  <c r="G41" i="36"/>
  <c r="J41" i="36"/>
  <c r="D54" i="36"/>
  <c r="G54" i="36"/>
  <c r="J54" i="36"/>
  <c r="J18" i="36"/>
  <c r="D8" i="36"/>
  <c r="J8" i="36"/>
  <c r="G13" i="36"/>
  <c r="J13" i="36"/>
  <c r="D46" i="36"/>
  <c r="J46" i="36"/>
  <c r="L25" i="36"/>
  <c r="L26" i="36" s="1"/>
  <c r="L50" i="36"/>
  <c r="C41" i="36"/>
  <c r="F41" i="36"/>
  <c r="I41" i="36"/>
  <c r="F54" i="36"/>
  <c r="I54" i="36"/>
  <c r="C18" i="36"/>
  <c r="F18" i="36"/>
  <c r="I18" i="36"/>
  <c r="C8" i="36"/>
  <c r="F8" i="36"/>
  <c r="I8" i="36"/>
  <c r="F13" i="36"/>
  <c r="I13" i="36"/>
  <c r="C46" i="36"/>
  <c r="I46" i="36"/>
  <c r="I26" i="36"/>
  <c r="I50" i="36"/>
  <c r="F26" i="36"/>
  <c r="F50" i="36"/>
  <c r="C26" i="36"/>
  <c r="C50" i="36"/>
  <c r="N25" i="36"/>
  <c r="M25" i="36"/>
  <c r="N49" i="36"/>
  <c r="M49" i="36"/>
  <c r="N40" i="36"/>
  <c r="M40" i="36"/>
  <c r="L40" i="36"/>
  <c r="N39" i="36"/>
  <c r="M39" i="36"/>
  <c r="L39" i="36"/>
  <c r="N53" i="36"/>
  <c r="M53" i="36"/>
  <c r="L53" i="36"/>
  <c r="N17" i="36"/>
  <c r="M17" i="36"/>
  <c r="L17" i="36"/>
  <c r="N16" i="36"/>
  <c r="M16" i="36"/>
  <c r="L16" i="36"/>
  <c r="N7" i="36"/>
  <c r="L7" i="36"/>
  <c r="L12" i="36"/>
  <c r="N45" i="36"/>
  <c r="M45" i="36"/>
  <c r="L45" i="36"/>
  <c r="C21" i="34"/>
  <c r="C22" i="34"/>
  <c r="C23" i="34"/>
  <c r="C24" i="34"/>
  <c r="C25" i="34"/>
  <c r="C27" i="34"/>
  <c r="C28" i="34"/>
  <c r="C12" i="34"/>
  <c r="C11" i="34"/>
  <c r="C9" i="34"/>
  <c r="C8" i="34"/>
  <c r="F24" i="32"/>
  <c r="G10" i="35"/>
  <c r="G13" i="35" s="1"/>
  <c r="G14" i="35" s="1"/>
  <c r="G17" i="32"/>
  <c r="G24" i="32"/>
  <c r="F18" i="32"/>
  <c r="C6" i="34" s="1"/>
  <c r="H24" i="32"/>
  <c r="H18" i="32"/>
  <c r="H17" i="32" s="1"/>
  <c r="G25" i="35"/>
  <c r="G26" i="35"/>
  <c r="G23" i="35" s="1"/>
  <c r="G27" i="35"/>
  <c r="G28" i="35"/>
  <c r="G29" i="35"/>
  <c r="G30" i="35"/>
  <c r="G24" i="35"/>
  <c r="G17" i="35"/>
  <c r="G18" i="35"/>
  <c r="G19" i="35"/>
  <c r="G20" i="35"/>
  <c r="G21" i="35"/>
  <c r="G22" i="35"/>
  <c r="G16" i="35"/>
  <c r="G15" i="35" s="1"/>
  <c r="G31" i="35" s="1"/>
  <c r="G7" i="35"/>
  <c r="G8" i="35"/>
  <c r="G9" i="35"/>
  <c r="G11" i="35"/>
  <c r="G12" i="35"/>
  <c r="G6" i="35"/>
  <c r="C13" i="35"/>
  <c r="C14" i="35"/>
  <c r="D13" i="35"/>
  <c r="D14" i="35" s="1"/>
  <c r="E13" i="35"/>
  <c r="E14" i="35" s="1"/>
  <c r="F13" i="35"/>
  <c r="F14" i="35" s="1"/>
  <c r="C15" i="35"/>
  <c r="D15" i="35"/>
  <c r="E15" i="35"/>
  <c r="F15" i="35"/>
  <c r="F31" i="35" s="1"/>
  <c r="C23" i="35"/>
  <c r="D23" i="35"/>
  <c r="E23" i="35"/>
  <c r="F23" i="35"/>
  <c r="K15" i="34"/>
  <c r="L15" i="34" s="1"/>
  <c r="K33" i="34"/>
  <c r="L33" i="34" s="1"/>
  <c r="D16" i="34"/>
  <c r="E16" i="34"/>
  <c r="G16" i="34" s="1"/>
  <c r="K16" i="34" s="1"/>
  <c r="F16" i="34"/>
  <c r="H16" i="34"/>
  <c r="I16" i="34"/>
  <c r="J16" i="34"/>
  <c r="O16" i="34"/>
  <c r="P16" i="34"/>
  <c r="Q16" i="34"/>
  <c r="R16" i="34"/>
  <c r="D17" i="34"/>
  <c r="E17" i="34"/>
  <c r="F17" i="34"/>
  <c r="H17" i="34"/>
  <c r="I17" i="34"/>
  <c r="J17" i="34"/>
  <c r="O17" i="34"/>
  <c r="P17" i="34"/>
  <c r="Q17" i="34"/>
  <c r="R17" i="34"/>
  <c r="D32" i="34"/>
  <c r="E32" i="34"/>
  <c r="F32" i="34"/>
  <c r="G31" i="34" s="1"/>
  <c r="H32" i="34"/>
  <c r="I32" i="34"/>
  <c r="J32" i="34"/>
  <c r="N32" i="34"/>
  <c r="O32" i="34"/>
  <c r="P32" i="34"/>
  <c r="Q32" i="34"/>
  <c r="R32" i="34"/>
  <c r="S32" i="34"/>
  <c r="D34" i="34"/>
  <c r="E34" i="34"/>
  <c r="F34" i="34"/>
  <c r="H34" i="34"/>
  <c r="I34" i="34"/>
  <c r="J34" i="34"/>
  <c r="N34" i="34"/>
  <c r="O34" i="34"/>
  <c r="P34" i="34"/>
  <c r="Q34" i="34"/>
  <c r="R34" i="34"/>
  <c r="S34" i="34"/>
  <c r="G5" i="32"/>
  <c r="H5" i="32"/>
  <c r="F11" i="32"/>
  <c r="G11" i="32"/>
  <c r="H11" i="32"/>
  <c r="F31" i="32"/>
  <c r="F30" i="32" s="1"/>
  <c r="H31" i="32"/>
  <c r="H30" i="32" s="1"/>
  <c r="F38" i="32"/>
  <c r="F35" i="32"/>
  <c r="F34" i="32" s="1"/>
  <c r="G38" i="32"/>
  <c r="G36" i="32" s="1"/>
  <c r="G35" i="32" s="1"/>
  <c r="G34" i="32" s="1"/>
  <c r="H38" i="32"/>
  <c r="H36" i="32" s="1"/>
  <c r="H35" i="32" s="1"/>
  <c r="H34" i="32" s="1"/>
  <c r="F43" i="32"/>
  <c r="F46" i="32"/>
  <c r="G43" i="32"/>
  <c r="G42" i="32" s="1"/>
  <c r="H43" i="32"/>
  <c r="G46" i="32"/>
  <c r="H46" i="32"/>
  <c r="K21" i="20"/>
  <c r="G21" i="20"/>
  <c r="H21" i="20"/>
  <c r="I21" i="20"/>
  <c r="J21" i="20"/>
  <c r="F21" i="20"/>
  <c r="J16" i="21"/>
  <c r="M16" i="21"/>
  <c r="N16" i="21"/>
  <c r="G16" i="21"/>
  <c r="A18" i="17"/>
  <c r="E24" i="17"/>
  <c r="F24" i="17"/>
  <c r="G24" i="17"/>
  <c r="H24" i="17"/>
  <c r="D18" i="16"/>
  <c r="D31" i="35"/>
  <c r="C31" i="35"/>
  <c r="C32" i="35" s="1"/>
  <c r="T33" i="34"/>
  <c r="U33" i="34" s="1"/>
  <c r="T15" i="34"/>
  <c r="U15" i="34" s="1"/>
  <c r="G32" i="34"/>
  <c r="K32" i="34" s="1"/>
  <c r="N61" i="37" l="1"/>
  <c r="N8" i="36"/>
  <c r="F32" i="35"/>
  <c r="Q11" i="34"/>
  <c r="O11" i="34"/>
  <c r="P11" i="34"/>
  <c r="R11" i="34"/>
  <c r="N11" i="34"/>
  <c r="N109" i="37"/>
  <c r="R10" i="34"/>
  <c r="N10" i="34"/>
  <c r="P10" i="34"/>
  <c r="Q10" i="34"/>
  <c r="O10" i="34"/>
  <c r="D32" i="35"/>
  <c r="E31" i="35"/>
  <c r="O6" i="34"/>
  <c r="Q6" i="34"/>
  <c r="R6" i="34"/>
  <c r="P6" i="34"/>
  <c r="N6" i="34"/>
  <c r="P12" i="34"/>
  <c r="R12" i="34"/>
  <c r="N12" i="34"/>
  <c r="O12" i="34"/>
  <c r="Q12" i="34"/>
  <c r="D24" i="34"/>
  <c r="Q24" i="34"/>
  <c r="R24" i="34"/>
  <c r="N24" i="34"/>
  <c r="P24" i="34"/>
  <c r="O24" i="34"/>
  <c r="N18" i="36"/>
  <c r="J7" i="34"/>
  <c r="Q7" i="34"/>
  <c r="I7" i="34"/>
  <c r="O7" i="34"/>
  <c r="N7" i="34"/>
  <c r="P7" i="34"/>
  <c r="R7" i="34"/>
  <c r="E21" i="34"/>
  <c r="O21" i="34"/>
  <c r="R21" i="34"/>
  <c r="N21" i="34"/>
  <c r="P21" i="34"/>
  <c r="Q21" i="34"/>
  <c r="N85" i="37"/>
  <c r="G17" i="34"/>
  <c r="K17" i="34" s="1"/>
  <c r="L17" i="34" s="1"/>
  <c r="G28" i="32"/>
  <c r="P8" i="34"/>
  <c r="R8" i="34"/>
  <c r="O8" i="34"/>
  <c r="N8" i="34"/>
  <c r="Q8" i="34"/>
  <c r="Q28" i="34"/>
  <c r="H28" i="34"/>
  <c r="N28" i="34"/>
  <c r="D28" i="34"/>
  <c r="P28" i="34"/>
  <c r="F28" i="34"/>
  <c r="R28" i="34"/>
  <c r="I28" i="34"/>
  <c r="O28" i="34"/>
  <c r="J28" i="34"/>
  <c r="E28" i="34"/>
  <c r="D23" i="34"/>
  <c r="P23" i="34"/>
  <c r="Q23" i="34"/>
  <c r="O23" i="34"/>
  <c r="R23" i="34"/>
  <c r="N23" i="34"/>
  <c r="N54" i="36"/>
  <c r="N48" i="37"/>
  <c r="D25" i="34"/>
  <c r="R25" i="34"/>
  <c r="N25" i="34"/>
  <c r="O25" i="34"/>
  <c r="Q25" i="34"/>
  <c r="P25" i="34"/>
  <c r="H15" i="32"/>
  <c r="O9" i="34"/>
  <c r="Q9" i="34"/>
  <c r="R9" i="34"/>
  <c r="N9" i="34"/>
  <c r="P9" i="34"/>
  <c r="D27" i="34"/>
  <c r="P27" i="34"/>
  <c r="O27" i="34"/>
  <c r="Q27" i="34"/>
  <c r="R27" i="34"/>
  <c r="N27" i="34"/>
  <c r="D22" i="34"/>
  <c r="O22" i="34"/>
  <c r="P22" i="34"/>
  <c r="R22" i="34"/>
  <c r="N22" i="34"/>
  <c r="Q22" i="34"/>
  <c r="L136" i="37"/>
  <c r="L125" i="37"/>
  <c r="F7" i="34"/>
  <c r="D7" i="34"/>
  <c r="H7" i="34"/>
  <c r="M131" i="37"/>
  <c r="N74" i="37"/>
  <c r="L16" i="34"/>
  <c r="T16" i="34"/>
  <c r="U16" i="34" s="1"/>
  <c r="E32" i="35"/>
  <c r="C13" i="34"/>
  <c r="I11" i="34"/>
  <c r="E11" i="34"/>
  <c r="J11" i="34"/>
  <c r="H11" i="34"/>
  <c r="F11" i="34"/>
  <c r="D11" i="34"/>
  <c r="N22" i="36"/>
  <c r="N36" i="36"/>
  <c r="F42" i="32"/>
  <c r="H28" i="32"/>
  <c r="J10" i="34"/>
  <c r="H10" i="34"/>
  <c r="F10" i="34"/>
  <c r="D10" i="34"/>
  <c r="I10" i="34"/>
  <c r="E10" i="34"/>
  <c r="G32" i="35"/>
  <c r="H42" i="32"/>
  <c r="S13" i="34"/>
  <c r="N16" i="37"/>
  <c r="N43" i="37"/>
  <c r="N97" i="37"/>
  <c r="L97" i="37"/>
  <c r="L48" i="37"/>
  <c r="G34" i="34"/>
  <c r="K34" i="34" s="1"/>
  <c r="I24" i="34"/>
  <c r="E24" i="34"/>
  <c r="M13" i="34"/>
  <c r="M18" i="34" s="1"/>
  <c r="C14" i="34"/>
  <c r="M22" i="36"/>
  <c r="M109" i="37"/>
  <c r="M120" i="37"/>
  <c r="I12" i="34"/>
  <c r="E12" i="34"/>
  <c r="I9" i="34"/>
  <c r="I6" i="34"/>
  <c r="G15" i="32"/>
  <c r="G52" i="32" s="1"/>
  <c r="E25" i="34"/>
  <c r="M30" i="34"/>
  <c r="J22" i="34"/>
  <c r="H22" i="34"/>
  <c r="E22" i="34"/>
  <c r="I22" i="34"/>
  <c r="F22" i="34"/>
  <c r="N131" i="37"/>
  <c r="L74" i="37"/>
  <c r="L16" i="37"/>
  <c r="L109" i="37"/>
  <c r="L85" i="37"/>
  <c r="L61" i="37"/>
  <c r="J25" i="34"/>
  <c r="H25" i="34"/>
  <c r="H23" i="34"/>
  <c r="D21" i="34"/>
  <c r="I21" i="34"/>
  <c r="L25" i="37"/>
  <c r="L131" i="37"/>
  <c r="M48" i="37"/>
  <c r="L120" i="37"/>
  <c r="N120" i="37"/>
  <c r="L90" i="37"/>
  <c r="L78" i="37"/>
  <c r="L57" i="37"/>
  <c r="L21" i="37"/>
  <c r="M97" i="37"/>
  <c r="M85" i="37"/>
  <c r="M74" i="37"/>
  <c r="M61" i="37"/>
  <c r="M43" i="37"/>
  <c r="M90" i="37"/>
  <c r="M78" i="37"/>
  <c r="M57" i="37"/>
  <c r="M25" i="37"/>
  <c r="M16" i="37"/>
  <c r="L105" i="37"/>
  <c r="M105" i="37"/>
  <c r="L36" i="37"/>
  <c r="M36" i="37"/>
  <c r="M12" i="37"/>
  <c r="N46" i="36"/>
  <c r="L54" i="36"/>
  <c r="L18" i="36"/>
  <c r="N50" i="36"/>
  <c r="N41" i="36"/>
  <c r="M36" i="36"/>
  <c r="L13" i="36"/>
  <c r="M13" i="36"/>
  <c r="L46" i="36"/>
  <c r="M46" i="36"/>
  <c r="M18" i="36"/>
  <c r="N26" i="36"/>
  <c r="L8" i="36"/>
  <c r="M8" i="36"/>
  <c r="J23" i="34"/>
  <c r="F21" i="34"/>
  <c r="J27" i="34"/>
  <c r="J29" i="34" s="1"/>
  <c r="I27" i="34"/>
  <c r="H27" i="34"/>
  <c r="H29" i="34" s="1"/>
  <c r="F27" i="34"/>
  <c r="F29" i="34" s="1"/>
  <c r="E27" i="34"/>
  <c r="E29" i="34" s="1"/>
  <c r="I25" i="34"/>
  <c r="F25" i="34"/>
  <c r="J24" i="34"/>
  <c r="H24" i="34"/>
  <c r="I23" i="34"/>
  <c r="E23" i="34"/>
  <c r="J21" i="34"/>
  <c r="H21" i="34"/>
  <c r="J12" i="34"/>
  <c r="H12" i="34"/>
  <c r="F12" i="34"/>
  <c r="D12" i="34"/>
  <c r="E9" i="34"/>
  <c r="J9" i="34"/>
  <c r="H9" i="34"/>
  <c r="F9" i="34"/>
  <c r="D9" i="34"/>
  <c r="T9" i="34" s="1"/>
  <c r="U9" i="34" s="1"/>
  <c r="J8" i="34"/>
  <c r="F17" i="32"/>
  <c r="F28" i="32" s="1"/>
  <c r="F53" i="32" s="1"/>
  <c r="E6" i="34"/>
  <c r="F15" i="32"/>
  <c r="C29" i="34"/>
  <c r="F24" i="34"/>
  <c r="F23" i="34"/>
  <c r="C26" i="34"/>
  <c r="G30" i="32"/>
  <c r="H52" i="32"/>
  <c r="H29" i="32"/>
  <c r="L34" i="34"/>
  <c r="T34" i="34"/>
  <c r="U34" i="34" s="1"/>
  <c r="T32" i="34"/>
  <c r="U32" i="34" s="1"/>
  <c r="L32" i="34"/>
  <c r="H53" i="32"/>
  <c r="D8" i="34"/>
  <c r="F8" i="34"/>
  <c r="H8" i="34"/>
  <c r="M54" i="36"/>
  <c r="M50" i="36"/>
  <c r="M32" i="36"/>
  <c r="N25" i="37"/>
  <c r="D6" i="34"/>
  <c r="F6" i="34"/>
  <c r="H6" i="34"/>
  <c r="J6" i="34"/>
  <c r="I8" i="34"/>
  <c r="E8" i="34"/>
  <c r="L41" i="36"/>
  <c r="M41" i="36"/>
  <c r="M26" i="36"/>
  <c r="N12" i="37"/>
  <c r="L12" i="37"/>
  <c r="N136" i="37"/>
  <c r="N105" i="37"/>
  <c r="N90" i="37"/>
  <c r="N78" i="37"/>
  <c r="N57" i="37"/>
  <c r="N36" i="37"/>
  <c r="N21" i="37"/>
  <c r="E7" i="34"/>
  <c r="N32" i="36"/>
  <c r="L43" i="37"/>
  <c r="M136" i="37"/>
  <c r="G24" i="34" l="1"/>
  <c r="O26" i="34"/>
  <c r="R26" i="34"/>
  <c r="N26" i="34"/>
  <c r="P26" i="34"/>
  <c r="Q26" i="34"/>
  <c r="T12" i="34"/>
  <c r="U12" i="34" s="1"/>
  <c r="I29" i="34"/>
  <c r="U14" i="34"/>
  <c r="G14" i="34"/>
  <c r="T7" i="34"/>
  <c r="U7" i="34" s="1"/>
  <c r="T22" i="34"/>
  <c r="U22" i="34" s="1"/>
  <c r="T23" i="34"/>
  <c r="U23" i="34" s="1"/>
  <c r="T28" i="34"/>
  <c r="U28" i="34" s="1"/>
  <c r="G28" i="34"/>
  <c r="K28" i="34" s="1"/>
  <c r="L28" i="34" s="1"/>
  <c r="T6" i="34"/>
  <c r="U6" i="34" s="1"/>
  <c r="T8" i="34"/>
  <c r="U8" i="34" s="1"/>
  <c r="R29" i="34"/>
  <c r="N29" i="34"/>
  <c r="Q29" i="34"/>
  <c r="O29" i="34"/>
  <c r="P29" i="34"/>
  <c r="D29" i="34"/>
  <c r="T21" i="34"/>
  <c r="U21" i="34" s="1"/>
  <c r="T10" i="34"/>
  <c r="U10" i="34" s="1"/>
  <c r="G11" i="34"/>
  <c r="K11" i="34" s="1"/>
  <c r="L11" i="34" s="1"/>
  <c r="T11" i="34"/>
  <c r="U11" i="34" s="1"/>
  <c r="T27" i="34"/>
  <c r="U27" i="34" s="1"/>
  <c r="T25" i="34"/>
  <c r="U25" i="34" s="1"/>
  <c r="T24" i="34"/>
  <c r="U24" i="34" s="1"/>
  <c r="F52" i="32"/>
  <c r="G25" i="34"/>
  <c r="K25" i="34" s="1"/>
  <c r="L25" i="34" s="1"/>
  <c r="G22" i="34"/>
  <c r="K22" i="34" s="1"/>
  <c r="L22" i="34" s="1"/>
  <c r="M36" i="34"/>
  <c r="G10" i="34"/>
  <c r="K10" i="34" s="1"/>
  <c r="L10" i="34" s="1"/>
  <c r="L31" i="34"/>
  <c r="J13" i="34"/>
  <c r="J18" i="34" s="1"/>
  <c r="G21" i="34"/>
  <c r="K21" i="34" s="1"/>
  <c r="C18" i="34"/>
  <c r="F13" i="34"/>
  <c r="K24" i="34"/>
  <c r="L24" i="34" s="1"/>
  <c r="E13" i="34"/>
  <c r="E18" i="34" s="1"/>
  <c r="H13" i="34"/>
  <c r="I13" i="34"/>
  <c r="I18" i="34" s="1"/>
  <c r="M35" i="34"/>
  <c r="M37" i="34" s="1"/>
  <c r="G23" i="34"/>
  <c r="K23" i="34" s="1"/>
  <c r="L23" i="34" s="1"/>
  <c r="D26" i="34"/>
  <c r="C30" i="34"/>
  <c r="C35" i="34" s="1"/>
  <c r="G27" i="34"/>
  <c r="F26" i="34"/>
  <c r="F29" i="32"/>
  <c r="G12" i="34"/>
  <c r="K12" i="34" s="1"/>
  <c r="G9" i="34"/>
  <c r="K9" i="34" s="1"/>
  <c r="J26" i="34"/>
  <c r="E26" i="34"/>
  <c r="I26" i="34"/>
  <c r="H26" i="34"/>
  <c r="G53" i="32"/>
  <c r="G29" i="32"/>
  <c r="S18" i="34"/>
  <c r="O13" i="34"/>
  <c r="Q13" i="34"/>
  <c r="G7" i="34"/>
  <c r="K7" i="34" s="1"/>
  <c r="N13" i="34"/>
  <c r="P13" i="34"/>
  <c r="R13" i="34"/>
  <c r="G6" i="34"/>
  <c r="D13" i="34"/>
  <c r="G8" i="34"/>
  <c r="K8" i="34" s="1"/>
  <c r="F18" i="34" l="1"/>
  <c r="T29" i="34"/>
  <c r="U29" i="34" s="1"/>
  <c r="T26" i="34"/>
  <c r="U26" i="34" s="1"/>
  <c r="H18" i="34"/>
  <c r="H37" i="34" s="1"/>
  <c r="K14" i="34"/>
  <c r="L14" i="34" s="1"/>
  <c r="T13" i="34"/>
  <c r="C36" i="34"/>
  <c r="U36" i="34" s="1"/>
  <c r="G26" i="34"/>
  <c r="K26" i="34" s="1"/>
  <c r="L26" i="34" s="1"/>
  <c r="L21" i="34"/>
  <c r="S30" i="34"/>
  <c r="F30" i="34"/>
  <c r="Q30" i="34"/>
  <c r="G29" i="34"/>
  <c r="K29" i="34" s="1"/>
  <c r="K27" i="34"/>
  <c r="O30" i="34"/>
  <c r="O35" i="34" s="1"/>
  <c r="N30" i="34"/>
  <c r="E30" i="34"/>
  <c r="H30" i="34"/>
  <c r="H36" i="34" s="1"/>
  <c r="P30" i="34"/>
  <c r="P35" i="34" s="1"/>
  <c r="I30" i="34"/>
  <c r="I36" i="34" s="1"/>
  <c r="D30" i="34"/>
  <c r="D36" i="34" s="1"/>
  <c r="J30" i="34"/>
  <c r="J36" i="34" s="1"/>
  <c r="R30" i="34"/>
  <c r="L12" i="34"/>
  <c r="L9" i="34"/>
  <c r="L8" i="34"/>
  <c r="K6" i="34"/>
  <c r="G13" i="34"/>
  <c r="G18" i="34" s="1"/>
  <c r="P18" i="34"/>
  <c r="L7" i="34"/>
  <c r="O18" i="34"/>
  <c r="D18" i="34"/>
  <c r="R18" i="34"/>
  <c r="N18" i="34"/>
  <c r="Q18" i="34"/>
  <c r="T18" i="34" l="1"/>
  <c r="U18" i="34" s="1"/>
  <c r="U13" i="34"/>
  <c r="N35" i="34"/>
  <c r="N37" i="34" s="1"/>
  <c r="Q35" i="34"/>
  <c r="Q37" i="34" s="1"/>
  <c r="R35" i="34"/>
  <c r="R37" i="34" s="1"/>
  <c r="G30" i="34"/>
  <c r="K30" i="34" s="1"/>
  <c r="L30" i="34" s="1"/>
  <c r="D35" i="34"/>
  <c r="D37" i="34" s="1"/>
  <c r="E36" i="34"/>
  <c r="E35" i="34"/>
  <c r="E37" i="34" s="1"/>
  <c r="F36" i="34"/>
  <c r="F35" i="34"/>
  <c r="F37" i="34" s="1"/>
  <c r="L27" i="34"/>
  <c r="L29" i="34"/>
  <c r="I37" i="34"/>
  <c r="O37" i="34"/>
  <c r="J37" i="34"/>
  <c r="C37" i="34"/>
  <c r="P37" i="34"/>
  <c r="L6" i="34"/>
  <c r="K13" i="34"/>
  <c r="G36" i="34" l="1"/>
  <c r="K36" i="34" s="1"/>
  <c r="T30" i="34"/>
  <c r="U30" i="34" s="1"/>
  <c r="G37" i="34"/>
  <c r="K37" i="34" s="1"/>
  <c r="G35" i="34"/>
  <c r="K18" i="34"/>
  <c r="L18" i="34" s="1"/>
  <c r="L13" i="34"/>
  <c r="L35" i="34" l="1"/>
  <c r="S35" i="34" l="1"/>
  <c r="S37" i="34" s="1"/>
  <c r="U31" i="34"/>
  <c r="T35" i="34"/>
  <c r="U35" i="34" s="1"/>
  <c r="T37" i="34" l="1"/>
  <c r="U37" i="34" s="1"/>
</calcChain>
</file>

<file path=xl/sharedStrings.xml><?xml version="1.0" encoding="utf-8"?>
<sst xmlns="http://schemas.openxmlformats.org/spreadsheetml/2006/main" count="461" uniqueCount="288">
  <si>
    <t>Sor-sz.</t>
  </si>
  <si>
    <t>Megnevezés</t>
  </si>
  <si>
    <t>Módosított előirányzat</t>
  </si>
  <si>
    <t>Teljesítés</t>
  </si>
  <si>
    <t>BEVÉTELEK</t>
  </si>
  <si>
    <t>I.</t>
  </si>
  <si>
    <t>II.</t>
  </si>
  <si>
    <t>III.</t>
  </si>
  <si>
    <t>IV.</t>
  </si>
  <si>
    <t>V.</t>
  </si>
  <si>
    <t>VI.</t>
  </si>
  <si>
    <t>VII.</t>
  </si>
  <si>
    <t>KIADÁSOK</t>
  </si>
  <si>
    <t>Működési kiadások</t>
  </si>
  <si>
    <t>Felhalmozási kiadások</t>
  </si>
  <si>
    <t>Eredeti</t>
  </si>
  <si>
    <t>Módosított</t>
  </si>
  <si>
    <t xml:space="preserve">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</si>
  <si>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</si>
  <si>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</si>
  <si>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</si>
  <si>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</si>
  <si>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</si>
  <si>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</si>
  <si>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</si>
  <si>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</si>
  <si>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</si>
  <si>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Feladat/cél</t>
  </si>
  <si>
    <t>Az átcsoportosítás jogát gyakorolja</t>
  </si>
  <si>
    <t>Összesen</t>
  </si>
  <si>
    <t xml:space="preserve">Somogyhárságy Önkormányzat több éves kihatással járó feladatainak </t>
  </si>
  <si>
    <t>előirányzata éves bontásban</t>
  </si>
  <si>
    <t>Feladat</t>
  </si>
  <si>
    <t>Összes kiadás</t>
  </si>
  <si>
    <t>Ebből</t>
  </si>
  <si>
    <t>…..</t>
  </si>
  <si>
    <t>….</t>
  </si>
  <si>
    <t>évi számított</t>
  </si>
  <si>
    <t>Felhalmozási célú bevételek</t>
  </si>
  <si>
    <t>Felhalmozási célú kiadások</t>
  </si>
  <si>
    <t>Bevétel</t>
  </si>
  <si>
    <t>Kiadás</t>
  </si>
  <si>
    <t>Sor- sz.</t>
  </si>
  <si>
    <t>A támogatás kedvezményezettje (csoportonként)</t>
  </si>
  <si>
    <t>Adókedvezmény</t>
  </si>
  <si>
    <t>Egyéb</t>
  </si>
  <si>
    <t>jogcíme (jellege)</t>
  </si>
  <si>
    <t>mértéke %</t>
  </si>
  <si>
    <t>összege eFt</t>
  </si>
  <si>
    <t>összege  eFt</t>
  </si>
  <si>
    <t>eFt</t>
  </si>
  <si>
    <t>Eredeti előirányzat</t>
  </si>
  <si>
    <t>Adómentesség</t>
  </si>
  <si>
    <t>Gépjárműadó</t>
  </si>
  <si>
    <t>ÖSSZESEN:</t>
  </si>
  <si>
    <t>1991. évi LXXXII. Tv 5.§. (a) és(f) bek.</t>
  </si>
  <si>
    <t>7-19 eltérése (+/-)</t>
  </si>
  <si>
    <t>Bevételek és kiadások megnevezése</t>
  </si>
  <si>
    <t>A.</t>
  </si>
  <si>
    <t>1.1</t>
  </si>
  <si>
    <t>1.2</t>
  </si>
  <si>
    <t>B.</t>
  </si>
  <si>
    <t>KÖLTSÉGVETÉSI KIADÁSOK (A.) ÉS KÖLTSÉGVETÉSI BEVÉTELEK (B.) ÖSSZESÍTÉSÉNEK EGYENLEGE (A.-B.)</t>
  </si>
  <si>
    <t>C.</t>
  </si>
  <si>
    <t>Költségvetési hiány belső finanszírozására szolgáló pénzforgalom nélküli bevételek:</t>
  </si>
  <si>
    <t xml:space="preserve"> Működési célra</t>
  </si>
  <si>
    <t>Felhalmozási célra</t>
  </si>
  <si>
    <t>D.</t>
  </si>
  <si>
    <t>Működési célű bevételek</t>
  </si>
  <si>
    <t>E.</t>
  </si>
  <si>
    <t>Működési célú kiadások</t>
  </si>
  <si>
    <t>Működési célú hitel törlesztése és működési célú kötvénybeváltás kiadása</t>
  </si>
  <si>
    <t>Felhalmozási célú hitel törlesztése és felhalmozási célú köténybeváltás kiadása</t>
  </si>
  <si>
    <t>TÁRGYÉVI KIADÁSOK (A. + E.)</t>
  </si>
  <si>
    <t>TÁRGYÉVI BEVÉTELEK (B. +C. + D)</t>
  </si>
  <si>
    <t>No.</t>
  </si>
  <si>
    <t>Január</t>
  </si>
  <si>
    <t>Február</t>
  </si>
  <si>
    <t>Március</t>
  </si>
  <si>
    <t>I. negyedév</t>
  </si>
  <si>
    <t>Április</t>
  </si>
  <si>
    <t>Május</t>
  </si>
  <si>
    <t xml:space="preserve">Június </t>
  </si>
  <si>
    <t xml:space="preserve">Első félév összesen a féléves beszámoló alapján </t>
  </si>
  <si>
    <t xml:space="preserve">Teljesítés     %  </t>
  </si>
  <si>
    <t>Július</t>
  </si>
  <si>
    <t>Augusztus</t>
  </si>
  <si>
    <t>Szeptember</t>
  </si>
  <si>
    <t>Október</t>
  </si>
  <si>
    <t xml:space="preserve">November </t>
  </si>
  <si>
    <t>December</t>
  </si>
  <si>
    <t>7=3+...+6</t>
  </si>
  <si>
    <t>16=7+(10+...+15)</t>
  </si>
  <si>
    <t xml:space="preserve">            -ebből működési célú hitel</t>
  </si>
  <si>
    <t xml:space="preserve">            -ebből felhalmozási célú hitel</t>
  </si>
  <si>
    <t xml:space="preserve">            -ebből függő bevétel</t>
  </si>
  <si>
    <t>(7+8) összes bevétel</t>
  </si>
  <si>
    <t>10+...14 = működési kiadások</t>
  </si>
  <si>
    <t>16+17 = felhalmozási kiadás</t>
  </si>
  <si>
    <t>15+18 = kiadások együtt</t>
  </si>
  <si>
    <t xml:space="preserve">            -ebből működési célú hiteltörlesztés</t>
  </si>
  <si>
    <t xml:space="preserve">            -ebből felhalmozási célú hiteltörlesztés</t>
  </si>
  <si>
    <t xml:space="preserve">            -ebből függő kiadás</t>
  </si>
  <si>
    <t>(19+20 ) összes kiadások</t>
  </si>
  <si>
    <t>9-21 eltérése (+/-)</t>
  </si>
  <si>
    <t>Saját bevétel és adósságot keletkeztető ügyletből eredő fizetési kötelezettség bemutatása tárgyévet követően</t>
  </si>
  <si>
    <t>Sorszám</t>
  </si>
  <si>
    <t>Tárgyév</t>
  </si>
  <si>
    <t>1.évben</t>
  </si>
  <si>
    <t>2.évben</t>
  </si>
  <si>
    <t>3.évben</t>
  </si>
  <si>
    <t>Helyi adók</t>
  </si>
  <si>
    <t>Részvények, részesedések értékesítése</t>
  </si>
  <si>
    <t>Kezességvállalással kapcsolatos megtérülés</t>
  </si>
  <si>
    <t>Saját bevételek (01…+07)</t>
  </si>
  <si>
    <t>Saját bevételek 50 %-a</t>
  </si>
  <si>
    <t>Előző években keletkezett tárgyévet terhelő fizetési kötelezettség(11+….+17)</t>
  </si>
  <si>
    <t>Felvett, átvállalt hitel és annak tőketartozása</t>
  </si>
  <si>
    <t>Felvett, átvállalt kölcsön és annak tőketartozása</t>
  </si>
  <si>
    <t>Htielviszonyt megtestesítő értékpapír</t>
  </si>
  <si>
    <t>adott váltó</t>
  </si>
  <si>
    <t>Pénzügyi lizing</t>
  </si>
  <si>
    <t>Halasztott fizetés</t>
  </si>
  <si>
    <t>Kezességvállalásból eredő fizetési kötelezettség</t>
  </si>
  <si>
    <t>Tárgyévben keletkezett, illetve keletkező, tárgyévet terhelő fizetési kötelezettség (19+….+25)</t>
  </si>
  <si>
    <t>Fizetési kötelezettség összesen: (10+18)</t>
  </si>
  <si>
    <t>Fizetési kötelezettséggel csökkentett saját bevétel: (09-26)</t>
  </si>
  <si>
    <t>KÖLTSÉGVETÉSI KIADÁSOK ÖSSZESEN (I.+II.):</t>
  </si>
  <si>
    <t>Működési célú bevételek</t>
  </si>
  <si>
    <t>Működési célú támogatások államháztartáson belülről (02/13) (B1)</t>
  </si>
  <si>
    <t>Önkormányzatok működési támogatásai (02/07) (B11)</t>
  </si>
  <si>
    <t>Egyéb működési célú támogatások állámháztartáson belül (02/8-12) (B12-16)</t>
  </si>
  <si>
    <t>Közhatalmi bevételek (02/33) (B3)</t>
  </si>
  <si>
    <t>Működési bevételek (02/44) (B4)</t>
  </si>
  <si>
    <t>Működési célú átvett pénzeszközök (02/54) (B6)</t>
  </si>
  <si>
    <t>Felhalmozási célú támogatások államháztartáson belülről (02/19) (B2)</t>
  </si>
  <si>
    <t>Felhalmozási bevételek (02/50) (B5)</t>
  </si>
  <si>
    <t>Felhalmozási célú átvett pénzeszközök (02/58) (B7)</t>
  </si>
  <si>
    <t>KÖLTSÉGVETÉSI BEVÉTELEK ÖSSZESEN ( I.+II.)</t>
  </si>
  <si>
    <t>Személyi juttatások (01/19) (K1)</t>
  </si>
  <si>
    <t>Munkaadókat terhelő járulékok és szociális hozzájárulási adó (01/20) (K2)</t>
  </si>
  <si>
    <t>Dologi  kiadások mindösszesen (01/45) (K3)</t>
  </si>
  <si>
    <t>Ellátottak pénzbeli juttatásai (01/54) (K4)</t>
  </si>
  <si>
    <t>Egyéb működési célú kiadások (01/67) (K5)</t>
  </si>
  <si>
    <t>Beruházási kiadások ÁFÁ-val (01/75) (K6)</t>
  </si>
  <si>
    <t>Felújítási kiadások ÁFÁ-val (01/80) (K7)</t>
  </si>
  <si>
    <t>Egyéb felhalmozási célú kiadások (01/89) (K8)</t>
  </si>
  <si>
    <t xml:space="preserve"> Előző évek  maradványának igénybevétele (04/12) (B813)</t>
  </si>
  <si>
    <t>Hitel, kölcsön felvétel államháztartáson kívülről (04/04) (B811)</t>
  </si>
  <si>
    <t>Belföldi értékpapírok bevételei (04/09) (B812)</t>
  </si>
  <si>
    <t>Egyéb belföldi finanszírozás bevételei (04/13-17) (B 814-818)</t>
  </si>
  <si>
    <t>Hitel, kölcsön törlesztés államháztartáson kívülre (03/04) (K911)</t>
  </si>
  <si>
    <t>Belföldi értékpapírok kiadásai (03/09) (K912)</t>
  </si>
  <si>
    <t>Belföldi finanszírozás egyéb kiadásai (03/10-15) (K913-918)</t>
  </si>
  <si>
    <t>Külföldi finanszírozás kadásai (03/21) (K92)</t>
  </si>
  <si>
    <t>Adóssághoz nem kapcsolódó származékos ügyelet kiadásai (03/22) (K93)</t>
  </si>
  <si>
    <t>VIII.</t>
  </si>
  <si>
    <t>IX.</t>
  </si>
  <si>
    <t>X.</t>
  </si>
  <si>
    <t>Költségvetési hiány belső finanszírozását meghaladó összegének külső finanszírozására szolgáló bevételek  (IV.+V.+VI)</t>
  </si>
  <si>
    <t>A költségvetési többlet felhasználásához kapcsolódó finanszírozási kiadások (VII.+VIII.+IX+X)</t>
  </si>
  <si>
    <t>Működési célú támogatások államházt.belülről (B1)</t>
  </si>
  <si>
    <t>Felhalmozási célú támogatások államházt.belülrül (B2)</t>
  </si>
  <si>
    <t>Közhatalmai bevételek (B3)</t>
  </si>
  <si>
    <t>Működési bevételek (B4)</t>
  </si>
  <si>
    <t>Felhalmozási bevételek (B5)</t>
  </si>
  <si>
    <t>Működési célú átvett pénzeszközök (B6)</t>
  </si>
  <si>
    <t>Felhalmozási célú átvett pénzeszközök (B7)</t>
  </si>
  <si>
    <t>1+...6 Költségvetési bevétel együtt</t>
  </si>
  <si>
    <t>Finanszírozási bevételek (B8)</t>
  </si>
  <si>
    <t>Személyi juttatás (K1)</t>
  </si>
  <si>
    <t>Munkaadókat terhelő járulék (K2)</t>
  </si>
  <si>
    <t>Dologi kiadás (K3)</t>
  </si>
  <si>
    <t>Ellátottak pénzbeni juttatásai (K4)</t>
  </si>
  <si>
    <t>Egyéb működési célú kiadás (K5)</t>
  </si>
  <si>
    <t>Felújítás (K6)</t>
  </si>
  <si>
    <t>Beruházás felh.célú kiadás (K 7-8)</t>
  </si>
  <si>
    <t>Finanszírozási műveletek (K9)</t>
  </si>
  <si>
    <t>Kormány funkciók/ 
kiemelt előriányzatok</t>
  </si>
  <si>
    <t>Kötelező feladatok</t>
  </si>
  <si>
    <t>Önként vállalt feladatok</t>
  </si>
  <si>
    <t>Állami feladatok</t>
  </si>
  <si>
    <t>Somogyhárságy Község Önkormányzata bevételei</t>
  </si>
  <si>
    <t>kötelező, önként vállalt és állami feladatok szerinti bontásban</t>
  </si>
  <si>
    <t>Somogyhárságy Község Önkormányzata kiadásai</t>
  </si>
  <si>
    <t>Az önkormányzati vagyon és az önkormányzatot megillető vagyoni értékű jog értékesítéséből és hasznosításából származó bevétel</t>
  </si>
  <si>
    <t>Osztalék, a koncessziós díj és a hozambevétel,</t>
  </si>
  <si>
    <t>Bírság-, pótlék- és díjbevétel</t>
  </si>
  <si>
    <t>Tárgyi eszköz és az immateriális jószág, vállalat értékesítéséből vagy privatizációból származó bevétel</t>
  </si>
  <si>
    <t>106010 Lakóingatlan szoc.célú bérbead.</t>
  </si>
  <si>
    <t>Működési bevételek</t>
  </si>
  <si>
    <t>106010 Összesen:</t>
  </si>
  <si>
    <t>013350 Önkormányzati vagyonnal való gazdálkodással kapcsolatos</t>
  </si>
  <si>
    <t>013350 Összesen</t>
  </si>
  <si>
    <t>011130 Önkormányzatok és Önkormányzati hivatalok jogalkotó és általános igazgatási tevékenysége</t>
  </si>
  <si>
    <t>Közhatalmi bevételek</t>
  </si>
  <si>
    <t>Finanszírozási bevételek</t>
  </si>
  <si>
    <t>013350 Összesen:</t>
  </si>
  <si>
    <t>018010 Önkormányzatok elszámoásai a központi költségvetéssel</t>
  </si>
  <si>
    <t>Műk.cél.tám. ÁH-n belülről</t>
  </si>
  <si>
    <t>018010 Összesen:</t>
  </si>
  <si>
    <t>900020 Önkormányzatok funkcióra nem sorolható bevételei ÁH-n kívülről</t>
  </si>
  <si>
    <t>900020 Összesen:</t>
  </si>
  <si>
    <t>074031 Család- és nővédelmi egészségügyi gondozás (védőnő)</t>
  </si>
  <si>
    <t>Műk.cél.tám.ÁH-n belülről</t>
  </si>
  <si>
    <t>074031 Összesen:</t>
  </si>
  <si>
    <t>107055 Falugondnoki, tanyagondnoki szolgáltatás</t>
  </si>
  <si>
    <t>107055 Összesen</t>
  </si>
  <si>
    <t>Műk.cél.tám.ÁH-n belül</t>
  </si>
  <si>
    <t>041233 Hosszabb időtartamú közfoglalkoztatás</t>
  </si>
  <si>
    <t>041233 Összesen:</t>
  </si>
  <si>
    <t>082091 Összesen</t>
  </si>
  <si>
    <t>Mindösszesen</t>
  </si>
  <si>
    <t>045160 Közutak, hidak, alagutak üzemeltetése, fenntartása</t>
  </si>
  <si>
    <t>Dologi kiadások</t>
  </si>
  <si>
    <t>045160 Összesen:</t>
  </si>
  <si>
    <t>106010 Lakóingatlan szociális célú bérbeadása, üzemeltetése</t>
  </si>
  <si>
    <t>106010 Összesen</t>
  </si>
  <si>
    <t>Személyi juttatások</t>
  </si>
  <si>
    <t>Munkaa.terh.jár.és szoc.hj.adó</t>
  </si>
  <si>
    <t>Egyéb felhalmozási célú kiadás</t>
  </si>
  <si>
    <t>Egyéb műk.cél.kiadások</t>
  </si>
  <si>
    <t>011130 összesen:</t>
  </si>
  <si>
    <t>066010 Zöldterület kezelés</t>
  </si>
  <si>
    <t>066010 Összesen:</t>
  </si>
  <si>
    <t>066020 Város és községgazdákodási szolgáltatások</t>
  </si>
  <si>
    <t>Dolgoi kiadások</t>
  </si>
  <si>
    <t xml:space="preserve">064010 Közvilágítás </t>
  </si>
  <si>
    <t>Beruházási kiadások ÁFA-val</t>
  </si>
  <si>
    <t xml:space="preserve">064010 összesen: </t>
  </si>
  <si>
    <t>072111 Háziorvosi alapellátás</t>
  </si>
  <si>
    <t>072111 Összesen</t>
  </si>
  <si>
    <t>072112 Háziorvosi ügyeleti ellátás</t>
  </si>
  <si>
    <t>072112 Összesen:</t>
  </si>
  <si>
    <t>074031 Összesen</t>
  </si>
  <si>
    <t>Ellátottak pénzbeli juttatásai</t>
  </si>
  <si>
    <t>107060 Egyéb szociális pénbeli és természetbeni ellátások támogatása</t>
  </si>
  <si>
    <t>107060 Összesen</t>
  </si>
  <si>
    <t>107055 Falugondnoki szolgálat</t>
  </si>
  <si>
    <t>084031 Civil szervezetek működési támogatása</t>
  </si>
  <si>
    <t>Egyyéb működési célú kiad.</t>
  </si>
  <si>
    <t>084031 Összesen</t>
  </si>
  <si>
    <t>082044 Könyvtári szolgáltatás</t>
  </si>
  <si>
    <t>082044 Összesen</t>
  </si>
  <si>
    <t>082091 Közművelődés- közösség és társadalmi részvétel feljlesztése</t>
  </si>
  <si>
    <t>081030 Sportlétesítmények, edzőtáborok működtetése, fejlesztése</t>
  </si>
  <si>
    <t>081030 Összesen</t>
  </si>
  <si>
    <t>013320 Köztemető-fenntartás és működtetés</t>
  </si>
  <si>
    <t>013320 összesen</t>
  </si>
  <si>
    <t>011130 Összesen:</t>
  </si>
  <si>
    <t>041237 Közfoglalkoztatási mintaprogram</t>
  </si>
  <si>
    <t>0. havi finansz.</t>
  </si>
  <si>
    <t>041237 Összesen:</t>
  </si>
  <si>
    <t xml:space="preserve">Személyi juttatások </t>
  </si>
  <si>
    <t>018030 Támogatási célú finannszírozási műveletek</t>
  </si>
  <si>
    <t>018030 Összesen:</t>
  </si>
  <si>
    <t>072111 Összesen:</t>
  </si>
  <si>
    <t>Felhalmozási bevételek</t>
  </si>
  <si>
    <t>900060 Forgatási és befektetési célú finanszírozási műveletek</t>
  </si>
  <si>
    <t>900060 Összesen:</t>
  </si>
  <si>
    <t>Finanszírozási kiadások</t>
  </si>
  <si>
    <t>Munkaadókat terhelő járulékok</t>
  </si>
  <si>
    <t>104037 Intézményen kívüli gyermekétkeztetés</t>
  </si>
  <si>
    <t>104037 Összesen:</t>
  </si>
  <si>
    <t>1991.évi LXXXII.Tv 8.§.(1) bek.</t>
  </si>
  <si>
    <t>1991.évi LXXXII.Tv 8.§.(2) bek.</t>
  </si>
  <si>
    <t>Előirányzat és teljesítés (Forintban)</t>
  </si>
  <si>
    <t>Ft-ban</t>
  </si>
  <si>
    <t>018010 Önkormányzatok elszámolása a kp. ktg.vetéssel</t>
  </si>
  <si>
    <t>Felhalmozási tám.ÁH-n belül</t>
  </si>
  <si>
    <t>018030 Támogatási célú finanszírozási műveletek</t>
  </si>
  <si>
    <t>Működési célú támogatások</t>
  </si>
  <si>
    <t>052020 Összesen:</t>
  </si>
  <si>
    <t>052020 Szennyvíz gyűjtése, tisztítása és elhelyezése</t>
  </si>
  <si>
    <t>Somogyhárságy Önkormányzat 2019. évi költségvetési mérlege</t>
  </si>
  <si>
    <t>Somogyhárságy Község Önkormányzata 2019. évi előirányzat felhasználási ütemterve</t>
  </si>
  <si>
    <t>2019. évi eredeti előirányzat</t>
  </si>
  <si>
    <r>
      <t xml:space="preserve">2019. évi </t>
    </r>
    <r>
      <rPr>
        <b/>
        <sz val="8"/>
        <rFont val="Times New Roman CE"/>
        <family val="1"/>
        <charset val="238"/>
      </rPr>
      <t>módosított</t>
    </r>
    <r>
      <rPr>
        <sz val="8"/>
        <rFont val="Times New Roman CE"/>
        <family val="1"/>
        <charset val="238"/>
      </rPr>
      <t xml:space="preserve"> előirányzat</t>
    </r>
  </si>
  <si>
    <t>Műk.cél.visszatéritendő tám.</t>
  </si>
  <si>
    <t>Működési célú pénzeszköz átad.</t>
  </si>
  <si>
    <t>095020 Iskolarendszeren kívüli egyéb oktatás, képzés</t>
  </si>
  <si>
    <t>095020 Összesen:</t>
  </si>
  <si>
    <t>066020 Összesen:</t>
  </si>
  <si>
    <t>Somogyháságy Önkormányzat 2019. évi céltartaléka</t>
  </si>
  <si>
    <t>2019.évi előirányzat (Ft-ban)</t>
  </si>
  <si>
    <t>Somogyhárságy Önkormányzat 2019. évi közvetett támogatásai</t>
  </si>
  <si>
    <t>Somogyhárságy Önkormányzat 2019. évi az Európai Uniós projektjei</t>
  </si>
  <si>
    <t>Az Önkormányzatok adósságot keletkeztető ügyleteiből eredő fizetési kötelezettség-2019.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</si>
</sst>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_F_t_-;\-* #,##0\ _F_t_-;_-* &quot;-&quot;\ _F_t_-;_-@_-"/>
    <numFmt numFmtId="165" formatCode="_-* #,##0.00\ _F_t_-;\-* #,##0.00\ _F_t_-;_-* &quot;-&quot;??\ _F_t_-;_-@_-"/>
    <numFmt numFmtId="166" formatCode="_-* #,##0\ _F_t_-;\-* #,##0\ _F_t_-;_-* &quot;-&quot;??\ _F_t_-;_-@_-"/>
  </numFmts>
  <fonts count="47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Times New Roman CE"/>
      <family val="1"/>
      <charset val="238"/>
    </font>
    <font>
      <b/>
      <sz val="8"/>
      <name val="Times New Roman CE"/>
      <family val="1"/>
      <charset val="238"/>
    </font>
    <font>
      <b/>
      <u/>
      <sz val="10"/>
      <name val="Arial"/>
      <family val="2"/>
      <charset val="238"/>
    </font>
    <font>
      <b/>
      <u/>
      <sz val="10"/>
      <name val="Times New Roman CE"/>
      <charset val="238"/>
    </font>
    <font>
      <b/>
      <sz val="10"/>
      <name val="Times New Roman CE"/>
      <charset val="238"/>
    </font>
    <font>
      <b/>
      <u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sz val="10"/>
      <name val="Times New Roman CE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6"/>
        <bgColor indexed="22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theme="7" tint="0.39997558519241921"/>
        <bgColor indexed="64"/>
      </patternFill>
    </fill>
  </fills>
  <borders count="9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/>
      <diagonal style="medium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/>
      <diagonal style="medium">
        <color indexed="64"/>
      </diagonal>
    </border>
    <border diagonalDown="1">
      <left style="medium">
        <color indexed="64"/>
      </left>
      <right style="thin">
        <color indexed="64"/>
      </right>
      <top/>
      <bottom/>
      <diagonal style="medium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/>
      <bottom/>
      <diagonal style="medium">
        <color indexed="64"/>
      </diagonal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medium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/>
      <bottom style="thin">
        <color indexed="64"/>
      </bottom>
      <diagonal style="medium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4" borderId="0" applyNumberFormat="0" applyBorder="0" applyAlignment="0" applyProtection="0"/>
    <xf numFmtId="0" fontId="18" fillId="6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4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8" borderId="0" applyNumberFormat="0" applyBorder="0" applyAlignment="0" applyProtection="0"/>
    <xf numFmtId="0" fontId="19" fillId="6" borderId="0" applyNumberFormat="0" applyBorder="0" applyAlignment="0" applyProtection="0"/>
    <xf numFmtId="0" fontId="19" fillId="3" borderId="0" applyNumberFormat="0" applyBorder="0" applyAlignment="0" applyProtection="0"/>
    <xf numFmtId="0" fontId="20" fillId="7" borderId="1" applyNumberFormat="0" applyAlignment="0" applyProtection="0"/>
    <xf numFmtId="0" fontId="21" fillId="0" borderId="0" applyNumberFormat="0" applyFill="0" applyBorder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4" fillId="0" borderId="0" applyNumberFormat="0" applyFill="0" applyBorder="0" applyAlignment="0" applyProtection="0"/>
    <xf numFmtId="0" fontId="25" fillId="11" borderId="5" applyNumberFormat="0" applyAlignment="0" applyProtection="0"/>
    <xf numFmtId="165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5" fillId="4" borderId="7" applyNumberFormat="0" applyFont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7" fillId="6" borderId="0" applyNumberFormat="0" applyBorder="0" applyAlignment="0" applyProtection="0"/>
    <xf numFmtId="0" fontId="28" fillId="16" borderId="8" applyNumberFormat="0" applyAlignment="0" applyProtection="0"/>
    <xf numFmtId="0" fontId="29" fillId="0" borderId="0" applyNumberFormat="0" applyFill="0" applyBorder="0" applyAlignment="0" applyProtection="0"/>
    <xf numFmtId="0" fontId="5" fillId="0" borderId="0"/>
    <xf numFmtId="0" fontId="35" fillId="0" borderId="0"/>
    <xf numFmtId="0" fontId="30" fillId="0" borderId="9" applyNumberFormat="0" applyFill="0" applyAlignment="0" applyProtection="0"/>
    <xf numFmtId="0" fontId="31" fillId="17" borderId="0" applyNumberFormat="0" applyBorder="0" applyAlignment="0" applyProtection="0"/>
    <xf numFmtId="0" fontId="32" fillId="7" borderId="0" applyNumberFormat="0" applyBorder="0" applyAlignment="0" applyProtection="0"/>
    <xf numFmtId="0" fontId="33" fillId="16" borderId="1" applyNumberFormat="0" applyAlignment="0" applyProtection="0"/>
    <xf numFmtId="9" fontId="1" fillId="0" borderId="0" applyFont="0" applyFill="0" applyBorder="0" applyAlignment="0" applyProtection="0"/>
  </cellStyleXfs>
  <cellXfs count="337">
    <xf numFmtId="0" fontId="0" fillId="0" borderId="0" xfId="0"/>
    <xf numFmtId="0" fontId="3" fillId="0" borderId="0" xfId="0" applyFont="1" applyAlignment="1">
      <alignment horizontal="right"/>
    </xf>
    <xf numFmtId="0" fontId="1" fillId="0" borderId="0" xfId="0" applyFont="1"/>
    <xf numFmtId="0" fontId="5" fillId="0" borderId="0" xfId="39"/>
    <xf numFmtId="0" fontId="6" fillId="0" borderId="0" xfId="0" applyFont="1"/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0" xfId="39" applyFont="1"/>
    <xf numFmtId="0" fontId="10" fillId="0" borderId="12" xfId="39" applyFont="1" applyBorder="1"/>
    <xf numFmtId="0" fontId="10" fillId="0" borderId="13" xfId="39" applyFont="1" applyBorder="1"/>
    <xf numFmtId="0" fontId="10" fillId="0" borderId="14" xfId="39" applyFont="1" applyBorder="1"/>
    <xf numFmtId="0" fontId="10" fillId="0" borderId="15" xfId="39" applyFont="1" applyBorder="1"/>
    <xf numFmtId="166" fontId="10" fillId="0" borderId="16" xfId="26" applyNumberFormat="1" applyFont="1" applyBorder="1"/>
    <xf numFmtId="0" fontId="13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right"/>
    </xf>
    <xf numFmtId="0" fontId="15" fillId="0" borderId="17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4" fillId="0" borderId="20" xfId="0" applyFont="1" applyBorder="1"/>
    <xf numFmtId="164" fontId="14" fillId="0" borderId="21" xfId="0" applyNumberFormat="1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9" fillId="0" borderId="23" xfId="0" applyFont="1" applyBorder="1"/>
    <xf numFmtId="164" fontId="9" fillId="0" borderId="24" xfId="0" applyNumberFormat="1" applyFont="1" applyBorder="1"/>
    <xf numFmtId="164" fontId="9" fillId="0" borderId="25" xfId="0" applyNumberFormat="1" applyFont="1" applyBorder="1"/>
    <xf numFmtId="0" fontId="9" fillId="0" borderId="22" xfId="0" applyFont="1" applyBorder="1"/>
    <xf numFmtId="0" fontId="0" fillId="0" borderId="22" xfId="0" applyBorder="1"/>
    <xf numFmtId="0" fontId="0" fillId="0" borderId="20" xfId="0" applyBorder="1"/>
    <xf numFmtId="0" fontId="11" fillId="0" borderId="26" xfId="0" applyFont="1" applyBorder="1" applyAlignment="1">
      <alignment horizontal="center"/>
    </xf>
    <xf numFmtId="0" fontId="9" fillId="0" borderId="21" xfId="0" applyFont="1" applyBorder="1"/>
    <xf numFmtId="0" fontId="11" fillId="0" borderId="10" xfId="0" applyFont="1" applyBorder="1" applyAlignment="1">
      <alignment horizontal="center" vertical="center" wrapText="1"/>
    </xf>
    <xf numFmtId="0" fontId="9" fillId="0" borderId="22" xfId="0" applyFont="1" applyBorder="1" applyAlignment="1">
      <alignment vertical="center"/>
    </xf>
    <xf numFmtId="164" fontId="9" fillId="0" borderId="10" xfId="0" applyNumberFormat="1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164" fontId="9" fillId="0" borderId="11" xfId="0" applyNumberFormat="1" applyFont="1" applyBorder="1" applyAlignment="1">
      <alignment vertical="center"/>
    </xf>
    <xf numFmtId="164" fontId="9" fillId="0" borderId="21" xfId="0" applyNumberFormat="1" applyFont="1" applyBorder="1"/>
    <xf numFmtId="164" fontId="9" fillId="0" borderId="27" xfId="0" applyNumberFormat="1" applyFont="1" applyBorder="1"/>
    <xf numFmtId="0" fontId="0" fillId="0" borderId="23" xfId="0" applyBorder="1"/>
    <xf numFmtId="164" fontId="0" fillId="0" borderId="24" xfId="0" applyNumberFormat="1" applyBorder="1"/>
    <xf numFmtId="0" fontId="10" fillId="0" borderId="28" xfId="39" applyFont="1" applyBorder="1" applyAlignment="1">
      <alignment vertical="center" wrapText="1"/>
    </xf>
    <xf numFmtId="164" fontId="0" fillId="0" borderId="10" xfId="0" applyNumberFormat="1" applyBorder="1"/>
    <xf numFmtId="164" fontId="0" fillId="0" borderId="11" xfId="0" applyNumberFormat="1" applyBorder="1"/>
    <xf numFmtId="164" fontId="0" fillId="0" borderId="25" xfId="0" applyNumberFormat="1" applyBorder="1"/>
    <xf numFmtId="164" fontId="0" fillId="0" borderId="21" xfId="0" applyNumberFormat="1" applyBorder="1"/>
    <xf numFmtId="164" fontId="0" fillId="0" borderId="27" xfId="0" applyNumberFormat="1" applyBorder="1"/>
    <xf numFmtId="49" fontId="9" fillId="0" borderId="0" xfId="39" applyNumberFormat="1" applyFont="1"/>
    <xf numFmtId="49" fontId="10" fillId="0" borderId="13" xfId="39" applyNumberFormat="1" applyFont="1" applyBorder="1"/>
    <xf numFmtId="0" fontId="10" fillId="0" borderId="29" xfId="39" applyFont="1" applyBorder="1"/>
    <xf numFmtId="0" fontId="10" fillId="0" borderId="30" xfId="39" applyFont="1" applyBorder="1"/>
    <xf numFmtId="0" fontId="10" fillId="0" borderId="31" xfId="39" applyFont="1" applyBorder="1"/>
    <xf numFmtId="49" fontId="10" fillId="0" borderId="31" xfId="39" applyNumberFormat="1" applyFont="1" applyBorder="1"/>
    <xf numFmtId="0" fontId="10" fillId="0" borderId="24" xfId="39" applyFont="1" applyBorder="1"/>
    <xf numFmtId="0" fontId="10" fillId="0" borderId="24" xfId="39" applyFont="1" applyBorder="1" applyAlignment="1">
      <alignment horizontal="center"/>
    </xf>
    <xf numFmtId="0" fontId="10" fillId="0" borderId="31" xfId="39" applyFont="1" applyBorder="1" applyAlignment="1">
      <alignment horizontal="center"/>
    </xf>
    <xf numFmtId="0" fontId="10" fillId="0" borderId="25" xfId="39" applyFont="1" applyBorder="1" applyAlignment="1">
      <alignment horizontal="center"/>
    </xf>
    <xf numFmtId="49" fontId="10" fillId="0" borderId="15" xfId="39" applyNumberFormat="1" applyFont="1" applyBorder="1"/>
    <xf numFmtId="0" fontId="10" fillId="0" borderId="16" xfId="39" applyFont="1" applyBorder="1"/>
    <xf numFmtId="0" fontId="9" fillId="0" borderId="32" xfId="39" applyFont="1" applyBorder="1" applyAlignment="1">
      <alignment vertical="center" wrapText="1"/>
    </xf>
    <xf numFmtId="0" fontId="9" fillId="0" borderId="0" xfId="39" applyFont="1" applyAlignment="1">
      <alignment vertical="center" wrapText="1"/>
    </xf>
    <xf numFmtId="49" fontId="9" fillId="0" borderId="0" xfId="39" applyNumberFormat="1" applyFont="1" applyAlignment="1">
      <alignment vertical="center" wrapText="1"/>
    </xf>
    <xf numFmtId="0" fontId="9" fillId="0" borderId="33" xfId="39" applyFont="1" applyBorder="1" applyAlignment="1">
      <alignment vertical="center" wrapText="1"/>
    </xf>
    <xf numFmtId="166" fontId="9" fillId="0" borderId="33" xfId="26" applyNumberFormat="1" applyFont="1" applyBorder="1" applyAlignment="1">
      <alignment vertical="center" wrapText="1"/>
    </xf>
    <xf numFmtId="166" fontId="9" fillId="0" borderId="34" xfId="26" applyNumberFormat="1" applyFont="1" applyBorder="1" applyAlignment="1">
      <alignment vertical="center" wrapText="1"/>
    </xf>
    <xf numFmtId="0" fontId="5" fillId="0" borderId="0" xfId="39" applyAlignment="1">
      <alignment vertical="center" wrapText="1"/>
    </xf>
    <xf numFmtId="0" fontId="10" fillId="0" borderId="35" xfId="39" applyFont="1" applyBorder="1" applyAlignment="1">
      <alignment vertical="center" wrapText="1"/>
    </xf>
    <xf numFmtId="49" fontId="10" fillId="0" borderId="28" xfId="39" applyNumberFormat="1" applyFont="1" applyBorder="1" applyAlignment="1">
      <alignment vertical="center" wrapText="1"/>
    </xf>
    <xf numFmtId="0" fontId="10" fillId="0" borderId="10" xfId="39" applyFont="1" applyBorder="1" applyAlignment="1">
      <alignment vertical="center" wrapText="1"/>
    </xf>
    <xf numFmtId="166" fontId="10" fillId="0" borderId="10" xfId="26" applyNumberFormat="1" applyFont="1" applyBorder="1" applyAlignment="1">
      <alignment vertical="center" wrapText="1"/>
    </xf>
    <xf numFmtId="166" fontId="10" fillId="0" borderId="11" xfId="26" applyNumberFormat="1" applyFont="1" applyBorder="1" applyAlignment="1">
      <alignment vertical="center" wrapText="1"/>
    </xf>
    <xf numFmtId="0" fontId="9" fillId="0" borderId="14" xfId="39" applyFont="1" applyBorder="1" applyAlignment="1">
      <alignment vertical="center" wrapText="1"/>
    </xf>
    <xf numFmtId="0" fontId="9" fillId="0" borderId="15" xfId="39" applyFont="1" applyBorder="1" applyAlignment="1">
      <alignment vertical="center" wrapText="1"/>
    </xf>
    <xf numFmtId="49" fontId="9" fillId="0" borderId="15" xfId="39" applyNumberFormat="1" applyFont="1" applyBorder="1" applyAlignment="1">
      <alignment vertical="center" wrapText="1"/>
    </xf>
    <xf numFmtId="0" fontId="9" fillId="0" borderId="16" xfId="39" applyFont="1" applyBorder="1" applyAlignment="1">
      <alignment vertical="center" wrapText="1"/>
    </xf>
    <xf numFmtId="166" fontId="9" fillId="0" borderId="16" xfId="26" applyNumberFormat="1" applyFont="1" applyBorder="1" applyAlignment="1">
      <alignment vertical="center" wrapText="1"/>
    </xf>
    <xf numFmtId="166" fontId="9" fillId="0" borderId="36" xfId="26" applyNumberFormat="1" applyFont="1" applyBorder="1" applyAlignment="1">
      <alignment vertical="center" wrapText="1"/>
    </xf>
    <xf numFmtId="166" fontId="10" fillId="0" borderId="16" xfId="26" applyNumberFormat="1" applyFont="1" applyBorder="1" applyAlignment="1">
      <alignment vertical="center" wrapText="1"/>
    </xf>
    <xf numFmtId="166" fontId="10" fillId="0" borderId="36" xfId="26" applyNumberFormat="1" applyFont="1" applyBorder="1" applyAlignment="1">
      <alignment vertical="center" wrapText="1"/>
    </xf>
    <xf numFmtId="0" fontId="10" fillId="0" borderId="28" xfId="39" applyFont="1" applyBorder="1" applyAlignment="1">
      <alignment horizontal="center" vertical="center" wrapText="1"/>
    </xf>
    <xf numFmtId="0" fontId="10" fillId="0" borderId="35" xfId="39" applyFont="1" applyBorder="1" applyAlignment="1">
      <alignment horizontal="left" vertical="center" wrapText="1"/>
    </xf>
    <xf numFmtId="0" fontId="10" fillId="0" borderId="28" xfId="39" applyFont="1" applyBorder="1" applyAlignment="1">
      <alignment horizontal="left" vertical="center" wrapText="1"/>
    </xf>
    <xf numFmtId="0" fontId="10" fillId="0" borderId="10" xfId="39" applyFont="1" applyBorder="1" applyAlignment="1">
      <alignment horizontal="left" vertical="center" wrapText="1"/>
    </xf>
    <xf numFmtId="0" fontId="17" fillId="0" borderId="10" xfId="39" applyFont="1" applyBorder="1" applyAlignment="1">
      <alignment vertical="center" wrapText="1"/>
    </xf>
    <xf numFmtId="0" fontId="17" fillId="0" borderId="35" xfId="39" applyFont="1" applyBorder="1" applyAlignment="1">
      <alignment vertical="center" wrapText="1"/>
    </xf>
    <xf numFmtId="0" fontId="17" fillId="0" borderId="28" xfId="39" applyFont="1" applyBorder="1" applyAlignment="1">
      <alignment vertical="center" wrapText="1"/>
    </xf>
    <xf numFmtId="166" fontId="9" fillId="0" borderId="37" xfId="26" applyNumberFormat="1" applyFont="1" applyBorder="1" applyAlignment="1">
      <alignment vertical="center" wrapText="1"/>
    </xf>
    <xf numFmtId="166" fontId="9" fillId="0" borderId="38" xfId="26" applyNumberFormat="1" applyFont="1" applyBorder="1" applyAlignment="1">
      <alignment vertical="center" wrapText="1"/>
    </xf>
    <xf numFmtId="0" fontId="10" fillId="0" borderId="14" xfId="39" applyFont="1" applyBorder="1" applyAlignment="1">
      <alignment vertical="center" wrapText="1"/>
    </xf>
    <xf numFmtId="0" fontId="10" fillId="0" borderId="15" xfId="39" applyFont="1" applyBorder="1" applyAlignment="1">
      <alignment vertical="center" wrapText="1"/>
    </xf>
    <xf numFmtId="49" fontId="10" fillId="0" borderId="15" xfId="39" applyNumberFormat="1" applyFont="1" applyBorder="1" applyAlignment="1">
      <alignment vertical="center" wrapText="1"/>
    </xf>
    <xf numFmtId="0" fontId="10" fillId="0" borderId="16" xfId="39" applyFont="1" applyBorder="1" applyAlignment="1">
      <alignment vertical="center" wrapText="1"/>
    </xf>
    <xf numFmtId="166" fontId="34" fillId="0" borderId="10" xfId="39" applyNumberFormat="1" applyFont="1" applyBorder="1" applyAlignment="1">
      <alignment vertical="center" wrapText="1"/>
    </xf>
    <xf numFmtId="166" fontId="34" fillId="0" borderId="11" xfId="39" applyNumberFormat="1" applyFont="1" applyBorder="1" applyAlignment="1">
      <alignment vertical="center" wrapText="1"/>
    </xf>
    <xf numFmtId="166" fontId="34" fillId="0" borderId="21" xfId="39" applyNumberFormat="1" applyFont="1" applyBorder="1" applyAlignment="1">
      <alignment vertical="center" wrapText="1"/>
    </xf>
    <xf numFmtId="166" fontId="34" fillId="0" borderId="27" xfId="39" applyNumberFormat="1" applyFont="1" applyBorder="1" applyAlignment="1">
      <alignment vertical="center" wrapText="1"/>
    </xf>
    <xf numFmtId="49" fontId="5" fillId="0" borderId="0" xfId="39" applyNumberFormat="1" applyAlignment="1">
      <alignment vertical="center" wrapText="1"/>
    </xf>
    <xf numFmtId="49" fontId="5" fillId="0" borderId="0" xfId="39" applyNumberFormat="1"/>
    <xf numFmtId="0" fontId="36" fillId="0" borderId="0" xfId="0" applyFont="1" applyAlignment="1">
      <alignment wrapText="1"/>
    </xf>
    <xf numFmtId="10" fontId="0" fillId="0" borderId="0" xfId="0" applyNumberFormat="1"/>
    <xf numFmtId="9" fontId="0" fillId="0" borderId="0" xfId="0" applyNumberFormat="1"/>
    <xf numFmtId="0" fontId="37" fillId="18" borderId="39" xfId="0" applyFont="1" applyFill="1" applyBorder="1" applyAlignment="1">
      <alignment horizontal="center" vertical="center" wrapText="1"/>
    </xf>
    <xf numFmtId="0" fontId="37" fillId="18" borderId="40" xfId="0" applyFont="1" applyFill="1" applyBorder="1" applyAlignment="1">
      <alignment horizontal="center" vertical="center"/>
    </xf>
    <xf numFmtId="0" fontId="37" fillId="18" borderId="40" xfId="0" applyFont="1" applyFill="1" applyBorder="1" applyAlignment="1">
      <alignment horizontal="center" vertical="center" wrapText="1"/>
    </xf>
    <xf numFmtId="0" fontId="37" fillId="18" borderId="40" xfId="40" applyFont="1" applyFill="1" applyBorder="1" applyAlignment="1">
      <alignment horizontal="center" vertical="center" wrapText="1"/>
    </xf>
    <xf numFmtId="0" fontId="37" fillId="18" borderId="40" xfId="0" applyFont="1" applyFill="1" applyBorder="1" applyAlignment="1">
      <alignment horizontal="center" vertical="top" wrapText="1"/>
    </xf>
    <xf numFmtId="0" fontId="37" fillId="18" borderId="41" xfId="0" applyFont="1" applyFill="1" applyBorder="1" applyAlignment="1">
      <alignment horizontal="center" vertical="top" wrapText="1"/>
    </xf>
    <xf numFmtId="0" fontId="37" fillId="0" borderId="42" xfId="0" applyFont="1" applyBorder="1" applyAlignment="1">
      <alignment horizontal="center" vertical="center"/>
    </xf>
    <xf numFmtId="0" fontId="37" fillId="0" borderId="43" xfId="0" applyFont="1" applyBorder="1" applyAlignment="1">
      <alignment horizontal="center" vertical="top"/>
    </xf>
    <xf numFmtId="0" fontId="37" fillId="0" borderId="43" xfId="0" applyFont="1" applyBorder="1" applyAlignment="1">
      <alignment horizontal="center" vertical="top" wrapText="1"/>
    </xf>
    <xf numFmtId="0" fontId="37" fillId="0" borderId="43" xfId="40" applyFont="1" applyBorder="1" applyAlignment="1">
      <alignment horizontal="center" vertical="top" wrapText="1"/>
    </xf>
    <xf numFmtId="0" fontId="37" fillId="0" borderId="44" xfId="0" applyFont="1" applyBorder="1" applyAlignment="1">
      <alignment horizontal="center" vertical="top" wrapText="1"/>
    </xf>
    <xf numFmtId="0" fontId="38" fillId="0" borderId="45" xfId="0" applyFont="1" applyBorder="1" applyAlignment="1">
      <alignment horizontal="center" vertical="top"/>
    </xf>
    <xf numFmtId="0" fontId="37" fillId="0" borderId="45" xfId="0" applyFont="1" applyBorder="1" applyAlignment="1">
      <alignment horizontal="center" vertical="top" wrapText="1"/>
    </xf>
    <xf numFmtId="0" fontId="37" fillId="0" borderId="45" xfId="40" applyFont="1" applyBorder="1" applyAlignment="1">
      <alignment horizontal="center" vertical="top" wrapText="1"/>
    </xf>
    <xf numFmtId="0" fontId="37" fillId="0" borderId="45" xfId="0" applyFont="1" applyBorder="1" applyAlignment="1">
      <alignment horizontal="center" vertical="top"/>
    </xf>
    <xf numFmtId="0" fontId="37" fillId="0" borderId="46" xfId="0" applyFont="1" applyBorder="1" applyAlignment="1">
      <alignment horizontal="center" vertical="center"/>
    </xf>
    <xf numFmtId="0" fontId="37" fillId="0" borderId="46" xfId="0" applyFont="1" applyBorder="1"/>
    <xf numFmtId="0" fontId="37" fillId="0" borderId="46" xfId="0" applyFont="1" applyBorder="1" applyProtection="1">
      <protection locked="0"/>
    </xf>
    <xf numFmtId="1" fontId="37" fillId="0" borderId="46" xfId="40" applyNumberFormat="1" applyFont="1" applyBorder="1" applyProtection="1">
      <protection locked="0"/>
    </xf>
    <xf numFmtId="1" fontId="37" fillId="0" borderId="46" xfId="0" applyNumberFormat="1" applyFont="1" applyBorder="1" applyAlignment="1">
      <alignment horizontal="right" vertical="top"/>
    </xf>
    <xf numFmtId="10" fontId="37" fillId="0" borderId="46" xfId="45" applyNumberFormat="1" applyFont="1" applyBorder="1" applyAlignment="1">
      <alignment horizontal="center" vertical="top"/>
    </xf>
    <xf numFmtId="1" fontId="37" fillId="0" borderId="46" xfId="0" applyNumberFormat="1" applyFont="1" applyBorder="1"/>
    <xf numFmtId="10" fontId="37" fillId="0" borderId="46" xfId="45" applyNumberFormat="1" applyFont="1" applyBorder="1"/>
    <xf numFmtId="0" fontId="37" fillId="19" borderId="46" xfId="0" applyFont="1" applyFill="1" applyBorder="1"/>
    <xf numFmtId="0" fontId="37" fillId="20" borderId="46" xfId="0" applyFont="1" applyFill="1" applyBorder="1"/>
    <xf numFmtId="1" fontId="37" fillId="21" borderId="46" xfId="40" applyNumberFormat="1" applyFont="1" applyFill="1" applyBorder="1" applyProtection="1">
      <protection locked="0"/>
    </xf>
    <xf numFmtId="10" fontId="37" fillId="0" borderId="47" xfId="45" applyNumberFormat="1" applyFont="1" applyBorder="1" applyAlignment="1">
      <alignment horizontal="center" vertical="top"/>
    </xf>
    <xf numFmtId="0" fontId="37" fillId="0" borderId="0" xfId="0" applyFont="1" applyAlignment="1">
      <alignment horizontal="center" vertical="center"/>
    </xf>
    <xf numFmtId="0" fontId="37" fillId="0" borderId="0" xfId="0" applyFont="1"/>
    <xf numFmtId="0" fontId="37" fillId="0" borderId="0" xfId="40" applyFont="1"/>
    <xf numFmtId="10" fontId="37" fillId="0" borderId="0" xfId="45" applyNumberFormat="1" applyFont="1" applyAlignment="1">
      <alignment horizontal="center" vertical="top"/>
    </xf>
    <xf numFmtId="10" fontId="37" fillId="0" borderId="0" xfId="45" applyNumberFormat="1" applyFont="1"/>
    <xf numFmtId="0" fontId="38" fillId="0" borderId="46" xfId="0" applyFont="1" applyBorder="1" applyAlignment="1">
      <alignment horizontal="center" vertical="center"/>
    </xf>
    <xf numFmtId="0" fontId="38" fillId="0" borderId="46" xfId="0" applyFont="1" applyBorder="1" applyAlignment="1">
      <alignment horizontal="center"/>
    </xf>
    <xf numFmtId="0" fontId="37" fillId="0" borderId="46" xfId="40" applyFont="1" applyBorder="1"/>
    <xf numFmtId="10" fontId="37" fillId="0" borderId="45" xfId="45" applyNumberFormat="1" applyFont="1" applyBorder="1" applyAlignment="1">
      <alignment horizontal="center" vertical="top"/>
    </xf>
    <xf numFmtId="1" fontId="37" fillId="0" borderId="46" xfId="0" applyNumberFormat="1" applyFont="1" applyBorder="1" applyProtection="1">
      <protection locked="0"/>
    </xf>
    <xf numFmtId="0" fontId="37" fillId="19" borderId="46" xfId="0" applyFont="1" applyFill="1" applyBorder="1" applyAlignment="1">
      <alignment horizontal="center" vertical="center"/>
    </xf>
    <xf numFmtId="1" fontId="37" fillId="21" borderId="46" xfId="0" applyNumberFormat="1" applyFont="1" applyFill="1" applyBorder="1" applyProtection="1">
      <protection locked="0"/>
    </xf>
    <xf numFmtId="1" fontId="37" fillId="21" borderId="46" xfId="0" applyNumberFormat="1" applyFont="1" applyFill="1" applyBorder="1"/>
    <xf numFmtId="0" fontId="37" fillId="0" borderId="48" xfId="0" applyFont="1" applyBorder="1"/>
    <xf numFmtId="0" fontId="37" fillId="19" borderId="48" xfId="0" applyFont="1" applyFill="1" applyBorder="1"/>
    <xf numFmtId="0" fontId="38" fillId="0" borderId="49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37" fillId="22" borderId="10" xfId="0" applyFont="1" applyFill="1" applyBorder="1" applyAlignment="1">
      <alignment horizontal="center" vertical="center"/>
    </xf>
    <xf numFmtId="0" fontId="4" fillId="0" borderId="0" xfId="0" applyFont="1"/>
    <xf numFmtId="0" fontId="0" fillId="18" borderId="10" xfId="0" applyFill="1" applyBorder="1"/>
    <xf numFmtId="0" fontId="4" fillId="18" borderId="10" xfId="0" applyFont="1" applyFill="1" applyBorder="1"/>
    <xf numFmtId="0" fontId="4" fillId="18" borderId="10" xfId="0" applyFont="1" applyFill="1" applyBorder="1" applyAlignment="1">
      <alignment wrapText="1" shrinkToFit="1"/>
    </xf>
    <xf numFmtId="0" fontId="0" fillId="0" borderId="10" xfId="0" applyBorder="1"/>
    <xf numFmtId="0" fontId="4" fillId="0" borderId="10" xfId="0" applyFont="1" applyBorder="1" applyAlignment="1">
      <alignment horizontal="center"/>
    </xf>
    <xf numFmtId="0" fontId="4" fillId="18" borderId="10" xfId="0" applyFont="1" applyFill="1" applyBorder="1" applyAlignment="1">
      <alignment horizontal="center"/>
    </xf>
    <xf numFmtId="0" fontId="0" fillId="18" borderId="10" xfId="0" applyFill="1" applyBorder="1" applyAlignment="1">
      <alignment wrapText="1"/>
    </xf>
    <xf numFmtId="0" fontId="4" fillId="18" borderId="10" xfId="0" applyFont="1" applyFill="1" applyBorder="1" applyAlignment="1">
      <alignment wrapText="1"/>
    </xf>
    <xf numFmtId="0" fontId="4" fillId="0" borderId="10" xfId="0" applyFont="1" applyBorder="1"/>
    <xf numFmtId="166" fontId="10" fillId="0" borderId="26" xfId="26" applyNumberFormat="1" applyFont="1" applyBorder="1"/>
    <xf numFmtId="0" fontId="35" fillId="0" borderId="0" xfId="0" applyFont="1"/>
    <xf numFmtId="3" fontId="0" fillId="0" borderId="0" xfId="0" applyNumberFormat="1"/>
    <xf numFmtId="0" fontId="0" fillId="0" borderId="50" xfId="0" applyBorder="1"/>
    <xf numFmtId="3" fontId="35" fillId="0" borderId="16" xfId="0" applyNumberFormat="1" applyFont="1" applyBorder="1" applyAlignment="1">
      <alignment horizontal="center" vertical="center" wrapText="1"/>
    </xf>
    <xf numFmtId="3" fontId="0" fillId="0" borderId="16" xfId="0" applyNumberFormat="1" applyBorder="1" applyAlignment="1">
      <alignment horizontal="center" vertical="center" wrapText="1"/>
    </xf>
    <xf numFmtId="3" fontId="0" fillId="0" borderId="33" xfId="0" applyNumberFormat="1" applyBorder="1"/>
    <xf numFmtId="3" fontId="0" fillId="0" borderId="16" xfId="0" applyNumberFormat="1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10" xfId="0" applyBorder="1" applyAlignment="1">
      <alignment vertical="center" wrapText="1"/>
    </xf>
    <xf numFmtId="0" fontId="35" fillId="0" borderId="54" xfId="0" applyFont="1" applyBorder="1" applyAlignment="1">
      <alignment vertical="center" wrapText="1"/>
    </xf>
    <xf numFmtId="0" fontId="35" fillId="0" borderId="10" xfId="0" applyFont="1" applyBorder="1" applyAlignment="1">
      <alignment vertical="center" wrapText="1"/>
    </xf>
    <xf numFmtId="0" fontId="39" fillId="0" borderId="51" xfId="0" applyFont="1" applyBorder="1"/>
    <xf numFmtId="0" fontId="4" fillId="0" borderId="51" xfId="0" applyFont="1" applyBorder="1"/>
    <xf numFmtId="0" fontId="4" fillId="0" borderId="52" xfId="0" applyFont="1" applyBorder="1"/>
    <xf numFmtId="3" fontId="35" fillId="0" borderId="33" xfId="0" applyNumberFormat="1" applyFont="1" applyBorder="1"/>
    <xf numFmtId="49" fontId="40" fillId="0" borderId="51" xfId="0" quotePrefix="1" applyNumberFormat="1" applyFont="1" applyBorder="1"/>
    <xf numFmtId="49" fontId="41" fillId="0" borderId="51" xfId="0" quotePrefix="1" applyNumberFormat="1" applyFont="1" applyBorder="1"/>
    <xf numFmtId="49" fontId="42" fillId="0" borderId="51" xfId="0" quotePrefix="1" applyNumberFormat="1" applyFont="1" applyBorder="1"/>
    <xf numFmtId="49" fontId="43" fillId="0" borderId="51" xfId="0" quotePrefix="1" applyNumberFormat="1" applyFont="1" applyBorder="1"/>
    <xf numFmtId="49" fontId="43" fillId="0" borderId="55" xfId="0" quotePrefix="1" applyNumberFormat="1" applyFont="1" applyBorder="1"/>
    <xf numFmtId="49" fontId="42" fillId="0" borderId="51" xfId="0" applyNumberFormat="1" applyFont="1" applyBorder="1"/>
    <xf numFmtId="49" fontId="43" fillId="0" borderId="51" xfId="0" applyNumberFormat="1" applyFont="1" applyBorder="1"/>
    <xf numFmtId="0" fontId="39" fillId="0" borderId="10" xfId="0" applyFont="1" applyBorder="1"/>
    <xf numFmtId="3" fontId="4" fillId="0" borderId="10" xfId="0" applyNumberFormat="1" applyFont="1" applyBorder="1"/>
    <xf numFmtId="49" fontId="44" fillId="0" borderId="51" xfId="0" applyNumberFormat="1" applyFont="1" applyBorder="1"/>
    <xf numFmtId="49" fontId="45" fillId="0" borderId="55" xfId="0" quotePrefix="1" applyNumberFormat="1" applyFont="1" applyBorder="1"/>
    <xf numFmtId="49" fontId="42" fillId="0" borderId="33" xfId="0" quotePrefix="1" applyNumberFormat="1" applyFont="1" applyBorder="1"/>
    <xf numFmtId="49" fontId="43" fillId="0" borderId="55" xfId="0" applyNumberFormat="1" applyFont="1" applyBorder="1"/>
    <xf numFmtId="49" fontId="40" fillId="0" borderId="51" xfId="0" applyNumberFormat="1" applyFont="1" applyBorder="1"/>
    <xf numFmtId="49" fontId="41" fillId="0" borderId="51" xfId="0" applyNumberFormat="1" applyFont="1" applyBorder="1"/>
    <xf numFmtId="49" fontId="41" fillId="0" borderId="50" xfId="0" applyNumberFormat="1" applyFont="1" applyBorder="1"/>
    <xf numFmtId="49" fontId="44" fillId="0" borderId="51" xfId="0" quotePrefix="1" applyNumberFormat="1" applyFont="1" applyBorder="1"/>
    <xf numFmtId="0" fontId="40" fillId="0" borderId="51" xfId="0" quotePrefix="1" applyFont="1" applyBorder="1"/>
    <xf numFmtId="0" fontId="43" fillId="0" borderId="51" xfId="0" quotePrefix="1" applyFont="1" applyBorder="1"/>
    <xf numFmtId="0" fontId="42" fillId="0" borderId="51" xfId="0" quotePrefix="1" applyFont="1" applyBorder="1"/>
    <xf numFmtId="49" fontId="41" fillId="0" borderId="56" xfId="0" applyNumberFormat="1" applyFont="1" applyBorder="1"/>
    <xf numFmtId="0" fontId="4" fillId="0" borderId="54" xfId="0" applyFont="1" applyBorder="1"/>
    <xf numFmtId="3" fontId="0" fillId="0" borderId="10" xfId="0" applyNumberFormat="1" applyBorder="1"/>
    <xf numFmtId="0" fontId="0" fillId="0" borderId="33" xfId="0" applyBorder="1"/>
    <xf numFmtId="0" fontId="35" fillId="0" borderId="51" xfId="0" applyFont="1" applyBorder="1" applyAlignment="1">
      <alignment horizontal="center" vertical="center" wrapText="1"/>
    </xf>
    <xf numFmtId="0" fontId="35" fillId="0" borderId="52" xfId="0" applyFont="1" applyBorder="1" applyAlignment="1">
      <alignment horizontal="center" vertical="center" wrapText="1"/>
    </xf>
    <xf numFmtId="3" fontId="35" fillId="0" borderId="33" xfId="0" applyNumberFormat="1" applyFont="1" applyBorder="1" applyAlignment="1">
      <alignment horizontal="center" vertical="center" wrapText="1"/>
    </xf>
    <xf numFmtId="3" fontId="0" fillId="0" borderId="33" xfId="0" applyNumberFormat="1" applyBorder="1" applyAlignment="1">
      <alignment horizontal="center" vertical="center" wrapText="1"/>
    </xf>
    <xf numFmtId="0" fontId="0" fillId="0" borderId="15" xfId="0" applyBorder="1"/>
    <xf numFmtId="1" fontId="37" fillId="20" borderId="46" xfId="0" applyNumberFormat="1" applyFont="1" applyFill="1" applyBorder="1"/>
    <xf numFmtId="0" fontId="0" fillId="0" borderId="54" xfId="0" applyBorder="1"/>
    <xf numFmtId="49" fontId="41" fillId="0" borderId="56" xfId="0" quotePrefix="1" applyNumberFormat="1" applyFont="1" applyBorder="1"/>
    <xf numFmtId="0" fontId="1" fillId="0" borderId="52" xfId="0" applyFont="1" applyBorder="1"/>
    <xf numFmtId="3" fontId="1" fillId="0" borderId="33" xfId="0" applyNumberFormat="1" applyFont="1" applyBorder="1"/>
    <xf numFmtId="49" fontId="46" fillId="0" borderId="51" xfId="0" quotePrefix="1" applyNumberFormat="1" applyFont="1" applyBorder="1"/>
    <xf numFmtId="0" fontId="1" fillId="0" borderId="53" xfId="0" applyFont="1" applyBorder="1"/>
    <xf numFmtId="0" fontId="1" fillId="0" borderId="51" xfId="0" applyFont="1" applyBorder="1"/>
    <xf numFmtId="0" fontId="0" fillId="0" borderId="63" xfId="0" applyBorder="1"/>
    <xf numFmtId="3" fontId="0" fillId="0" borderId="37" xfId="0" applyNumberFormat="1" applyBorder="1"/>
    <xf numFmtId="0" fontId="1" fillId="0" borderId="53" xfId="0" applyFont="1" applyBorder="1" applyAlignment="1">
      <alignment wrapText="1"/>
    </xf>
    <xf numFmtId="3" fontId="1" fillId="0" borderId="0" xfId="0" applyNumberFormat="1" applyFont="1"/>
    <xf numFmtId="164" fontId="37" fillId="0" borderId="46" xfId="0" applyNumberFormat="1" applyFont="1" applyBorder="1" applyAlignment="1">
      <alignment horizontal="right"/>
    </xf>
    <xf numFmtId="0" fontId="35" fillId="0" borderId="0" xfId="40"/>
    <xf numFmtId="10" fontId="37" fillId="24" borderId="46" xfId="45" applyNumberFormat="1" applyFont="1" applyFill="1" applyBorder="1"/>
    <xf numFmtId="166" fontId="10" fillId="0" borderId="93" xfId="26" applyNumberFormat="1" applyFont="1" applyBorder="1" applyAlignment="1">
      <alignment vertical="center" wrapText="1"/>
    </xf>
    <xf numFmtId="49" fontId="45" fillId="0" borderId="55" xfId="0" applyNumberFormat="1" applyFont="1" applyBorder="1"/>
    <xf numFmtId="0" fontId="0" fillId="0" borderId="94" xfId="0" applyBorder="1"/>
    <xf numFmtId="0" fontId="41" fillId="0" borderId="55" xfId="0" quotePrefix="1" applyFont="1" applyBorder="1"/>
    <xf numFmtId="49" fontId="42" fillId="0" borderId="50" xfId="0" quotePrefix="1" applyNumberFormat="1" applyFont="1" applyBorder="1"/>
    <xf numFmtId="0" fontId="34" fillId="0" borderId="57" xfId="39" applyFont="1" applyBorder="1" applyAlignment="1">
      <alignment horizontal="left" vertical="center" wrapText="1"/>
    </xf>
    <xf numFmtId="0" fontId="34" fillId="0" borderId="58" xfId="39" applyFont="1" applyBorder="1" applyAlignment="1">
      <alignment horizontal="left" vertical="center" wrapText="1"/>
    </xf>
    <xf numFmtId="0" fontId="34" fillId="0" borderId="59" xfId="39" applyFont="1" applyBorder="1" applyAlignment="1">
      <alignment horizontal="left" vertical="center" wrapText="1"/>
    </xf>
    <xf numFmtId="0" fontId="10" fillId="0" borderId="60" xfId="39" applyFont="1" applyBorder="1" applyAlignment="1">
      <alignment horizontal="center"/>
    </xf>
    <xf numFmtId="0" fontId="10" fillId="0" borderId="61" xfId="39" applyFont="1" applyBorder="1" applyAlignment="1">
      <alignment horizontal="center"/>
    </xf>
    <xf numFmtId="0" fontId="10" fillId="0" borderId="62" xfId="39" applyFont="1" applyBorder="1" applyAlignment="1">
      <alignment horizontal="center"/>
    </xf>
    <xf numFmtId="0" fontId="12" fillId="0" borderId="0" xfId="39" applyFont="1" applyAlignment="1">
      <alignment horizontal="center"/>
    </xf>
    <xf numFmtId="0" fontId="10" fillId="0" borderId="35" xfId="39" applyFont="1" applyBorder="1" applyAlignment="1">
      <alignment horizontal="center" vertical="center" wrapText="1"/>
    </xf>
    <xf numFmtId="0" fontId="10" fillId="0" borderId="28" xfId="39" applyFont="1" applyBorder="1" applyAlignment="1">
      <alignment horizontal="center" vertical="center" wrapText="1"/>
    </xf>
    <xf numFmtId="0" fontId="10" fillId="0" borderId="54" xfId="39" applyFont="1" applyBorder="1" applyAlignment="1">
      <alignment horizontal="center" vertical="center" wrapText="1"/>
    </xf>
    <xf numFmtId="0" fontId="34" fillId="0" borderId="35" xfId="39" applyFont="1" applyBorder="1" applyAlignment="1">
      <alignment horizontal="left" vertical="center" wrapText="1"/>
    </xf>
    <xf numFmtId="0" fontId="34" fillId="0" borderId="28" xfId="39" applyFont="1" applyBorder="1" applyAlignment="1">
      <alignment horizontal="left" vertical="center" wrapText="1"/>
    </xf>
    <xf numFmtId="0" fontId="34" fillId="0" borderId="54" xfId="39" applyFont="1" applyBorder="1" applyAlignment="1">
      <alignment horizontal="left" vertical="center" wrapText="1"/>
    </xf>
    <xf numFmtId="0" fontId="37" fillId="0" borderId="10" xfId="0" applyFont="1" applyBorder="1" applyAlignment="1">
      <alignment horizontal="center" vertical="center"/>
    </xf>
    <xf numFmtId="0" fontId="37" fillId="23" borderId="1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5" fillId="0" borderId="55" xfId="0" applyFont="1" applyBorder="1" applyAlignment="1">
      <alignment horizontal="center" vertical="center" wrapText="1"/>
    </xf>
    <xf numFmtId="0" fontId="35" fillId="0" borderId="63" xfId="0" applyFont="1" applyBorder="1" applyAlignment="1">
      <alignment horizontal="center" vertical="center" wrapText="1"/>
    </xf>
    <xf numFmtId="0" fontId="35" fillId="0" borderId="50" xfId="0" applyFont="1" applyBorder="1" applyAlignment="1">
      <alignment horizontal="center" vertical="center" wrapText="1"/>
    </xf>
    <xf numFmtId="0" fontId="35" fillId="0" borderId="53" xfId="0" applyFont="1" applyBorder="1" applyAlignment="1">
      <alignment horizontal="center" vertical="center" wrapText="1"/>
    </xf>
    <xf numFmtId="3" fontId="35" fillId="0" borderId="10" xfId="0" applyNumberFormat="1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13" fillId="0" borderId="21" xfId="0" applyFont="1" applyBorder="1" applyAlignment="1">
      <alignment horizontal="left"/>
    </xf>
    <xf numFmtId="0" fontId="14" fillId="0" borderId="64" xfId="0" applyFont="1" applyBorder="1" applyAlignment="1">
      <alignment horizontal="center"/>
    </xf>
    <xf numFmtId="0" fontId="14" fillId="0" borderId="65" xfId="0" applyFont="1" applyBorder="1" applyAlignment="1">
      <alignment horizontal="center"/>
    </xf>
    <xf numFmtId="0" fontId="14" fillId="0" borderId="66" xfId="0" applyFont="1" applyBorder="1" applyAlignment="1">
      <alignment horizontal="center"/>
    </xf>
    <xf numFmtId="0" fontId="14" fillId="0" borderId="67" xfId="0" applyFont="1" applyBorder="1" applyAlignment="1">
      <alignment horizontal="center"/>
    </xf>
    <xf numFmtId="0" fontId="14" fillId="0" borderId="68" xfId="0" applyFont="1" applyBorder="1" applyAlignment="1">
      <alignment horizontal="center"/>
    </xf>
    <xf numFmtId="0" fontId="14" fillId="0" borderId="69" xfId="0" applyFont="1" applyBorder="1" applyAlignment="1">
      <alignment horizontal="center"/>
    </xf>
    <xf numFmtId="0" fontId="14" fillId="0" borderId="70" xfId="0" applyFont="1" applyBorder="1" applyAlignment="1">
      <alignment horizontal="center"/>
    </xf>
    <xf numFmtId="0" fontId="14" fillId="0" borderId="71" xfId="0" applyFont="1" applyBorder="1" applyAlignment="1">
      <alignment horizontal="center"/>
    </xf>
    <xf numFmtId="0" fontId="14" fillId="0" borderId="72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6" fillId="0" borderId="73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74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9" fillId="0" borderId="74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7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left"/>
    </xf>
    <xf numFmtId="164" fontId="9" fillId="0" borderId="75" xfId="0" applyNumberFormat="1" applyFont="1" applyBorder="1"/>
    <xf numFmtId="0" fontId="0" fillId="0" borderId="76" xfId="0" applyBorder="1"/>
    <xf numFmtId="0" fontId="0" fillId="0" borderId="77" xfId="0" applyBorder="1"/>
    <xf numFmtId="0" fontId="0" fillId="0" borderId="78" xfId="0" applyBorder="1"/>
    <xf numFmtId="0" fontId="0" fillId="0" borderId="79" xfId="0" applyBorder="1"/>
    <xf numFmtId="0" fontId="0" fillId="0" borderId="80" xfId="0" applyBorder="1"/>
    <xf numFmtId="0" fontId="0" fillId="0" borderId="81" xfId="0" applyBorder="1"/>
    <xf numFmtId="0" fontId="0" fillId="0" borderId="82" xfId="0" applyBorder="1"/>
    <xf numFmtId="0" fontId="0" fillId="0" borderId="83" xfId="0" applyBorder="1"/>
    <xf numFmtId="0" fontId="9" fillId="0" borderId="10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1" fillId="0" borderId="84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85" xfId="0" applyFont="1" applyBorder="1" applyAlignment="1">
      <alignment horizontal="center" vertical="center" wrapText="1"/>
    </xf>
    <xf numFmtId="0" fontId="11" fillId="0" borderId="74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63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74" xfId="0" applyFont="1" applyBorder="1" applyAlignment="1">
      <alignment horizontal="center"/>
    </xf>
    <xf numFmtId="0" fontId="0" fillId="0" borderId="0" xfId="0" applyAlignment="1">
      <alignment horizontal="center"/>
    </xf>
    <xf numFmtId="0" fontId="9" fillId="0" borderId="54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0" fillId="0" borderId="86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87" xfId="0" applyBorder="1" applyAlignment="1">
      <alignment horizontal="left"/>
    </xf>
    <xf numFmtId="0" fontId="11" fillId="0" borderId="29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2" fillId="0" borderId="88" xfId="0" applyFont="1" applyBorder="1" applyAlignment="1">
      <alignment horizontal="left"/>
    </xf>
    <xf numFmtId="0" fontId="2" fillId="0" borderId="58" xfId="0" applyFont="1" applyBorder="1" applyAlignment="1">
      <alignment horizontal="left"/>
    </xf>
    <xf numFmtId="0" fontId="2" fillId="0" borderId="59" xfId="0" applyFont="1" applyBorder="1" applyAlignment="1">
      <alignment horizontal="left"/>
    </xf>
    <xf numFmtId="0" fontId="2" fillId="0" borderId="56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54" xfId="0" applyFont="1" applyBorder="1" applyAlignment="1">
      <alignment horizontal="left"/>
    </xf>
    <xf numFmtId="0" fontId="11" fillId="0" borderId="19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8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90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91" xfId="0" applyFont="1" applyBorder="1" applyAlignment="1">
      <alignment horizontal="center" vertical="center"/>
    </xf>
    <xf numFmtId="0" fontId="9" fillId="0" borderId="9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4" fillId="18" borderId="10" xfId="0" applyFont="1" applyFill="1" applyBorder="1" applyAlignment="1">
      <alignment horizontal="center" wrapText="1"/>
    </xf>
  </cellXfs>
  <cellStyles count="46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lölőszín 1" xfId="30" builtinId="29" customBuiltin="1"/>
    <cellStyle name="Jelölőszín 2" xfId="31" builtinId="33" customBuiltin="1"/>
    <cellStyle name="Jelölőszín 3" xfId="32" builtinId="37" customBuiltin="1"/>
    <cellStyle name="Jelölőszín 4" xfId="33" builtinId="41" customBuiltin="1"/>
    <cellStyle name="Jelölőszín 5" xfId="34" builtinId="45" customBuiltin="1"/>
    <cellStyle name="Jelölőszín 6" xfId="35" builtinId="49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_3.sz.melléklet" xfId="39" xr:uid="{00000000-0005-0000-0000-000027000000}"/>
    <cellStyle name="Normál_Munka1" xfId="40" xr:uid="{00000000-0005-0000-0000-000028000000}"/>
    <cellStyle name="Összesen" xfId="41" builtinId="25" customBuiltin="1"/>
    <cellStyle name="Rossz" xfId="42" builtinId="27" customBuiltin="1"/>
    <cellStyle name="Semleges" xfId="43" builtinId="28" customBuiltin="1"/>
    <cellStyle name="Számítás" xfId="44" builtinId="22" customBuiltin="1"/>
    <cellStyle name="Százalék" xfId="4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8"/>
  <sheetViews>
    <sheetView view="pageLayout" zoomScaleNormal="100" workbookViewId="0">
      <selection activeCell="F28" sqref="F28"/>
    </sheetView>
  </sheetViews>
  <sheetFormatPr defaultRowHeight="12.75" x14ac:dyDescent="0.2"/>
  <cols>
    <col min="1" max="2" width="4.28515625" style="3" customWidth="1"/>
    <col min="3" max="3" width="3.5703125" style="3" customWidth="1"/>
    <col min="4" max="4" width="3.140625" style="101" customWidth="1"/>
    <col min="5" max="5" width="71.140625" style="3" customWidth="1"/>
    <col min="6" max="6" width="15" style="3" customWidth="1"/>
    <col min="7" max="8" width="16" style="3" customWidth="1"/>
    <col min="9" max="16384" width="9.140625" style="3"/>
  </cols>
  <sheetData>
    <row r="1" spans="1:8" ht="14.25" x14ac:dyDescent="0.2">
      <c r="A1" s="233" t="s">
        <v>274</v>
      </c>
      <c r="B1" s="233"/>
      <c r="C1" s="233"/>
      <c r="D1" s="233"/>
      <c r="E1" s="233"/>
      <c r="F1" s="233"/>
      <c r="G1" s="233"/>
      <c r="H1" s="233"/>
    </row>
    <row r="2" spans="1:8" ht="13.5" thickBot="1" x14ac:dyDescent="0.25">
      <c r="A2" s="11"/>
      <c r="B2" s="11"/>
      <c r="C2" s="11"/>
      <c r="D2" s="51"/>
      <c r="E2" s="11"/>
      <c r="F2" s="11"/>
      <c r="G2" s="11"/>
      <c r="H2" s="11"/>
    </row>
    <row r="3" spans="1:8" x14ac:dyDescent="0.2">
      <c r="A3" s="12" t="s">
        <v>57</v>
      </c>
      <c r="B3" s="13"/>
      <c r="C3" s="13"/>
      <c r="D3" s="52"/>
      <c r="E3" s="53"/>
      <c r="F3" s="230" t="s">
        <v>266</v>
      </c>
      <c r="G3" s="231"/>
      <c r="H3" s="232"/>
    </row>
    <row r="4" spans="1:8" ht="13.5" thickBot="1" x14ac:dyDescent="0.25">
      <c r="A4" s="54"/>
      <c r="B4" s="55"/>
      <c r="C4" s="55"/>
      <c r="D4" s="56"/>
      <c r="E4" s="57"/>
      <c r="F4" s="58" t="s">
        <v>15</v>
      </c>
      <c r="G4" s="59" t="s">
        <v>16</v>
      </c>
      <c r="H4" s="60" t="s">
        <v>3</v>
      </c>
    </row>
    <row r="5" spans="1:8" x14ac:dyDescent="0.2">
      <c r="A5" s="14"/>
      <c r="B5" s="15" t="s">
        <v>5</v>
      </c>
      <c r="C5" s="15"/>
      <c r="D5" s="61"/>
      <c r="E5" s="62" t="s">
        <v>13</v>
      </c>
      <c r="F5" s="16">
        <f>SUM(F6+F7+F8+F9+F10)</f>
        <v>89052775</v>
      </c>
      <c r="G5" s="16">
        <f>SUM(G6+G7+G8+G9+G10)</f>
        <v>0</v>
      </c>
      <c r="H5" s="160">
        <f>SUM(H6+H7+H8+H9+H10)</f>
        <v>0</v>
      </c>
    </row>
    <row r="6" spans="1:8" s="69" customFormat="1" x14ac:dyDescent="0.2">
      <c r="A6" s="63"/>
      <c r="B6" s="64"/>
      <c r="C6" s="64" t="s">
        <v>18</v>
      </c>
      <c r="D6" s="65"/>
      <c r="E6" s="66" t="s">
        <v>139</v>
      </c>
      <c r="F6" s="67">
        <v>40888730</v>
      </c>
      <c r="G6" s="67"/>
      <c r="H6" s="68"/>
    </row>
    <row r="7" spans="1:8" s="69" customFormat="1" x14ac:dyDescent="0.2">
      <c r="A7" s="63"/>
      <c r="B7" s="64"/>
      <c r="C7" s="64" t="s">
        <v>19</v>
      </c>
      <c r="D7" s="65"/>
      <c r="E7" s="66" t="s">
        <v>140</v>
      </c>
      <c r="F7" s="67">
        <v>5498223</v>
      </c>
      <c r="G7" s="67"/>
      <c r="H7" s="68"/>
    </row>
    <row r="8" spans="1:8" s="69" customFormat="1" x14ac:dyDescent="0.2">
      <c r="A8" s="63"/>
      <c r="B8" s="64"/>
      <c r="C8" s="64" t="s">
        <v>20</v>
      </c>
      <c r="D8" s="65"/>
      <c r="E8" s="66" t="s">
        <v>141</v>
      </c>
      <c r="F8" s="67">
        <v>31669398</v>
      </c>
      <c r="G8" s="67"/>
      <c r="H8" s="68"/>
    </row>
    <row r="9" spans="1:8" s="69" customFormat="1" x14ac:dyDescent="0.2">
      <c r="A9" s="63"/>
      <c r="B9" s="64"/>
      <c r="C9" s="64" t="s">
        <v>21</v>
      </c>
      <c r="D9" s="65"/>
      <c r="E9" s="66" t="s">
        <v>142</v>
      </c>
      <c r="F9" s="67">
        <v>3850000</v>
      </c>
      <c r="G9" s="67"/>
      <c r="H9" s="68"/>
    </row>
    <row r="10" spans="1:8" s="69" customFormat="1" x14ac:dyDescent="0.2">
      <c r="A10" s="63"/>
      <c r="B10" s="64"/>
      <c r="C10" s="64" t="s">
        <v>22</v>
      </c>
      <c r="D10" s="65"/>
      <c r="E10" s="66" t="s">
        <v>143</v>
      </c>
      <c r="F10" s="67">
        <v>7146424</v>
      </c>
      <c r="G10" s="67"/>
      <c r="H10" s="68"/>
    </row>
    <row r="11" spans="1:8" s="69" customFormat="1" x14ac:dyDescent="0.2">
      <c r="A11" s="70"/>
      <c r="B11" s="45" t="s">
        <v>6</v>
      </c>
      <c r="C11" s="45"/>
      <c r="D11" s="71"/>
      <c r="E11" s="72" t="s">
        <v>14</v>
      </c>
      <c r="F11" s="73">
        <f>SUM(F12:F14)</f>
        <v>20155590</v>
      </c>
      <c r="G11" s="73">
        <f>SUM(G12:G14)</f>
        <v>0</v>
      </c>
      <c r="H11" s="74">
        <f>SUM(H12:H14)</f>
        <v>0</v>
      </c>
    </row>
    <row r="12" spans="1:8" s="69" customFormat="1" x14ac:dyDescent="0.2">
      <c r="A12" s="63"/>
      <c r="B12" s="64"/>
      <c r="C12" s="64" t="s">
        <v>18</v>
      </c>
      <c r="D12" s="65"/>
      <c r="E12" s="66" t="s">
        <v>144</v>
      </c>
      <c r="F12" s="67">
        <v>7318027</v>
      </c>
      <c r="G12" s="67"/>
      <c r="H12" s="68"/>
    </row>
    <row r="13" spans="1:8" s="69" customFormat="1" x14ac:dyDescent="0.2">
      <c r="A13" s="63"/>
      <c r="B13" s="64"/>
      <c r="C13" s="64" t="s">
        <v>19</v>
      </c>
      <c r="D13" s="65"/>
      <c r="E13" s="66" t="s">
        <v>145</v>
      </c>
      <c r="F13" s="67">
        <v>12837563</v>
      </c>
      <c r="G13" s="67"/>
      <c r="H13" s="68"/>
    </row>
    <row r="14" spans="1:8" s="69" customFormat="1" x14ac:dyDescent="0.2">
      <c r="A14" s="63"/>
      <c r="B14" s="64"/>
      <c r="C14" s="64" t="s">
        <v>20</v>
      </c>
      <c r="D14" s="65"/>
      <c r="E14" s="66" t="s">
        <v>146</v>
      </c>
      <c r="F14" s="67">
        <v>0</v>
      </c>
      <c r="G14" s="67"/>
      <c r="H14" s="68"/>
    </row>
    <row r="15" spans="1:8" s="69" customFormat="1" ht="18" customHeight="1" x14ac:dyDescent="0.2">
      <c r="A15" s="70" t="s">
        <v>58</v>
      </c>
      <c r="B15" s="45"/>
      <c r="C15" s="45"/>
      <c r="D15" s="71"/>
      <c r="E15" s="72" t="s">
        <v>127</v>
      </c>
      <c r="F15" s="73">
        <f>SUM(F5+F11)</f>
        <v>109208365</v>
      </c>
      <c r="G15" s="73">
        <f>SUM(G5+G11)</f>
        <v>0</v>
      </c>
      <c r="H15" s="74">
        <f>SUM(H5+H11)</f>
        <v>0</v>
      </c>
    </row>
    <row r="16" spans="1:8" s="69" customFormat="1" x14ac:dyDescent="0.2">
      <c r="A16" s="63"/>
      <c r="B16" s="64"/>
      <c r="C16" s="64"/>
      <c r="D16" s="65"/>
      <c r="E16" s="66"/>
      <c r="F16" s="67"/>
      <c r="G16" s="67"/>
      <c r="H16" s="68"/>
    </row>
    <row r="17" spans="1:8" s="69" customFormat="1" x14ac:dyDescent="0.2">
      <c r="A17" s="70"/>
      <c r="B17" s="45" t="s">
        <v>5</v>
      </c>
      <c r="C17" s="45"/>
      <c r="D17" s="71"/>
      <c r="E17" s="72" t="s">
        <v>128</v>
      </c>
      <c r="F17" s="73">
        <f>SUM(F18+F21+F22+F23)</f>
        <v>72571255</v>
      </c>
      <c r="G17" s="73">
        <f>SUM(G18+G21+G22+G23)</f>
        <v>0</v>
      </c>
      <c r="H17" s="74">
        <f>SUM(H18+H21+H22+H23)</f>
        <v>0</v>
      </c>
    </row>
    <row r="18" spans="1:8" s="69" customFormat="1" x14ac:dyDescent="0.2">
      <c r="A18" s="63"/>
      <c r="B18" s="64"/>
      <c r="C18" s="64" t="s">
        <v>18</v>
      </c>
      <c r="D18" s="65"/>
      <c r="E18" s="66" t="s">
        <v>129</v>
      </c>
      <c r="F18" s="67">
        <f>SUM(F19:F20)</f>
        <v>62932255</v>
      </c>
      <c r="G18" s="67">
        <f>SUM(G19:G20)</f>
        <v>0</v>
      </c>
      <c r="H18" s="68">
        <f>SUM(H19:H20)</f>
        <v>0</v>
      </c>
    </row>
    <row r="19" spans="1:8" s="69" customFormat="1" x14ac:dyDescent="0.2">
      <c r="A19" s="63"/>
      <c r="B19" s="64"/>
      <c r="C19" s="64"/>
      <c r="D19" s="65" t="s">
        <v>59</v>
      </c>
      <c r="E19" s="66" t="s">
        <v>130</v>
      </c>
      <c r="F19" s="67">
        <v>31483175</v>
      </c>
      <c r="G19" s="67"/>
      <c r="H19" s="68"/>
    </row>
    <row r="20" spans="1:8" s="69" customFormat="1" x14ac:dyDescent="0.2">
      <c r="A20" s="63"/>
      <c r="B20" s="64"/>
      <c r="C20" s="64"/>
      <c r="D20" s="65" t="s">
        <v>60</v>
      </c>
      <c r="E20" s="66" t="s">
        <v>131</v>
      </c>
      <c r="F20" s="67">
        <v>31449080</v>
      </c>
      <c r="G20" s="67"/>
      <c r="H20" s="68"/>
    </row>
    <row r="21" spans="1:8" s="69" customFormat="1" x14ac:dyDescent="0.2">
      <c r="A21" s="63" t="s">
        <v>17</v>
      </c>
      <c r="B21" s="64"/>
      <c r="C21" s="64" t="s">
        <v>19</v>
      </c>
      <c r="D21" s="65"/>
      <c r="E21" s="66" t="s">
        <v>132</v>
      </c>
      <c r="F21" s="67">
        <v>6538000</v>
      </c>
      <c r="G21" s="67"/>
      <c r="H21" s="68"/>
    </row>
    <row r="22" spans="1:8" s="69" customFormat="1" x14ac:dyDescent="0.2">
      <c r="A22" s="63"/>
      <c r="B22" s="64"/>
      <c r="C22" s="64" t="s">
        <v>20</v>
      </c>
      <c r="D22" s="65"/>
      <c r="E22" s="66" t="s">
        <v>133</v>
      </c>
      <c r="F22" s="67">
        <v>2395000</v>
      </c>
      <c r="G22" s="67"/>
      <c r="H22" s="68"/>
    </row>
    <row r="23" spans="1:8" s="69" customFormat="1" x14ac:dyDescent="0.2">
      <c r="A23" s="63"/>
      <c r="B23" s="64"/>
      <c r="C23" s="64" t="s">
        <v>21</v>
      </c>
      <c r="D23" s="65"/>
      <c r="E23" s="66" t="s">
        <v>134</v>
      </c>
      <c r="F23" s="67">
        <v>706000</v>
      </c>
      <c r="G23" s="67"/>
      <c r="H23" s="68"/>
    </row>
    <row r="24" spans="1:8" s="69" customFormat="1" x14ac:dyDescent="0.2">
      <c r="A24" s="70"/>
      <c r="B24" s="45" t="s">
        <v>6</v>
      </c>
      <c r="C24" s="45"/>
      <c r="D24" s="71"/>
      <c r="E24" s="72" t="s">
        <v>38</v>
      </c>
      <c r="F24" s="73">
        <f>SUM(F25:F27)</f>
        <v>5335283</v>
      </c>
      <c r="G24" s="73">
        <f>SUM(G25:G27)</f>
        <v>0</v>
      </c>
      <c r="H24" s="74">
        <f>SUM(H25:H27)</f>
        <v>0</v>
      </c>
    </row>
    <row r="25" spans="1:8" s="69" customFormat="1" x14ac:dyDescent="0.2">
      <c r="A25" s="63"/>
      <c r="B25" s="64"/>
      <c r="C25" s="64" t="s">
        <v>18</v>
      </c>
      <c r="D25" s="65"/>
      <c r="E25" s="66" t="s">
        <v>135</v>
      </c>
      <c r="F25" s="67">
        <v>5335283</v>
      </c>
      <c r="G25" s="67"/>
      <c r="H25" s="68"/>
    </row>
    <row r="26" spans="1:8" s="69" customFormat="1" x14ac:dyDescent="0.2">
      <c r="A26" s="63"/>
      <c r="B26" s="64"/>
      <c r="C26" s="64" t="s">
        <v>19</v>
      </c>
      <c r="D26" s="65"/>
      <c r="E26" s="66" t="s">
        <v>136</v>
      </c>
      <c r="F26" s="67">
        <v>0</v>
      </c>
      <c r="G26" s="67"/>
      <c r="H26" s="68"/>
    </row>
    <row r="27" spans="1:8" s="69" customFormat="1" x14ac:dyDescent="0.2">
      <c r="A27" s="63"/>
      <c r="B27" s="64"/>
      <c r="C27" s="64" t="s">
        <v>20</v>
      </c>
      <c r="D27" s="65"/>
      <c r="E27" s="66" t="s">
        <v>137</v>
      </c>
      <c r="F27" s="79">
        <v>0</v>
      </c>
      <c r="G27" s="79"/>
      <c r="H27" s="80"/>
    </row>
    <row r="28" spans="1:8" s="69" customFormat="1" ht="21.75" customHeight="1" x14ac:dyDescent="0.2">
      <c r="A28" s="70" t="s">
        <v>61</v>
      </c>
      <c r="B28" s="45"/>
      <c r="C28" s="45"/>
      <c r="D28" s="45"/>
      <c r="E28" s="72" t="s">
        <v>138</v>
      </c>
      <c r="F28" s="81">
        <f>SUM(F17+F24)</f>
        <v>77906538</v>
      </c>
      <c r="G28" s="81">
        <f>SUM(G17+G24)</f>
        <v>0</v>
      </c>
      <c r="H28" s="82">
        <f>SUM(H17+H24)</f>
        <v>0</v>
      </c>
    </row>
    <row r="29" spans="1:8" s="69" customFormat="1" ht="26.25" customHeight="1" x14ac:dyDescent="0.2">
      <c r="A29" s="234" t="s">
        <v>62</v>
      </c>
      <c r="B29" s="235"/>
      <c r="C29" s="235"/>
      <c r="D29" s="235"/>
      <c r="E29" s="236"/>
      <c r="F29" s="73">
        <f>SUM(F15-F28)</f>
        <v>31301827</v>
      </c>
      <c r="G29" s="73">
        <f>SUM(G15-G28)</f>
        <v>0</v>
      </c>
      <c r="H29" s="74">
        <f>SUM(H15-H28)</f>
        <v>0</v>
      </c>
    </row>
    <row r="30" spans="1:8" s="69" customFormat="1" ht="27.75" customHeight="1" x14ac:dyDescent="0.2">
      <c r="A30" s="84" t="s">
        <v>63</v>
      </c>
      <c r="B30" s="85"/>
      <c r="C30" s="83"/>
      <c r="D30" s="83"/>
      <c r="E30" s="86" t="s">
        <v>64</v>
      </c>
      <c r="F30" s="73">
        <f>SUM(F31)</f>
        <v>32529001</v>
      </c>
      <c r="G30" s="73">
        <f>SUM(G31)</f>
        <v>0</v>
      </c>
      <c r="H30" s="74">
        <f>SUM(H31)</f>
        <v>0</v>
      </c>
    </row>
    <row r="31" spans="1:8" s="69" customFormat="1" x14ac:dyDescent="0.2">
      <c r="A31" s="70"/>
      <c r="B31" s="45" t="s">
        <v>7</v>
      </c>
      <c r="C31" s="45"/>
      <c r="D31" s="71"/>
      <c r="E31" s="87" t="s">
        <v>147</v>
      </c>
      <c r="F31" s="73">
        <f>SUM(F32:F33)</f>
        <v>32529001</v>
      </c>
      <c r="G31" s="73">
        <f>SUM(G32:G33)</f>
        <v>0</v>
      </c>
      <c r="H31" s="222">
        <f>SUM(H32:H33)</f>
        <v>0</v>
      </c>
    </row>
    <row r="32" spans="1:8" s="69" customFormat="1" x14ac:dyDescent="0.2">
      <c r="A32" s="63"/>
      <c r="B32" s="64"/>
      <c r="C32" s="64" t="s">
        <v>18</v>
      </c>
      <c r="D32" s="65"/>
      <c r="E32" s="66" t="s">
        <v>65</v>
      </c>
      <c r="F32" s="67">
        <v>17718714</v>
      </c>
      <c r="G32" s="67"/>
      <c r="H32" s="68"/>
    </row>
    <row r="33" spans="1:13" s="69" customFormat="1" x14ac:dyDescent="0.2">
      <c r="A33" s="63"/>
      <c r="B33" s="64"/>
      <c r="C33" s="64" t="s">
        <v>19</v>
      </c>
      <c r="D33" s="65"/>
      <c r="E33" s="66" t="s">
        <v>66</v>
      </c>
      <c r="F33" s="79">
        <v>14810287</v>
      </c>
      <c r="G33" s="79"/>
      <c r="H33" s="80"/>
    </row>
    <row r="34" spans="1:13" s="69" customFormat="1" ht="34.5" customHeight="1" x14ac:dyDescent="0.2">
      <c r="A34" s="88" t="s">
        <v>67</v>
      </c>
      <c r="B34" s="89"/>
      <c r="C34" s="89"/>
      <c r="D34" s="89"/>
      <c r="E34" s="87" t="s">
        <v>159</v>
      </c>
      <c r="F34" s="81">
        <f>SUM(F35+F38+F41)</f>
        <v>0</v>
      </c>
      <c r="G34" s="81">
        <f>SUM(G35+G38+G41)</f>
        <v>0</v>
      </c>
      <c r="H34" s="82">
        <f>SUM(H35+H38+H41)</f>
        <v>0</v>
      </c>
    </row>
    <row r="35" spans="1:13" s="69" customFormat="1" ht="25.5" customHeight="1" x14ac:dyDescent="0.2">
      <c r="A35" s="70"/>
      <c r="B35" s="45" t="s">
        <v>8</v>
      </c>
      <c r="C35" s="45"/>
      <c r="D35" s="71"/>
      <c r="E35" s="72" t="s">
        <v>148</v>
      </c>
      <c r="F35" s="79">
        <f t="shared" ref="F35:H36" si="0">SUM(F36:F37)</f>
        <v>0</v>
      </c>
      <c r="G35" s="79">
        <f t="shared" si="0"/>
        <v>0</v>
      </c>
      <c r="H35" s="80">
        <f t="shared" si="0"/>
        <v>0</v>
      </c>
    </row>
    <row r="36" spans="1:13" s="69" customFormat="1" x14ac:dyDescent="0.2">
      <c r="A36" s="63"/>
      <c r="B36" s="64"/>
      <c r="C36" s="64" t="s">
        <v>18</v>
      </c>
      <c r="D36" s="65"/>
      <c r="E36" s="66" t="s">
        <v>68</v>
      </c>
      <c r="F36" s="90">
        <v>0</v>
      </c>
      <c r="G36" s="90">
        <f t="shared" si="0"/>
        <v>0</v>
      </c>
      <c r="H36" s="91">
        <f t="shared" si="0"/>
        <v>0</v>
      </c>
    </row>
    <row r="37" spans="1:13" s="69" customFormat="1" x14ac:dyDescent="0.2">
      <c r="A37" s="63"/>
      <c r="B37" s="64"/>
      <c r="C37" s="64" t="s">
        <v>19</v>
      </c>
      <c r="D37" s="65"/>
      <c r="E37" s="66" t="s">
        <v>38</v>
      </c>
      <c r="F37" s="67">
        <v>0</v>
      </c>
      <c r="G37" s="67"/>
      <c r="H37" s="68"/>
    </row>
    <row r="38" spans="1:13" s="69" customFormat="1" x14ac:dyDescent="0.2">
      <c r="A38" s="70"/>
      <c r="B38" s="45" t="s">
        <v>9</v>
      </c>
      <c r="C38" s="45"/>
      <c r="D38" s="71"/>
      <c r="E38" s="72" t="s">
        <v>149</v>
      </c>
      <c r="F38" s="73">
        <f>SUM(F39:F40)</f>
        <v>0</v>
      </c>
      <c r="G38" s="73">
        <f>SUM(G39:G40)</f>
        <v>0</v>
      </c>
      <c r="H38" s="74">
        <f>SUM(H39:H40)</f>
        <v>0</v>
      </c>
    </row>
    <row r="39" spans="1:13" s="69" customFormat="1" x14ac:dyDescent="0.2">
      <c r="A39" s="63"/>
      <c r="B39" s="64"/>
      <c r="C39" s="64" t="s">
        <v>18</v>
      </c>
      <c r="D39" s="65"/>
      <c r="E39" s="66" t="s">
        <v>128</v>
      </c>
      <c r="F39" s="67"/>
      <c r="G39" s="67"/>
      <c r="H39" s="68"/>
    </row>
    <row r="40" spans="1:13" s="69" customFormat="1" ht="12.75" customHeight="1" x14ac:dyDescent="0.2">
      <c r="A40" s="63"/>
      <c r="B40" s="64"/>
      <c r="C40" s="64" t="s">
        <v>19</v>
      </c>
      <c r="D40" s="65"/>
      <c r="E40" s="66" t="s">
        <v>38</v>
      </c>
      <c r="F40" s="67"/>
      <c r="G40" s="67"/>
      <c r="H40" s="68"/>
    </row>
    <row r="41" spans="1:13" s="69" customFormat="1" ht="18.75" customHeight="1" x14ac:dyDescent="0.2">
      <c r="A41" s="70"/>
      <c r="B41" s="45" t="s">
        <v>10</v>
      </c>
      <c r="C41" s="45"/>
      <c r="D41" s="71"/>
      <c r="E41" s="72" t="s">
        <v>150</v>
      </c>
      <c r="F41" s="73"/>
      <c r="G41" s="73"/>
      <c r="H41" s="74"/>
    </row>
    <row r="42" spans="1:13" s="69" customFormat="1" ht="24.75" customHeight="1" x14ac:dyDescent="0.2">
      <c r="A42" s="70" t="s">
        <v>69</v>
      </c>
      <c r="B42" s="45"/>
      <c r="C42" s="45"/>
      <c r="D42" s="71"/>
      <c r="E42" s="72" t="s">
        <v>160</v>
      </c>
      <c r="F42" s="73">
        <f>SUM(F43+F46+F49+F50+F51)</f>
        <v>1227174</v>
      </c>
      <c r="G42" s="73">
        <f>SUM(G43+G46+G49+G50+G51)</f>
        <v>0</v>
      </c>
      <c r="H42" s="74">
        <f>SUM(H43+H46+H49+H50+H51)</f>
        <v>0</v>
      </c>
    </row>
    <row r="43" spans="1:13" s="69" customFormat="1" x14ac:dyDescent="0.2">
      <c r="A43" s="92"/>
      <c r="B43" s="93" t="s">
        <v>11</v>
      </c>
      <c r="C43" s="93"/>
      <c r="D43" s="94"/>
      <c r="E43" s="95" t="s">
        <v>151</v>
      </c>
      <c r="F43" s="81">
        <f>SUM(F44:F45)</f>
        <v>0</v>
      </c>
      <c r="G43" s="81">
        <f>SUM(G44:G45)</f>
        <v>0</v>
      </c>
      <c r="H43" s="82">
        <f>SUM(H44:H45)</f>
        <v>0</v>
      </c>
    </row>
    <row r="44" spans="1:13" s="69" customFormat="1" x14ac:dyDescent="0.2">
      <c r="A44" s="63"/>
      <c r="B44" s="64"/>
      <c r="C44" s="64" t="s">
        <v>18</v>
      </c>
      <c r="D44" s="65"/>
      <c r="E44" s="66" t="s">
        <v>70</v>
      </c>
      <c r="F44" s="67">
        <v>0</v>
      </c>
      <c r="G44" s="67"/>
      <c r="H44" s="68"/>
      <c r="M44" s="69" t="s">
        <v>17</v>
      </c>
    </row>
    <row r="45" spans="1:13" s="69" customFormat="1" x14ac:dyDescent="0.2">
      <c r="A45" s="63"/>
      <c r="B45" s="64"/>
      <c r="C45" s="64" t="s">
        <v>19</v>
      </c>
      <c r="D45" s="65"/>
      <c r="E45" s="66" t="s">
        <v>39</v>
      </c>
      <c r="F45" s="67">
        <v>0</v>
      </c>
      <c r="G45" s="67"/>
      <c r="H45" s="68"/>
    </row>
    <row r="46" spans="1:13" s="69" customFormat="1" x14ac:dyDescent="0.2">
      <c r="A46" s="70"/>
      <c r="B46" s="45" t="s">
        <v>11</v>
      </c>
      <c r="C46" s="45"/>
      <c r="D46" s="71"/>
      <c r="E46" s="72" t="s">
        <v>152</v>
      </c>
      <c r="F46" s="73">
        <f>SUM(F47:F48)</f>
        <v>0</v>
      </c>
      <c r="G46" s="73">
        <f>SUM(G47:G48)</f>
        <v>0</v>
      </c>
      <c r="H46" s="74">
        <f>SUM(H47:H48)</f>
        <v>0</v>
      </c>
    </row>
    <row r="47" spans="1:13" s="69" customFormat="1" x14ac:dyDescent="0.2">
      <c r="A47" s="63"/>
      <c r="B47" s="64"/>
      <c r="C47" s="64" t="s">
        <v>18</v>
      </c>
      <c r="D47" s="65"/>
      <c r="E47" s="66" t="s">
        <v>71</v>
      </c>
      <c r="F47" s="67">
        <v>0</v>
      </c>
      <c r="G47" s="67"/>
      <c r="H47" s="68"/>
    </row>
    <row r="48" spans="1:13" s="69" customFormat="1" x14ac:dyDescent="0.2">
      <c r="A48" s="75"/>
      <c r="B48" s="76"/>
      <c r="C48" s="76" t="s">
        <v>19</v>
      </c>
      <c r="D48" s="77"/>
      <c r="E48" s="78" t="s">
        <v>72</v>
      </c>
      <c r="F48" s="79"/>
      <c r="G48" s="79"/>
      <c r="H48" s="80"/>
    </row>
    <row r="49" spans="1:8" s="69" customFormat="1" ht="25.5" x14ac:dyDescent="0.2">
      <c r="A49" s="92"/>
      <c r="B49" s="93" t="s">
        <v>156</v>
      </c>
      <c r="C49" s="93"/>
      <c r="D49" s="94"/>
      <c r="E49" s="72" t="s">
        <v>153</v>
      </c>
      <c r="F49" s="81">
        <v>1227174</v>
      </c>
      <c r="G49" s="81"/>
      <c r="H49" s="82"/>
    </row>
    <row r="50" spans="1:8" s="69" customFormat="1" x14ac:dyDescent="0.2">
      <c r="A50" s="92"/>
      <c r="B50" s="93" t="s">
        <v>157</v>
      </c>
      <c r="C50" s="93"/>
      <c r="D50" s="94"/>
      <c r="E50" s="95" t="s">
        <v>154</v>
      </c>
      <c r="F50" s="81"/>
      <c r="G50" s="81"/>
      <c r="H50" s="82"/>
    </row>
    <row r="51" spans="1:8" s="69" customFormat="1" x14ac:dyDescent="0.2">
      <c r="A51" s="92"/>
      <c r="B51" s="93" t="s">
        <v>158</v>
      </c>
      <c r="C51" s="93"/>
      <c r="D51" s="94"/>
      <c r="E51" s="95" t="s">
        <v>155</v>
      </c>
      <c r="F51" s="81"/>
      <c r="G51" s="81"/>
      <c r="H51" s="82"/>
    </row>
    <row r="52" spans="1:8" s="69" customFormat="1" ht="20.25" customHeight="1" x14ac:dyDescent="0.2">
      <c r="A52" s="237" t="s">
        <v>73</v>
      </c>
      <c r="B52" s="238"/>
      <c r="C52" s="238"/>
      <c r="D52" s="238"/>
      <c r="E52" s="239"/>
      <c r="F52" s="96">
        <f>SUM(F15+F42)</f>
        <v>110435539</v>
      </c>
      <c r="G52" s="96">
        <f>SUM(G15+G42)</f>
        <v>0</v>
      </c>
      <c r="H52" s="97">
        <f>SUM(H15+H42)</f>
        <v>0</v>
      </c>
    </row>
    <row r="53" spans="1:8" s="69" customFormat="1" ht="20.25" customHeight="1" thickBot="1" x14ac:dyDescent="0.25">
      <c r="A53" s="227" t="s">
        <v>74</v>
      </c>
      <c r="B53" s="228"/>
      <c r="C53" s="228"/>
      <c r="D53" s="228"/>
      <c r="E53" s="229"/>
      <c r="F53" s="98">
        <f>SUM(F28+F30+F34)</f>
        <v>110435539</v>
      </c>
      <c r="G53" s="98">
        <f>SUM(G28+G30+G34)</f>
        <v>0</v>
      </c>
      <c r="H53" s="99">
        <f>SUM(H28+H30+H34)</f>
        <v>0</v>
      </c>
    </row>
    <row r="54" spans="1:8" s="69" customFormat="1" x14ac:dyDescent="0.2">
      <c r="D54" s="100"/>
    </row>
    <row r="55" spans="1:8" s="69" customFormat="1" x14ac:dyDescent="0.2">
      <c r="D55" s="100"/>
    </row>
    <row r="56" spans="1:8" s="69" customFormat="1" x14ac:dyDescent="0.2">
      <c r="D56" s="100"/>
    </row>
    <row r="57" spans="1:8" s="69" customFormat="1" x14ac:dyDescent="0.2">
      <c r="D57" s="100"/>
    </row>
    <row r="58" spans="1:8" s="69" customFormat="1" x14ac:dyDescent="0.2">
      <c r="D58" s="100"/>
    </row>
    <row r="59" spans="1:8" s="69" customFormat="1" x14ac:dyDescent="0.2">
      <c r="D59" s="100"/>
    </row>
    <row r="60" spans="1:8" s="69" customFormat="1" x14ac:dyDescent="0.2">
      <c r="D60" s="100"/>
    </row>
    <row r="61" spans="1:8" s="69" customFormat="1" x14ac:dyDescent="0.2">
      <c r="D61" s="100"/>
    </row>
    <row r="62" spans="1:8" s="69" customFormat="1" x14ac:dyDescent="0.2">
      <c r="D62" s="100"/>
    </row>
    <row r="63" spans="1:8" s="69" customFormat="1" x14ac:dyDescent="0.2">
      <c r="D63" s="100"/>
    </row>
    <row r="64" spans="1:8" s="69" customFormat="1" x14ac:dyDescent="0.2">
      <c r="D64" s="100"/>
    </row>
    <row r="65" spans="4:4" s="69" customFormat="1" x14ac:dyDescent="0.2">
      <c r="D65" s="100"/>
    </row>
    <row r="66" spans="4:4" s="69" customFormat="1" x14ac:dyDescent="0.2">
      <c r="D66" s="100"/>
    </row>
    <row r="67" spans="4:4" s="69" customFormat="1" x14ac:dyDescent="0.2">
      <c r="D67" s="100"/>
    </row>
    <row r="68" spans="4:4" s="69" customFormat="1" x14ac:dyDescent="0.2">
      <c r="D68" s="100"/>
    </row>
    <row r="69" spans="4:4" s="69" customFormat="1" x14ac:dyDescent="0.2">
      <c r="D69" s="100"/>
    </row>
    <row r="70" spans="4:4" s="69" customFormat="1" x14ac:dyDescent="0.2">
      <c r="D70" s="100"/>
    </row>
    <row r="71" spans="4:4" s="69" customFormat="1" x14ac:dyDescent="0.2">
      <c r="D71" s="100"/>
    </row>
    <row r="72" spans="4:4" s="69" customFormat="1" x14ac:dyDescent="0.2">
      <c r="D72" s="100"/>
    </row>
    <row r="73" spans="4:4" s="69" customFormat="1" x14ac:dyDescent="0.2">
      <c r="D73" s="100"/>
    </row>
    <row r="74" spans="4:4" s="69" customFormat="1" x14ac:dyDescent="0.2">
      <c r="D74" s="100"/>
    </row>
    <row r="75" spans="4:4" s="69" customFormat="1" x14ac:dyDescent="0.2">
      <c r="D75" s="100"/>
    </row>
    <row r="76" spans="4:4" s="69" customFormat="1" x14ac:dyDescent="0.2">
      <c r="D76" s="100"/>
    </row>
    <row r="77" spans="4:4" s="69" customFormat="1" x14ac:dyDescent="0.2">
      <c r="D77" s="100"/>
    </row>
    <row r="78" spans="4:4" s="69" customFormat="1" x14ac:dyDescent="0.2">
      <c r="D78" s="100"/>
    </row>
    <row r="79" spans="4:4" s="69" customFormat="1" x14ac:dyDescent="0.2">
      <c r="D79" s="100"/>
    </row>
    <row r="80" spans="4:4" s="69" customFormat="1" x14ac:dyDescent="0.2">
      <c r="D80" s="100"/>
    </row>
    <row r="81" spans="4:4" s="69" customFormat="1" x14ac:dyDescent="0.2">
      <c r="D81" s="100"/>
    </row>
    <row r="82" spans="4:4" s="69" customFormat="1" x14ac:dyDescent="0.2">
      <c r="D82" s="100"/>
    </row>
    <row r="83" spans="4:4" s="69" customFormat="1" x14ac:dyDescent="0.2">
      <c r="D83" s="100"/>
    </row>
    <row r="84" spans="4:4" s="69" customFormat="1" x14ac:dyDescent="0.2">
      <c r="D84" s="100"/>
    </row>
    <row r="85" spans="4:4" s="69" customFormat="1" x14ac:dyDescent="0.2">
      <c r="D85" s="100"/>
    </row>
    <row r="86" spans="4:4" s="69" customFormat="1" x14ac:dyDescent="0.2">
      <c r="D86" s="100"/>
    </row>
    <row r="87" spans="4:4" s="69" customFormat="1" x14ac:dyDescent="0.2">
      <c r="D87" s="100"/>
    </row>
    <row r="88" spans="4:4" s="69" customFormat="1" x14ac:dyDescent="0.2">
      <c r="D88" s="100"/>
    </row>
    <row r="89" spans="4:4" s="69" customFormat="1" x14ac:dyDescent="0.2">
      <c r="D89" s="100"/>
    </row>
    <row r="90" spans="4:4" s="69" customFormat="1" x14ac:dyDescent="0.2">
      <c r="D90" s="100"/>
    </row>
    <row r="91" spans="4:4" s="69" customFormat="1" x14ac:dyDescent="0.2">
      <c r="D91" s="100"/>
    </row>
    <row r="92" spans="4:4" s="69" customFormat="1" x14ac:dyDescent="0.2">
      <c r="D92" s="100"/>
    </row>
    <row r="93" spans="4:4" s="69" customFormat="1" x14ac:dyDescent="0.2">
      <c r="D93" s="100"/>
    </row>
    <row r="94" spans="4:4" s="69" customFormat="1" x14ac:dyDescent="0.2">
      <c r="D94" s="100"/>
    </row>
    <row r="95" spans="4:4" s="69" customFormat="1" x14ac:dyDescent="0.2">
      <c r="D95" s="100"/>
    </row>
    <row r="96" spans="4:4" s="69" customFormat="1" x14ac:dyDescent="0.2">
      <c r="D96" s="100"/>
    </row>
    <row r="97" spans="4:4" s="69" customFormat="1" x14ac:dyDescent="0.2">
      <c r="D97" s="100"/>
    </row>
    <row r="98" spans="4:4" s="69" customFormat="1" x14ac:dyDescent="0.2">
      <c r="D98" s="100"/>
    </row>
  </sheetData>
  <mergeCells count="5">
    <mergeCell ref="A53:E53"/>
    <mergeCell ref="F3:H3"/>
    <mergeCell ref="A1:H1"/>
    <mergeCell ref="A29:E29"/>
    <mergeCell ref="A52:E52"/>
  </mergeCells>
  <phoneticPr fontId="5" type="noConversion"/>
  <pageMargins left="0.78740157480314965" right="0.59055118110236227" top="0.98425196850393704" bottom="0.98425196850393704" header="0.51181102362204722" footer="0.51181102362204722"/>
  <pageSetup paperSize="256" scale="65" orientation="portrait" r:id="rId1"/>
  <headerFooter alignWithMargins="0">
    <oddHeader>&amp;R&amp;"Times New Roman,Félkövér"Somogyhárságy Község Önkormányzata
1/2019.(III.29.) önkormányzati rendelet
1. számú melléklete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7"/>
  <sheetViews>
    <sheetView view="pageLayout" topLeftCell="F1" zoomScaleNormal="100" workbookViewId="0">
      <selection activeCell="T31" sqref="T31"/>
    </sheetView>
  </sheetViews>
  <sheetFormatPr defaultRowHeight="12.75" x14ac:dyDescent="0.2"/>
  <cols>
    <col min="1" max="1" width="9.28515625" bestFit="1" customWidth="1"/>
    <col min="2" max="2" width="34.85546875" customWidth="1"/>
    <col min="3" max="3" width="9.28515625" bestFit="1" customWidth="1"/>
    <col min="4" max="4" width="8.28515625" customWidth="1"/>
    <col min="5" max="6" width="7.85546875" bestFit="1" customWidth="1"/>
    <col min="7" max="7" width="8.85546875" customWidth="1"/>
    <col min="8" max="10" width="7.85546875" bestFit="1" customWidth="1"/>
    <col min="11" max="11" width="9.28515625" bestFit="1" customWidth="1"/>
    <col min="12" max="12" width="12" bestFit="1" customWidth="1"/>
    <col min="13" max="13" width="16.140625" customWidth="1"/>
    <col min="14" max="14" width="8.42578125" bestFit="1" customWidth="1"/>
    <col min="15" max="15" width="8.140625" customWidth="1"/>
    <col min="16" max="16" width="9.28515625" bestFit="1" customWidth="1"/>
    <col min="17" max="17" width="8.140625" customWidth="1"/>
    <col min="18" max="19" width="8.42578125" bestFit="1" customWidth="1"/>
    <col min="20" max="20" width="10.85546875" customWidth="1"/>
    <col min="21" max="21" width="11.7109375" bestFit="1" customWidth="1"/>
  </cols>
  <sheetData>
    <row r="1" spans="1:21" x14ac:dyDescent="0.2">
      <c r="A1" s="242" t="s">
        <v>275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</row>
    <row r="2" spans="1:21" ht="84.75" customHeight="1" thickBot="1" x14ac:dyDescent="0.25">
      <c r="B2" s="102"/>
      <c r="D2" s="103">
        <v>0.12</v>
      </c>
      <c r="E2" s="103">
        <v>0.08</v>
      </c>
      <c r="F2" s="104">
        <v>7.5999999999999998E-2</v>
      </c>
      <c r="H2" s="103">
        <v>0.08</v>
      </c>
      <c r="I2" s="103">
        <v>0.08</v>
      </c>
      <c r="J2" s="103">
        <v>0.08</v>
      </c>
      <c r="M2" s="102"/>
      <c r="N2" s="103">
        <v>0.08</v>
      </c>
      <c r="O2" s="103">
        <v>0.08</v>
      </c>
      <c r="P2" s="104">
        <v>0.08</v>
      </c>
      <c r="Q2" s="103">
        <v>0.08</v>
      </c>
      <c r="R2" s="103">
        <v>0.08</v>
      </c>
      <c r="S2" s="104">
        <v>7.4999999999999997E-2</v>
      </c>
      <c r="U2" s="2" t="s">
        <v>267</v>
      </c>
    </row>
    <row r="3" spans="1:21" ht="57" thickBot="1" x14ac:dyDescent="0.25">
      <c r="A3" s="105" t="s">
        <v>75</v>
      </c>
      <c r="B3" s="106" t="s">
        <v>1</v>
      </c>
      <c r="C3" s="107" t="s">
        <v>276</v>
      </c>
      <c r="D3" s="108" t="s">
        <v>76</v>
      </c>
      <c r="E3" s="108" t="s">
        <v>77</v>
      </c>
      <c r="F3" s="108" t="s">
        <v>78</v>
      </c>
      <c r="G3" s="106" t="s">
        <v>79</v>
      </c>
      <c r="H3" s="106" t="s">
        <v>80</v>
      </c>
      <c r="I3" s="106" t="s">
        <v>81</v>
      </c>
      <c r="J3" s="106" t="s">
        <v>82</v>
      </c>
      <c r="K3" s="107" t="s">
        <v>83</v>
      </c>
      <c r="L3" s="109" t="s">
        <v>84</v>
      </c>
      <c r="M3" s="107" t="s">
        <v>277</v>
      </c>
      <c r="N3" s="106" t="s">
        <v>85</v>
      </c>
      <c r="O3" s="106" t="s">
        <v>86</v>
      </c>
      <c r="P3" s="106" t="s">
        <v>87</v>
      </c>
      <c r="Q3" s="106" t="s">
        <v>88</v>
      </c>
      <c r="R3" s="106" t="s">
        <v>89</v>
      </c>
      <c r="S3" s="106" t="s">
        <v>90</v>
      </c>
      <c r="T3" s="106" t="s">
        <v>29</v>
      </c>
      <c r="U3" s="110" t="s">
        <v>84</v>
      </c>
    </row>
    <row r="4" spans="1:21" ht="13.5" thickBot="1" x14ac:dyDescent="0.25">
      <c r="A4" s="111"/>
      <c r="B4" s="112"/>
      <c r="C4" s="113">
        <v>2</v>
      </c>
      <c r="D4" s="114"/>
      <c r="E4" s="114"/>
      <c r="F4" s="114"/>
      <c r="G4" s="112">
        <v>3</v>
      </c>
      <c r="H4" s="112">
        <v>4</v>
      </c>
      <c r="I4" s="113">
        <v>5</v>
      </c>
      <c r="J4" s="113">
        <v>6</v>
      </c>
      <c r="K4" s="112" t="s">
        <v>91</v>
      </c>
      <c r="L4" s="113">
        <v>8</v>
      </c>
      <c r="M4" s="113">
        <v>9</v>
      </c>
      <c r="N4" s="113">
        <v>10</v>
      </c>
      <c r="O4" s="113">
        <v>11</v>
      </c>
      <c r="P4" s="113">
        <v>12</v>
      </c>
      <c r="Q4" s="113">
        <v>13</v>
      </c>
      <c r="R4" s="113">
        <v>14</v>
      </c>
      <c r="S4" s="113">
        <v>15</v>
      </c>
      <c r="T4" s="112" t="s">
        <v>92</v>
      </c>
      <c r="U4" s="115">
        <v>17</v>
      </c>
    </row>
    <row r="5" spans="1:21" x14ac:dyDescent="0.2">
      <c r="A5" s="147"/>
      <c r="B5" s="116" t="s">
        <v>4</v>
      </c>
      <c r="C5" s="117"/>
      <c r="D5" s="118"/>
      <c r="E5" s="118"/>
      <c r="F5" s="118"/>
      <c r="G5" s="119"/>
      <c r="H5" s="119"/>
      <c r="I5" s="119"/>
      <c r="J5" s="119"/>
      <c r="K5" s="119"/>
      <c r="L5" s="119"/>
      <c r="M5" s="117"/>
      <c r="N5" s="119"/>
      <c r="O5" s="119"/>
      <c r="P5" s="119"/>
      <c r="Q5" s="119"/>
      <c r="R5" s="119"/>
      <c r="S5" s="119"/>
      <c r="T5" s="119"/>
      <c r="U5" s="117"/>
    </row>
    <row r="6" spans="1:21" x14ac:dyDescent="0.2">
      <c r="A6" s="148">
        <v>1</v>
      </c>
      <c r="B6" s="145" t="s">
        <v>161</v>
      </c>
      <c r="C6" s="122">
        <f>SUM('1. számú melléklet '!F18)</f>
        <v>62932255</v>
      </c>
      <c r="D6" s="123">
        <f>$C6*$D$2</f>
        <v>7551871</v>
      </c>
      <c r="E6" s="123">
        <f>$C6*$F$2</f>
        <v>4782851</v>
      </c>
      <c r="F6" s="123">
        <f>$C6*$F$2</f>
        <v>4782851</v>
      </c>
      <c r="G6" s="123">
        <f>SUM(D6:F6)</f>
        <v>17117573</v>
      </c>
      <c r="H6" s="123">
        <f t="shared" ref="H6:I9" si="0">$C6*$H$2</f>
        <v>5034580</v>
      </c>
      <c r="I6" s="123">
        <f t="shared" si="0"/>
        <v>5034580</v>
      </c>
      <c r="J6" s="123">
        <f>$C6*$J$2</f>
        <v>5034580</v>
      </c>
      <c r="K6" s="124">
        <f>(G6+H6+I6+J6)</f>
        <v>32221313</v>
      </c>
      <c r="L6" s="125">
        <f t="shared" ref="L6:L18" si="1">K6/C6</f>
        <v>0.51200000000000001</v>
      </c>
      <c r="M6" s="122">
        <f>SUM('1. számú melléklet '!G18)</f>
        <v>0</v>
      </c>
      <c r="N6" s="123">
        <f t="shared" ref="N6:N7" si="2">$C6*$N$2</f>
        <v>5034580</v>
      </c>
      <c r="O6" s="123">
        <f>$C6*$O$2</f>
        <v>5034580</v>
      </c>
      <c r="P6" s="123">
        <f>$C6*$P$2</f>
        <v>5034580</v>
      </c>
      <c r="Q6" s="123">
        <f>$C6*$Q$2</f>
        <v>5034580</v>
      </c>
      <c r="R6" s="123">
        <f>$C6*$R$2</f>
        <v>5034580</v>
      </c>
      <c r="S6" s="123">
        <v>5538042</v>
      </c>
      <c r="T6" s="126">
        <f>SUM(D6+E6+F6+H6+I6+J6+N6+O6+P6+Q6+R6+S6)</f>
        <v>62932255</v>
      </c>
      <c r="U6" s="127">
        <f>T6/C6</f>
        <v>1</v>
      </c>
    </row>
    <row r="7" spans="1:21" x14ac:dyDescent="0.2">
      <c r="A7" s="148">
        <v>2</v>
      </c>
      <c r="B7" s="145" t="s">
        <v>162</v>
      </c>
      <c r="C7" s="122">
        <f>SUM('1. számú melléklet '!F25)</f>
        <v>5335283</v>
      </c>
      <c r="D7" s="123">
        <f>$C7*$D$2</f>
        <v>640234</v>
      </c>
      <c r="E7" s="123">
        <f>$C7*$E$2</f>
        <v>426823</v>
      </c>
      <c r="F7" s="123">
        <f>$C7*$F$2</f>
        <v>405482</v>
      </c>
      <c r="G7" s="123">
        <f>SUM(D7:F7)</f>
        <v>1472539</v>
      </c>
      <c r="H7" s="123">
        <f t="shared" si="0"/>
        <v>426823</v>
      </c>
      <c r="I7" s="123">
        <f>$C7*$H$2</f>
        <v>426823</v>
      </c>
      <c r="J7" s="123">
        <f>$C7*$J$2</f>
        <v>426823</v>
      </c>
      <c r="K7" s="124">
        <f>(G7+H7+I7+J7)</f>
        <v>2753008</v>
      </c>
      <c r="L7" s="125">
        <f t="shared" si="1"/>
        <v>0.51600000000000001</v>
      </c>
      <c r="M7" s="122">
        <f>SUM('1. számú melléklet '!G25)</f>
        <v>0</v>
      </c>
      <c r="N7" s="123">
        <f t="shared" si="2"/>
        <v>426823</v>
      </c>
      <c r="O7" s="123">
        <f t="shared" ref="O7:O12" si="3">$C7*$O$2</f>
        <v>426823</v>
      </c>
      <c r="P7" s="123">
        <f t="shared" ref="P7:P12" si="4">$C7*$P$2</f>
        <v>426823</v>
      </c>
      <c r="Q7" s="123">
        <f t="shared" ref="Q7:Q12" si="5">$C7*$Q$2</f>
        <v>426823</v>
      </c>
      <c r="R7" s="123">
        <f t="shared" ref="R7:R12" si="6">$C7*$R$2</f>
        <v>426823</v>
      </c>
      <c r="S7" s="123">
        <v>448160</v>
      </c>
      <c r="T7" s="126">
        <f t="shared" ref="T7:T12" si="7">SUM(D7+E7+F7+H7+I7+J7+N7+O7+P7+Q7+R7+S7)</f>
        <v>5335283</v>
      </c>
      <c r="U7" s="127">
        <f t="shared" ref="U7:U17" si="8">T7/C7</f>
        <v>1</v>
      </c>
    </row>
    <row r="8" spans="1:21" ht="12.75" customHeight="1" x14ac:dyDescent="0.2">
      <c r="A8" s="148" t="s">
        <v>20</v>
      </c>
      <c r="B8" s="145" t="s">
        <v>163</v>
      </c>
      <c r="C8" s="122">
        <f>SUM('1. számú melléklet '!F21)</f>
        <v>6538000</v>
      </c>
      <c r="D8" s="123">
        <f>$C8*$D$2</f>
        <v>784560</v>
      </c>
      <c r="E8" s="123">
        <f>$C8*$E$2</f>
        <v>523040</v>
      </c>
      <c r="F8" s="123">
        <f>$C8*$F$2</f>
        <v>496888</v>
      </c>
      <c r="G8" s="123">
        <f>SUM(D8:F8)</f>
        <v>1804488</v>
      </c>
      <c r="H8" s="123">
        <f t="shared" si="0"/>
        <v>523040</v>
      </c>
      <c r="I8" s="123">
        <f t="shared" si="0"/>
        <v>523040</v>
      </c>
      <c r="J8" s="123">
        <f>$C8*$J$2</f>
        <v>523040</v>
      </c>
      <c r="K8" s="124">
        <f>(G8+H8+I8+J8)</f>
        <v>3373608</v>
      </c>
      <c r="L8" s="125">
        <f t="shared" si="1"/>
        <v>0.51600000000000001</v>
      </c>
      <c r="M8" s="122">
        <f>SUM('1. számú melléklet '!G21)</f>
        <v>0</v>
      </c>
      <c r="N8" s="123">
        <f>$C8*$N$2</f>
        <v>523040</v>
      </c>
      <c r="O8" s="123">
        <f t="shared" si="3"/>
        <v>523040</v>
      </c>
      <c r="P8" s="123">
        <f t="shared" si="4"/>
        <v>523040</v>
      </c>
      <c r="Q8" s="123">
        <f t="shared" si="5"/>
        <v>523040</v>
      </c>
      <c r="R8" s="123">
        <f t="shared" si="6"/>
        <v>523040</v>
      </c>
      <c r="S8" s="123">
        <v>549192</v>
      </c>
      <c r="T8" s="126">
        <f t="shared" si="7"/>
        <v>6538000</v>
      </c>
      <c r="U8" s="127">
        <f t="shared" si="8"/>
        <v>1</v>
      </c>
    </row>
    <row r="9" spans="1:21" x14ac:dyDescent="0.2">
      <c r="A9" s="148" t="s">
        <v>21</v>
      </c>
      <c r="B9" s="145" t="s">
        <v>164</v>
      </c>
      <c r="C9" s="122">
        <f>SUM('1. számú melléklet '!F22)</f>
        <v>2395000</v>
      </c>
      <c r="D9" s="123">
        <f>$C9*$D$2</f>
        <v>287400</v>
      </c>
      <c r="E9" s="123">
        <f>$C9*$E$2</f>
        <v>191600</v>
      </c>
      <c r="F9" s="123">
        <f>$C9*$F$2</f>
        <v>182020</v>
      </c>
      <c r="G9" s="123">
        <f>SUM(D9:F9)</f>
        <v>661020</v>
      </c>
      <c r="H9" s="123">
        <f t="shared" si="0"/>
        <v>191600</v>
      </c>
      <c r="I9" s="123">
        <f t="shared" si="0"/>
        <v>191600</v>
      </c>
      <c r="J9" s="123">
        <f>$C9*$J$2</f>
        <v>191600</v>
      </c>
      <c r="K9" s="124">
        <f>(G9+H9+I9+J9)</f>
        <v>1235820</v>
      </c>
      <c r="L9" s="125">
        <f t="shared" si="1"/>
        <v>0.51600000000000001</v>
      </c>
      <c r="M9" s="122">
        <f>SUM('1. számú melléklet '!G22)</f>
        <v>0</v>
      </c>
      <c r="N9" s="123">
        <f t="shared" ref="N9:N12" si="9">$C9*$N$2</f>
        <v>191600</v>
      </c>
      <c r="O9" s="123">
        <f t="shared" si="3"/>
        <v>191600</v>
      </c>
      <c r="P9" s="123">
        <f t="shared" si="4"/>
        <v>191600</v>
      </c>
      <c r="Q9" s="123">
        <f t="shared" si="5"/>
        <v>191600</v>
      </c>
      <c r="R9" s="123">
        <f t="shared" si="6"/>
        <v>191600</v>
      </c>
      <c r="S9" s="123">
        <v>201180</v>
      </c>
      <c r="T9" s="126">
        <f t="shared" si="7"/>
        <v>2395000</v>
      </c>
      <c r="U9" s="127">
        <f t="shared" si="8"/>
        <v>1</v>
      </c>
    </row>
    <row r="10" spans="1:21" x14ac:dyDescent="0.2">
      <c r="A10" s="148" t="s">
        <v>22</v>
      </c>
      <c r="B10" s="145" t="s">
        <v>165</v>
      </c>
      <c r="C10" s="121">
        <f>SUM('1. számú melléklet '!F26)</f>
        <v>0</v>
      </c>
      <c r="D10" s="123">
        <f t="shared" ref="D10:D11" si="10">$C10*$D$2</f>
        <v>0</v>
      </c>
      <c r="E10" s="123">
        <f t="shared" ref="E10:E11" si="11">$C10*$E$2</f>
        <v>0</v>
      </c>
      <c r="F10" s="123">
        <f t="shared" ref="F10:F11" si="12">$C10*$F$2</f>
        <v>0</v>
      </c>
      <c r="G10" s="123">
        <f t="shared" ref="G10:G11" si="13">SUM(D10:F10)</f>
        <v>0</v>
      </c>
      <c r="H10" s="123">
        <f t="shared" ref="H10:I11" si="14">$C10*$H$2</f>
        <v>0</v>
      </c>
      <c r="I10" s="123">
        <f t="shared" si="14"/>
        <v>0</v>
      </c>
      <c r="J10" s="123">
        <f t="shared" ref="J10:J11" si="15">$C10*$J$2</f>
        <v>0</v>
      </c>
      <c r="K10" s="124">
        <f t="shared" ref="K10:K11" si="16">(G10+H10+I10+J10)</f>
        <v>0</v>
      </c>
      <c r="L10" s="125" t="e">
        <f t="shared" si="1"/>
        <v>#DIV/0!</v>
      </c>
      <c r="M10" s="121">
        <f>SUM('1. számú melléklet '!G26)</f>
        <v>0</v>
      </c>
      <c r="N10" s="123">
        <f t="shared" si="9"/>
        <v>0</v>
      </c>
      <c r="O10" s="123">
        <f t="shared" si="3"/>
        <v>0</v>
      </c>
      <c r="P10" s="123">
        <f t="shared" si="4"/>
        <v>0</v>
      </c>
      <c r="Q10" s="123">
        <f t="shared" si="5"/>
        <v>0</v>
      </c>
      <c r="R10" s="123">
        <f t="shared" si="6"/>
        <v>0</v>
      </c>
      <c r="S10" s="123">
        <v>0</v>
      </c>
      <c r="T10" s="126">
        <f t="shared" si="7"/>
        <v>0</v>
      </c>
      <c r="U10" s="127" t="e">
        <f t="shared" si="8"/>
        <v>#DIV/0!</v>
      </c>
    </row>
    <row r="11" spans="1:21" x14ac:dyDescent="0.2">
      <c r="A11" s="240">
        <v>6</v>
      </c>
      <c r="B11" s="145" t="s">
        <v>166</v>
      </c>
      <c r="C11" s="122">
        <f>SUM('1. számú melléklet '!F23)</f>
        <v>706000</v>
      </c>
      <c r="D11" s="123">
        <f t="shared" si="10"/>
        <v>84720</v>
      </c>
      <c r="E11" s="123">
        <f t="shared" si="11"/>
        <v>56480</v>
      </c>
      <c r="F11" s="123">
        <f t="shared" si="12"/>
        <v>53656</v>
      </c>
      <c r="G11" s="123">
        <f t="shared" si="13"/>
        <v>194856</v>
      </c>
      <c r="H11" s="123">
        <f t="shared" si="14"/>
        <v>56480</v>
      </c>
      <c r="I11" s="123">
        <f t="shared" si="14"/>
        <v>56480</v>
      </c>
      <c r="J11" s="123">
        <f t="shared" si="15"/>
        <v>56480</v>
      </c>
      <c r="K11" s="124">
        <f t="shared" si="16"/>
        <v>364296</v>
      </c>
      <c r="L11" s="125">
        <f t="shared" si="1"/>
        <v>0.51600000000000001</v>
      </c>
      <c r="M11" s="122">
        <f>SUM('1. számú melléklet '!G23)</f>
        <v>0</v>
      </c>
      <c r="N11" s="123">
        <f t="shared" si="9"/>
        <v>56480</v>
      </c>
      <c r="O11" s="123">
        <f t="shared" si="3"/>
        <v>56480</v>
      </c>
      <c r="P11" s="123">
        <f t="shared" si="4"/>
        <v>56480</v>
      </c>
      <c r="Q11" s="123">
        <f t="shared" si="5"/>
        <v>56480</v>
      </c>
      <c r="R11" s="123">
        <f t="shared" si="6"/>
        <v>56480</v>
      </c>
      <c r="S11" s="123">
        <v>59304</v>
      </c>
      <c r="T11" s="126">
        <f t="shared" si="7"/>
        <v>706000</v>
      </c>
      <c r="U11" s="127">
        <f t="shared" si="8"/>
        <v>1</v>
      </c>
    </row>
    <row r="12" spans="1:21" x14ac:dyDescent="0.2">
      <c r="A12" s="240"/>
      <c r="B12" s="145" t="s">
        <v>167</v>
      </c>
      <c r="C12" s="122">
        <f>SUM('1. számú melléklet '!F27)</f>
        <v>0</v>
      </c>
      <c r="D12" s="123">
        <f>$C12*$D$2</f>
        <v>0</v>
      </c>
      <c r="E12" s="123">
        <f>$C12*$E$2</f>
        <v>0</v>
      </c>
      <c r="F12" s="123">
        <f>$C12*$F$2</f>
        <v>0</v>
      </c>
      <c r="G12" s="123">
        <f t="shared" ref="G12:G17" si="17">SUM(D12:F12)</f>
        <v>0</v>
      </c>
      <c r="H12" s="123">
        <f>$C12*$H$2</f>
        <v>0</v>
      </c>
      <c r="I12" s="123">
        <f>$C12*$H$2</f>
        <v>0</v>
      </c>
      <c r="J12" s="123">
        <f>$C12*$J$2</f>
        <v>0</v>
      </c>
      <c r="K12" s="124">
        <f>(G12+H12+I12+J12)</f>
        <v>0</v>
      </c>
      <c r="L12" s="125" t="e">
        <f t="shared" si="1"/>
        <v>#DIV/0!</v>
      </c>
      <c r="M12" s="122">
        <f>SUM('1. számú melléklet '!G27)</f>
        <v>0</v>
      </c>
      <c r="N12" s="123">
        <f t="shared" si="9"/>
        <v>0</v>
      </c>
      <c r="O12" s="123">
        <f t="shared" si="3"/>
        <v>0</v>
      </c>
      <c r="P12" s="123">
        <f t="shared" si="4"/>
        <v>0</v>
      </c>
      <c r="Q12" s="123">
        <f t="shared" si="5"/>
        <v>0</v>
      </c>
      <c r="R12" s="123">
        <f t="shared" si="6"/>
        <v>0</v>
      </c>
      <c r="S12" s="123">
        <v>0</v>
      </c>
      <c r="T12" s="126">
        <f t="shared" si="7"/>
        <v>0</v>
      </c>
      <c r="U12" s="127" t="e">
        <f t="shared" si="8"/>
        <v>#DIV/0!</v>
      </c>
    </row>
    <row r="13" spans="1:21" ht="15.75" customHeight="1" x14ac:dyDescent="0.2">
      <c r="A13" s="149" t="s">
        <v>24</v>
      </c>
      <c r="B13" s="146" t="s">
        <v>168</v>
      </c>
      <c r="C13" s="129">
        <f>SUM(C6:C12)</f>
        <v>77906538</v>
      </c>
      <c r="D13" s="129">
        <f t="shared" ref="D13:K13" si="18">SUM(D6:D12)</f>
        <v>9348785</v>
      </c>
      <c r="E13" s="129">
        <f t="shared" si="18"/>
        <v>5980794</v>
      </c>
      <c r="F13" s="129">
        <f t="shared" si="18"/>
        <v>5920897</v>
      </c>
      <c r="G13" s="129">
        <f t="shared" si="18"/>
        <v>21250476</v>
      </c>
      <c r="H13" s="129">
        <f t="shared" si="18"/>
        <v>6232523</v>
      </c>
      <c r="I13" s="129">
        <f t="shared" si="18"/>
        <v>6232523</v>
      </c>
      <c r="J13" s="129">
        <f t="shared" si="18"/>
        <v>6232523</v>
      </c>
      <c r="K13" s="129">
        <f t="shared" si="18"/>
        <v>39948045</v>
      </c>
      <c r="L13" s="125">
        <f t="shared" si="1"/>
        <v>0.51280000000000003</v>
      </c>
      <c r="M13" s="129">
        <f>SUM(M6:M12)</f>
        <v>0</v>
      </c>
      <c r="N13" s="129">
        <f t="shared" ref="N13:R13" si="19">SUM(N6:N12)</f>
        <v>6232523</v>
      </c>
      <c r="O13" s="129">
        <f t="shared" si="19"/>
        <v>6232523</v>
      </c>
      <c r="P13" s="129">
        <f t="shared" si="19"/>
        <v>6232523</v>
      </c>
      <c r="Q13" s="129">
        <f t="shared" si="19"/>
        <v>6232523</v>
      </c>
      <c r="R13" s="129">
        <f t="shared" si="19"/>
        <v>6232523</v>
      </c>
      <c r="S13" s="207">
        <f>SUM(S6:S12)</f>
        <v>6795878</v>
      </c>
      <c r="T13" s="207">
        <f>SUM(T6:T12)</f>
        <v>77906538</v>
      </c>
      <c r="U13" s="221">
        <f>T13/C13</f>
        <v>1</v>
      </c>
    </row>
    <row r="14" spans="1:21" x14ac:dyDescent="0.2">
      <c r="A14" s="241" t="s">
        <v>25</v>
      </c>
      <c r="B14" s="145" t="s">
        <v>169</v>
      </c>
      <c r="C14" s="121">
        <f>SUM('1. számú melléklet '!F30)</f>
        <v>32529001</v>
      </c>
      <c r="D14" s="123">
        <v>2710750</v>
      </c>
      <c r="E14" s="123">
        <v>2710750</v>
      </c>
      <c r="F14" s="123">
        <v>2710750</v>
      </c>
      <c r="G14" s="123">
        <f t="shared" ref="G14" si="20">SUM(D14:F14)</f>
        <v>8132250</v>
      </c>
      <c r="H14" s="123">
        <v>2710750</v>
      </c>
      <c r="I14" s="123">
        <v>2710750</v>
      </c>
      <c r="J14" s="123">
        <v>2710750</v>
      </c>
      <c r="K14" s="124">
        <f t="shared" ref="K14:K17" si="21">(G14+H14+I14+J14)</f>
        <v>16264500</v>
      </c>
      <c r="L14" s="125">
        <f t="shared" si="1"/>
        <v>0.5</v>
      </c>
      <c r="M14" s="121">
        <v>0</v>
      </c>
      <c r="N14" s="123">
        <v>2710750</v>
      </c>
      <c r="O14" s="123">
        <v>2710750</v>
      </c>
      <c r="P14" s="123">
        <v>2710750</v>
      </c>
      <c r="Q14" s="123">
        <v>2710750</v>
      </c>
      <c r="R14" s="123">
        <v>2710750</v>
      </c>
      <c r="S14" s="123">
        <v>2710750</v>
      </c>
      <c r="T14" s="126">
        <f>SUM(D14+E14+F14+H14+I14+J14+N14+O14+P14+R14+Q14+S14)</f>
        <v>32529000</v>
      </c>
      <c r="U14" s="127">
        <f t="shared" si="8"/>
        <v>1</v>
      </c>
    </row>
    <row r="15" spans="1:21" x14ac:dyDescent="0.2">
      <c r="A15" s="241"/>
      <c r="B15" s="145" t="s">
        <v>93</v>
      </c>
      <c r="C15" s="122"/>
      <c r="D15" s="123"/>
      <c r="E15" s="123"/>
      <c r="F15" s="123"/>
      <c r="G15" s="123"/>
      <c r="H15" s="123"/>
      <c r="I15" s="123"/>
      <c r="J15" s="123"/>
      <c r="K15" s="124">
        <f t="shared" si="21"/>
        <v>0</v>
      </c>
      <c r="L15" s="125" t="e">
        <f t="shared" si="1"/>
        <v>#DIV/0!</v>
      </c>
      <c r="M15" s="122"/>
      <c r="N15" s="123">
        <f t="shared" ref="N15:N17" si="22">$C15*$N$2</f>
        <v>0</v>
      </c>
      <c r="O15" s="123"/>
      <c r="P15" s="123"/>
      <c r="Q15" s="123"/>
      <c r="R15" s="123"/>
      <c r="S15" s="123">
        <f t="shared" ref="S15:S17" si="23">$C15*$S$2</f>
        <v>0</v>
      </c>
      <c r="T15" s="121">
        <f t="shared" ref="T15:T16" si="24">SUM(K15+N15+O15+P15+Q15+R15+S15)</f>
        <v>0</v>
      </c>
      <c r="U15" s="127" t="e">
        <f t="shared" si="8"/>
        <v>#DIV/0!</v>
      </c>
    </row>
    <row r="16" spans="1:21" x14ac:dyDescent="0.2">
      <c r="A16" s="241"/>
      <c r="B16" s="145" t="s">
        <v>94</v>
      </c>
      <c r="C16" s="122">
        <v>0</v>
      </c>
      <c r="D16" s="123">
        <f>$C16*$D$2</f>
        <v>0</v>
      </c>
      <c r="E16" s="123">
        <f>$C16*$E$2</f>
        <v>0</v>
      </c>
      <c r="F16" s="123">
        <f>$C16*$F$2</f>
        <v>0</v>
      </c>
      <c r="G16" s="123">
        <f t="shared" si="17"/>
        <v>0</v>
      </c>
      <c r="H16" s="123">
        <f>$C16*$H$2</f>
        <v>0</v>
      </c>
      <c r="I16" s="123">
        <f>$C16*$H$2</f>
        <v>0</v>
      </c>
      <c r="J16" s="123">
        <f>$C16*$J$2</f>
        <v>0</v>
      </c>
      <c r="K16" s="124">
        <f t="shared" si="21"/>
        <v>0</v>
      </c>
      <c r="L16" s="125" t="e">
        <f t="shared" si="1"/>
        <v>#DIV/0!</v>
      </c>
      <c r="M16" s="122">
        <v>0</v>
      </c>
      <c r="N16" s="123">
        <f t="shared" si="22"/>
        <v>0</v>
      </c>
      <c r="O16" s="123">
        <f>$C16*$O$2</f>
        <v>0</v>
      </c>
      <c r="P16" s="123">
        <f>$C16*$P$2</f>
        <v>0</v>
      </c>
      <c r="Q16" s="123">
        <f>$C16*$Q$2</f>
        <v>0</v>
      </c>
      <c r="R16" s="123">
        <f>$C16*$R$2</f>
        <v>0</v>
      </c>
      <c r="S16" s="123">
        <f t="shared" si="23"/>
        <v>0</v>
      </c>
      <c r="T16" s="121">
        <f t="shared" si="24"/>
        <v>0</v>
      </c>
      <c r="U16" s="127" t="e">
        <f t="shared" si="8"/>
        <v>#DIV/0!</v>
      </c>
    </row>
    <row r="17" spans="1:21" x14ac:dyDescent="0.2">
      <c r="A17" s="241"/>
      <c r="B17" s="145" t="s">
        <v>95</v>
      </c>
      <c r="C17" s="122">
        <v>0</v>
      </c>
      <c r="D17" s="123">
        <f>$C17*$D$2</f>
        <v>0</v>
      </c>
      <c r="E17" s="123">
        <f>$C17*$E$2</f>
        <v>0</v>
      </c>
      <c r="F17" s="123">
        <f>$C17*$F$2</f>
        <v>0</v>
      </c>
      <c r="G17" s="123">
        <f t="shared" si="17"/>
        <v>0</v>
      </c>
      <c r="H17" s="123">
        <f>$C17*$H$2</f>
        <v>0</v>
      </c>
      <c r="I17" s="123">
        <f>$C17*$H$2</f>
        <v>0</v>
      </c>
      <c r="J17" s="123">
        <f>$C17*$J$2</f>
        <v>0</v>
      </c>
      <c r="K17" s="124">
        <f t="shared" si="21"/>
        <v>0</v>
      </c>
      <c r="L17" s="125" t="e">
        <f t="shared" si="1"/>
        <v>#DIV/0!</v>
      </c>
      <c r="M17" s="122">
        <v>0</v>
      </c>
      <c r="N17" s="123">
        <f t="shared" si="22"/>
        <v>0</v>
      </c>
      <c r="O17" s="123">
        <f>$C17*$O$2</f>
        <v>0</v>
      </c>
      <c r="P17" s="123">
        <f>$C17*$P$2</f>
        <v>0</v>
      </c>
      <c r="Q17" s="123">
        <f>$C17*$Q$2</f>
        <v>0</v>
      </c>
      <c r="R17" s="123">
        <f>$C17*$R$2</f>
        <v>0</v>
      </c>
      <c r="S17" s="123">
        <f t="shared" si="23"/>
        <v>0</v>
      </c>
      <c r="T17" s="121">
        <v>0</v>
      </c>
      <c r="U17" s="127" t="e">
        <f t="shared" si="8"/>
        <v>#DIV/0!</v>
      </c>
    </row>
    <row r="18" spans="1:21" x14ac:dyDescent="0.2">
      <c r="A18" s="149" t="s">
        <v>26</v>
      </c>
      <c r="B18" s="146" t="s">
        <v>96</v>
      </c>
      <c r="C18" s="129">
        <f>SUM(C13+C14)</f>
        <v>110435539</v>
      </c>
      <c r="D18" s="129">
        <f t="shared" ref="D18:K18" si="25">SUM(D13+D14)</f>
        <v>12059535</v>
      </c>
      <c r="E18" s="129">
        <f t="shared" si="25"/>
        <v>8691544</v>
      </c>
      <c r="F18" s="129">
        <f t="shared" si="25"/>
        <v>8631647</v>
      </c>
      <c r="G18" s="129">
        <f t="shared" si="25"/>
        <v>29382726</v>
      </c>
      <c r="H18" s="129">
        <f t="shared" si="25"/>
        <v>8943273</v>
      </c>
      <c r="I18" s="129">
        <f t="shared" si="25"/>
        <v>8943273</v>
      </c>
      <c r="J18" s="129">
        <f t="shared" si="25"/>
        <v>8943273</v>
      </c>
      <c r="K18" s="129">
        <f t="shared" si="25"/>
        <v>56212545</v>
      </c>
      <c r="L18" s="131">
        <f t="shared" si="1"/>
        <v>0.50900000000000001</v>
      </c>
      <c r="M18" s="129">
        <f>SUM(M13+M14)</f>
        <v>0</v>
      </c>
      <c r="N18" s="129">
        <f t="shared" ref="N18:S18" si="26">SUM(N13+N14)</f>
        <v>8943273</v>
      </c>
      <c r="O18" s="129">
        <f t="shared" si="26"/>
        <v>8943273</v>
      </c>
      <c r="P18" s="129">
        <f t="shared" si="26"/>
        <v>8943273</v>
      </c>
      <c r="Q18" s="129">
        <f t="shared" si="26"/>
        <v>8943273</v>
      </c>
      <c r="R18" s="129">
        <f t="shared" si="26"/>
        <v>8943273</v>
      </c>
      <c r="S18" s="129">
        <f t="shared" si="26"/>
        <v>9506628</v>
      </c>
      <c r="T18" s="207">
        <f>SUM(T13:T17)</f>
        <v>110435538</v>
      </c>
      <c r="U18" s="221">
        <f>T18/C18</f>
        <v>1</v>
      </c>
    </row>
    <row r="19" spans="1:21" ht="78" customHeight="1" x14ac:dyDescent="0.2">
      <c r="A19" s="132"/>
      <c r="B19" s="102"/>
      <c r="C19" s="133"/>
      <c r="D19" s="134"/>
      <c r="E19" s="134"/>
      <c r="F19" s="134"/>
      <c r="G19" s="133"/>
      <c r="H19" s="133"/>
      <c r="I19" s="133"/>
      <c r="J19" s="133"/>
      <c r="K19" s="133"/>
      <c r="L19" s="135"/>
      <c r="M19" s="102"/>
      <c r="N19" s="133"/>
      <c r="O19" s="133"/>
      <c r="P19" s="133"/>
      <c r="Q19" s="133"/>
      <c r="R19" s="133"/>
      <c r="S19" s="133"/>
      <c r="T19" s="133"/>
      <c r="U19" s="136"/>
    </row>
    <row r="20" spans="1:21" x14ac:dyDescent="0.2">
      <c r="A20" s="137"/>
      <c r="B20" s="138" t="s">
        <v>12</v>
      </c>
      <c r="C20" s="121"/>
      <c r="D20" s="139"/>
      <c r="E20" s="139"/>
      <c r="F20" s="139"/>
      <c r="G20" s="121"/>
      <c r="H20" s="121"/>
      <c r="I20" s="121"/>
      <c r="J20" s="121"/>
      <c r="K20" s="121"/>
      <c r="L20" s="140"/>
      <c r="M20" s="121"/>
      <c r="N20" s="121"/>
      <c r="O20" s="121"/>
      <c r="P20" s="121"/>
      <c r="Q20" s="121"/>
      <c r="R20" s="121"/>
      <c r="S20" s="121"/>
      <c r="T20" s="121"/>
      <c r="U20" s="127"/>
    </row>
    <row r="21" spans="1:21" x14ac:dyDescent="0.2">
      <c r="A21" s="120">
        <v>10</v>
      </c>
      <c r="B21" s="121" t="s">
        <v>170</v>
      </c>
      <c r="C21" s="122">
        <f>SUM('1. számú melléklet '!F6)</f>
        <v>40888730</v>
      </c>
      <c r="D21" s="123">
        <f t="shared" ref="D21:D28" si="27">$C21*$D$2</f>
        <v>4906648</v>
      </c>
      <c r="E21" s="123">
        <f t="shared" ref="E21:E28" si="28">$C21*$E$2</f>
        <v>3271098</v>
      </c>
      <c r="F21" s="123">
        <f t="shared" ref="F21:F28" si="29">$C21*$F$2</f>
        <v>3107543</v>
      </c>
      <c r="G21" s="141">
        <f t="shared" ref="G21:G30" si="30">SUM(D21:F21)</f>
        <v>11285289</v>
      </c>
      <c r="H21" s="123">
        <f t="shared" ref="H21:H28" si="31">$C21*$H$2</f>
        <v>3271098</v>
      </c>
      <c r="I21" s="123">
        <f t="shared" ref="I21:I28" si="32">$C21*$I$2</f>
        <v>3271098</v>
      </c>
      <c r="J21" s="123">
        <f t="shared" ref="J21:J28" si="33">$C21*$J$2</f>
        <v>3271098</v>
      </c>
      <c r="K21" s="126">
        <f t="shared" ref="K21:K30" si="34">SUM(G21+H21+I21+J21)</f>
        <v>21098583</v>
      </c>
      <c r="L21" s="125">
        <f t="shared" ref="L21:L35" si="35">K21/C21</f>
        <v>0.51600000000000001</v>
      </c>
      <c r="M21" s="122">
        <f>SUM('1. számú melléklet '!G6)</f>
        <v>0</v>
      </c>
      <c r="N21" s="123">
        <f>$C21*$N$2</f>
        <v>3271098</v>
      </c>
      <c r="O21" s="123">
        <f>$C21*$O$2</f>
        <v>3271098</v>
      </c>
      <c r="P21" s="123">
        <f>$C21*$P$2</f>
        <v>3271098</v>
      </c>
      <c r="Q21" s="123">
        <f>$C21*$Q$2</f>
        <v>3271098</v>
      </c>
      <c r="R21" s="123">
        <f>$C21*$R$2</f>
        <v>3271098</v>
      </c>
      <c r="S21" s="123">
        <v>3434657</v>
      </c>
      <c r="T21" s="126">
        <f t="shared" ref="T21:T29" si="36">SUM(D21+E21+F21+H21+I21+J21+N21+O21+P21+Q21+R21+S21)</f>
        <v>40888730</v>
      </c>
      <c r="U21" s="127">
        <f>T21/C21</f>
        <v>1</v>
      </c>
    </row>
    <row r="22" spans="1:21" x14ac:dyDescent="0.2">
      <c r="A22" s="120">
        <v>11</v>
      </c>
      <c r="B22" s="121" t="s">
        <v>171</v>
      </c>
      <c r="C22" s="122">
        <f>SUM('1. számú melléklet '!F7)</f>
        <v>5498223</v>
      </c>
      <c r="D22" s="123">
        <f t="shared" si="27"/>
        <v>659787</v>
      </c>
      <c r="E22" s="123">
        <f t="shared" si="28"/>
        <v>439858</v>
      </c>
      <c r="F22" s="123">
        <f t="shared" si="29"/>
        <v>417865</v>
      </c>
      <c r="G22" s="141">
        <f t="shared" si="30"/>
        <v>1517510</v>
      </c>
      <c r="H22" s="123">
        <f t="shared" si="31"/>
        <v>439858</v>
      </c>
      <c r="I22" s="123">
        <f t="shared" si="32"/>
        <v>439858</v>
      </c>
      <c r="J22" s="123">
        <f t="shared" si="33"/>
        <v>439858</v>
      </c>
      <c r="K22" s="126">
        <f t="shared" si="34"/>
        <v>2837084</v>
      </c>
      <c r="L22" s="125">
        <f t="shared" si="35"/>
        <v>0.51600000000000001</v>
      </c>
      <c r="M22" s="122">
        <f>SUM('1. számú melléklet '!G7)</f>
        <v>0</v>
      </c>
      <c r="N22" s="123">
        <f t="shared" ref="N22:N29" si="37">$C22*$N$2</f>
        <v>439858</v>
      </c>
      <c r="O22" s="123">
        <f t="shared" ref="O22:O29" si="38">$C22*$O$2</f>
        <v>439858</v>
      </c>
      <c r="P22" s="123">
        <f t="shared" ref="P22:P29" si="39">$C22*$P$2</f>
        <v>439858</v>
      </c>
      <c r="Q22" s="123">
        <f t="shared" ref="Q22:Q29" si="40">$C22*$Q$2</f>
        <v>439858</v>
      </c>
      <c r="R22" s="123">
        <f t="shared" ref="R22:R29" si="41">$C22*$R$2</f>
        <v>439858</v>
      </c>
      <c r="S22" s="123">
        <v>461849</v>
      </c>
      <c r="T22" s="126">
        <f t="shared" si="36"/>
        <v>5498223</v>
      </c>
      <c r="U22" s="127">
        <f t="shared" ref="U22:U29" si="42">T22/C22</f>
        <v>1</v>
      </c>
    </row>
    <row r="23" spans="1:21" x14ac:dyDescent="0.2">
      <c r="A23" s="120">
        <v>12</v>
      </c>
      <c r="B23" s="121" t="s">
        <v>172</v>
      </c>
      <c r="C23" s="122">
        <f>SUM('1. számú melléklet '!F8)</f>
        <v>31669398</v>
      </c>
      <c r="D23" s="123">
        <f t="shared" si="27"/>
        <v>3800328</v>
      </c>
      <c r="E23" s="123">
        <f t="shared" si="28"/>
        <v>2533552</v>
      </c>
      <c r="F23" s="123">
        <f t="shared" si="29"/>
        <v>2406874</v>
      </c>
      <c r="G23" s="141">
        <f t="shared" si="30"/>
        <v>8740754</v>
      </c>
      <c r="H23" s="123">
        <f t="shared" si="31"/>
        <v>2533552</v>
      </c>
      <c r="I23" s="123">
        <f t="shared" si="32"/>
        <v>2533552</v>
      </c>
      <c r="J23" s="123">
        <f t="shared" si="33"/>
        <v>2533552</v>
      </c>
      <c r="K23" s="126">
        <f t="shared" si="34"/>
        <v>16341410</v>
      </c>
      <c r="L23" s="125">
        <f t="shared" si="35"/>
        <v>0.51600000000000001</v>
      </c>
      <c r="M23" s="122">
        <f>SUM('1. számú melléklet '!G8)</f>
        <v>0</v>
      </c>
      <c r="N23" s="123">
        <f t="shared" si="37"/>
        <v>2533552</v>
      </c>
      <c r="O23" s="123">
        <f t="shared" si="38"/>
        <v>2533552</v>
      </c>
      <c r="P23" s="123">
        <f t="shared" si="39"/>
        <v>2533552</v>
      </c>
      <c r="Q23" s="123">
        <f t="shared" si="40"/>
        <v>2533552</v>
      </c>
      <c r="R23" s="123">
        <f t="shared" si="41"/>
        <v>2533552</v>
      </c>
      <c r="S23" s="123">
        <v>2660228</v>
      </c>
      <c r="T23" s="126">
        <f t="shared" si="36"/>
        <v>31669398</v>
      </c>
      <c r="U23" s="127">
        <f t="shared" si="42"/>
        <v>1</v>
      </c>
    </row>
    <row r="24" spans="1:21" x14ac:dyDescent="0.2">
      <c r="A24" s="120">
        <v>13</v>
      </c>
      <c r="B24" s="121" t="s">
        <v>173</v>
      </c>
      <c r="C24" s="122">
        <f>SUM('1. számú melléklet '!F9)</f>
        <v>3850000</v>
      </c>
      <c r="D24" s="123">
        <f t="shared" si="27"/>
        <v>462000</v>
      </c>
      <c r="E24" s="123">
        <f t="shared" si="28"/>
        <v>308000</v>
      </c>
      <c r="F24" s="123">
        <f t="shared" si="29"/>
        <v>292600</v>
      </c>
      <c r="G24" s="141">
        <f t="shared" si="30"/>
        <v>1062600</v>
      </c>
      <c r="H24" s="123">
        <f t="shared" si="31"/>
        <v>308000</v>
      </c>
      <c r="I24" s="123">
        <f t="shared" si="32"/>
        <v>308000</v>
      </c>
      <c r="J24" s="123">
        <f t="shared" si="33"/>
        <v>308000</v>
      </c>
      <c r="K24" s="126">
        <f t="shared" si="34"/>
        <v>1986600</v>
      </c>
      <c r="L24" s="125">
        <f t="shared" si="35"/>
        <v>0.51600000000000001</v>
      </c>
      <c r="M24" s="122">
        <f>SUM('1. számú melléklet '!G9)</f>
        <v>0</v>
      </c>
      <c r="N24" s="123">
        <f t="shared" si="37"/>
        <v>308000</v>
      </c>
      <c r="O24" s="123">
        <f t="shared" si="38"/>
        <v>308000</v>
      </c>
      <c r="P24" s="123">
        <f t="shared" si="39"/>
        <v>308000</v>
      </c>
      <c r="Q24" s="123">
        <f t="shared" si="40"/>
        <v>308000</v>
      </c>
      <c r="R24" s="123">
        <f t="shared" si="41"/>
        <v>308000</v>
      </c>
      <c r="S24" s="123">
        <v>323400</v>
      </c>
      <c r="T24" s="126">
        <f t="shared" si="36"/>
        <v>3850000</v>
      </c>
      <c r="U24" s="127">
        <f t="shared" si="42"/>
        <v>1</v>
      </c>
    </row>
    <row r="25" spans="1:21" x14ac:dyDescent="0.2">
      <c r="A25" s="120">
        <v>14</v>
      </c>
      <c r="B25" s="121" t="s">
        <v>174</v>
      </c>
      <c r="C25" s="122">
        <f>SUM('1. számú melléklet '!F10)</f>
        <v>7146424</v>
      </c>
      <c r="D25" s="123">
        <f t="shared" si="27"/>
        <v>857571</v>
      </c>
      <c r="E25" s="123">
        <f t="shared" si="28"/>
        <v>571714</v>
      </c>
      <c r="F25" s="123">
        <f t="shared" si="29"/>
        <v>543128</v>
      </c>
      <c r="G25" s="141">
        <f t="shared" si="30"/>
        <v>1972413</v>
      </c>
      <c r="H25" s="123">
        <f t="shared" si="31"/>
        <v>571714</v>
      </c>
      <c r="I25" s="123">
        <f t="shared" si="32"/>
        <v>571714</v>
      </c>
      <c r="J25" s="123">
        <f t="shared" si="33"/>
        <v>571714</v>
      </c>
      <c r="K25" s="126">
        <f t="shared" si="34"/>
        <v>3687555</v>
      </c>
      <c r="L25" s="125">
        <f t="shared" si="35"/>
        <v>0.51600000000000001</v>
      </c>
      <c r="M25" s="122">
        <f>SUM('1. számú melléklet '!G10)</f>
        <v>0</v>
      </c>
      <c r="N25" s="123">
        <f t="shared" si="37"/>
        <v>571714</v>
      </c>
      <c r="O25" s="123">
        <f t="shared" si="38"/>
        <v>571714</v>
      </c>
      <c r="P25" s="123">
        <f t="shared" si="39"/>
        <v>571714</v>
      </c>
      <c r="Q25" s="123">
        <f t="shared" si="40"/>
        <v>571714</v>
      </c>
      <c r="R25" s="123">
        <f t="shared" si="41"/>
        <v>571714</v>
      </c>
      <c r="S25" s="123">
        <v>600299</v>
      </c>
      <c r="T25" s="126">
        <f t="shared" si="36"/>
        <v>7146424</v>
      </c>
      <c r="U25" s="127">
        <f t="shared" si="42"/>
        <v>1</v>
      </c>
    </row>
    <row r="26" spans="1:21" x14ac:dyDescent="0.2">
      <c r="A26" s="120">
        <v>15</v>
      </c>
      <c r="B26" s="121" t="s">
        <v>97</v>
      </c>
      <c r="C26" s="121">
        <f>SUM(C21+C22+C23+C24+C25)</f>
        <v>89052775</v>
      </c>
      <c r="D26" s="123">
        <f t="shared" si="27"/>
        <v>10686333</v>
      </c>
      <c r="E26" s="123">
        <f t="shared" si="28"/>
        <v>7124222</v>
      </c>
      <c r="F26" s="123">
        <f t="shared" si="29"/>
        <v>6768011</v>
      </c>
      <c r="G26" s="141">
        <f t="shared" si="30"/>
        <v>24578566</v>
      </c>
      <c r="H26" s="123">
        <f t="shared" si="31"/>
        <v>7124222</v>
      </c>
      <c r="I26" s="123">
        <f t="shared" si="32"/>
        <v>7124222</v>
      </c>
      <c r="J26" s="123">
        <f t="shared" si="33"/>
        <v>7124222</v>
      </c>
      <c r="K26" s="126">
        <f t="shared" si="34"/>
        <v>45951232</v>
      </c>
      <c r="L26" s="125">
        <f t="shared" si="35"/>
        <v>0.51600000000000001</v>
      </c>
      <c r="M26" s="122">
        <f>SUM(M21:M25)</f>
        <v>0</v>
      </c>
      <c r="N26" s="123">
        <f t="shared" si="37"/>
        <v>7124222</v>
      </c>
      <c r="O26" s="123">
        <f t="shared" si="38"/>
        <v>7124222</v>
      </c>
      <c r="P26" s="123">
        <f t="shared" si="39"/>
        <v>7124222</v>
      </c>
      <c r="Q26" s="123">
        <f t="shared" si="40"/>
        <v>7124222</v>
      </c>
      <c r="R26" s="123">
        <f t="shared" si="41"/>
        <v>7124222</v>
      </c>
      <c r="S26" s="123">
        <v>7480433</v>
      </c>
      <c r="T26" s="126">
        <f t="shared" si="36"/>
        <v>89052775</v>
      </c>
      <c r="U26" s="127">
        <f t="shared" si="42"/>
        <v>1</v>
      </c>
    </row>
    <row r="27" spans="1:21" x14ac:dyDescent="0.2">
      <c r="A27" s="120">
        <v>16</v>
      </c>
      <c r="B27" s="121" t="s">
        <v>175</v>
      </c>
      <c r="C27" s="122">
        <f>SUM('1. számú melléklet '!F12)</f>
        <v>7318027</v>
      </c>
      <c r="D27" s="123">
        <f t="shared" si="27"/>
        <v>878163</v>
      </c>
      <c r="E27" s="123">
        <f t="shared" si="28"/>
        <v>585442</v>
      </c>
      <c r="F27" s="123">
        <f t="shared" si="29"/>
        <v>556170</v>
      </c>
      <c r="G27" s="141">
        <f t="shared" si="30"/>
        <v>2019775</v>
      </c>
      <c r="H27" s="123">
        <f t="shared" si="31"/>
        <v>585442</v>
      </c>
      <c r="I27" s="123">
        <f t="shared" si="32"/>
        <v>585442</v>
      </c>
      <c r="J27" s="123">
        <f t="shared" si="33"/>
        <v>585442</v>
      </c>
      <c r="K27" s="126">
        <f t="shared" si="34"/>
        <v>3776101</v>
      </c>
      <c r="L27" s="125">
        <f t="shared" si="35"/>
        <v>0.51600000000000001</v>
      </c>
      <c r="M27" s="122">
        <f>SUM('1. számú melléklet '!G12)</f>
        <v>0</v>
      </c>
      <c r="N27" s="123">
        <f t="shared" si="37"/>
        <v>585442</v>
      </c>
      <c r="O27" s="123">
        <f t="shared" si="38"/>
        <v>585442</v>
      </c>
      <c r="P27" s="123">
        <f t="shared" si="39"/>
        <v>585442</v>
      </c>
      <c r="Q27" s="123">
        <f t="shared" si="40"/>
        <v>585442</v>
      </c>
      <c r="R27" s="123">
        <f t="shared" si="41"/>
        <v>585442</v>
      </c>
      <c r="S27" s="123">
        <v>614716</v>
      </c>
      <c r="T27" s="126">
        <f t="shared" si="36"/>
        <v>7318027</v>
      </c>
      <c r="U27" s="127">
        <f t="shared" si="42"/>
        <v>1</v>
      </c>
    </row>
    <row r="28" spans="1:21" x14ac:dyDescent="0.2">
      <c r="A28" s="120">
        <v>17</v>
      </c>
      <c r="B28" s="121" t="s">
        <v>176</v>
      </c>
      <c r="C28" s="122">
        <f>SUM('1. számú melléklet '!F13)</f>
        <v>12837563</v>
      </c>
      <c r="D28" s="123">
        <f t="shared" si="27"/>
        <v>1540508</v>
      </c>
      <c r="E28" s="123">
        <f t="shared" si="28"/>
        <v>1027005</v>
      </c>
      <c r="F28" s="123">
        <f t="shared" si="29"/>
        <v>975655</v>
      </c>
      <c r="G28" s="141">
        <f t="shared" si="30"/>
        <v>3543168</v>
      </c>
      <c r="H28" s="123">
        <f t="shared" si="31"/>
        <v>1027005</v>
      </c>
      <c r="I28" s="123">
        <f t="shared" si="32"/>
        <v>1027005</v>
      </c>
      <c r="J28" s="123">
        <f t="shared" si="33"/>
        <v>1027005</v>
      </c>
      <c r="K28" s="126">
        <f t="shared" si="34"/>
        <v>6624183</v>
      </c>
      <c r="L28" s="125">
        <f t="shared" si="35"/>
        <v>0.51600000000000001</v>
      </c>
      <c r="M28" s="122">
        <f>SUM('1. számú melléklet '!G13)</f>
        <v>0</v>
      </c>
      <c r="N28" s="123">
        <f t="shared" si="37"/>
        <v>1027005</v>
      </c>
      <c r="O28" s="123">
        <f t="shared" si="38"/>
        <v>1027005</v>
      </c>
      <c r="P28" s="123">
        <f t="shared" si="39"/>
        <v>1027005</v>
      </c>
      <c r="Q28" s="123">
        <f t="shared" si="40"/>
        <v>1027005</v>
      </c>
      <c r="R28" s="123">
        <f t="shared" si="41"/>
        <v>1027005</v>
      </c>
      <c r="S28" s="123">
        <v>1078355</v>
      </c>
      <c r="T28" s="126">
        <f t="shared" si="36"/>
        <v>12837563</v>
      </c>
      <c r="U28" s="127">
        <f t="shared" si="42"/>
        <v>1</v>
      </c>
    </row>
    <row r="29" spans="1:21" x14ac:dyDescent="0.2">
      <c r="A29" s="120">
        <v>18</v>
      </c>
      <c r="B29" s="121" t="s">
        <v>98</v>
      </c>
      <c r="C29" s="121">
        <f>SUM(C27+C28)</f>
        <v>20155590</v>
      </c>
      <c r="D29" s="123">
        <f>SUM(D27:D28)</f>
        <v>2418671</v>
      </c>
      <c r="E29" s="123">
        <f t="shared" ref="E29:J29" si="43">SUM(E27:E28)</f>
        <v>1612447</v>
      </c>
      <c r="F29" s="123">
        <f t="shared" si="43"/>
        <v>1531825</v>
      </c>
      <c r="G29" s="123">
        <f t="shared" si="43"/>
        <v>5562943</v>
      </c>
      <c r="H29" s="123">
        <f t="shared" si="43"/>
        <v>1612447</v>
      </c>
      <c r="I29" s="123">
        <f t="shared" si="43"/>
        <v>1612447</v>
      </c>
      <c r="J29" s="123">
        <f t="shared" si="43"/>
        <v>1612447</v>
      </c>
      <c r="K29" s="126">
        <f t="shared" si="34"/>
        <v>10400284</v>
      </c>
      <c r="L29" s="125">
        <f t="shared" si="35"/>
        <v>0.51600000000000001</v>
      </c>
      <c r="M29" s="122">
        <f>SUM(M27:M28)</f>
        <v>0</v>
      </c>
      <c r="N29" s="123">
        <f t="shared" si="37"/>
        <v>1612447</v>
      </c>
      <c r="O29" s="123">
        <f t="shared" si="38"/>
        <v>1612447</v>
      </c>
      <c r="P29" s="123">
        <f t="shared" si="39"/>
        <v>1612447</v>
      </c>
      <c r="Q29" s="123">
        <f t="shared" si="40"/>
        <v>1612447</v>
      </c>
      <c r="R29" s="123">
        <f t="shared" si="41"/>
        <v>1612447</v>
      </c>
      <c r="S29" s="123">
        <v>1693071</v>
      </c>
      <c r="T29" s="126">
        <f t="shared" si="36"/>
        <v>20155590</v>
      </c>
      <c r="U29" s="127">
        <f t="shared" si="42"/>
        <v>1</v>
      </c>
    </row>
    <row r="30" spans="1:21" x14ac:dyDescent="0.2">
      <c r="A30" s="142">
        <v>19</v>
      </c>
      <c r="B30" s="128" t="s">
        <v>99</v>
      </c>
      <c r="C30" s="129">
        <f>SUM(C26+C29)</f>
        <v>109208365</v>
      </c>
      <c r="D30" s="130">
        <f>$C30*$D$2</f>
        <v>13105004</v>
      </c>
      <c r="E30" s="130">
        <f>$C30*$E$2</f>
        <v>8736669</v>
      </c>
      <c r="F30" s="130">
        <f>$C30*$F$2</f>
        <v>8299836</v>
      </c>
      <c r="G30" s="143">
        <f t="shared" si="30"/>
        <v>30141509</v>
      </c>
      <c r="H30" s="130">
        <f>$C30*$H$2</f>
        <v>8736669</v>
      </c>
      <c r="I30" s="130">
        <f>$C30*$I$2</f>
        <v>8736669</v>
      </c>
      <c r="J30" s="130">
        <f>$C30*$J$2</f>
        <v>8736669</v>
      </c>
      <c r="K30" s="144">
        <f t="shared" si="34"/>
        <v>56351516</v>
      </c>
      <c r="L30" s="125">
        <f t="shared" si="35"/>
        <v>0.51600000000000001</v>
      </c>
      <c r="M30" s="129">
        <f>SUM(M26+M29)</f>
        <v>0</v>
      </c>
      <c r="N30" s="130">
        <f>$C30*$N$2</f>
        <v>8736669</v>
      </c>
      <c r="O30" s="130">
        <f>$C30*$O$2</f>
        <v>8736669</v>
      </c>
      <c r="P30" s="130">
        <f>$C30*$P$2</f>
        <v>8736669</v>
      </c>
      <c r="Q30" s="130">
        <f>$C30*$Q$2</f>
        <v>8736669</v>
      </c>
      <c r="R30" s="130">
        <f>$C30*$R$2</f>
        <v>8736669</v>
      </c>
      <c r="S30" s="130">
        <f>$C30*$S$2</f>
        <v>8190627</v>
      </c>
      <c r="T30" s="129">
        <f>SUM(T26+T29)</f>
        <v>109208365</v>
      </c>
      <c r="U30" s="221">
        <f t="shared" ref="U30:U37" si="44">T30/C30</f>
        <v>1</v>
      </c>
    </row>
    <row r="31" spans="1:21" x14ac:dyDescent="0.2">
      <c r="A31" s="120">
        <v>20</v>
      </c>
      <c r="B31" s="121" t="s">
        <v>177</v>
      </c>
      <c r="C31" s="121">
        <v>1227174</v>
      </c>
      <c r="D31" s="123">
        <v>-1045469</v>
      </c>
      <c r="E31" s="123">
        <v>-45125</v>
      </c>
      <c r="F31" s="123">
        <v>331811</v>
      </c>
      <c r="G31" s="121">
        <f t="shared" ref="G31:G37" si="45">SUM(D31:F31)</f>
        <v>-758783</v>
      </c>
      <c r="H31" s="123">
        <v>206604</v>
      </c>
      <c r="I31" s="123">
        <v>206604</v>
      </c>
      <c r="J31" s="123">
        <v>206604</v>
      </c>
      <c r="K31" s="123">
        <v>1531000</v>
      </c>
      <c r="L31" s="125">
        <f t="shared" si="35"/>
        <v>1.2476</v>
      </c>
      <c r="M31" s="219">
        <v>0</v>
      </c>
      <c r="N31" s="123">
        <v>206604</v>
      </c>
      <c r="O31" s="123">
        <v>206604</v>
      </c>
      <c r="P31" s="123">
        <v>206604</v>
      </c>
      <c r="Q31" s="123">
        <v>206604</v>
      </c>
      <c r="R31" s="123">
        <v>206604</v>
      </c>
      <c r="S31" s="123">
        <v>1316001</v>
      </c>
      <c r="T31" s="126">
        <v>1227174</v>
      </c>
      <c r="U31" s="127">
        <f t="shared" si="44"/>
        <v>1</v>
      </c>
    </row>
    <row r="32" spans="1:21" x14ac:dyDescent="0.2">
      <c r="A32" s="120"/>
      <c r="B32" s="121" t="s">
        <v>100</v>
      </c>
      <c r="C32" s="122">
        <v>0</v>
      </c>
      <c r="D32" s="123">
        <f>$C32*$D$2</f>
        <v>0</v>
      </c>
      <c r="E32" s="123">
        <f>$C32*$E$2</f>
        <v>0</v>
      </c>
      <c r="F32" s="123">
        <f>$C32*$F$2</f>
        <v>0</v>
      </c>
      <c r="G32" s="121">
        <f t="shared" si="45"/>
        <v>0</v>
      </c>
      <c r="H32" s="123">
        <f>$C32*$H$2</f>
        <v>0</v>
      </c>
      <c r="I32" s="123">
        <f>$C32*$I$2</f>
        <v>0</v>
      </c>
      <c r="J32" s="123">
        <f>$C32*$J$2</f>
        <v>0</v>
      </c>
      <c r="K32" s="126">
        <f>SUM(G32:J32)</f>
        <v>0</v>
      </c>
      <c r="L32" s="125" t="e">
        <f t="shared" si="35"/>
        <v>#DIV/0!</v>
      </c>
      <c r="M32" s="122">
        <v>0</v>
      </c>
      <c r="N32" s="123">
        <f>$C32*$N$2</f>
        <v>0</v>
      </c>
      <c r="O32" s="123">
        <f>$C32*$O$2</f>
        <v>0</v>
      </c>
      <c r="P32" s="123">
        <f>$C32*$P$2</f>
        <v>0</v>
      </c>
      <c r="Q32" s="123">
        <f>$C32*$Q$2</f>
        <v>0</v>
      </c>
      <c r="R32" s="123">
        <f>$C32*$R$2</f>
        <v>0</v>
      </c>
      <c r="S32" s="123">
        <f>$C32*$S$2</f>
        <v>0</v>
      </c>
      <c r="T32" s="121">
        <f t="shared" ref="T32:T34" si="46">SUM(K32+N32+O32+P32+Q32+R32+S32)</f>
        <v>0</v>
      </c>
      <c r="U32" s="127" t="e">
        <f t="shared" si="44"/>
        <v>#DIV/0!</v>
      </c>
    </row>
    <row r="33" spans="1:21" x14ac:dyDescent="0.2">
      <c r="A33" s="120"/>
      <c r="B33" s="121" t="s">
        <v>101</v>
      </c>
      <c r="C33" s="122"/>
      <c r="D33" s="123"/>
      <c r="E33" s="123"/>
      <c r="F33" s="123"/>
      <c r="G33" s="121"/>
      <c r="H33" s="123"/>
      <c r="I33" s="123"/>
      <c r="J33" s="123"/>
      <c r="K33" s="126">
        <f>SUM(G33:J33)</f>
        <v>0</v>
      </c>
      <c r="L33" s="125" t="e">
        <f t="shared" si="35"/>
        <v>#DIV/0!</v>
      </c>
      <c r="M33" s="122"/>
      <c r="N33" s="123"/>
      <c r="O33" s="123"/>
      <c r="P33" s="123"/>
      <c r="Q33" s="123"/>
      <c r="R33" s="123"/>
      <c r="S33" s="123"/>
      <c r="T33" s="121">
        <f t="shared" si="46"/>
        <v>0</v>
      </c>
      <c r="U33" s="127" t="e">
        <f t="shared" si="44"/>
        <v>#DIV/0!</v>
      </c>
    </row>
    <row r="34" spans="1:21" x14ac:dyDescent="0.2">
      <c r="A34" s="120"/>
      <c r="B34" s="121" t="s">
        <v>102</v>
      </c>
      <c r="C34" s="122">
        <v>0</v>
      </c>
      <c r="D34" s="123">
        <f>$C34*$D$2</f>
        <v>0</v>
      </c>
      <c r="E34" s="123">
        <f>$C34*$E$2</f>
        <v>0</v>
      </c>
      <c r="F34" s="123">
        <f>$C34*$F$2</f>
        <v>0</v>
      </c>
      <c r="G34" s="121">
        <f t="shared" si="45"/>
        <v>0</v>
      </c>
      <c r="H34" s="123">
        <f>$C34*$H$2</f>
        <v>0</v>
      </c>
      <c r="I34" s="123">
        <f>$C34*$I$2</f>
        <v>0</v>
      </c>
      <c r="J34" s="123">
        <f>$C34*$J$2</f>
        <v>0</v>
      </c>
      <c r="K34" s="126">
        <f>SUM(G34:J34)</f>
        <v>0</v>
      </c>
      <c r="L34" s="125" t="e">
        <f t="shared" si="35"/>
        <v>#DIV/0!</v>
      </c>
      <c r="M34" s="122">
        <v>0</v>
      </c>
      <c r="N34" s="123">
        <f>$C34*$N$2</f>
        <v>0</v>
      </c>
      <c r="O34" s="123">
        <f>$C34*$O$2</f>
        <v>0</v>
      </c>
      <c r="P34" s="123">
        <f>$C34*$P$2</f>
        <v>0</v>
      </c>
      <c r="Q34" s="123">
        <f>$C34*$Q$2</f>
        <v>0</v>
      </c>
      <c r="R34" s="123">
        <f>$C34*$R$2</f>
        <v>0</v>
      </c>
      <c r="S34" s="123">
        <f>$C34*$S$2</f>
        <v>0</v>
      </c>
      <c r="T34" s="121">
        <f t="shared" si="46"/>
        <v>0</v>
      </c>
      <c r="U34" s="127" t="e">
        <f t="shared" si="44"/>
        <v>#DIV/0!</v>
      </c>
    </row>
    <row r="35" spans="1:21" x14ac:dyDescent="0.2">
      <c r="A35" s="142">
        <v>21</v>
      </c>
      <c r="B35" s="128" t="s">
        <v>103</v>
      </c>
      <c r="C35" s="129">
        <f>SUM(C30+C31)</f>
        <v>110435539</v>
      </c>
      <c r="D35" s="130">
        <f>SUM(D30+D31)</f>
        <v>12059535</v>
      </c>
      <c r="E35" s="130">
        <f>SUM(E30+E31)</f>
        <v>8691544</v>
      </c>
      <c r="F35" s="130">
        <f>SUM(F30+F31)</f>
        <v>8631647</v>
      </c>
      <c r="G35" s="143">
        <f t="shared" si="45"/>
        <v>29382726</v>
      </c>
      <c r="H35" s="130">
        <f>SUM(H30+H31)</f>
        <v>8943273</v>
      </c>
      <c r="I35" s="130">
        <f>SUM(I30:I31)</f>
        <v>8943273</v>
      </c>
      <c r="J35" s="130">
        <f t="shared" ref="J35:K35" si="47">SUM(J30:J31)</f>
        <v>8943273</v>
      </c>
      <c r="K35" s="130">
        <f t="shared" si="47"/>
        <v>57882516</v>
      </c>
      <c r="L35" s="125">
        <f t="shared" si="35"/>
        <v>0.52410000000000001</v>
      </c>
      <c r="M35" s="129">
        <f>SUM(M30+M31)</f>
        <v>0</v>
      </c>
      <c r="N35" s="130">
        <f>SUM(N31+N30)</f>
        <v>8943273</v>
      </c>
      <c r="O35" s="130">
        <f t="shared" ref="O35:S35" si="48">SUM(O31+O30)</f>
        <v>8943273</v>
      </c>
      <c r="P35" s="130">
        <f t="shared" si="48"/>
        <v>8943273</v>
      </c>
      <c r="Q35" s="130">
        <f t="shared" si="48"/>
        <v>8943273</v>
      </c>
      <c r="R35" s="130">
        <f t="shared" si="48"/>
        <v>8943273</v>
      </c>
      <c r="S35" s="130">
        <f t="shared" si="48"/>
        <v>9506628</v>
      </c>
      <c r="T35" s="129">
        <f>SUM(T30+T31)</f>
        <v>110435539</v>
      </c>
      <c r="U35" s="221">
        <f t="shared" si="44"/>
        <v>1</v>
      </c>
    </row>
    <row r="36" spans="1:21" x14ac:dyDescent="0.2">
      <c r="A36" s="120">
        <v>22</v>
      </c>
      <c r="B36" s="121" t="s">
        <v>56</v>
      </c>
      <c r="C36" s="121">
        <f>SUM(C13-C30)</f>
        <v>-31301827</v>
      </c>
      <c r="D36" s="121">
        <f t="shared" ref="D36:J36" si="49">SUM(D13-D30)</f>
        <v>-3756219</v>
      </c>
      <c r="E36" s="121">
        <f t="shared" si="49"/>
        <v>-2755875</v>
      </c>
      <c r="F36" s="121">
        <f t="shared" si="49"/>
        <v>-2378939</v>
      </c>
      <c r="G36" s="121">
        <f t="shared" si="45"/>
        <v>-8891033</v>
      </c>
      <c r="H36" s="121">
        <f t="shared" si="49"/>
        <v>-2504146</v>
      </c>
      <c r="I36" s="121">
        <f t="shared" si="49"/>
        <v>-2504146</v>
      </c>
      <c r="J36" s="121">
        <f t="shared" si="49"/>
        <v>-2504146</v>
      </c>
      <c r="K36" s="126">
        <f>SUM(G36:J36)</f>
        <v>-16403471</v>
      </c>
      <c r="L36" s="125"/>
      <c r="M36" s="121">
        <f t="shared" ref="M36" si="50">SUM(M13-M30)</f>
        <v>0</v>
      </c>
      <c r="N36" s="121">
        <v>-4109186</v>
      </c>
      <c r="O36" s="121">
        <v>-4109186</v>
      </c>
      <c r="P36" s="121">
        <v>-4109186</v>
      </c>
      <c r="Q36" s="121">
        <v>-4109186</v>
      </c>
      <c r="R36" s="121">
        <v>-4109186</v>
      </c>
      <c r="S36" s="121">
        <v>-4109186</v>
      </c>
      <c r="T36" s="126">
        <f>SUM(N36:S36)</f>
        <v>-24655116</v>
      </c>
      <c r="U36" s="127">
        <f t="shared" si="44"/>
        <v>0.78769999999999996</v>
      </c>
    </row>
    <row r="37" spans="1:21" x14ac:dyDescent="0.2">
      <c r="A37" s="120">
        <v>23</v>
      </c>
      <c r="B37" s="121" t="s">
        <v>104</v>
      </c>
      <c r="C37" s="121">
        <f>SUM(C18-C35)</f>
        <v>0</v>
      </c>
      <c r="D37" s="121">
        <f>SUM(D18-D35)</f>
        <v>0</v>
      </c>
      <c r="E37" s="121">
        <f>SUM(E18-E35)</f>
        <v>0</v>
      </c>
      <c r="F37" s="121">
        <f>SUM(F18-F35)</f>
        <v>0</v>
      </c>
      <c r="G37" s="121">
        <f t="shared" si="45"/>
        <v>0</v>
      </c>
      <c r="H37" s="123">
        <f>SUM(H18-H35)</f>
        <v>0</v>
      </c>
      <c r="I37" s="123">
        <f>SUM(I18-I35)</f>
        <v>0</v>
      </c>
      <c r="J37" s="123">
        <f>SUM(J18-J35)</f>
        <v>0</v>
      </c>
      <c r="K37" s="126">
        <f>SUM(G37:J37)</f>
        <v>0</v>
      </c>
      <c r="L37" s="125"/>
      <c r="M37" s="121">
        <f>SUM(M18-M35)</f>
        <v>0</v>
      </c>
      <c r="N37" s="121">
        <f t="shared" ref="N37:S37" si="51">SUM(N18-N35)</f>
        <v>0</v>
      </c>
      <c r="O37" s="121">
        <f t="shared" si="51"/>
        <v>0</v>
      </c>
      <c r="P37" s="121">
        <f t="shared" si="51"/>
        <v>0</v>
      </c>
      <c r="Q37" s="121">
        <f t="shared" si="51"/>
        <v>0</v>
      </c>
      <c r="R37" s="121">
        <f t="shared" si="51"/>
        <v>0</v>
      </c>
      <c r="S37" s="121">
        <f t="shared" si="51"/>
        <v>0</v>
      </c>
      <c r="T37" s="126">
        <f>SUM(T18-T35)</f>
        <v>-1</v>
      </c>
      <c r="U37" s="127" t="e">
        <f t="shared" si="44"/>
        <v>#DIV/0!</v>
      </c>
    </row>
  </sheetData>
  <mergeCells count="3">
    <mergeCell ref="A11:A12"/>
    <mergeCell ref="A14:A17"/>
    <mergeCell ref="A1:U1"/>
  </mergeCells>
  <phoneticPr fontId="2" type="noConversion"/>
  <pageMargins left="0.39370078740157483" right="0.39370078740157483" top="0.98425196850393704" bottom="0.98425196850393704" header="0.51181102362204722" footer="0.51181102362204722"/>
  <pageSetup paperSize="9" scale="60" orientation="landscape" r:id="rId1"/>
  <headerFooter alignWithMargins="0">
    <oddHeader>&amp;R&amp;"Times New Roman,Normál"Somogyhárságy Község Önkormányzata
1/2019.(III.29.) önkormányzati rendelet 
2. számú melléklete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0"/>
  <sheetViews>
    <sheetView view="pageLayout" zoomScaleNormal="100" workbookViewId="0">
      <selection activeCell="J11" sqref="J11"/>
    </sheetView>
  </sheetViews>
  <sheetFormatPr defaultRowHeight="12.75" x14ac:dyDescent="0.2"/>
  <cols>
    <col min="1" max="1" width="4.85546875" customWidth="1"/>
    <col min="2" max="2" width="27.85546875" customWidth="1"/>
    <col min="3" max="4" width="11.140625" style="162" bestFit="1" customWidth="1"/>
    <col min="5" max="11" width="10.7109375" style="162" customWidth="1"/>
    <col min="12" max="13" width="11.140625" style="162" bestFit="1" customWidth="1"/>
    <col min="14" max="14" width="10.7109375" style="162" customWidth="1"/>
  </cols>
  <sheetData>
    <row r="1" spans="1:14" x14ac:dyDescent="0.2">
      <c r="B1" s="242" t="s">
        <v>182</v>
      </c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</row>
    <row r="2" spans="1:14" x14ac:dyDescent="0.2">
      <c r="B2" s="242" t="s">
        <v>183</v>
      </c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</row>
    <row r="3" spans="1:14" ht="11.25" customHeight="1" x14ac:dyDescent="0.2">
      <c r="N3" s="218" t="s">
        <v>267</v>
      </c>
    </row>
    <row r="4" spans="1:14" ht="12.75" customHeight="1" x14ac:dyDescent="0.2">
      <c r="A4" s="243" t="s">
        <v>178</v>
      </c>
      <c r="B4" s="244"/>
      <c r="C4" s="247" t="s">
        <v>179</v>
      </c>
      <c r="D4" s="248"/>
      <c r="E4" s="248"/>
      <c r="F4" s="247" t="s">
        <v>180</v>
      </c>
      <c r="G4" s="248"/>
      <c r="H4" s="248"/>
      <c r="I4" s="247" t="s">
        <v>181</v>
      </c>
      <c r="J4" s="248"/>
      <c r="K4" s="248"/>
      <c r="L4" s="247" t="s">
        <v>29</v>
      </c>
      <c r="M4" s="248"/>
      <c r="N4" s="248"/>
    </row>
    <row r="5" spans="1:14" ht="28.5" customHeight="1" x14ac:dyDescent="0.2">
      <c r="A5" s="245"/>
      <c r="B5" s="246"/>
      <c r="C5" s="164" t="s">
        <v>51</v>
      </c>
      <c r="D5" s="164" t="s">
        <v>2</v>
      </c>
      <c r="E5" s="165" t="s">
        <v>3</v>
      </c>
      <c r="F5" s="164" t="s">
        <v>51</v>
      </c>
      <c r="G5" s="164" t="s">
        <v>2</v>
      </c>
      <c r="H5" s="165" t="s">
        <v>3</v>
      </c>
      <c r="I5" s="164" t="s">
        <v>51</v>
      </c>
      <c r="J5" s="164" t="s">
        <v>2</v>
      </c>
      <c r="K5" s="165" t="s">
        <v>3</v>
      </c>
      <c r="L5" s="164" t="s">
        <v>51</v>
      </c>
      <c r="M5" s="164" t="s">
        <v>2</v>
      </c>
      <c r="N5" s="165" t="s">
        <v>3</v>
      </c>
    </row>
    <row r="6" spans="1:14" x14ac:dyDescent="0.2">
      <c r="A6" s="180" t="s">
        <v>194</v>
      </c>
      <c r="B6" s="169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</row>
    <row r="7" spans="1:14" x14ac:dyDescent="0.2">
      <c r="A7" s="163"/>
      <c r="B7" s="170" t="s">
        <v>190</v>
      </c>
      <c r="C7" s="167">
        <v>15000</v>
      </c>
      <c r="D7" s="167">
        <v>0</v>
      </c>
      <c r="E7" s="167">
        <v>0</v>
      </c>
      <c r="F7" s="167">
        <v>0</v>
      </c>
      <c r="G7" s="167">
        <v>0</v>
      </c>
      <c r="H7" s="167">
        <v>0</v>
      </c>
      <c r="I7" s="167">
        <v>0</v>
      </c>
      <c r="J7" s="167">
        <v>0</v>
      </c>
      <c r="K7" s="167">
        <v>0</v>
      </c>
      <c r="L7" s="167">
        <f t="shared" ref="L7:L8" si="0">SUM(C7+F7+I7)</f>
        <v>15000</v>
      </c>
      <c r="M7" s="167">
        <f>SUM(D7+G7+J7)</f>
        <v>0</v>
      </c>
      <c r="N7" s="167">
        <f t="shared" ref="M7:N8" si="1">SUM(E7+H7+K7)</f>
        <v>0</v>
      </c>
    </row>
    <row r="8" spans="1:14" x14ac:dyDescent="0.2">
      <c r="A8" s="181" t="s">
        <v>249</v>
      </c>
      <c r="B8" s="169"/>
      <c r="C8" s="166">
        <f t="shared" ref="C8:K8" si="2">SUM(C7:C7)</f>
        <v>15000</v>
      </c>
      <c r="D8" s="166">
        <f t="shared" si="2"/>
        <v>0</v>
      </c>
      <c r="E8" s="166">
        <f t="shared" si="2"/>
        <v>0</v>
      </c>
      <c r="F8" s="166">
        <f t="shared" si="2"/>
        <v>0</v>
      </c>
      <c r="G8" s="166">
        <f t="shared" si="2"/>
        <v>0</v>
      </c>
      <c r="H8" s="166">
        <f t="shared" si="2"/>
        <v>0</v>
      </c>
      <c r="I8" s="166">
        <f t="shared" si="2"/>
        <v>0</v>
      </c>
      <c r="J8" s="166">
        <f t="shared" si="2"/>
        <v>0</v>
      </c>
      <c r="K8" s="166">
        <f t="shared" si="2"/>
        <v>0</v>
      </c>
      <c r="L8" s="166">
        <f t="shared" si="0"/>
        <v>15000</v>
      </c>
      <c r="M8" s="166">
        <f t="shared" si="1"/>
        <v>0</v>
      </c>
      <c r="N8" s="166">
        <f t="shared" si="1"/>
        <v>0</v>
      </c>
    </row>
    <row r="9" spans="1:14" ht="9" customHeight="1" x14ac:dyDescent="0.2">
      <c r="A9" s="181"/>
      <c r="B9" s="169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</row>
    <row r="10" spans="1:14" x14ac:dyDescent="0.2">
      <c r="A10" s="178" t="s">
        <v>192</v>
      </c>
      <c r="B10" s="169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</row>
    <row r="11" spans="1:14" s="2" customFormat="1" x14ac:dyDescent="0.2">
      <c r="A11" s="212"/>
      <c r="B11" s="210" t="s">
        <v>204</v>
      </c>
      <c r="C11" s="211">
        <v>400000</v>
      </c>
      <c r="D11" s="211">
        <v>0</v>
      </c>
      <c r="E11" s="211">
        <v>0</v>
      </c>
      <c r="F11" s="211">
        <v>0</v>
      </c>
      <c r="G11" s="211">
        <v>0</v>
      </c>
      <c r="H11" s="211">
        <v>0</v>
      </c>
      <c r="I11" s="211">
        <v>0</v>
      </c>
      <c r="J11" s="211">
        <v>0</v>
      </c>
      <c r="K11" s="211">
        <v>0</v>
      </c>
      <c r="L11" s="211">
        <f>SUM(C11:K11)</f>
        <v>400000</v>
      </c>
      <c r="M11" s="211">
        <f>SUM(D11)</f>
        <v>0</v>
      </c>
      <c r="N11" s="211">
        <v>0</v>
      </c>
    </row>
    <row r="12" spans="1:14" x14ac:dyDescent="0.2">
      <c r="A12" s="163"/>
      <c r="B12" s="170" t="s">
        <v>190</v>
      </c>
      <c r="C12" s="167">
        <v>2000000</v>
      </c>
      <c r="D12" s="167">
        <v>0</v>
      </c>
      <c r="E12" s="167">
        <v>0</v>
      </c>
      <c r="F12" s="167">
        <v>0</v>
      </c>
      <c r="G12" s="167">
        <v>0</v>
      </c>
      <c r="H12" s="167">
        <v>0</v>
      </c>
      <c r="I12" s="167">
        <v>0</v>
      </c>
      <c r="J12" s="167">
        <v>0</v>
      </c>
      <c r="K12" s="167">
        <v>0</v>
      </c>
      <c r="L12" s="167">
        <f t="shared" ref="L12:M13" si="3">SUM(C12+F12+I12)</f>
        <v>2000000</v>
      </c>
      <c r="M12" s="167">
        <f>SUM(D12)</f>
        <v>0</v>
      </c>
      <c r="N12" s="167">
        <v>0</v>
      </c>
    </row>
    <row r="13" spans="1:14" x14ac:dyDescent="0.2">
      <c r="A13" s="179" t="s">
        <v>193</v>
      </c>
      <c r="B13" s="169"/>
      <c r="C13" s="166">
        <f>SUM(C11:C12)</f>
        <v>2400000</v>
      </c>
      <c r="D13" s="166">
        <f>SUM(D11:D12)</f>
        <v>0</v>
      </c>
      <c r="E13" s="166">
        <f t="shared" ref="E13:K13" si="4">SUM(E12)</f>
        <v>0</v>
      </c>
      <c r="F13" s="166">
        <f t="shared" si="4"/>
        <v>0</v>
      </c>
      <c r="G13" s="166">
        <f t="shared" si="4"/>
        <v>0</v>
      </c>
      <c r="H13" s="166">
        <f t="shared" si="4"/>
        <v>0</v>
      </c>
      <c r="I13" s="166">
        <f t="shared" si="4"/>
        <v>0</v>
      </c>
      <c r="J13" s="166">
        <f t="shared" si="4"/>
        <v>0</v>
      </c>
      <c r="K13" s="166">
        <f t="shared" si="4"/>
        <v>0</v>
      </c>
      <c r="L13" s="166">
        <f t="shared" si="3"/>
        <v>2400000</v>
      </c>
      <c r="M13" s="166">
        <f t="shared" si="3"/>
        <v>0</v>
      </c>
      <c r="N13" s="166">
        <f>SUM(N11:N12)</f>
        <v>0</v>
      </c>
    </row>
    <row r="14" spans="1:14" ht="9" customHeight="1" x14ac:dyDescent="0.2">
      <c r="A14" s="181"/>
      <c r="B14" s="169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</row>
    <row r="15" spans="1:14" x14ac:dyDescent="0.2">
      <c r="A15" s="180" t="s">
        <v>198</v>
      </c>
      <c r="B15" s="169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</row>
    <row r="16" spans="1:14" x14ac:dyDescent="0.2">
      <c r="A16" s="168"/>
      <c r="B16" s="169" t="s">
        <v>199</v>
      </c>
      <c r="C16" s="166">
        <v>29633175</v>
      </c>
      <c r="D16" s="166">
        <v>0</v>
      </c>
      <c r="E16" s="166">
        <v>0</v>
      </c>
      <c r="F16" s="166">
        <v>3100000</v>
      </c>
      <c r="G16" s="166">
        <v>0</v>
      </c>
      <c r="H16" s="166">
        <v>0</v>
      </c>
      <c r="I16" s="166">
        <v>0</v>
      </c>
      <c r="J16" s="166">
        <v>0</v>
      </c>
      <c r="K16" s="166">
        <v>0</v>
      </c>
      <c r="L16" s="166">
        <f t="shared" ref="L16:N18" si="5">SUM(C16+F16+I16)</f>
        <v>32733175</v>
      </c>
      <c r="M16" s="166">
        <f t="shared" si="5"/>
        <v>0</v>
      </c>
      <c r="N16" s="166">
        <f t="shared" si="5"/>
        <v>0</v>
      </c>
    </row>
    <row r="17" spans="1:14" x14ac:dyDescent="0.2">
      <c r="A17" s="163"/>
      <c r="B17" s="170" t="s">
        <v>195</v>
      </c>
      <c r="C17" s="167">
        <v>0</v>
      </c>
      <c r="D17" s="167">
        <v>0</v>
      </c>
      <c r="E17" s="167">
        <v>0</v>
      </c>
      <c r="F17" s="167">
        <v>0</v>
      </c>
      <c r="G17" s="167">
        <v>0</v>
      </c>
      <c r="H17" s="167">
        <v>0</v>
      </c>
      <c r="I17" s="167">
        <v>0</v>
      </c>
      <c r="J17" s="167">
        <v>0</v>
      </c>
      <c r="K17" s="167">
        <v>0</v>
      </c>
      <c r="L17" s="167">
        <f t="shared" si="5"/>
        <v>0</v>
      </c>
      <c r="M17" s="167">
        <f t="shared" si="5"/>
        <v>0</v>
      </c>
      <c r="N17" s="167">
        <f t="shared" si="5"/>
        <v>0</v>
      </c>
    </row>
    <row r="18" spans="1:14" x14ac:dyDescent="0.2">
      <c r="A18" s="182" t="s">
        <v>200</v>
      </c>
      <c r="B18" s="169"/>
      <c r="C18" s="166">
        <f>SUM(C16:C17)</f>
        <v>29633175</v>
      </c>
      <c r="D18" s="166">
        <f>SUM(D16:D17)</f>
        <v>0</v>
      </c>
      <c r="E18" s="166">
        <f t="shared" ref="E18:K18" si="6">SUM(E16:E17)</f>
        <v>0</v>
      </c>
      <c r="F18" s="166">
        <f t="shared" si="6"/>
        <v>3100000</v>
      </c>
      <c r="G18" s="166">
        <f t="shared" si="6"/>
        <v>0</v>
      </c>
      <c r="H18" s="166">
        <f t="shared" si="6"/>
        <v>0</v>
      </c>
      <c r="I18" s="166">
        <f t="shared" si="6"/>
        <v>0</v>
      </c>
      <c r="J18" s="166">
        <f t="shared" si="6"/>
        <v>0</v>
      </c>
      <c r="K18" s="166">
        <f t="shared" si="6"/>
        <v>0</v>
      </c>
      <c r="L18" s="166">
        <f t="shared" si="5"/>
        <v>32733175</v>
      </c>
      <c r="M18" s="166">
        <f t="shared" si="5"/>
        <v>0</v>
      </c>
      <c r="N18" s="166">
        <f t="shared" si="5"/>
        <v>0</v>
      </c>
    </row>
    <row r="19" spans="1:14" ht="9" customHeight="1" x14ac:dyDescent="0.2">
      <c r="A19" s="181"/>
      <c r="B19" s="169"/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</row>
    <row r="20" spans="1:14" x14ac:dyDescent="0.2">
      <c r="A20" s="180" t="s">
        <v>254</v>
      </c>
      <c r="B20" s="169"/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</row>
    <row r="21" spans="1:14" x14ac:dyDescent="0.2">
      <c r="A21" s="163"/>
      <c r="B21" s="213" t="s">
        <v>196</v>
      </c>
      <c r="C21" s="167">
        <v>32529001</v>
      </c>
      <c r="D21" s="167">
        <v>0</v>
      </c>
      <c r="E21" s="167">
        <v>0</v>
      </c>
      <c r="F21" s="167">
        <v>0</v>
      </c>
      <c r="G21" s="167">
        <v>0</v>
      </c>
      <c r="H21" s="167">
        <v>0</v>
      </c>
      <c r="I21" s="167">
        <v>0</v>
      </c>
      <c r="J21" s="167">
        <v>0</v>
      </c>
      <c r="K21" s="167">
        <v>0</v>
      </c>
      <c r="L21" s="167">
        <f>SUM(C21)</f>
        <v>32529001</v>
      </c>
      <c r="M21" s="167">
        <f>SUM(D21+G21+J21)</f>
        <v>0</v>
      </c>
      <c r="N21" s="167">
        <f>SUM(E21+H21+K21)</f>
        <v>0</v>
      </c>
    </row>
    <row r="22" spans="1:14" x14ac:dyDescent="0.2">
      <c r="A22" s="181" t="s">
        <v>255</v>
      </c>
      <c r="B22" s="169"/>
      <c r="C22" s="166">
        <f>SUM(C21)</f>
        <v>32529001</v>
      </c>
      <c r="D22" s="166">
        <f t="shared" ref="D22:L22" si="7">SUM(D21)</f>
        <v>0</v>
      </c>
      <c r="E22" s="166">
        <f t="shared" si="7"/>
        <v>0</v>
      </c>
      <c r="F22" s="166">
        <f t="shared" si="7"/>
        <v>0</v>
      </c>
      <c r="G22" s="166">
        <f t="shared" si="7"/>
        <v>0</v>
      </c>
      <c r="H22" s="166">
        <f t="shared" si="7"/>
        <v>0</v>
      </c>
      <c r="I22" s="166">
        <f t="shared" si="7"/>
        <v>0</v>
      </c>
      <c r="J22" s="166">
        <f t="shared" si="7"/>
        <v>0</v>
      </c>
      <c r="K22" s="166">
        <f t="shared" si="7"/>
        <v>0</v>
      </c>
      <c r="L22" s="166">
        <f t="shared" si="7"/>
        <v>32529001</v>
      </c>
      <c r="M22" s="166">
        <f>SUM(D22+G22+J22)</f>
        <v>0</v>
      </c>
      <c r="N22" s="166">
        <f>SUM(E22+H22+K22)</f>
        <v>0</v>
      </c>
    </row>
    <row r="23" spans="1:14" ht="9" customHeight="1" x14ac:dyDescent="0.2">
      <c r="A23" s="181"/>
      <c r="B23" s="169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</row>
    <row r="24" spans="1:14" x14ac:dyDescent="0.2">
      <c r="A24" s="180" t="s">
        <v>209</v>
      </c>
      <c r="B24" s="169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</row>
    <row r="25" spans="1:14" x14ac:dyDescent="0.2">
      <c r="A25" s="163"/>
      <c r="B25" s="170" t="s">
        <v>208</v>
      </c>
      <c r="C25" s="167">
        <v>1407023</v>
      </c>
      <c r="D25" s="167">
        <v>0</v>
      </c>
      <c r="E25" s="167">
        <v>0</v>
      </c>
      <c r="F25" s="167">
        <v>0</v>
      </c>
      <c r="G25" s="167">
        <v>0</v>
      </c>
      <c r="H25" s="167">
        <v>0</v>
      </c>
      <c r="I25" s="167">
        <v>0</v>
      </c>
      <c r="J25" s="167">
        <v>0</v>
      </c>
      <c r="K25" s="167">
        <v>0</v>
      </c>
      <c r="L25" s="167">
        <f>SUM(C25)</f>
        <v>1407023</v>
      </c>
      <c r="M25" s="167">
        <f>SUM(D25+G25+J25)</f>
        <v>0</v>
      </c>
      <c r="N25" s="167">
        <f>SUM(E25+H25+K25)</f>
        <v>0</v>
      </c>
    </row>
    <row r="26" spans="1:14" x14ac:dyDescent="0.2">
      <c r="A26" s="181" t="s">
        <v>210</v>
      </c>
      <c r="B26" s="169"/>
      <c r="C26" s="166">
        <f>SUM(C25)</f>
        <v>1407023</v>
      </c>
      <c r="D26" s="166">
        <f t="shared" ref="D26:L26" si="8">SUM(D25)</f>
        <v>0</v>
      </c>
      <c r="E26" s="166">
        <f t="shared" si="8"/>
        <v>0</v>
      </c>
      <c r="F26" s="166">
        <f t="shared" si="8"/>
        <v>0</v>
      </c>
      <c r="G26" s="166">
        <f t="shared" si="8"/>
        <v>0</v>
      </c>
      <c r="H26" s="166">
        <f t="shared" si="8"/>
        <v>0</v>
      </c>
      <c r="I26" s="166">
        <f t="shared" si="8"/>
        <v>0</v>
      </c>
      <c r="J26" s="166">
        <f t="shared" si="8"/>
        <v>0</v>
      </c>
      <c r="K26" s="166">
        <f t="shared" si="8"/>
        <v>0</v>
      </c>
      <c r="L26" s="166">
        <f t="shared" si="8"/>
        <v>1407023</v>
      </c>
      <c r="M26" s="166">
        <f>SUM(D26+G26+J26)</f>
        <v>0</v>
      </c>
      <c r="N26" s="166">
        <f>SUM(E26+H26+K26)</f>
        <v>0</v>
      </c>
    </row>
    <row r="27" spans="1:14" ht="9" customHeight="1" x14ac:dyDescent="0.2">
      <c r="A27" s="181"/>
      <c r="B27" s="169"/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</row>
    <row r="28" spans="1:14" x14ac:dyDescent="0.2">
      <c r="A28" s="183" t="s">
        <v>250</v>
      </c>
      <c r="B28" s="169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</row>
    <row r="29" spans="1:14" x14ac:dyDescent="0.2">
      <c r="A29" s="168"/>
      <c r="B29" s="169" t="s">
        <v>208</v>
      </c>
      <c r="C29" s="166">
        <v>24864462</v>
      </c>
      <c r="D29" s="166">
        <v>0</v>
      </c>
      <c r="E29" s="166">
        <v>0</v>
      </c>
      <c r="F29" s="166">
        <v>0</v>
      </c>
      <c r="G29" s="166">
        <v>0</v>
      </c>
      <c r="H29" s="166">
        <v>0</v>
      </c>
      <c r="I29" s="166">
        <v>0</v>
      </c>
      <c r="J29" s="166">
        <v>0</v>
      </c>
      <c r="K29" s="166">
        <v>0</v>
      </c>
      <c r="L29" s="166">
        <f>SUM(C29)</f>
        <v>24864462</v>
      </c>
      <c r="M29" s="166">
        <f t="shared" ref="M29:N32" si="9">SUM(D29+G29+J29)</f>
        <v>0</v>
      </c>
      <c r="N29" s="166">
        <f t="shared" si="9"/>
        <v>0</v>
      </c>
    </row>
    <row r="30" spans="1:14" x14ac:dyDescent="0.2">
      <c r="A30" s="168"/>
      <c r="B30" s="210" t="s">
        <v>269</v>
      </c>
      <c r="C30" s="166">
        <v>5335283</v>
      </c>
      <c r="D30" s="166">
        <v>0</v>
      </c>
      <c r="E30" s="166">
        <v>0</v>
      </c>
      <c r="F30" s="166">
        <v>0</v>
      </c>
      <c r="G30" s="166">
        <v>0</v>
      </c>
      <c r="H30" s="166">
        <v>0</v>
      </c>
      <c r="I30" s="166">
        <v>0</v>
      </c>
      <c r="J30" s="166">
        <v>0</v>
      </c>
      <c r="K30" s="166">
        <v>0</v>
      </c>
      <c r="L30" s="166">
        <f t="shared" ref="L30:L31" si="10">SUM(C30)</f>
        <v>5335283</v>
      </c>
      <c r="M30" s="166">
        <f t="shared" ref="M30" si="11">SUM(D30+G30+J30)</f>
        <v>0</v>
      </c>
      <c r="N30" s="166">
        <f t="shared" ref="N30" si="12">SUM(E30+H30+K30)</f>
        <v>0</v>
      </c>
    </row>
    <row r="31" spans="1:14" x14ac:dyDescent="0.2">
      <c r="A31" s="163"/>
      <c r="B31" s="170" t="s">
        <v>190</v>
      </c>
      <c r="C31" s="167">
        <v>0</v>
      </c>
      <c r="D31" s="167">
        <v>0</v>
      </c>
      <c r="E31" s="167">
        <v>0</v>
      </c>
      <c r="F31" s="167">
        <v>0</v>
      </c>
      <c r="G31" s="167">
        <v>0</v>
      </c>
      <c r="H31" s="167">
        <v>0</v>
      </c>
      <c r="I31" s="167">
        <v>0</v>
      </c>
      <c r="J31" s="167">
        <v>0</v>
      </c>
      <c r="K31" s="167">
        <v>0</v>
      </c>
      <c r="L31" s="167">
        <f t="shared" si="10"/>
        <v>0</v>
      </c>
      <c r="M31" s="167">
        <f t="shared" si="9"/>
        <v>0</v>
      </c>
      <c r="N31" s="167">
        <f t="shared" si="9"/>
        <v>0</v>
      </c>
    </row>
    <row r="32" spans="1:14" x14ac:dyDescent="0.2">
      <c r="A32" s="181" t="s">
        <v>252</v>
      </c>
      <c r="B32" s="169"/>
      <c r="C32" s="166">
        <f t="shared" ref="C32:L32" si="13">SUM(C29:C31)</f>
        <v>30199745</v>
      </c>
      <c r="D32" s="166">
        <f t="shared" si="13"/>
        <v>0</v>
      </c>
      <c r="E32" s="166">
        <f t="shared" si="13"/>
        <v>0</v>
      </c>
      <c r="F32" s="166">
        <f t="shared" si="13"/>
        <v>0</v>
      </c>
      <c r="G32" s="166">
        <f t="shared" si="13"/>
        <v>0</v>
      </c>
      <c r="H32" s="166">
        <f t="shared" si="13"/>
        <v>0</v>
      </c>
      <c r="I32" s="166">
        <f t="shared" si="13"/>
        <v>0</v>
      </c>
      <c r="J32" s="166">
        <f t="shared" si="13"/>
        <v>0</v>
      </c>
      <c r="K32" s="166">
        <f t="shared" si="13"/>
        <v>0</v>
      </c>
      <c r="L32" s="166">
        <f t="shared" si="13"/>
        <v>30199745</v>
      </c>
      <c r="M32" s="166">
        <f t="shared" si="9"/>
        <v>0</v>
      </c>
      <c r="N32" s="166">
        <f t="shared" si="9"/>
        <v>0</v>
      </c>
    </row>
    <row r="33" spans="1:14" ht="9" customHeight="1" x14ac:dyDescent="0.2">
      <c r="A33" s="181"/>
      <c r="B33" s="169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</row>
    <row r="34" spans="1:14" x14ac:dyDescent="0.2">
      <c r="A34" s="183" t="s">
        <v>230</v>
      </c>
      <c r="B34" s="201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</row>
    <row r="35" spans="1:14" x14ac:dyDescent="0.2">
      <c r="A35" s="163"/>
      <c r="B35" s="213" t="s">
        <v>208</v>
      </c>
      <c r="C35" s="167">
        <v>1115513</v>
      </c>
      <c r="D35" s="167">
        <v>0</v>
      </c>
      <c r="E35" s="167">
        <v>0</v>
      </c>
      <c r="F35" s="167">
        <v>0</v>
      </c>
      <c r="G35" s="167">
        <v>0</v>
      </c>
      <c r="H35" s="167">
        <v>0</v>
      </c>
      <c r="I35" s="167">
        <v>0</v>
      </c>
      <c r="J35" s="167">
        <v>0</v>
      </c>
      <c r="K35" s="167">
        <v>0</v>
      </c>
      <c r="L35" s="167">
        <f>SUM(C35+F35+I35)</f>
        <v>1115513</v>
      </c>
      <c r="M35" s="167">
        <f>SUM(D35+G35+J35)</f>
        <v>0</v>
      </c>
      <c r="N35" s="167">
        <f>SUM(E35+H35+K35)</f>
        <v>0</v>
      </c>
    </row>
    <row r="36" spans="1:14" x14ac:dyDescent="0.2">
      <c r="A36" s="184" t="s">
        <v>256</v>
      </c>
      <c r="B36" s="169"/>
      <c r="C36" s="166">
        <f t="shared" ref="C36:K36" si="14">SUM(C35)</f>
        <v>1115513</v>
      </c>
      <c r="D36" s="166">
        <f t="shared" si="14"/>
        <v>0</v>
      </c>
      <c r="E36" s="166">
        <f t="shared" si="14"/>
        <v>0</v>
      </c>
      <c r="F36" s="166">
        <f t="shared" si="14"/>
        <v>0</v>
      </c>
      <c r="G36" s="166">
        <f t="shared" si="14"/>
        <v>0</v>
      </c>
      <c r="H36" s="166">
        <f t="shared" si="14"/>
        <v>0</v>
      </c>
      <c r="I36" s="166">
        <f t="shared" si="14"/>
        <v>0</v>
      </c>
      <c r="J36" s="166">
        <f t="shared" si="14"/>
        <v>0</v>
      </c>
      <c r="K36" s="166">
        <f t="shared" si="14"/>
        <v>0</v>
      </c>
      <c r="L36" s="166">
        <f>SUM(L35)</f>
        <v>1115513</v>
      </c>
      <c r="M36" s="166">
        <f>SUM(D36+G36+J36)</f>
        <v>0</v>
      </c>
      <c r="N36" s="166">
        <f>SUM(E36+H36+K36)</f>
        <v>0</v>
      </c>
    </row>
    <row r="37" spans="1:14" ht="9" customHeight="1" x14ac:dyDescent="0.2">
      <c r="A37" s="181"/>
      <c r="B37" s="169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</row>
    <row r="38" spans="1:14" x14ac:dyDescent="0.2">
      <c r="A38" s="183" t="s">
        <v>203</v>
      </c>
      <c r="B38" s="169"/>
      <c r="C38" s="166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</row>
    <row r="39" spans="1:14" x14ac:dyDescent="0.2">
      <c r="A39" s="168"/>
      <c r="B39" s="169" t="s">
        <v>204</v>
      </c>
      <c r="C39" s="166">
        <v>2177100</v>
      </c>
      <c r="D39" s="166">
        <v>0</v>
      </c>
      <c r="E39" s="166">
        <v>0</v>
      </c>
      <c r="F39" s="166">
        <v>0</v>
      </c>
      <c r="G39" s="166">
        <v>0</v>
      </c>
      <c r="H39" s="166">
        <v>0</v>
      </c>
      <c r="I39" s="166">
        <v>0</v>
      </c>
      <c r="J39" s="166">
        <v>0</v>
      </c>
      <c r="K39" s="166">
        <v>0</v>
      </c>
      <c r="L39" s="166">
        <f t="shared" ref="L39:N41" si="15">SUM(C39+F39+I39)</f>
        <v>2177100</v>
      </c>
      <c r="M39" s="166">
        <f t="shared" si="15"/>
        <v>0</v>
      </c>
      <c r="N39" s="166">
        <f t="shared" si="15"/>
        <v>0</v>
      </c>
    </row>
    <row r="40" spans="1:14" x14ac:dyDescent="0.2">
      <c r="A40" s="163"/>
      <c r="B40" s="170" t="s">
        <v>196</v>
      </c>
      <c r="C40" s="167">
        <v>234982</v>
      </c>
      <c r="D40" s="167">
        <v>0</v>
      </c>
      <c r="E40" s="167">
        <v>0</v>
      </c>
      <c r="F40" s="167">
        <v>0</v>
      </c>
      <c r="G40" s="167">
        <v>0</v>
      </c>
      <c r="H40" s="167">
        <v>0</v>
      </c>
      <c r="I40" s="167">
        <v>0</v>
      </c>
      <c r="J40" s="167">
        <v>0</v>
      </c>
      <c r="K40" s="167">
        <v>0</v>
      </c>
      <c r="L40" s="167">
        <f t="shared" si="15"/>
        <v>234982</v>
      </c>
      <c r="M40" s="167">
        <f t="shared" si="15"/>
        <v>0</v>
      </c>
      <c r="N40" s="167">
        <f t="shared" si="15"/>
        <v>0</v>
      </c>
    </row>
    <row r="41" spans="1:14" x14ac:dyDescent="0.2">
      <c r="A41" s="190" t="s">
        <v>205</v>
      </c>
      <c r="B41" s="215"/>
      <c r="C41" s="216">
        <f>SUM(C39:C40)</f>
        <v>2412082</v>
      </c>
      <c r="D41" s="216">
        <f t="shared" ref="D41:K41" si="16">SUM(D39:D40)</f>
        <v>0</v>
      </c>
      <c r="E41" s="216">
        <f t="shared" si="16"/>
        <v>0</v>
      </c>
      <c r="F41" s="216">
        <f t="shared" si="16"/>
        <v>0</v>
      </c>
      <c r="G41" s="216">
        <f t="shared" si="16"/>
        <v>0</v>
      </c>
      <c r="H41" s="216">
        <f t="shared" si="16"/>
        <v>0</v>
      </c>
      <c r="I41" s="216">
        <f t="shared" si="16"/>
        <v>0</v>
      </c>
      <c r="J41" s="216">
        <f t="shared" si="16"/>
        <v>0</v>
      </c>
      <c r="K41" s="216">
        <f t="shared" si="16"/>
        <v>0</v>
      </c>
      <c r="L41" s="216">
        <f t="shared" si="15"/>
        <v>2412082</v>
      </c>
      <c r="M41" s="216">
        <f t="shared" si="15"/>
        <v>0</v>
      </c>
      <c r="N41" s="216">
        <f t="shared" si="15"/>
        <v>0</v>
      </c>
    </row>
    <row r="42" spans="1:14" ht="9" customHeight="1" x14ac:dyDescent="0.2">
      <c r="A42" s="184"/>
      <c r="B42" s="169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</row>
    <row r="43" spans="1:14" x14ac:dyDescent="0.2">
      <c r="A43" s="174" t="s">
        <v>189</v>
      </c>
      <c r="B43" s="169"/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</row>
    <row r="44" spans="1:14" x14ac:dyDescent="0.2">
      <c r="A44" s="214"/>
      <c r="B44" s="210" t="s">
        <v>190</v>
      </c>
      <c r="C44" s="211">
        <v>0</v>
      </c>
      <c r="D44" s="211">
        <v>0</v>
      </c>
      <c r="E44" s="211">
        <v>0</v>
      </c>
      <c r="F44" s="211">
        <v>330000</v>
      </c>
      <c r="G44" s="211">
        <v>0</v>
      </c>
      <c r="H44" s="211">
        <v>0</v>
      </c>
      <c r="I44" s="211">
        <v>0</v>
      </c>
      <c r="J44" s="211">
        <v>0</v>
      </c>
      <c r="K44" s="211">
        <v>0</v>
      </c>
      <c r="L44" s="211">
        <f>SUM(C44+F44+I44)</f>
        <v>330000</v>
      </c>
      <c r="M44" s="211">
        <f>SUM(D44+G44+J44)</f>
        <v>0</v>
      </c>
      <c r="N44" s="211">
        <v>0</v>
      </c>
    </row>
    <row r="45" spans="1:14" x14ac:dyDescent="0.2">
      <c r="A45" s="163"/>
      <c r="B45" s="213" t="s">
        <v>257</v>
      </c>
      <c r="C45" s="167">
        <v>0</v>
      </c>
      <c r="D45" s="167">
        <v>0</v>
      </c>
      <c r="E45" s="167">
        <v>0</v>
      </c>
      <c r="F45" s="167">
        <v>0</v>
      </c>
      <c r="G45" s="167">
        <v>0</v>
      </c>
      <c r="H45" s="167">
        <v>0</v>
      </c>
      <c r="I45" s="167">
        <v>0</v>
      </c>
      <c r="J45" s="167">
        <v>0</v>
      </c>
      <c r="K45" s="167">
        <v>0</v>
      </c>
      <c r="L45" s="167">
        <f t="shared" ref="L45:N46" si="17">SUM(C45+F45+I45)</f>
        <v>0</v>
      </c>
      <c r="M45" s="167">
        <f t="shared" si="17"/>
        <v>0</v>
      </c>
      <c r="N45" s="167">
        <f t="shared" si="17"/>
        <v>0</v>
      </c>
    </row>
    <row r="46" spans="1:14" x14ac:dyDescent="0.2">
      <c r="A46" s="175" t="s">
        <v>191</v>
      </c>
      <c r="B46" s="176"/>
      <c r="C46" s="177">
        <f>SUM(C45)</f>
        <v>0</v>
      </c>
      <c r="D46" s="177">
        <f t="shared" ref="D46:K46" si="18">SUM(D45)</f>
        <v>0</v>
      </c>
      <c r="E46" s="177">
        <f t="shared" si="18"/>
        <v>0</v>
      </c>
      <c r="F46" s="177">
        <f>SUM(F44:F45)</f>
        <v>330000</v>
      </c>
      <c r="G46" s="177">
        <f>SUM(G44:G45)</f>
        <v>0</v>
      </c>
      <c r="H46" s="177">
        <f t="shared" si="18"/>
        <v>0</v>
      </c>
      <c r="I46" s="177">
        <f t="shared" si="18"/>
        <v>0</v>
      </c>
      <c r="J46" s="177">
        <f t="shared" si="18"/>
        <v>0</v>
      </c>
      <c r="K46" s="177">
        <f t="shared" si="18"/>
        <v>0</v>
      </c>
      <c r="L46" s="177">
        <f t="shared" si="17"/>
        <v>330000</v>
      </c>
      <c r="M46" s="166">
        <f t="shared" si="17"/>
        <v>0</v>
      </c>
      <c r="N46" s="166">
        <f t="shared" si="17"/>
        <v>0</v>
      </c>
    </row>
    <row r="47" spans="1:14" ht="9" customHeight="1" x14ac:dyDescent="0.2">
      <c r="A47" s="175"/>
      <c r="B47" s="176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66"/>
      <c r="N47" s="166"/>
    </row>
    <row r="48" spans="1:14" x14ac:dyDescent="0.2">
      <c r="A48" s="183" t="s">
        <v>206</v>
      </c>
      <c r="B48" s="169"/>
      <c r="C48" s="166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</row>
    <row r="49" spans="1:14" x14ac:dyDescent="0.2">
      <c r="A49" s="163"/>
      <c r="B49" s="170" t="s">
        <v>190</v>
      </c>
      <c r="C49" s="167">
        <v>0</v>
      </c>
      <c r="D49" s="167">
        <v>0</v>
      </c>
      <c r="E49" s="167">
        <v>0</v>
      </c>
      <c r="F49" s="167">
        <v>50000</v>
      </c>
      <c r="G49" s="167">
        <v>0</v>
      </c>
      <c r="H49" s="167">
        <v>0</v>
      </c>
      <c r="I49" s="167">
        <v>0</v>
      </c>
      <c r="J49" s="167">
        <v>0</v>
      </c>
      <c r="K49" s="167">
        <v>0</v>
      </c>
      <c r="L49" s="167">
        <v>50000</v>
      </c>
      <c r="M49" s="167">
        <f>SUM(D49+G49+J49)</f>
        <v>0</v>
      </c>
      <c r="N49" s="167">
        <f>SUM(E49+H49+K49)</f>
        <v>0</v>
      </c>
    </row>
    <row r="50" spans="1:14" x14ac:dyDescent="0.2">
      <c r="A50" s="175" t="s">
        <v>207</v>
      </c>
      <c r="B50" s="169"/>
      <c r="C50" s="166">
        <f>SUM(C49)</f>
        <v>0</v>
      </c>
      <c r="D50" s="166">
        <f t="shared" ref="D50:L50" si="19">SUM(D49)</f>
        <v>0</v>
      </c>
      <c r="E50" s="166">
        <f t="shared" si="19"/>
        <v>0</v>
      </c>
      <c r="F50" s="166">
        <f t="shared" si="19"/>
        <v>50000</v>
      </c>
      <c r="G50" s="166">
        <f t="shared" si="19"/>
        <v>0</v>
      </c>
      <c r="H50" s="166">
        <f t="shared" si="19"/>
        <v>0</v>
      </c>
      <c r="I50" s="166">
        <f t="shared" si="19"/>
        <v>0</v>
      </c>
      <c r="J50" s="166">
        <f t="shared" si="19"/>
        <v>0</v>
      </c>
      <c r="K50" s="166">
        <f t="shared" si="19"/>
        <v>0</v>
      </c>
      <c r="L50" s="166">
        <f t="shared" si="19"/>
        <v>50000</v>
      </c>
      <c r="M50" s="166">
        <f>SUM(D50+G50+J50)</f>
        <v>0</v>
      </c>
      <c r="N50" s="166">
        <f>SUM(E50+H50+K50)</f>
        <v>0</v>
      </c>
    </row>
    <row r="51" spans="1:14" ht="9.75" customHeight="1" x14ac:dyDescent="0.2">
      <c r="A51" s="168"/>
      <c r="B51" s="169"/>
      <c r="C51" s="166"/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</row>
    <row r="52" spans="1:14" x14ac:dyDescent="0.2">
      <c r="A52" s="183" t="s">
        <v>201</v>
      </c>
      <c r="B52" s="169"/>
      <c r="C52" s="166"/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</row>
    <row r="53" spans="1:14" x14ac:dyDescent="0.2">
      <c r="A53" s="163"/>
      <c r="B53" s="170" t="s">
        <v>195</v>
      </c>
      <c r="C53" s="167">
        <v>6538000</v>
      </c>
      <c r="D53" s="167">
        <v>0</v>
      </c>
      <c r="E53" s="167">
        <v>0</v>
      </c>
      <c r="F53" s="167">
        <v>0</v>
      </c>
      <c r="G53" s="167">
        <v>0</v>
      </c>
      <c r="H53" s="167">
        <v>0</v>
      </c>
      <c r="I53" s="167">
        <v>0</v>
      </c>
      <c r="J53" s="167">
        <v>0</v>
      </c>
      <c r="K53" s="167">
        <v>0</v>
      </c>
      <c r="L53" s="167">
        <f t="shared" ref="L53:N54" si="20">SUM(C53+F53+I53)</f>
        <v>6538000</v>
      </c>
      <c r="M53" s="167">
        <f t="shared" si="20"/>
        <v>0</v>
      </c>
      <c r="N53" s="167">
        <f t="shared" si="20"/>
        <v>0</v>
      </c>
    </row>
    <row r="54" spans="1:14" x14ac:dyDescent="0.2">
      <c r="A54" s="184" t="s">
        <v>202</v>
      </c>
      <c r="B54" s="169"/>
      <c r="C54" s="166">
        <f>SUM(C53)</f>
        <v>6538000</v>
      </c>
      <c r="D54" s="166">
        <f t="shared" ref="D54:K54" si="21">SUM(D53)</f>
        <v>0</v>
      </c>
      <c r="E54" s="166">
        <f t="shared" si="21"/>
        <v>0</v>
      </c>
      <c r="F54" s="166">
        <f t="shared" si="21"/>
        <v>0</v>
      </c>
      <c r="G54" s="166">
        <f t="shared" si="21"/>
        <v>0</v>
      </c>
      <c r="H54" s="166">
        <f t="shared" si="21"/>
        <v>0</v>
      </c>
      <c r="I54" s="166">
        <f t="shared" si="21"/>
        <v>0</v>
      </c>
      <c r="J54" s="166">
        <f t="shared" si="21"/>
        <v>0</v>
      </c>
      <c r="K54" s="166">
        <f t="shared" si="21"/>
        <v>0</v>
      </c>
      <c r="L54" s="166">
        <f t="shared" si="20"/>
        <v>6538000</v>
      </c>
      <c r="M54" s="166">
        <f t="shared" si="20"/>
        <v>0</v>
      </c>
      <c r="N54" s="166">
        <f t="shared" si="20"/>
        <v>0</v>
      </c>
    </row>
    <row r="55" spans="1:14" ht="9" customHeight="1" x14ac:dyDescent="0.2">
      <c r="A55" s="184"/>
      <c r="B55" s="169"/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</row>
    <row r="56" spans="1:14" x14ac:dyDescent="0.2">
      <c r="A56" s="183" t="s">
        <v>258</v>
      </c>
      <c r="B56" s="169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</row>
    <row r="57" spans="1:14" x14ac:dyDescent="0.2">
      <c r="A57" s="163"/>
      <c r="B57" s="213" t="s">
        <v>278</v>
      </c>
      <c r="C57" s="167">
        <v>706000</v>
      </c>
      <c r="D57" s="167">
        <v>0</v>
      </c>
      <c r="E57" s="167">
        <v>0</v>
      </c>
      <c r="F57" s="167">
        <v>0</v>
      </c>
      <c r="G57" s="167">
        <v>0</v>
      </c>
      <c r="H57" s="167">
        <v>0</v>
      </c>
      <c r="I57" s="167">
        <v>0</v>
      </c>
      <c r="J57" s="167">
        <v>0</v>
      </c>
      <c r="K57" s="167">
        <v>0</v>
      </c>
      <c r="L57" s="167">
        <f t="shared" ref="L57:L58" si="22">SUM(C57+F57+I57)</f>
        <v>706000</v>
      </c>
      <c r="M57" s="167">
        <f t="shared" ref="M57:M58" si="23">SUM(D57+G57+J57)</f>
        <v>0</v>
      </c>
      <c r="N57" s="167">
        <f t="shared" ref="N57:N58" si="24">SUM(E57+H57+K57)</f>
        <v>0</v>
      </c>
    </row>
    <row r="58" spans="1:14" x14ac:dyDescent="0.2">
      <c r="A58" s="184" t="s">
        <v>259</v>
      </c>
      <c r="B58" s="169"/>
      <c r="C58" s="166">
        <f>SUM(C57)</f>
        <v>706000</v>
      </c>
      <c r="D58" s="166">
        <f t="shared" ref="D58:K58" si="25">SUM(D57)</f>
        <v>0</v>
      </c>
      <c r="E58" s="166">
        <f t="shared" si="25"/>
        <v>0</v>
      </c>
      <c r="F58" s="166">
        <f t="shared" si="25"/>
        <v>0</v>
      </c>
      <c r="G58" s="166">
        <f t="shared" si="25"/>
        <v>0</v>
      </c>
      <c r="H58" s="166">
        <f t="shared" si="25"/>
        <v>0</v>
      </c>
      <c r="I58" s="166">
        <f t="shared" si="25"/>
        <v>0</v>
      </c>
      <c r="J58" s="166">
        <f t="shared" si="25"/>
        <v>0</v>
      </c>
      <c r="K58" s="166">
        <f t="shared" si="25"/>
        <v>0</v>
      </c>
      <c r="L58" s="166">
        <f t="shared" si="22"/>
        <v>706000</v>
      </c>
      <c r="M58" s="166">
        <f t="shared" si="23"/>
        <v>0</v>
      </c>
      <c r="N58" s="166">
        <f t="shared" si="24"/>
        <v>0</v>
      </c>
    </row>
    <row r="59" spans="1:14" ht="9" customHeight="1" x14ac:dyDescent="0.2">
      <c r="A59" s="184"/>
      <c r="B59" s="169"/>
      <c r="C59" s="166"/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</row>
    <row r="60" spans="1:14" x14ac:dyDescent="0.2">
      <c r="A60" s="154"/>
      <c r="B60" s="185" t="s">
        <v>212</v>
      </c>
      <c r="C60" s="186">
        <f>SUM(+C26+C50+C41+C18+C8+C13+C46+C32+C22+C54+C586+C36+C58)</f>
        <v>106955539</v>
      </c>
      <c r="D60" s="186">
        <f t="shared" ref="D60:N60" si="26">SUM(+D26+D50+D41+D18+D8+D13+D46+D32+D22+D54+D586+D36+D58)</f>
        <v>0</v>
      </c>
      <c r="E60" s="186">
        <f t="shared" si="26"/>
        <v>0</v>
      </c>
      <c r="F60" s="186">
        <f t="shared" si="26"/>
        <v>3480000</v>
      </c>
      <c r="G60" s="186">
        <f t="shared" si="26"/>
        <v>0</v>
      </c>
      <c r="H60" s="186">
        <f t="shared" si="26"/>
        <v>0</v>
      </c>
      <c r="I60" s="186">
        <f t="shared" si="26"/>
        <v>0</v>
      </c>
      <c r="J60" s="186">
        <f t="shared" si="26"/>
        <v>0</v>
      </c>
      <c r="K60" s="186">
        <f t="shared" si="26"/>
        <v>0</v>
      </c>
      <c r="L60" s="186">
        <f t="shared" si="26"/>
        <v>110435539</v>
      </c>
      <c r="M60" s="186">
        <f t="shared" si="26"/>
        <v>0</v>
      </c>
      <c r="N60" s="186">
        <f t="shared" si="26"/>
        <v>0</v>
      </c>
    </row>
  </sheetData>
  <mergeCells count="7">
    <mergeCell ref="B1:N1"/>
    <mergeCell ref="B2:N2"/>
    <mergeCell ref="A4:B5"/>
    <mergeCell ref="C4:E4"/>
    <mergeCell ref="F4:H4"/>
    <mergeCell ref="I4:K4"/>
    <mergeCell ref="L4:N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&amp;RSomogyhárságy Község  Önkormányzata
1/2019.(III.29.) önkormányzati rendelet
3. számú melléklete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37"/>
  <sheetViews>
    <sheetView view="pageLayout" topLeftCell="C1" zoomScaleNormal="100" workbookViewId="0">
      <selection activeCell="F137" sqref="F137"/>
    </sheetView>
  </sheetViews>
  <sheetFormatPr defaultRowHeight="12.75" x14ac:dyDescent="0.2"/>
  <cols>
    <col min="1" max="1" width="4.85546875" customWidth="1"/>
    <col min="2" max="2" width="27.85546875" customWidth="1"/>
    <col min="3" max="4" width="11.140625" style="162" bestFit="1" customWidth="1"/>
    <col min="5" max="11" width="10.7109375" style="162" customWidth="1"/>
    <col min="12" max="13" width="11.140625" style="162" bestFit="1" customWidth="1"/>
    <col min="14" max="14" width="10.7109375" style="162" customWidth="1"/>
  </cols>
  <sheetData>
    <row r="1" spans="1:14" x14ac:dyDescent="0.2">
      <c r="B1" s="242" t="s">
        <v>184</v>
      </c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</row>
    <row r="2" spans="1:14" x14ac:dyDescent="0.2">
      <c r="B2" s="242" t="s">
        <v>183</v>
      </c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</row>
    <row r="3" spans="1:14" x14ac:dyDescent="0.2">
      <c r="N3" s="218" t="s">
        <v>267</v>
      </c>
    </row>
    <row r="4" spans="1:14" ht="12.75" customHeight="1" x14ac:dyDescent="0.2">
      <c r="A4" s="243" t="s">
        <v>178</v>
      </c>
      <c r="B4" s="244"/>
      <c r="C4" s="247" t="s">
        <v>179</v>
      </c>
      <c r="D4" s="248"/>
      <c r="E4" s="248"/>
      <c r="F4" s="247" t="s">
        <v>180</v>
      </c>
      <c r="G4" s="248"/>
      <c r="H4" s="248"/>
      <c r="I4" s="247" t="s">
        <v>181</v>
      </c>
      <c r="J4" s="248"/>
      <c r="K4" s="248"/>
      <c r="L4" s="247" t="s">
        <v>29</v>
      </c>
      <c r="M4" s="248"/>
      <c r="N4" s="248"/>
    </row>
    <row r="5" spans="1:14" ht="28.5" customHeight="1" x14ac:dyDescent="0.2">
      <c r="A5" s="245"/>
      <c r="B5" s="246"/>
      <c r="C5" s="164" t="s">
        <v>51</v>
      </c>
      <c r="D5" s="164" t="s">
        <v>2</v>
      </c>
      <c r="E5" s="165" t="s">
        <v>3</v>
      </c>
      <c r="F5" s="164" t="s">
        <v>51</v>
      </c>
      <c r="G5" s="164" t="s">
        <v>2</v>
      </c>
      <c r="H5" s="165" t="s">
        <v>3</v>
      </c>
      <c r="I5" s="164" t="s">
        <v>51</v>
      </c>
      <c r="J5" s="164" t="s">
        <v>2</v>
      </c>
      <c r="K5" s="165" t="s">
        <v>3</v>
      </c>
      <c r="L5" s="164" t="s">
        <v>51</v>
      </c>
      <c r="M5" s="164" t="s">
        <v>2</v>
      </c>
      <c r="N5" s="165" t="s">
        <v>3</v>
      </c>
    </row>
    <row r="6" spans="1:14" x14ac:dyDescent="0.2">
      <c r="A6" s="180" t="s">
        <v>194</v>
      </c>
      <c r="B6" s="169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</row>
    <row r="7" spans="1:14" x14ac:dyDescent="0.2">
      <c r="A7" s="168"/>
      <c r="B7" s="169" t="s">
        <v>218</v>
      </c>
      <c r="C7" s="166">
        <v>6326705</v>
      </c>
      <c r="D7" s="166">
        <v>0</v>
      </c>
      <c r="E7" s="166">
        <v>0</v>
      </c>
      <c r="F7" s="166">
        <v>0</v>
      </c>
      <c r="G7" s="166">
        <v>0</v>
      </c>
      <c r="H7" s="166">
        <v>0</v>
      </c>
      <c r="I7" s="166">
        <v>0</v>
      </c>
      <c r="J7" s="166">
        <v>0</v>
      </c>
      <c r="K7" s="166">
        <v>0</v>
      </c>
      <c r="L7" s="166">
        <f t="shared" ref="L7:N11" si="0">SUM(C7+F7+I7)</f>
        <v>6326705</v>
      </c>
      <c r="M7" s="166">
        <f t="shared" si="0"/>
        <v>0</v>
      </c>
      <c r="N7" s="166">
        <f t="shared" si="0"/>
        <v>0</v>
      </c>
    </row>
    <row r="8" spans="1:14" x14ac:dyDescent="0.2">
      <c r="A8" s="168"/>
      <c r="B8" s="169" t="s">
        <v>219</v>
      </c>
      <c r="C8" s="166">
        <v>1260000</v>
      </c>
      <c r="D8" s="166">
        <v>0</v>
      </c>
      <c r="E8" s="166">
        <v>0</v>
      </c>
      <c r="F8" s="166">
        <v>0</v>
      </c>
      <c r="G8" s="166">
        <v>0</v>
      </c>
      <c r="H8" s="166">
        <v>0</v>
      </c>
      <c r="I8" s="166">
        <v>0</v>
      </c>
      <c r="J8" s="166">
        <v>0</v>
      </c>
      <c r="K8" s="166">
        <v>0</v>
      </c>
      <c r="L8" s="166">
        <f t="shared" si="0"/>
        <v>1260000</v>
      </c>
      <c r="M8" s="166">
        <f t="shared" si="0"/>
        <v>0</v>
      </c>
      <c r="N8" s="166">
        <f t="shared" si="0"/>
        <v>0</v>
      </c>
    </row>
    <row r="9" spans="1:14" x14ac:dyDescent="0.2">
      <c r="A9" s="168"/>
      <c r="B9" s="169" t="s">
        <v>214</v>
      </c>
      <c r="C9" s="166">
        <v>1587000</v>
      </c>
      <c r="D9" s="166">
        <v>0</v>
      </c>
      <c r="E9" s="166">
        <v>0</v>
      </c>
      <c r="F9" s="166">
        <v>0</v>
      </c>
      <c r="G9" s="166">
        <v>0</v>
      </c>
      <c r="H9" s="166">
        <v>0</v>
      </c>
      <c r="I9" s="166">
        <v>0</v>
      </c>
      <c r="J9" s="166">
        <v>0</v>
      </c>
      <c r="K9" s="166">
        <v>0</v>
      </c>
      <c r="L9" s="166">
        <f t="shared" si="0"/>
        <v>1587000</v>
      </c>
      <c r="M9" s="166">
        <f t="shared" si="0"/>
        <v>0</v>
      </c>
      <c r="N9" s="166">
        <f t="shared" si="0"/>
        <v>0</v>
      </c>
    </row>
    <row r="10" spans="1:14" x14ac:dyDescent="0.2">
      <c r="A10" s="168"/>
      <c r="B10" s="169" t="s">
        <v>220</v>
      </c>
      <c r="C10" s="166">
        <v>0</v>
      </c>
      <c r="D10" s="166">
        <v>0</v>
      </c>
      <c r="E10" s="166">
        <v>0</v>
      </c>
      <c r="F10" s="166">
        <v>0</v>
      </c>
      <c r="G10" s="166">
        <v>0</v>
      </c>
      <c r="H10" s="166">
        <v>0</v>
      </c>
      <c r="I10" s="166">
        <v>0</v>
      </c>
      <c r="J10" s="166">
        <v>0</v>
      </c>
      <c r="K10" s="166">
        <v>0</v>
      </c>
      <c r="L10" s="166">
        <f t="shared" si="0"/>
        <v>0</v>
      </c>
      <c r="M10" s="166">
        <f t="shared" si="0"/>
        <v>0</v>
      </c>
      <c r="N10" s="166">
        <f t="shared" si="0"/>
        <v>0</v>
      </c>
    </row>
    <row r="11" spans="1:14" x14ac:dyDescent="0.2">
      <c r="A11" s="163"/>
      <c r="B11" s="170" t="s">
        <v>221</v>
      </c>
      <c r="C11" s="167">
        <v>110000</v>
      </c>
      <c r="D11" s="167">
        <v>0</v>
      </c>
      <c r="E11" s="167">
        <v>0</v>
      </c>
      <c r="F11" s="167">
        <v>0</v>
      </c>
      <c r="G11" s="167">
        <v>0</v>
      </c>
      <c r="H11" s="167">
        <v>0</v>
      </c>
      <c r="I11" s="167">
        <v>0</v>
      </c>
      <c r="J11" s="167">
        <v>0</v>
      </c>
      <c r="K11" s="167">
        <v>0</v>
      </c>
      <c r="L11" s="167">
        <f t="shared" si="0"/>
        <v>110000</v>
      </c>
      <c r="M11" s="167">
        <f t="shared" si="0"/>
        <v>0</v>
      </c>
      <c r="N11" s="167">
        <f t="shared" si="0"/>
        <v>0</v>
      </c>
    </row>
    <row r="12" spans="1:14" x14ac:dyDescent="0.2">
      <c r="A12" s="188" t="s">
        <v>222</v>
      </c>
      <c r="B12" s="169"/>
      <c r="C12" s="166">
        <f>SUM(C7:C11)</f>
        <v>9283705</v>
      </c>
      <c r="D12" s="166">
        <f t="shared" ref="D12:N12" si="1">SUM(D7:D11)</f>
        <v>0</v>
      </c>
      <c r="E12" s="166">
        <f t="shared" si="1"/>
        <v>0</v>
      </c>
      <c r="F12" s="166">
        <f t="shared" si="1"/>
        <v>0</v>
      </c>
      <c r="G12" s="166">
        <f t="shared" si="1"/>
        <v>0</v>
      </c>
      <c r="H12" s="166">
        <f t="shared" si="1"/>
        <v>0</v>
      </c>
      <c r="I12" s="166">
        <f t="shared" si="1"/>
        <v>0</v>
      </c>
      <c r="J12" s="166">
        <f t="shared" si="1"/>
        <v>0</v>
      </c>
      <c r="K12" s="166">
        <f t="shared" si="1"/>
        <v>0</v>
      </c>
      <c r="L12" s="166">
        <f t="shared" si="1"/>
        <v>9283705</v>
      </c>
      <c r="M12" s="166">
        <f t="shared" si="1"/>
        <v>0</v>
      </c>
      <c r="N12" s="166">
        <f t="shared" si="1"/>
        <v>0</v>
      </c>
    </row>
    <row r="13" spans="1:14" ht="9" customHeight="1" x14ac:dyDescent="0.2">
      <c r="A13" s="202"/>
      <c r="B13" s="203"/>
      <c r="C13" s="204"/>
      <c r="D13" s="204"/>
      <c r="E13" s="205"/>
      <c r="F13" s="204"/>
      <c r="G13" s="204"/>
      <c r="H13" s="205"/>
      <c r="I13" s="204"/>
      <c r="J13" s="204"/>
      <c r="K13" s="205"/>
      <c r="L13" s="204"/>
      <c r="M13" s="204"/>
      <c r="N13" s="205"/>
    </row>
    <row r="14" spans="1:14" x14ac:dyDescent="0.2">
      <c r="A14" s="178" t="s">
        <v>247</v>
      </c>
      <c r="B14" s="169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</row>
    <row r="15" spans="1:14" x14ac:dyDescent="0.2">
      <c r="A15" s="193"/>
      <c r="B15" s="170" t="s">
        <v>214</v>
      </c>
      <c r="C15" s="167">
        <v>1404100</v>
      </c>
      <c r="D15" s="167">
        <v>0</v>
      </c>
      <c r="E15" s="167">
        <v>0</v>
      </c>
      <c r="F15" s="167">
        <v>0</v>
      </c>
      <c r="G15" s="167">
        <v>0</v>
      </c>
      <c r="H15" s="167">
        <v>0</v>
      </c>
      <c r="I15" s="167">
        <v>0</v>
      </c>
      <c r="J15" s="167">
        <v>0</v>
      </c>
      <c r="K15" s="167">
        <v>0</v>
      </c>
      <c r="L15" s="167">
        <f t="shared" ref="L15:N16" si="2">SUM(C15+F15+I15)</f>
        <v>1404100</v>
      </c>
      <c r="M15" s="167">
        <f t="shared" si="2"/>
        <v>0</v>
      </c>
      <c r="N15" s="167">
        <f t="shared" si="2"/>
        <v>0</v>
      </c>
    </row>
    <row r="16" spans="1:14" x14ac:dyDescent="0.2">
      <c r="A16" s="179" t="s">
        <v>248</v>
      </c>
      <c r="B16" s="169"/>
      <c r="C16" s="166">
        <f>SUM(C15)</f>
        <v>1404100</v>
      </c>
      <c r="D16" s="166">
        <f t="shared" ref="D16:K16" si="3">SUM(D15)</f>
        <v>0</v>
      </c>
      <c r="E16" s="166">
        <f t="shared" si="3"/>
        <v>0</v>
      </c>
      <c r="F16" s="166">
        <f t="shared" si="3"/>
        <v>0</v>
      </c>
      <c r="G16" s="166">
        <f t="shared" si="3"/>
        <v>0</v>
      </c>
      <c r="H16" s="166">
        <f t="shared" si="3"/>
        <v>0</v>
      </c>
      <c r="I16" s="166">
        <f t="shared" si="3"/>
        <v>0</v>
      </c>
      <c r="J16" s="166">
        <f t="shared" si="3"/>
        <v>0</v>
      </c>
      <c r="K16" s="166">
        <f t="shared" si="3"/>
        <v>0</v>
      </c>
      <c r="L16" s="166">
        <f t="shared" si="2"/>
        <v>1404100</v>
      </c>
      <c r="M16" s="166">
        <f t="shared" si="2"/>
        <v>0</v>
      </c>
      <c r="N16" s="166">
        <f t="shared" si="2"/>
        <v>0</v>
      </c>
    </row>
    <row r="17" spans="1:14" ht="7.5" customHeight="1" x14ac:dyDescent="0.2">
      <c r="A17" s="202"/>
      <c r="B17" s="203"/>
      <c r="C17" s="204"/>
      <c r="D17" s="204"/>
      <c r="E17" s="205"/>
      <c r="F17" s="204"/>
      <c r="G17" s="204"/>
      <c r="H17" s="205"/>
      <c r="I17" s="204"/>
      <c r="J17" s="204"/>
      <c r="K17" s="205"/>
      <c r="L17" s="204"/>
      <c r="M17" s="204"/>
      <c r="N17" s="205"/>
    </row>
    <row r="18" spans="1:14" x14ac:dyDescent="0.2">
      <c r="A18" s="191" t="s">
        <v>192</v>
      </c>
      <c r="B18" s="169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</row>
    <row r="19" spans="1:14" x14ac:dyDescent="0.2">
      <c r="A19" s="191"/>
      <c r="B19" s="210" t="s">
        <v>214</v>
      </c>
      <c r="C19" s="166">
        <v>475000</v>
      </c>
      <c r="D19" s="166">
        <v>0</v>
      </c>
      <c r="E19" s="166">
        <v>0</v>
      </c>
      <c r="F19" s="166">
        <v>0</v>
      </c>
      <c r="G19" s="166">
        <v>0</v>
      </c>
      <c r="H19" s="166">
        <v>0</v>
      </c>
      <c r="I19" s="166">
        <v>0</v>
      </c>
      <c r="J19" s="166">
        <v>0</v>
      </c>
      <c r="K19" s="166">
        <v>0</v>
      </c>
      <c r="L19" s="166">
        <f t="shared" ref="L19" si="4">SUM(C19+F19+I19)</f>
        <v>475000</v>
      </c>
      <c r="M19" s="166">
        <f t="shared" ref="M19" si="5">SUM(D19+G19+J19)</f>
        <v>0</v>
      </c>
      <c r="N19" s="166">
        <f t="shared" ref="N19" si="6">SUM(E19+H19+K19)</f>
        <v>0</v>
      </c>
    </row>
    <row r="20" spans="1:14" x14ac:dyDescent="0.2">
      <c r="A20" s="193"/>
      <c r="B20" s="213" t="s">
        <v>14</v>
      </c>
      <c r="C20" s="167">
        <v>4487807</v>
      </c>
      <c r="D20" s="167">
        <v>0</v>
      </c>
      <c r="E20" s="167"/>
      <c r="F20" s="167"/>
      <c r="G20" s="167"/>
      <c r="H20" s="167"/>
      <c r="I20" s="167"/>
      <c r="J20" s="167"/>
      <c r="K20" s="167"/>
      <c r="L20" s="167">
        <f t="shared" ref="L20:N21" si="7">SUM(C20+F20+I20)</f>
        <v>4487807</v>
      </c>
      <c r="M20" s="167">
        <f t="shared" si="7"/>
        <v>0</v>
      </c>
      <c r="N20" s="167">
        <f t="shared" si="7"/>
        <v>0</v>
      </c>
    </row>
    <row r="21" spans="1:14" x14ac:dyDescent="0.2">
      <c r="A21" s="192" t="s">
        <v>197</v>
      </c>
      <c r="B21" s="169"/>
      <c r="C21" s="166">
        <f>SUM(C19:C20)</f>
        <v>4962807</v>
      </c>
      <c r="D21" s="166">
        <f>SUM(D19:D20)</f>
        <v>0</v>
      </c>
      <c r="E21" s="166">
        <f t="shared" ref="E21:K21" si="8">SUM(E20)</f>
        <v>0</v>
      </c>
      <c r="F21" s="166">
        <f t="shared" si="8"/>
        <v>0</v>
      </c>
      <c r="G21" s="166">
        <f t="shared" si="8"/>
        <v>0</v>
      </c>
      <c r="H21" s="166">
        <f t="shared" si="8"/>
        <v>0</v>
      </c>
      <c r="I21" s="166">
        <f t="shared" si="8"/>
        <v>0</v>
      </c>
      <c r="J21" s="166">
        <f t="shared" si="8"/>
        <v>0</v>
      </c>
      <c r="K21" s="166">
        <f t="shared" si="8"/>
        <v>0</v>
      </c>
      <c r="L21" s="166">
        <f t="shared" si="7"/>
        <v>4962807</v>
      </c>
      <c r="M21" s="166">
        <f>SUM(M19:M20)</f>
        <v>0</v>
      </c>
      <c r="N21" s="166">
        <f t="shared" si="7"/>
        <v>0</v>
      </c>
    </row>
    <row r="22" spans="1:14" ht="8.25" customHeight="1" x14ac:dyDescent="0.2">
      <c r="A22" s="192"/>
      <c r="B22" s="169"/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</row>
    <row r="23" spans="1:14" x14ac:dyDescent="0.2">
      <c r="A23" s="191" t="s">
        <v>268</v>
      </c>
      <c r="B23" s="169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</row>
    <row r="24" spans="1:14" x14ac:dyDescent="0.2">
      <c r="A24" s="193"/>
      <c r="B24" s="170" t="s">
        <v>251</v>
      </c>
      <c r="C24" s="167">
        <v>1227174</v>
      </c>
      <c r="D24" s="167">
        <v>0</v>
      </c>
      <c r="E24" s="167">
        <v>0</v>
      </c>
      <c r="F24" s="167">
        <v>0</v>
      </c>
      <c r="G24" s="167">
        <v>0</v>
      </c>
      <c r="H24" s="167">
        <v>0</v>
      </c>
      <c r="I24" s="167">
        <v>0</v>
      </c>
      <c r="J24" s="167">
        <v>0</v>
      </c>
      <c r="K24" s="167">
        <v>0</v>
      </c>
      <c r="L24" s="167">
        <f t="shared" ref="L24:N25" si="9">SUM(C24+F24+I24)</f>
        <v>1227174</v>
      </c>
      <c r="M24" s="167">
        <f t="shared" si="9"/>
        <v>0</v>
      </c>
      <c r="N24" s="167">
        <f t="shared" si="9"/>
        <v>0</v>
      </c>
    </row>
    <row r="25" spans="1:14" x14ac:dyDescent="0.2">
      <c r="A25" s="192" t="s">
        <v>200</v>
      </c>
      <c r="B25" s="169"/>
      <c r="C25" s="166">
        <f t="shared" ref="C25:K25" si="10">SUM(C24)</f>
        <v>1227174</v>
      </c>
      <c r="D25" s="166">
        <f>SUM(D24:D24)</f>
        <v>0</v>
      </c>
      <c r="E25" s="166">
        <f t="shared" si="10"/>
        <v>0</v>
      </c>
      <c r="F25" s="166">
        <f t="shared" si="10"/>
        <v>0</v>
      </c>
      <c r="G25" s="166">
        <f t="shared" si="10"/>
        <v>0</v>
      </c>
      <c r="H25" s="166">
        <f t="shared" si="10"/>
        <v>0</v>
      </c>
      <c r="I25" s="166">
        <f t="shared" si="10"/>
        <v>0</v>
      </c>
      <c r="J25" s="166">
        <f t="shared" si="10"/>
        <v>0</v>
      </c>
      <c r="K25" s="166">
        <f t="shared" si="10"/>
        <v>0</v>
      </c>
      <c r="L25" s="166">
        <f t="shared" si="9"/>
        <v>1227174</v>
      </c>
      <c r="M25" s="166">
        <f t="shared" si="9"/>
        <v>0</v>
      </c>
      <c r="N25" s="166">
        <f t="shared" si="9"/>
        <v>0</v>
      </c>
    </row>
    <row r="26" spans="1:14" ht="8.25" customHeight="1" x14ac:dyDescent="0.2">
      <c r="A26" s="192"/>
      <c r="B26" s="169"/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</row>
    <row r="27" spans="1:14" x14ac:dyDescent="0.2">
      <c r="A27" s="178" t="s">
        <v>270</v>
      </c>
      <c r="B27" s="169"/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</row>
    <row r="28" spans="1:14" x14ac:dyDescent="0.2">
      <c r="A28" s="193"/>
      <c r="B28" s="213" t="s">
        <v>271</v>
      </c>
      <c r="C28" s="167">
        <v>2476424</v>
      </c>
      <c r="D28" s="167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7">
        <v>0</v>
      </c>
      <c r="L28" s="167">
        <f t="shared" ref="L28:L29" si="11">SUM(C28+F28+I28)</f>
        <v>2476424</v>
      </c>
      <c r="M28" s="167">
        <f t="shared" ref="M28:M29" si="12">SUM(D28+G28+J28)</f>
        <v>0</v>
      </c>
      <c r="N28" s="167">
        <f t="shared" ref="N28:N29" si="13">SUM(E28+H28+K28)</f>
        <v>0</v>
      </c>
    </row>
    <row r="29" spans="1:14" x14ac:dyDescent="0.2">
      <c r="A29" s="179" t="s">
        <v>255</v>
      </c>
      <c r="B29" s="169"/>
      <c r="C29" s="166">
        <f>SUM(C28)</f>
        <v>2476424</v>
      </c>
      <c r="D29" s="166">
        <f t="shared" ref="D29:K29" si="14">SUM(D28)</f>
        <v>0</v>
      </c>
      <c r="E29" s="166">
        <f t="shared" si="14"/>
        <v>0</v>
      </c>
      <c r="F29" s="166">
        <f t="shared" si="14"/>
        <v>0</v>
      </c>
      <c r="G29" s="166">
        <f t="shared" si="14"/>
        <v>0</v>
      </c>
      <c r="H29" s="166">
        <f t="shared" si="14"/>
        <v>0</v>
      </c>
      <c r="I29" s="166">
        <f t="shared" si="14"/>
        <v>0</v>
      </c>
      <c r="J29" s="166">
        <f t="shared" si="14"/>
        <v>0</v>
      </c>
      <c r="K29" s="166">
        <f t="shared" si="14"/>
        <v>0</v>
      </c>
      <c r="L29" s="166">
        <f t="shared" si="11"/>
        <v>2476424</v>
      </c>
      <c r="M29" s="166">
        <f t="shared" si="12"/>
        <v>0</v>
      </c>
      <c r="N29" s="166">
        <f t="shared" si="13"/>
        <v>0</v>
      </c>
    </row>
    <row r="30" spans="1:14" ht="8.25" customHeight="1" x14ac:dyDescent="0.2">
      <c r="A30" s="192"/>
      <c r="B30" s="169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</row>
    <row r="31" spans="1:14" x14ac:dyDescent="0.2">
      <c r="A31" s="178" t="s">
        <v>209</v>
      </c>
      <c r="B31" s="169"/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</row>
    <row r="32" spans="1:14" x14ac:dyDescent="0.2">
      <c r="A32" s="192"/>
      <c r="B32" s="169" t="s">
        <v>218</v>
      </c>
      <c r="C32" s="166">
        <v>2035250</v>
      </c>
      <c r="D32" s="166">
        <v>0</v>
      </c>
      <c r="E32" s="166">
        <v>0</v>
      </c>
      <c r="F32" s="166">
        <v>0</v>
      </c>
      <c r="G32" s="166">
        <v>0</v>
      </c>
      <c r="H32" s="166">
        <v>0</v>
      </c>
      <c r="I32" s="166">
        <v>0</v>
      </c>
      <c r="J32" s="166">
        <v>0</v>
      </c>
      <c r="K32" s="166">
        <v>0</v>
      </c>
      <c r="L32" s="166">
        <f>SUM(C32+F32+I32)</f>
        <v>2035250</v>
      </c>
      <c r="M32" s="166">
        <f t="shared" ref="M32:N36" si="15">SUM(D32+G32+J32)</f>
        <v>0</v>
      </c>
      <c r="N32" s="166">
        <f t="shared" si="15"/>
        <v>0</v>
      </c>
    </row>
    <row r="33" spans="1:14" x14ac:dyDescent="0.2">
      <c r="A33" s="192"/>
      <c r="B33" s="169" t="s">
        <v>219</v>
      </c>
      <c r="C33" s="166">
        <v>193634</v>
      </c>
      <c r="D33" s="166">
        <v>0</v>
      </c>
      <c r="E33" s="166">
        <v>0</v>
      </c>
      <c r="F33" s="166">
        <v>0</v>
      </c>
      <c r="G33" s="166">
        <v>0</v>
      </c>
      <c r="H33" s="166">
        <v>0</v>
      </c>
      <c r="I33" s="166">
        <v>0</v>
      </c>
      <c r="J33" s="166">
        <v>0</v>
      </c>
      <c r="K33" s="166">
        <v>0</v>
      </c>
      <c r="L33" s="166">
        <f>SUM(C33)</f>
        <v>193634</v>
      </c>
      <c r="M33" s="166">
        <f>SUM(D33)</f>
        <v>0</v>
      </c>
      <c r="N33" s="166">
        <v>0</v>
      </c>
    </row>
    <row r="34" spans="1:14" x14ac:dyDescent="0.2">
      <c r="A34" s="192"/>
      <c r="B34" s="210" t="s">
        <v>214</v>
      </c>
      <c r="C34" s="166">
        <v>251887</v>
      </c>
      <c r="D34" s="166">
        <v>0</v>
      </c>
      <c r="E34" s="166">
        <v>0</v>
      </c>
      <c r="F34" s="166">
        <v>0</v>
      </c>
      <c r="G34" s="166">
        <v>0</v>
      </c>
      <c r="H34" s="166">
        <v>0</v>
      </c>
      <c r="I34" s="166">
        <v>0</v>
      </c>
      <c r="J34" s="166">
        <v>0</v>
      </c>
      <c r="K34" s="166">
        <v>0</v>
      </c>
      <c r="L34" s="166">
        <f>SUM(C34)</f>
        <v>251887</v>
      </c>
      <c r="M34" s="166">
        <f>SUM(D34)</f>
        <v>0</v>
      </c>
      <c r="N34" s="166">
        <v>0</v>
      </c>
    </row>
    <row r="35" spans="1:14" x14ac:dyDescent="0.2">
      <c r="A35" s="193"/>
      <c r="B35" s="213" t="s">
        <v>39</v>
      </c>
      <c r="C35" s="167">
        <v>0</v>
      </c>
      <c r="D35" s="167">
        <v>0</v>
      </c>
      <c r="E35" s="167">
        <v>0</v>
      </c>
      <c r="F35" s="167">
        <v>0</v>
      </c>
      <c r="G35" s="167">
        <v>0</v>
      </c>
      <c r="H35" s="167">
        <v>0</v>
      </c>
      <c r="I35" s="167">
        <v>0</v>
      </c>
      <c r="J35" s="167">
        <v>0</v>
      </c>
      <c r="K35" s="167">
        <v>0</v>
      </c>
      <c r="L35" s="167">
        <f>SUM(C35+F35+I35)</f>
        <v>0</v>
      </c>
      <c r="M35" s="167">
        <f t="shared" si="15"/>
        <v>0</v>
      </c>
      <c r="N35" s="167">
        <f t="shared" si="15"/>
        <v>0</v>
      </c>
    </row>
    <row r="36" spans="1:14" x14ac:dyDescent="0.2">
      <c r="A36" s="179" t="s">
        <v>210</v>
      </c>
      <c r="B36" s="169"/>
      <c r="C36" s="166">
        <f>SUM(C32:C35)</f>
        <v>2480771</v>
      </c>
      <c r="D36" s="166">
        <f t="shared" ref="D36:K36" si="16">SUM(D32:D35)</f>
        <v>0</v>
      </c>
      <c r="E36" s="166">
        <f t="shared" si="16"/>
        <v>0</v>
      </c>
      <c r="F36" s="166">
        <f t="shared" si="16"/>
        <v>0</v>
      </c>
      <c r="G36" s="166">
        <f t="shared" si="16"/>
        <v>0</v>
      </c>
      <c r="H36" s="166">
        <f t="shared" si="16"/>
        <v>0</v>
      </c>
      <c r="I36" s="166">
        <f t="shared" si="16"/>
        <v>0</v>
      </c>
      <c r="J36" s="166">
        <f t="shared" si="16"/>
        <v>0</v>
      </c>
      <c r="K36" s="166">
        <f t="shared" si="16"/>
        <v>0</v>
      </c>
      <c r="L36" s="166">
        <f>SUM(C36+F36+I36)</f>
        <v>2480771</v>
      </c>
      <c r="M36" s="166">
        <f t="shared" si="15"/>
        <v>0</v>
      </c>
      <c r="N36" s="166">
        <f t="shared" si="15"/>
        <v>0</v>
      </c>
    </row>
    <row r="37" spans="1:14" ht="9" customHeight="1" x14ac:dyDescent="0.2">
      <c r="A37" s="179"/>
      <c r="B37" s="169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</row>
    <row r="38" spans="1:14" x14ac:dyDescent="0.2">
      <c r="A38" s="191" t="s">
        <v>250</v>
      </c>
      <c r="B38" s="169"/>
      <c r="C38" s="166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</row>
    <row r="39" spans="1:14" x14ac:dyDescent="0.2">
      <c r="A39" s="192"/>
      <c r="B39" s="169" t="s">
        <v>218</v>
      </c>
      <c r="C39" s="166">
        <v>23579366</v>
      </c>
      <c r="D39" s="166">
        <v>0</v>
      </c>
      <c r="E39" s="166">
        <v>0</v>
      </c>
      <c r="F39" s="166">
        <v>0</v>
      </c>
      <c r="G39" s="166">
        <v>0</v>
      </c>
      <c r="H39" s="166">
        <v>0</v>
      </c>
      <c r="I39" s="166">
        <v>0</v>
      </c>
      <c r="J39" s="166">
        <v>0</v>
      </c>
      <c r="K39" s="166">
        <v>0</v>
      </c>
      <c r="L39" s="166">
        <f t="shared" ref="L39:N43" si="17">SUM(C39+F39+I39)</f>
        <v>23579366</v>
      </c>
      <c r="M39" s="166">
        <f t="shared" si="17"/>
        <v>0</v>
      </c>
      <c r="N39" s="166">
        <f t="shared" si="17"/>
        <v>0</v>
      </c>
    </row>
    <row r="40" spans="1:14" x14ac:dyDescent="0.2">
      <c r="A40" s="192"/>
      <c r="B40" s="169" t="s">
        <v>219</v>
      </c>
      <c r="C40" s="166">
        <v>2240040</v>
      </c>
      <c r="D40" s="166">
        <v>0</v>
      </c>
      <c r="E40" s="166">
        <v>0</v>
      </c>
      <c r="F40" s="166">
        <v>0</v>
      </c>
      <c r="G40" s="166">
        <v>0</v>
      </c>
      <c r="H40" s="166">
        <v>0</v>
      </c>
      <c r="I40" s="166">
        <v>0</v>
      </c>
      <c r="J40" s="166">
        <v>0</v>
      </c>
      <c r="K40" s="166">
        <v>0</v>
      </c>
      <c r="L40" s="166">
        <f t="shared" si="17"/>
        <v>2240040</v>
      </c>
      <c r="M40" s="166">
        <f t="shared" si="17"/>
        <v>0</v>
      </c>
      <c r="N40" s="166">
        <f t="shared" si="17"/>
        <v>0</v>
      </c>
    </row>
    <row r="41" spans="1:14" x14ac:dyDescent="0.2">
      <c r="A41" s="192"/>
      <c r="B41" s="169" t="s">
        <v>214</v>
      </c>
      <c r="C41" s="166">
        <v>2942300</v>
      </c>
      <c r="D41" s="166">
        <v>0</v>
      </c>
      <c r="E41" s="166">
        <v>0</v>
      </c>
      <c r="F41" s="166">
        <v>0</v>
      </c>
      <c r="G41" s="166">
        <v>0</v>
      </c>
      <c r="H41" s="166">
        <v>0</v>
      </c>
      <c r="I41" s="166">
        <v>0</v>
      </c>
      <c r="J41" s="166">
        <v>0</v>
      </c>
      <c r="K41" s="166">
        <v>0</v>
      </c>
      <c r="L41" s="166">
        <f t="shared" si="17"/>
        <v>2942300</v>
      </c>
      <c r="M41" s="166">
        <f t="shared" si="17"/>
        <v>0</v>
      </c>
      <c r="N41" s="166">
        <f t="shared" si="17"/>
        <v>0</v>
      </c>
    </row>
    <row r="42" spans="1:14" x14ac:dyDescent="0.2">
      <c r="A42" s="193"/>
      <c r="B42" s="170" t="s">
        <v>228</v>
      </c>
      <c r="C42" s="167">
        <v>5335283</v>
      </c>
      <c r="D42" s="167">
        <v>0</v>
      </c>
      <c r="E42" s="167">
        <v>0</v>
      </c>
      <c r="F42" s="167">
        <v>0</v>
      </c>
      <c r="G42" s="167">
        <v>0</v>
      </c>
      <c r="H42" s="167">
        <v>0</v>
      </c>
      <c r="I42" s="167">
        <v>0</v>
      </c>
      <c r="J42" s="167">
        <v>0</v>
      </c>
      <c r="K42" s="167">
        <v>0</v>
      </c>
      <c r="L42" s="167">
        <f t="shared" si="17"/>
        <v>5335283</v>
      </c>
      <c r="M42" s="167">
        <f t="shared" si="17"/>
        <v>0</v>
      </c>
      <c r="N42" s="167">
        <f t="shared" si="17"/>
        <v>0</v>
      </c>
    </row>
    <row r="43" spans="1:14" x14ac:dyDescent="0.2">
      <c r="A43" s="192" t="s">
        <v>252</v>
      </c>
      <c r="B43" s="169"/>
      <c r="C43" s="166">
        <f t="shared" ref="C43:K43" si="18">SUM(C39:C42)</f>
        <v>34096989</v>
      </c>
      <c r="D43" s="166">
        <f t="shared" si="18"/>
        <v>0</v>
      </c>
      <c r="E43" s="166">
        <f t="shared" si="18"/>
        <v>0</v>
      </c>
      <c r="F43" s="166">
        <f t="shared" si="18"/>
        <v>0</v>
      </c>
      <c r="G43" s="166">
        <f t="shared" si="18"/>
        <v>0</v>
      </c>
      <c r="H43" s="166">
        <f t="shared" si="18"/>
        <v>0</v>
      </c>
      <c r="I43" s="166">
        <f t="shared" si="18"/>
        <v>0</v>
      </c>
      <c r="J43" s="166">
        <f t="shared" si="18"/>
        <v>0</v>
      </c>
      <c r="K43" s="166">
        <f t="shared" si="18"/>
        <v>0</v>
      </c>
      <c r="L43" s="166">
        <f t="shared" si="17"/>
        <v>34096989</v>
      </c>
      <c r="M43" s="166">
        <f t="shared" si="17"/>
        <v>0</v>
      </c>
      <c r="N43" s="166">
        <f t="shared" si="17"/>
        <v>0</v>
      </c>
    </row>
    <row r="44" spans="1:14" ht="8.25" customHeight="1" x14ac:dyDescent="0.2">
      <c r="A44" s="179"/>
      <c r="B44" s="169"/>
      <c r="C44" s="166"/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</row>
    <row r="45" spans="1:14" x14ac:dyDescent="0.2">
      <c r="A45" s="178" t="s">
        <v>213</v>
      </c>
      <c r="B45" s="169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>
        <f t="shared" ref="L45:N48" si="19">SUM(E45+H45+K45)</f>
        <v>0</v>
      </c>
    </row>
    <row r="46" spans="1:14" x14ac:dyDescent="0.2">
      <c r="A46" s="168"/>
      <c r="B46" s="169" t="s">
        <v>214</v>
      </c>
      <c r="C46" s="166">
        <v>876220</v>
      </c>
      <c r="D46" s="166">
        <v>0</v>
      </c>
      <c r="E46" s="166">
        <v>0</v>
      </c>
      <c r="F46" s="166">
        <v>0</v>
      </c>
      <c r="G46" s="166">
        <v>0</v>
      </c>
      <c r="H46" s="166">
        <v>0</v>
      </c>
      <c r="I46" s="166">
        <v>0</v>
      </c>
      <c r="J46" s="166">
        <v>0</v>
      </c>
      <c r="K46" s="166">
        <v>0</v>
      </c>
      <c r="L46" s="166">
        <f t="shared" ref="L46" si="20">SUM(C46+F46+I46)</f>
        <v>876220</v>
      </c>
      <c r="M46" s="166">
        <f t="shared" ref="M46" si="21">SUM(D46+G46+J46)</f>
        <v>0</v>
      </c>
      <c r="N46" s="166">
        <f t="shared" ref="N46" si="22">SUM(E46+H46+K46)</f>
        <v>0</v>
      </c>
    </row>
    <row r="47" spans="1:14" x14ac:dyDescent="0.2">
      <c r="A47" s="163"/>
      <c r="B47" s="213" t="s">
        <v>39</v>
      </c>
      <c r="C47" s="167">
        <v>4000000</v>
      </c>
      <c r="D47" s="167">
        <v>0</v>
      </c>
      <c r="E47" s="167">
        <v>0</v>
      </c>
      <c r="F47" s="167">
        <v>0</v>
      </c>
      <c r="G47" s="167">
        <v>0</v>
      </c>
      <c r="H47" s="167">
        <v>0</v>
      </c>
      <c r="I47" s="167">
        <v>0</v>
      </c>
      <c r="J47" s="167">
        <v>0</v>
      </c>
      <c r="K47" s="167">
        <v>0</v>
      </c>
      <c r="L47" s="167">
        <f t="shared" si="19"/>
        <v>4000000</v>
      </c>
      <c r="M47" s="167">
        <f t="shared" si="19"/>
        <v>0</v>
      </c>
      <c r="N47" s="167">
        <f t="shared" si="19"/>
        <v>0</v>
      </c>
    </row>
    <row r="48" spans="1:14" x14ac:dyDescent="0.2">
      <c r="A48" s="209" t="s">
        <v>215</v>
      </c>
      <c r="B48" s="208"/>
      <c r="C48" s="200">
        <f>SUM(C46:C47)</f>
        <v>4876220</v>
      </c>
      <c r="D48" s="200">
        <f t="shared" ref="D48:K48" si="23">SUM(D47)</f>
        <v>0</v>
      </c>
      <c r="E48" s="200">
        <f t="shared" si="23"/>
        <v>0</v>
      </c>
      <c r="F48" s="200">
        <f t="shared" si="23"/>
        <v>0</v>
      </c>
      <c r="G48" s="200">
        <f t="shared" si="23"/>
        <v>0</v>
      </c>
      <c r="H48" s="200">
        <f t="shared" si="23"/>
        <v>0</v>
      </c>
      <c r="I48" s="200">
        <f t="shared" si="23"/>
        <v>0</v>
      </c>
      <c r="J48" s="200">
        <f t="shared" si="23"/>
        <v>0</v>
      </c>
      <c r="K48" s="200">
        <f t="shared" si="23"/>
        <v>0</v>
      </c>
      <c r="L48" s="200">
        <f t="shared" si="19"/>
        <v>4876220</v>
      </c>
      <c r="M48" s="200">
        <f t="shared" si="19"/>
        <v>0</v>
      </c>
      <c r="N48" s="200">
        <f t="shared" si="19"/>
        <v>0</v>
      </c>
    </row>
    <row r="49" spans="1:14" ht="9.75" customHeight="1" x14ac:dyDescent="0.2">
      <c r="A49" s="168"/>
      <c r="B49" s="169"/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</row>
    <row r="50" spans="1:14" x14ac:dyDescent="0.2">
      <c r="A50" s="183" t="s">
        <v>273</v>
      </c>
      <c r="B50" s="169"/>
      <c r="C50" s="166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</row>
    <row r="51" spans="1:14" x14ac:dyDescent="0.2">
      <c r="A51" s="163"/>
      <c r="B51" s="213" t="s">
        <v>14</v>
      </c>
      <c r="C51" s="167">
        <v>5000000</v>
      </c>
      <c r="D51" s="167">
        <v>0</v>
      </c>
      <c r="E51" s="167">
        <v>0</v>
      </c>
      <c r="F51" s="167">
        <v>0</v>
      </c>
      <c r="G51" s="167">
        <v>0</v>
      </c>
      <c r="H51" s="167">
        <v>0</v>
      </c>
      <c r="I51" s="167">
        <v>0</v>
      </c>
      <c r="J51" s="167">
        <v>0</v>
      </c>
      <c r="K51" s="167">
        <v>0</v>
      </c>
      <c r="L51" s="167">
        <f t="shared" ref="L51:L52" si="24">SUM(C51+F51+I51)</f>
        <v>5000000</v>
      </c>
      <c r="M51" s="167">
        <f t="shared" ref="M51:M52" si="25">SUM(D51+G51+J51)</f>
        <v>0</v>
      </c>
      <c r="N51" s="167">
        <f t="shared" ref="N51:N52" si="26">SUM(E51+H51+K51)</f>
        <v>0</v>
      </c>
    </row>
    <row r="52" spans="1:14" x14ac:dyDescent="0.2">
      <c r="A52" s="187" t="s">
        <v>272</v>
      </c>
      <c r="B52" s="169"/>
      <c r="C52" s="166">
        <f t="shared" ref="C52:K52" si="27">SUM(C51)</f>
        <v>5000000</v>
      </c>
      <c r="D52" s="166">
        <f t="shared" si="27"/>
        <v>0</v>
      </c>
      <c r="E52" s="166">
        <f t="shared" si="27"/>
        <v>0</v>
      </c>
      <c r="F52" s="166">
        <f t="shared" si="27"/>
        <v>0</v>
      </c>
      <c r="G52" s="166">
        <f t="shared" si="27"/>
        <v>0</v>
      </c>
      <c r="H52" s="166">
        <f t="shared" si="27"/>
        <v>0</v>
      </c>
      <c r="I52" s="166">
        <f t="shared" si="27"/>
        <v>0</v>
      </c>
      <c r="J52" s="166">
        <f t="shared" si="27"/>
        <v>0</v>
      </c>
      <c r="K52" s="166">
        <f t="shared" si="27"/>
        <v>0</v>
      </c>
      <c r="L52" s="166">
        <f t="shared" si="24"/>
        <v>5000000</v>
      </c>
      <c r="M52" s="166">
        <f t="shared" si="25"/>
        <v>0</v>
      </c>
      <c r="N52" s="166">
        <f t="shared" si="26"/>
        <v>0</v>
      </c>
    </row>
    <row r="53" spans="1:14" ht="9" customHeight="1" x14ac:dyDescent="0.2">
      <c r="A53" s="168"/>
      <c r="B53" s="169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</row>
    <row r="54" spans="1:14" x14ac:dyDescent="0.2">
      <c r="A54" s="180" t="s">
        <v>227</v>
      </c>
      <c r="B54" s="169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</row>
    <row r="55" spans="1:14" x14ac:dyDescent="0.2">
      <c r="A55" s="168"/>
      <c r="B55" s="169" t="s">
        <v>226</v>
      </c>
      <c r="C55" s="166">
        <v>2784000</v>
      </c>
      <c r="D55" s="166">
        <v>0</v>
      </c>
      <c r="E55" s="166">
        <v>0</v>
      </c>
      <c r="F55" s="166">
        <v>0</v>
      </c>
      <c r="G55" s="166">
        <v>0</v>
      </c>
      <c r="H55" s="166">
        <v>0</v>
      </c>
      <c r="I55" s="166">
        <v>0</v>
      </c>
      <c r="J55" s="166">
        <v>0</v>
      </c>
      <c r="K55" s="166">
        <v>0</v>
      </c>
      <c r="L55" s="166">
        <f t="shared" ref="L55:N57" si="28">SUM(C55+F55+I55)</f>
        <v>2784000</v>
      </c>
      <c r="M55" s="166">
        <f t="shared" si="28"/>
        <v>0</v>
      </c>
      <c r="N55" s="166">
        <f t="shared" si="28"/>
        <v>0</v>
      </c>
    </row>
    <row r="56" spans="1:14" x14ac:dyDescent="0.2">
      <c r="A56" s="163"/>
      <c r="B56" s="170" t="s">
        <v>228</v>
      </c>
      <c r="C56" s="167">
        <v>0</v>
      </c>
      <c r="D56" s="167">
        <v>0</v>
      </c>
      <c r="E56" s="167">
        <v>0</v>
      </c>
      <c r="F56" s="167">
        <v>0</v>
      </c>
      <c r="G56" s="167">
        <v>0</v>
      </c>
      <c r="H56" s="167">
        <v>0</v>
      </c>
      <c r="I56" s="167">
        <v>0</v>
      </c>
      <c r="J56" s="167">
        <v>0</v>
      </c>
      <c r="K56" s="167">
        <v>0</v>
      </c>
      <c r="L56" s="167">
        <f t="shared" si="28"/>
        <v>0</v>
      </c>
      <c r="M56" s="167">
        <f t="shared" si="28"/>
        <v>0</v>
      </c>
      <c r="N56" s="167">
        <f t="shared" si="28"/>
        <v>0</v>
      </c>
    </row>
    <row r="57" spans="1:14" x14ac:dyDescent="0.2">
      <c r="A57" s="181" t="s">
        <v>229</v>
      </c>
      <c r="B57" s="169"/>
      <c r="C57" s="166">
        <f>SUM(C55:C56)</f>
        <v>2784000</v>
      </c>
      <c r="D57" s="166">
        <f t="shared" ref="D57:K57" si="29">SUM(D55:D56)</f>
        <v>0</v>
      </c>
      <c r="E57" s="166">
        <f t="shared" si="29"/>
        <v>0</v>
      </c>
      <c r="F57" s="166">
        <f t="shared" si="29"/>
        <v>0</v>
      </c>
      <c r="G57" s="166">
        <f t="shared" si="29"/>
        <v>0</v>
      </c>
      <c r="H57" s="166">
        <f t="shared" si="29"/>
        <v>0</v>
      </c>
      <c r="I57" s="166">
        <f t="shared" si="29"/>
        <v>0</v>
      </c>
      <c r="J57" s="166">
        <f t="shared" si="29"/>
        <v>0</v>
      </c>
      <c r="K57" s="166">
        <f t="shared" si="29"/>
        <v>0</v>
      </c>
      <c r="L57" s="166">
        <f t="shared" si="28"/>
        <v>2784000</v>
      </c>
      <c r="M57" s="166">
        <f t="shared" si="28"/>
        <v>0</v>
      </c>
      <c r="N57" s="166">
        <f t="shared" si="28"/>
        <v>0</v>
      </c>
    </row>
    <row r="58" spans="1:14" ht="9" customHeight="1" x14ac:dyDescent="0.2">
      <c r="A58" s="168"/>
      <c r="B58" s="169"/>
      <c r="C58" s="166"/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</row>
    <row r="59" spans="1:14" x14ac:dyDescent="0.2">
      <c r="A59" s="183" t="s">
        <v>223</v>
      </c>
      <c r="B59" s="169"/>
      <c r="C59" s="166"/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</row>
    <row r="60" spans="1:14" x14ac:dyDescent="0.2">
      <c r="A60" s="163"/>
      <c r="B60" s="170" t="s">
        <v>214</v>
      </c>
      <c r="C60" s="167">
        <v>3124230</v>
      </c>
      <c r="D60" s="167">
        <v>0</v>
      </c>
      <c r="E60" s="167">
        <v>0</v>
      </c>
      <c r="F60" s="167">
        <v>0</v>
      </c>
      <c r="G60" s="167">
        <v>0</v>
      </c>
      <c r="H60" s="167">
        <v>0</v>
      </c>
      <c r="I60" s="167">
        <v>0</v>
      </c>
      <c r="J60" s="167">
        <v>0</v>
      </c>
      <c r="K60" s="167">
        <v>0</v>
      </c>
      <c r="L60" s="167">
        <f t="shared" ref="L60:N61" si="30">SUM(C60+F60+I60)</f>
        <v>3124230</v>
      </c>
      <c r="M60" s="167">
        <f t="shared" si="30"/>
        <v>0</v>
      </c>
      <c r="N60" s="167">
        <f t="shared" si="30"/>
        <v>0</v>
      </c>
    </row>
    <row r="61" spans="1:14" x14ac:dyDescent="0.2">
      <c r="A61" s="187" t="s">
        <v>224</v>
      </c>
      <c r="B61" s="169"/>
      <c r="C61" s="166">
        <f t="shared" ref="C61:K61" si="31">SUM(C60)</f>
        <v>3124230</v>
      </c>
      <c r="D61" s="166">
        <f t="shared" si="31"/>
        <v>0</v>
      </c>
      <c r="E61" s="166">
        <f t="shared" si="31"/>
        <v>0</v>
      </c>
      <c r="F61" s="166">
        <f t="shared" si="31"/>
        <v>0</v>
      </c>
      <c r="G61" s="166">
        <f t="shared" si="31"/>
        <v>0</v>
      </c>
      <c r="H61" s="166">
        <f t="shared" si="31"/>
        <v>0</v>
      </c>
      <c r="I61" s="166">
        <f t="shared" si="31"/>
        <v>0</v>
      </c>
      <c r="J61" s="166">
        <f t="shared" si="31"/>
        <v>0</v>
      </c>
      <c r="K61" s="166">
        <f t="shared" si="31"/>
        <v>0</v>
      </c>
      <c r="L61" s="166">
        <f t="shared" si="30"/>
        <v>3124230</v>
      </c>
      <c r="M61" s="166">
        <f t="shared" si="30"/>
        <v>0</v>
      </c>
      <c r="N61" s="166">
        <f t="shared" si="30"/>
        <v>0</v>
      </c>
    </row>
    <row r="62" spans="1:14" ht="9" customHeight="1" x14ac:dyDescent="0.2">
      <c r="A62" s="187"/>
      <c r="B62" s="169"/>
      <c r="C62" s="166"/>
      <c r="D62" s="166"/>
      <c r="E62" s="166"/>
      <c r="F62" s="166"/>
      <c r="G62" s="166"/>
      <c r="H62" s="166"/>
      <c r="I62" s="166"/>
      <c r="J62" s="166"/>
      <c r="K62" s="166"/>
      <c r="L62" s="166"/>
      <c r="M62" s="166"/>
      <c r="N62" s="166"/>
    </row>
    <row r="63" spans="1:14" x14ac:dyDescent="0.2">
      <c r="A63" s="189" t="s">
        <v>225</v>
      </c>
      <c r="B63" s="169"/>
      <c r="C63" s="166"/>
      <c r="D63" s="166"/>
      <c r="E63" s="166"/>
      <c r="F63" s="166"/>
      <c r="G63" s="166"/>
      <c r="H63" s="166"/>
      <c r="I63" s="166"/>
      <c r="J63" s="166"/>
      <c r="K63" s="166"/>
      <c r="L63" s="166"/>
      <c r="M63" s="166"/>
      <c r="N63" s="166"/>
    </row>
    <row r="64" spans="1:14" x14ac:dyDescent="0.2">
      <c r="A64" s="180"/>
      <c r="B64" s="169" t="s">
        <v>218</v>
      </c>
      <c r="C64" s="166">
        <v>0</v>
      </c>
      <c r="D64" s="166">
        <v>0</v>
      </c>
      <c r="E64" s="166">
        <v>0</v>
      </c>
      <c r="F64" s="166">
        <v>0</v>
      </c>
      <c r="G64" s="166">
        <v>0</v>
      </c>
      <c r="H64" s="166">
        <v>0</v>
      </c>
      <c r="I64" s="166">
        <v>0</v>
      </c>
      <c r="J64" s="166">
        <v>0</v>
      </c>
      <c r="K64" s="166">
        <v>0</v>
      </c>
      <c r="L64" s="166">
        <f t="shared" ref="L64:M66" si="32">SUM(C64)</f>
        <v>0</v>
      </c>
      <c r="M64" s="166">
        <f t="shared" si="32"/>
        <v>0</v>
      </c>
      <c r="N64" s="166">
        <v>0</v>
      </c>
    </row>
    <row r="65" spans="1:14" x14ac:dyDescent="0.2">
      <c r="A65" s="180"/>
      <c r="B65" s="169" t="s">
        <v>219</v>
      </c>
      <c r="C65" s="166">
        <v>0</v>
      </c>
      <c r="D65" s="166">
        <v>0</v>
      </c>
      <c r="E65" s="166">
        <v>0</v>
      </c>
      <c r="F65" s="166">
        <v>0</v>
      </c>
      <c r="G65" s="166">
        <v>0</v>
      </c>
      <c r="H65" s="166">
        <v>0</v>
      </c>
      <c r="I65" s="166">
        <v>0</v>
      </c>
      <c r="J65" s="166">
        <v>0</v>
      </c>
      <c r="K65" s="166">
        <v>0</v>
      </c>
      <c r="L65" s="166">
        <f t="shared" si="32"/>
        <v>0</v>
      </c>
      <c r="M65" s="166">
        <f t="shared" si="32"/>
        <v>0</v>
      </c>
      <c r="N65" s="166">
        <v>0</v>
      </c>
    </row>
    <row r="66" spans="1:14" x14ac:dyDescent="0.2">
      <c r="A66" s="226"/>
      <c r="B66" s="170" t="s">
        <v>214</v>
      </c>
      <c r="C66" s="167">
        <v>2016000</v>
      </c>
      <c r="D66" s="167">
        <v>0</v>
      </c>
      <c r="E66" s="167">
        <v>0</v>
      </c>
      <c r="F66" s="167">
        <v>0</v>
      </c>
      <c r="G66" s="167">
        <v>0</v>
      </c>
      <c r="H66" s="167">
        <v>0</v>
      </c>
      <c r="I66" s="167">
        <v>0</v>
      </c>
      <c r="J66" s="167">
        <v>0</v>
      </c>
      <c r="K66" s="167">
        <v>0</v>
      </c>
      <c r="L66" s="167">
        <f t="shared" si="32"/>
        <v>2016000</v>
      </c>
      <c r="M66" s="167">
        <f t="shared" si="32"/>
        <v>0</v>
      </c>
      <c r="N66" s="167">
        <v>0</v>
      </c>
    </row>
    <row r="67" spans="1:14" x14ac:dyDescent="0.2">
      <c r="A67" s="181" t="s">
        <v>282</v>
      </c>
      <c r="B67" s="169"/>
      <c r="C67" s="166">
        <f>SUM(C64:C66)</f>
        <v>2016000</v>
      </c>
      <c r="D67" s="166">
        <f>SUM(D64:D66)</f>
        <v>0</v>
      </c>
      <c r="E67" s="166">
        <f t="shared" ref="E67:N67" si="33">SUM(E64:E66)</f>
        <v>0</v>
      </c>
      <c r="F67" s="166">
        <f t="shared" si="33"/>
        <v>0</v>
      </c>
      <c r="G67" s="166">
        <f t="shared" si="33"/>
        <v>0</v>
      </c>
      <c r="H67" s="166">
        <f t="shared" si="33"/>
        <v>0</v>
      </c>
      <c r="I67" s="166">
        <f t="shared" si="33"/>
        <v>0</v>
      </c>
      <c r="J67" s="166">
        <f t="shared" si="33"/>
        <v>0</v>
      </c>
      <c r="K67" s="166">
        <f t="shared" si="33"/>
        <v>0</v>
      </c>
      <c r="L67" s="166">
        <f t="shared" si="33"/>
        <v>2016000</v>
      </c>
      <c r="M67" s="166">
        <f t="shared" si="33"/>
        <v>0</v>
      </c>
      <c r="N67" s="166">
        <f t="shared" si="33"/>
        <v>0</v>
      </c>
    </row>
    <row r="68" spans="1:14" ht="9.75" customHeight="1" x14ac:dyDescent="0.2">
      <c r="A68" s="168"/>
      <c r="B68" s="169"/>
      <c r="C68" s="166"/>
      <c r="D68" s="166"/>
      <c r="E68" s="166"/>
      <c r="F68" s="166"/>
      <c r="G68" s="166"/>
      <c r="H68" s="166"/>
      <c r="I68" s="166"/>
      <c r="J68" s="166"/>
      <c r="K68" s="166"/>
      <c r="L68" s="166"/>
      <c r="M68" s="166"/>
      <c r="N68" s="166"/>
    </row>
    <row r="69" spans="1:14" x14ac:dyDescent="0.2">
      <c r="A69" s="180" t="s">
        <v>230</v>
      </c>
      <c r="B69" s="169"/>
      <c r="C69" s="166"/>
      <c r="D69" s="166"/>
      <c r="E69" s="166"/>
      <c r="F69" s="166"/>
      <c r="G69" s="166"/>
      <c r="H69" s="166"/>
      <c r="I69" s="166"/>
      <c r="J69" s="166"/>
      <c r="K69" s="166"/>
      <c r="L69" s="166"/>
      <c r="M69" s="166"/>
      <c r="N69" s="166"/>
    </row>
    <row r="70" spans="1:14" x14ac:dyDescent="0.2">
      <c r="A70" s="180"/>
      <c r="B70" s="169" t="s">
        <v>219</v>
      </c>
      <c r="C70" s="166">
        <v>10000</v>
      </c>
      <c r="D70" s="166">
        <v>0</v>
      </c>
      <c r="E70" s="166">
        <v>0</v>
      </c>
      <c r="F70" s="166">
        <v>0</v>
      </c>
      <c r="G70" s="166">
        <v>0</v>
      </c>
      <c r="H70" s="166">
        <v>0</v>
      </c>
      <c r="I70" s="166">
        <v>0</v>
      </c>
      <c r="J70" s="166">
        <v>0</v>
      </c>
      <c r="K70" s="166">
        <v>0</v>
      </c>
      <c r="L70" s="166">
        <f>SUM(C70)</f>
        <v>10000</v>
      </c>
      <c r="M70" s="166">
        <f>SUM(D70)</f>
        <v>0</v>
      </c>
      <c r="N70" s="166">
        <v>0</v>
      </c>
    </row>
    <row r="71" spans="1:14" x14ac:dyDescent="0.2">
      <c r="A71" s="180"/>
      <c r="B71" s="210" t="s">
        <v>214</v>
      </c>
      <c r="C71" s="166">
        <v>926000</v>
      </c>
      <c r="D71" s="166">
        <v>0</v>
      </c>
      <c r="E71" s="166">
        <v>0</v>
      </c>
      <c r="F71" s="166">
        <v>0</v>
      </c>
      <c r="G71" s="166">
        <v>0</v>
      </c>
      <c r="H71" s="166">
        <v>0</v>
      </c>
      <c r="I71" s="166">
        <v>0</v>
      </c>
      <c r="J71" s="166">
        <v>0</v>
      </c>
      <c r="K71" s="166">
        <v>0</v>
      </c>
      <c r="L71" s="166">
        <f t="shared" ref="L71:L73" si="34">SUM(C71)</f>
        <v>926000</v>
      </c>
      <c r="M71" s="166">
        <f t="shared" ref="M71:M73" si="35">SUM(D71)</f>
        <v>0</v>
      </c>
      <c r="N71" s="166">
        <v>0</v>
      </c>
    </row>
    <row r="72" spans="1:14" x14ac:dyDescent="0.2">
      <c r="A72" s="180"/>
      <c r="B72" s="210" t="s">
        <v>260</v>
      </c>
      <c r="C72" s="166">
        <v>240000</v>
      </c>
      <c r="D72" s="166">
        <v>0</v>
      </c>
      <c r="E72" s="166">
        <v>0</v>
      </c>
      <c r="F72" s="166">
        <v>0</v>
      </c>
      <c r="G72" s="166">
        <v>0</v>
      </c>
      <c r="H72" s="166">
        <v>0</v>
      </c>
      <c r="I72" s="166">
        <v>0</v>
      </c>
      <c r="J72" s="166">
        <v>0</v>
      </c>
      <c r="K72" s="166">
        <v>0</v>
      </c>
      <c r="L72" s="166">
        <f t="shared" si="34"/>
        <v>240000</v>
      </c>
      <c r="M72" s="166">
        <f t="shared" si="35"/>
        <v>0</v>
      </c>
      <c r="N72" s="166">
        <v>0</v>
      </c>
    </row>
    <row r="73" spans="1:14" x14ac:dyDescent="0.2">
      <c r="A73" s="163"/>
      <c r="B73" s="213" t="s">
        <v>14</v>
      </c>
      <c r="C73" s="167">
        <v>63500</v>
      </c>
      <c r="D73" s="167">
        <v>0</v>
      </c>
      <c r="E73" s="167">
        <v>0</v>
      </c>
      <c r="F73" s="167">
        <v>0</v>
      </c>
      <c r="G73" s="167">
        <v>0</v>
      </c>
      <c r="H73" s="167">
        <v>0</v>
      </c>
      <c r="I73" s="167">
        <v>0</v>
      </c>
      <c r="J73" s="167">
        <v>0</v>
      </c>
      <c r="K73" s="167">
        <v>0</v>
      </c>
      <c r="L73" s="167">
        <f t="shared" si="34"/>
        <v>63500</v>
      </c>
      <c r="M73" s="167">
        <f t="shared" si="35"/>
        <v>0</v>
      </c>
      <c r="N73" s="167">
        <f t="shared" ref="L73:N74" si="36">SUM(E73+H73+K73)</f>
        <v>0</v>
      </c>
    </row>
    <row r="74" spans="1:14" x14ac:dyDescent="0.2">
      <c r="A74" s="181" t="s">
        <v>231</v>
      </c>
      <c r="B74" s="169"/>
      <c r="C74" s="166">
        <f>SUM(C70:C73)</f>
        <v>1239500</v>
      </c>
      <c r="D74" s="166">
        <f>SUM(D70:D73)</f>
        <v>0</v>
      </c>
      <c r="E74" s="166">
        <f t="shared" ref="E74:K74" si="37">SUM(E73)</f>
        <v>0</v>
      </c>
      <c r="F74" s="166">
        <f t="shared" si="37"/>
        <v>0</v>
      </c>
      <c r="G74" s="166">
        <f t="shared" si="37"/>
        <v>0</v>
      </c>
      <c r="H74" s="166">
        <f t="shared" si="37"/>
        <v>0</v>
      </c>
      <c r="I74" s="166">
        <f t="shared" si="37"/>
        <v>0</v>
      </c>
      <c r="J74" s="166">
        <f t="shared" si="37"/>
        <v>0</v>
      </c>
      <c r="K74" s="166">
        <f t="shared" si="37"/>
        <v>0</v>
      </c>
      <c r="L74" s="166">
        <f t="shared" si="36"/>
        <v>1239500</v>
      </c>
      <c r="M74" s="166">
        <f t="shared" si="36"/>
        <v>0</v>
      </c>
      <c r="N74" s="166">
        <f t="shared" si="36"/>
        <v>0</v>
      </c>
    </row>
    <row r="75" spans="1:14" ht="9.75" customHeight="1" x14ac:dyDescent="0.2">
      <c r="A75" s="168"/>
      <c r="B75" s="169"/>
      <c r="C75" s="166"/>
      <c r="D75" s="166"/>
      <c r="E75" s="166"/>
      <c r="F75" s="166"/>
      <c r="G75" s="166"/>
      <c r="H75" s="166"/>
      <c r="I75" s="166"/>
      <c r="J75" s="166"/>
      <c r="K75" s="166"/>
      <c r="L75" s="166"/>
      <c r="M75" s="166"/>
      <c r="N75" s="166"/>
    </row>
    <row r="76" spans="1:14" x14ac:dyDescent="0.2">
      <c r="A76" s="178" t="s">
        <v>232</v>
      </c>
      <c r="B76" s="169"/>
      <c r="C76" s="166"/>
      <c r="D76" s="166"/>
      <c r="E76" s="166"/>
      <c r="F76" s="166"/>
      <c r="G76" s="166"/>
      <c r="H76" s="166"/>
      <c r="I76" s="166"/>
      <c r="J76" s="166"/>
      <c r="K76" s="166"/>
      <c r="L76" s="166"/>
      <c r="M76" s="166"/>
      <c r="N76" s="166"/>
    </row>
    <row r="77" spans="1:14" x14ac:dyDescent="0.2">
      <c r="A77" s="163"/>
      <c r="B77" s="170" t="s">
        <v>214</v>
      </c>
      <c r="C77" s="167">
        <v>445000</v>
      </c>
      <c r="D77" s="167">
        <v>0</v>
      </c>
      <c r="E77" s="167">
        <v>0</v>
      </c>
      <c r="F77" s="167">
        <v>0</v>
      </c>
      <c r="G77" s="167">
        <v>0</v>
      </c>
      <c r="H77" s="167">
        <v>0</v>
      </c>
      <c r="I77" s="167">
        <v>0</v>
      </c>
      <c r="J77" s="167">
        <v>0</v>
      </c>
      <c r="K77" s="167">
        <v>0</v>
      </c>
      <c r="L77" s="167">
        <f t="shared" ref="L77:N78" si="38">SUM(C77+F77+I77)</f>
        <v>445000</v>
      </c>
      <c r="M77" s="167">
        <f t="shared" si="38"/>
        <v>0</v>
      </c>
      <c r="N77" s="167">
        <f t="shared" si="38"/>
        <v>0</v>
      </c>
    </row>
    <row r="78" spans="1:14" x14ac:dyDescent="0.2">
      <c r="A78" s="179" t="s">
        <v>233</v>
      </c>
      <c r="B78" s="169"/>
      <c r="C78" s="166">
        <f t="shared" ref="C78:K78" si="39">SUM(C77)</f>
        <v>445000</v>
      </c>
      <c r="D78" s="166">
        <f t="shared" si="39"/>
        <v>0</v>
      </c>
      <c r="E78" s="166">
        <f t="shared" si="39"/>
        <v>0</v>
      </c>
      <c r="F78" s="166">
        <f t="shared" si="39"/>
        <v>0</v>
      </c>
      <c r="G78" s="166">
        <f t="shared" si="39"/>
        <v>0</v>
      </c>
      <c r="H78" s="166">
        <f t="shared" si="39"/>
        <v>0</v>
      </c>
      <c r="I78" s="166">
        <f t="shared" si="39"/>
        <v>0</v>
      </c>
      <c r="J78" s="166">
        <f t="shared" si="39"/>
        <v>0</v>
      </c>
      <c r="K78" s="166">
        <f t="shared" si="39"/>
        <v>0</v>
      </c>
      <c r="L78" s="166">
        <f t="shared" si="38"/>
        <v>445000</v>
      </c>
      <c r="M78" s="166">
        <f t="shared" si="38"/>
        <v>0</v>
      </c>
      <c r="N78" s="166">
        <f t="shared" si="38"/>
        <v>0</v>
      </c>
    </row>
    <row r="79" spans="1:14" ht="9.75" customHeight="1" x14ac:dyDescent="0.2">
      <c r="A79" s="168"/>
      <c r="B79" s="169"/>
      <c r="C79" s="166"/>
      <c r="D79" s="166"/>
      <c r="E79" s="166"/>
      <c r="F79" s="166"/>
      <c r="G79" s="166"/>
      <c r="H79" s="166"/>
      <c r="I79" s="166"/>
      <c r="J79" s="166"/>
      <c r="K79" s="166"/>
      <c r="L79" s="166"/>
      <c r="M79" s="166"/>
      <c r="N79" s="166"/>
    </row>
    <row r="80" spans="1:14" x14ac:dyDescent="0.2">
      <c r="A80" s="180" t="s">
        <v>203</v>
      </c>
      <c r="B80" s="169"/>
      <c r="C80" s="166"/>
      <c r="D80" s="166">
        <v>0</v>
      </c>
      <c r="E80" s="166"/>
      <c r="F80" s="166"/>
      <c r="G80" s="166"/>
      <c r="H80" s="166"/>
      <c r="I80" s="166"/>
      <c r="J80" s="166"/>
      <c r="K80" s="166"/>
      <c r="L80" s="166"/>
      <c r="M80" s="166"/>
      <c r="N80" s="166"/>
    </row>
    <row r="81" spans="1:14" x14ac:dyDescent="0.2">
      <c r="A81" s="180"/>
      <c r="B81" s="169" t="s">
        <v>218</v>
      </c>
      <c r="C81" s="166">
        <v>1899616</v>
      </c>
      <c r="D81" s="166">
        <v>0</v>
      </c>
      <c r="E81" s="166">
        <v>0</v>
      </c>
      <c r="F81" s="166">
        <v>0</v>
      </c>
      <c r="G81" s="166">
        <v>0</v>
      </c>
      <c r="H81" s="166">
        <v>0</v>
      </c>
      <c r="I81" s="166">
        <v>0</v>
      </c>
      <c r="J81" s="166">
        <v>0</v>
      </c>
      <c r="K81" s="166">
        <v>0</v>
      </c>
      <c r="L81" s="166">
        <f>SUM(C81+F81+I81)</f>
        <v>1899616</v>
      </c>
      <c r="M81" s="166">
        <f>SUM(D81)</f>
        <v>0</v>
      </c>
      <c r="N81" s="166">
        <v>0</v>
      </c>
    </row>
    <row r="82" spans="1:14" x14ac:dyDescent="0.2">
      <c r="A82" s="180"/>
      <c r="B82" s="169" t="s">
        <v>219</v>
      </c>
      <c r="C82" s="166">
        <v>366625</v>
      </c>
      <c r="D82" s="166">
        <v>0</v>
      </c>
      <c r="E82" s="166">
        <v>0</v>
      </c>
      <c r="F82" s="166">
        <v>0</v>
      </c>
      <c r="G82" s="166">
        <v>0</v>
      </c>
      <c r="H82" s="166">
        <v>0</v>
      </c>
      <c r="I82" s="166">
        <v>0</v>
      </c>
      <c r="J82" s="166">
        <v>0</v>
      </c>
      <c r="K82" s="166">
        <v>0</v>
      </c>
      <c r="L82" s="166">
        <f t="shared" ref="L82:L83" si="40">SUM(C82+F82+I82)</f>
        <v>366625</v>
      </c>
      <c r="M82" s="166">
        <f t="shared" ref="M82:M83" si="41">SUM(D82)</f>
        <v>0</v>
      </c>
      <c r="N82" s="166">
        <v>0</v>
      </c>
    </row>
    <row r="83" spans="1:14" x14ac:dyDescent="0.2">
      <c r="A83" s="180"/>
      <c r="B83" s="169" t="s">
        <v>214</v>
      </c>
      <c r="C83" s="166">
        <v>222000</v>
      </c>
      <c r="D83" s="166">
        <v>0</v>
      </c>
      <c r="E83" s="166">
        <v>0</v>
      </c>
      <c r="F83" s="166">
        <v>0</v>
      </c>
      <c r="G83" s="166">
        <v>0</v>
      </c>
      <c r="H83" s="166">
        <v>0</v>
      </c>
      <c r="I83" s="166">
        <v>0</v>
      </c>
      <c r="J83" s="166">
        <v>0</v>
      </c>
      <c r="K83" s="166">
        <v>0</v>
      </c>
      <c r="L83" s="166">
        <f t="shared" si="40"/>
        <v>222000</v>
      </c>
      <c r="M83" s="166">
        <f t="shared" si="41"/>
        <v>0</v>
      </c>
      <c r="N83" s="166"/>
    </row>
    <row r="84" spans="1:14" x14ac:dyDescent="0.2">
      <c r="A84" s="163"/>
      <c r="B84" s="170" t="s">
        <v>14</v>
      </c>
      <c r="C84" s="167">
        <v>89000</v>
      </c>
      <c r="D84" s="167">
        <v>0</v>
      </c>
      <c r="E84" s="167">
        <v>0</v>
      </c>
      <c r="F84" s="167">
        <v>0</v>
      </c>
      <c r="G84" s="167">
        <v>0</v>
      </c>
      <c r="H84" s="167">
        <v>0</v>
      </c>
      <c r="I84" s="167">
        <v>0</v>
      </c>
      <c r="J84" s="167">
        <v>0</v>
      </c>
      <c r="K84" s="167">
        <v>0</v>
      </c>
      <c r="L84" s="167">
        <f t="shared" ref="L84:N85" si="42">SUM(C84+F84+I84)</f>
        <v>89000</v>
      </c>
      <c r="M84" s="167">
        <f t="shared" si="42"/>
        <v>0</v>
      </c>
      <c r="N84" s="167">
        <f t="shared" si="42"/>
        <v>0</v>
      </c>
    </row>
    <row r="85" spans="1:14" x14ac:dyDescent="0.2">
      <c r="A85" s="182" t="s">
        <v>234</v>
      </c>
      <c r="B85" s="169"/>
      <c r="C85" s="166">
        <f>SUM(C81:C84)</f>
        <v>2577241</v>
      </c>
      <c r="D85" s="166">
        <f t="shared" ref="D85:K85" si="43">SUM(D81:D84)</f>
        <v>0</v>
      </c>
      <c r="E85" s="166">
        <f t="shared" si="43"/>
        <v>0</v>
      </c>
      <c r="F85" s="166">
        <f t="shared" si="43"/>
        <v>0</v>
      </c>
      <c r="G85" s="166">
        <f t="shared" si="43"/>
        <v>0</v>
      </c>
      <c r="H85" s="166">
        <f t="shared" si="43"/>
        <v>0</v>
      </c>
      <c r="I85" s="166">
        <f t="shared" si="43"/>
        <v>0</v>
      </c>
      <c r="J85" s="166">
        <f t="shared" si="43"/>
        <v>0</v>
      </c>
      <c r="K85" s="166">
        <f t="shared" si="43"/>
        <v>0</v>
      </c>
      <c r="L85" s="166">
        <f t="shared" si="42"/>
        <v>2577241</v>
      </c>
      <c r="M85" s="166">
        <f t="shared" si="42"/>
        <v>0</v>
      </c>
      <c r="N85" s="166">
        <f t="shared" si="42"/>
        <v>0</v>
      </c>
    </row>
    <row r="86" spans="1:14" ht="9.75" customHeight="1" x14ac:dyDescent="0.2">
      <c r="A86" s="168"/>
      <c r="B86" s="169"/>
      <c r="C86" s="166"/>
      <c r="D86" s="166"/>
      <c r="E86" s="166"/>
      <c r="F86" s="166"/>
      <c r="G86" s="166"/>
      <c r="H86" s="166"/>
      <c r="I86" s="166"/>
      <c r="J86" s="166"/>
      <c r="K86" s="166"/>
      <c r="L86" s="166"/>
      <c r="M86" s="166"/>
      <c r="N86" s="166"/>
    </row>
    <row r="87" spans="1:14" x14ac:dyDescent="0.2">
      <c r="A87" s="197" t="s">
        <v>245</v>
      </c>
      <c r="B87" s="169"/>
      <c r="C87" s="166"/>
      <c r="D87" s="166"/>
      <c r="E87" s="166"/>
      <c r="F87" s="166"/>
      <c r="G87" s="166"/>
      <c r="H87" s="166"/>
      <c r="I87" s="166"/>
      <c r="J87" s="166"/>
      <c r="K87" s="166"/>
      <c r="L87" s="166"/>
      <c r="M87" s="166"/>
      <c r="N87" s="166"/>
    </row>
    <row r="88" spans="1:14" x14ac:dyDescent="0.2">
      <c r="A88" s="192"/>
      <c r="B88" s="169" t="s">
        <v>219</v>
      </c>
      <c r="C88" s="166">
        <v>7000</v>
      </c>
      <c r="D88" s="166">
        <v>0</v>
      </c>
      <c r="E88" s="166">
        <v>0</v>
      </c>
      <c r="F88" s="166">
        <v>0</v>
      </c>
      <c r="G88" s="166">
        <v>0</v>
      </c>
      <c r="H88" s="166">
        <v>0</v>
      </c>
      <c r="I88" s="166">
        <v>0</v>
      </c>
      <c r="J88" s="166">
        <v>0</v>
      </c>
      <c r="K88" s="166">
        <v>0</v>
      </c>
      <c r="L88" s="166">
        <f>SUM(C88+F88+I88)</f>
        <v>7000</v>
      </c>
      <c r="M88" s="166">
        <f t="shared" ref="M88:N90" si="44">SUM(D88+G88+J88)</f>
        <v>0</v>
      </c>
      <c r="N88" s="166">
        <f t="shared" si="44"/>
        <v>0</v>
      </c>
    </row>
    <row r="89" spans="1:14" x14ac:dyDescent="0.2">
      <c r="A89" s="193"/>
      <c r="B89" s="170" t="s">
        <v>214</v>
      </c>
      <c r="C89" s="167">
        <v>366950</v>
      </c>
      <c r="D89" s="167">
        <v>0</v>
      </c>
      <c r="E89" s="167">
        <v>0</v>
      </c>
      <c r="F89" s="167">
        <v>0</v>
      </c>
      <c r="G89" s="167">
        <v>0</v>
      </c>
      <c r="H89" s="167">
        <v>0</v>
      </c>
      <c r="I89" s="167">
        <v>0</v>
      </c>
      <c r="J89" s="167">
        <v>0</v>
      </c>
      <c r="K89" s="167">
        <v>0</v>
      </c>
      <c r="L89" s="167">
        <f>SUM(C89+F89+I89)</f>
        <v>366950</v>
      </c>
      <c r="M89" s="167">
        <f t="shared" si="44"/>
        <v>0</v>
      </c>
      <c r="N89" s="167">
        <f t="shared" si="44"/>
        <v>0</v>
      </c>
    </row>
    <row r="90" spans="1:14" x14ac:dyDescent="0.2">
      <c r="A90" s="181" t="s">
        <v>246</v>
      </c>
      <c r="B90" s="169"/>
      <c r="C90" s="166">
        <f>SUM(C88:C89)</f>
        <v>373950</v>
      </c>
      <c r="D90" s="166">
        <f t="shared" ref="D90:K90" si="45">SUM(D88:D89)</f>
        <v>0</v>
      </c>
      <c r="E90" s="166">
        <f t="shared" si="45"/>
        <v>0</v>
      </c>
      <c r="F90" s="166">
        <f t="shared" si="45"/>
        <v>0</v>
      </c>
      <c r="G90" s="166">
        <f t="shared" si="45"/>
        <v>0</v>
      </c>
      <c r="H90" s="166">
        <f t="shared" si="45"/>
        <v>0</v>
      </c>
      <c r="I90" s="166">
        <f t="shared" si="45"/>
        <v>0</v>
      </c>
      <c r="J90" s="166">
        <f t="shared" si="45"/>
        <v>0</v>
      </c>
      <c r="K90" s="166">
        <f t="shared" si="45"/>
        <v>0</v>
      </c>
      <c r="L90" s="166">
        <f>SUM(C90+F90+I90)</f>
        <v>373950</v>
      </c>
      <c r="M90" s="166">
        <f t="shared" si="44"/>
        <v>0</v>
      </c>
      <c r="N90" s="166">
        <f t="shared" si="44"/>
        <v>0</v>
      </c>
    </row>
    <row r="91" spans="1:14" ht="9.75" customHeight="1" x14ac:dyDescent="0.2">
      <c r="A91" s="168"/>
      <c r="B91" s="169"/>
      <c r="C91" s="166"/>
      <c r="D91" s="166"/>
      <c r="E91" s="166"/>
      <c r="F91" s="166"/>
      <c r="G91" s="166"/>
      <c r="H91" s="166"/>
      <c r="I91" s="166"/>
      <c r="J91" s="166"/>
      <c r="K91" s="166"/>
      <c r="L91" s="166"/>
      <c r="M91" s="166"/>
      <c r="N91" s="166"/>
    </row>
    <row r="92" spans="1:14" x14ac:dyDescent="0.2">
      <c r="A92" s="195" t="s">
        <v>242</v>
      </c>
      <c r="B92" s="169"/>
      <c r="C92" s="166"/>
      <c r="D92" s="166"/>
      <c r="E92" s="166"/>
      <c r="F92" s="166"/>
      <c r="G92" s="166"/>
      <c r="H92" s="166"/>
      <c r="I92" s="166"/>
      <c r="J92" s="166"/>
      <c r="K92" s="166"/>
      <c r="L92" s="166"/>
      <c r="M92" s="166"/>
      <c r="N92" s="166"/>
    </row>
    <row r="93" spans="1:14" x14ac:dyDescent="0.2">
      <c r="A93" s="192"/>
      <c r="B93" s="169" t="s">
        <v>218</v>
      </c>
      <c r="C93" s="166">
        <v>480000</v>
      </c>
      <c r="D93" s="166">
        <v>0</v>
      </c>
      <c r="E93" s="166">
        <v>0</v>
      </c>
      <c r="F93" s="166">
        <v>0</v>
      </c>
      <c r="G93" s="166">
        <v>0</v>
      </c>
      <c r="H93" s="166">
        <v>0</v>
      </c>
      <c r="I93" s="166">
        <v>0</v>
      </c>
      <c r="J93" s="166">
        <v>0</v>
      </c>
      <c r="K93" s="166">
        <v>0</v>
      </c>
      <c r="L93" s="166">
        <f>SUM(C93+F93+I93)</f>
        <v>480000</v>
      </c>
      <c r="M93" s="166">
        <f t="shared" ref="M93:N97" si="46">SUM(D93+G93+J93)</f>
        <v>0</v>
      </c>
      <c r="N93" s="166">
        <f t="shared" si="46"/>
        <v>0</v>
      </c>
    </row>
    <row r="94" spans="1:14" x14ac:dyDescent="0.2">
      <c r="A94" s="192"/>
      <c r="B94" s="169" t="s">
        <v>219</v>
      </c>
      <c r="C94" s="166">
        <v>93600</v>
      </c>
      <c r="D94" s="166">
        <v>0</v>
      </c>
      <c r="E94" s="166">
        <v>0</v>
      </c>
      <c r="F94" s="166">
        <v>0</v>
      </c>
      <c r="G94" s="166">
        <v>0</v>
      </c>
      <c r="H94" s="166">
        <v>0</v>
      </c>
      <c r="I94" s="166">
        <v>0</v>
      </c>
      <c r="J94" s="166">
        <v>0</v>
      </c>
      <c r="K94" s="166">
        <v>0</v>
      </c>
      <c r="L94" s="166">
        <f>SUM(C94:K94)</f>
        <v>93600</v>
      </c>
      <c r="M94" s="166">
        <f t="shared" si="46"/>
        <v>0</v>
      </c>
      <c r="N94" s="166">
        <v>0</v>
      </c>
    </row>
    <row r="95" spans="1:14" x14ac:dyDescent="0.2">
      <c r="A95" s="192"/>
      <c r="B95" s="169" t="s">
        <v>214</v>
      </c>
      <c r="C95" s="166">
        <v>35000</v>
      </c>
      <c r="D95" s="166">
        <v>0</v>
      </c>
      <c r="E95" s="166">
        <v>0</v>
      </c>
      <c r="F95" s="166">
        <v>0</v>
      </c>
      <c r="G95" s="166">
        <v>0</v>
      </c>
      <c r="H95" s="166">
        <v>0</v>
      </c>
      <c r="I95" s="166">
        <v>0</v>
      </c>
      <c r="J95" s="166">
        <v>0</v>
      </c>
      <c r="K95" s="166">
        <v>0</v>
      </c>
      <c r="L95" s="166">
        <f>SUM(C95:K95)</f>
        <v>35000</v>
      </c>
      <c r="M95" s="166">
        <f t="shared" si="46"/>
        <v>0</v>
      </c>
      <c r="N95" s="166">
        <v>0</v>
      </c>
    </row>
    <row r="96" spans="1:14" x14ac:dyDescent="0.2">
      <c r="A96" s="193"/>
      <c r="B96" s="170" t="s">
        <v>14</v>
      </c>
      <c r="C96" s="167">
        <v>180000</v>
      </c>
      <c r="D96" s="167">
        <v>0</v>
      </c>
      <c r="E96" s="167">
        <v>0</v>
      </c>
      <c r="F96" s="167">
        <v>0</v>
      </c>
      <c r="G96" s="167">
        <v>0</v>
      </c>
      <c r="H96" s="167">
        <v>0</v>
      </c>
      <c r="I96" s="167">
        <v>0</v>
      </c>
      <c r="J96" s="167">
        <v>0</v>
      </c>
      <c r="K96" s="167">
        <v>0</v>
      </c>
      <c r="L96" s="167">
        <f>SUM(C96+F96+I96)</f>
        <v>180000</v>
      </c>
      <c r="M96" s="167">
        <f t="shared" si="46"/>
        <v>0</v>
      </c>
      <c r="N96" s="167">
        <f t="shared" si="46"/>
        <v>0</v>
      </c>
    </row>
    <row r="97" spans="1:14" x14ac:dyDescent="0.2">
      <c r="A97" s="225" t="s">
        <v>243</v>
      </c>
      <c r="B97" s="215"/>
      <c r="C97" s="216">
        <f>SUM(C93:C96)</f>
        <v>788600</v>
      </c>
      <c r="D97" s="216">
        <f t="shared" ref="D97:K97" si="47">SUM(D93:D96)</f>
        <v>0</v>
      </c>
      <c r="E97" s="216">
        <f t="shared" si="47"/>
        <v>0</v>
      </c>
      <c r="F97" s="216">
        <f t="shared" si="47"/>
        <v>0</v>
      </c>
      <c r="G97" s="216">
        <f t="shared" si="47"/>
        <v>0</v>
      </c>
      <c r="H97" s="216">
        <f t="shared" si="47"/>
        <v>0</v>
      </c>
      <c r="I97" s="216">
        <f t="shared" si="47"/>
        <v>0</v>
      </c>
      <c r="J97" s="216">
        <f t="shared" si="47"/>
        <v>0</v>
      </c>
      <c r="K97" s="216">
        <f t="shared" si="47"/>
        <v>0</v>
      </c>
      <c r="L97" s="216">
        <f>SUM(C97+F97+I97)</f>
        <v>788600</v>
      </c>
      <c r="M97" s="216">
        <f t="shared" si="46"/>
        <v>0</v>
      </c>
      <c r="N97" s="216">
        <f t="shared" si="46"/>
        <v>0</v>
      </c>
    </row>
    <row r="98" spans="1:14" ht="9.75" customHeight="1" x14ac:dyDescent="0.2">
      <c r="A98" s="168"/>
      <c r="B98" s="169"/>
      <c r="C98" s="166"/>
      <c r="D98" s="166"/>
      <c r="E98" s="166"/>
      <c r="F98" s="166"/>
      <c r="G98" s="166"/>
      <c r="H98" s="166"/>
      <c r="I98" s="166"/>
      <c r="J98" s="166"/>
      <c r="K98" s="166"/>
      <c r="L98" s="166"/>
      <c r="M98" s="166"/>
      <c r="N98" s="166"/>
    </row>
    <row r="99" spans="1:14" x14ac:dyDescent="0.2">
      <c r="A99" s="180" t="s">
        <v>244</v>
      </c>
      <c r="B99" s="169"/>
      <c r="C99" s="166"/>
      <c r="D99" s="166"/>
      <c r="E99" s="166"/>
      <c r="F99" s="166"/>
      <c r="G99" s="166"/>
      <c r="H99" s="166"/>
      <c r="I99" s="166"/>
      <c r="J99" s="166"/>
      <c r="K99" s="166"/>
      <c r="L99" s="166"/>
      <c r="M99" s="166"/>
      <c r="N99" s="166"/>
    </row>
    <row r="100" spans="1:14" x14ac:dyDescent="0.2">
      <c r="A100" s="192"/>
      <c r="B100" s="169" t="s">
        <v>253</v>
      </c>
      <c r="C100" s="166">
        <v>10000</v>
      </c>
      <c r="D100" s="166">
        <v>0</v>
      </c>
      <c r="E100" s="166">
        <v>0</v>
      </c>
      <c r="F100" s="166">
        <v>1950000</v>
      </c>
      <c r="G100" s="166">
        <v>0</v>
      </c>
      <c r="H100" s="166">
        <v>0</v>
      </c>
      <c r="I100" s="166">
        <v>0</v>
      </c>
      <c r="J100" s="166">
        <v>0</v>
      </c>
      <c r="K100" s="166">
        <v>0</v>
      </c>
      <c r="L100" s="166">
        <f t="shared" ref="L100:L102" si="48">SUM(C100+F100+I100)</f>
        <v>1960000</v>
      </c>
      <c r="M100" s="166">
        <f t="shared" ref="M100:N105" si="49">SUM(D100+G100+J100)</f>
        <v>0</v>
      </c>
      <c r="N100" s="166">
        <f t="shared" si="49"/>
        <v>0</v>
      </c>
    </row>
    <row r="101" spans="1:14" x14ac:dyDescent="0.2">
      <c r="A101" s="192"/>
      <c r="B101" s="210" t="s">
        <v>261</v>
      </c>
      <c r="C101" s="166">
        <v>30000</v>
      </c>
      <c r="D101" s="166">
        <v>0</v>
      </c>
      <c r="E101" s="166">
        <v>0</v>
      </c>
      <c r="F101" s="166">
        <v>380250</v>
      </c>
      <c r="G101" s="166">
        <v>0</v>
      </c>
      <c r="H101" s="166">
        <v>0</v>
      </c>
      <c r="I101" s="166">
        <v>0</v>
      </c>
      <c r="J101" s="166">
        <v>0</v>
      </c>
      <c r="K101" s="166">
        <v>0</v>
      </c>
      <c r="L101" s="166">
        <f t="shared" si="48"/>
        <v>410250</v>
      </c>
      <c r="M101" s="166">
        <f t="shared" si="49"/>
        <v>0</v>
      </c>
      <c r="N101" s="166">
        <v>0</v>
      </c>
    </row>
    <row r="102" spans="1:14" x14ac:dyDescent="0.2">
      <c r="A102" s="192"/>
      <c r="B102" s="210" t="s">
        <v>214</v>
      </c>
      <c r="C102" s="166">
        <v>2840710</v>
      </c>
      <c r="D102" s="166">
        <v>0</v>
      </c>
      <c r="E102" s="166">
        <v>0</v>
      </c>
      <c r="F102" s="166">
        <v>3950904</v>
      </c>
      <c r="G102" s="166">
        <v>0</v>
      </c>
      <c r="H102" s="166">
        <v>0</v>
      </c>
      <c r="I102" s="166">
        <v>0</v>
      </c>
      <c r="J102" s="166">
        <v>0</v>
      </c>
      <c r="K102" s="166">
        <v>0</v>
      </c>
      <c r="L102" s="166">
        <f t="shared" si="48"/>
        <v>6791614</v>
      </c>
      <c r="M102" s="166">
        <f>SUM(D102)</f>
        <v>0</v>
      </c>
      <c r="N102" s="166">
        <v>0</v>
      </c>
    </row>
    <row r="103" spans="1:14" x14ac:dyDescent="0.2">
      <c r="A103" s="192"/>
      <c r="B103" s="210" t="s">
        <v>279</v>
      </c>
      <c r="C103" s="166">
        <v>0</v>
      </c>
      <c r="D103" s="166">
        <v>0</v>
      </c>
      <c r="E103" s="166">
        <v>0</v>
      </c>
      <c r="F103" s="166">
        <v>2520000</v>
      </c>
      <c r="G103" s="166">
        <v>0</v>
      </c>
      <c r="H103" s="166">
        <v>0</v>
      </c>
      <c r="I103" s="166">
        <v>0</v>
      </c>
      <c r="J103" s="166">
        <v>0</v>
      </c>
      <c r="K103" s="166">
        <v>0</v>
      </c>
      <c r="L103" s="166">
        <f>SUM(C103+F103+I103)</f>
        <v>2520000</v>
      </c>
      <c r="M103" s="166">
        <f>SUM(D103)</f>
        <v>0</v>
      </c>
      <c r="N103" s="166">
        <v>0</v>
      </c>
    </row>
    <row r="104" spans="1:14" x14ac:dyDescent="0.2">
      <c r="A104" s="193"/>
      <c r="B104" s="217" t="s">
        <v>14</v>
      </c>
      <c r="C104" s="167">
        <v>1000000</v>
      </c>
      <c r="D104" s="167">
        <v>0</v>
      </c>
      <c r="E104" s="167">
        <v>0</v>
      </c>
      <c r="F104" s="167">
        <v>0</v>
      </c>
      <c r="G104" s="167">
        <v>0</v>
      </c>
      <c r="H104" s="167">
        <v>0</v>
      </c>
      <c r="I104" s="167">
        <v>0</v>
      </c>
      <c r="J104" s="167">
        <v>0</v>
      </c>
      <c r="K104" s="167">
        <v>0</v>
      </c>
      <c r="L104" s="167">
        <f>SUM(C104+F104+I104)</f>
        <v>1000000</v>
      </c>
      <c r="M104" s="167">
        <f t="shared" si="49"/>
        <v>0</v>
      </c>
      <c r="N104" s="167">
        <f t="shared" si="49"/>
        <v>0</v>
      </c>
    </row>
    <row r="105" spans="1:14" x14ac:dyDescent="0.2">
      <c r="A105" s="196" t="s">
        <v>211</v>
      </c>
      <c r="B105" s="169"/>
      <c r="C105" s="166">
        <f t="shared" ref="C105:K105" si="50">SUM(C100:C104)</f>
        <v>3880710</v>
      </c>
      <c r="D105" s="166">
        <f t="shared" si="50"/>
        <v>0</v>
      </c>
      <c r="E105" s="166">
        <f t="shared" si="50"/>
        <v>0</v>
      </c>
      <c r="F105" s="166">
        <f t="shared" si="50"/>
        <v>8801154</v>
      </c>
      <c r="G105" s="166">
        <f t="shared" si="50"/>
        <v>0</v>
      </c>
      <c r="H105" s="166">
        <f t="shared" si="50"/>
        <v>0</v>
      </c>
      <c r="I105" s="166">
        <f t="shared" si="50"/>
        <v>0</v>
      </c>
      <c r="J105" s="166">
        <f t="shared" si="50"/>
        <v>0</v>
      </c>
      <c r="K105" s="166">
        <f t="shared" si="50"/>
        <v>0</v>
      </c>
      <c r="L105" s="166">
        <f>SUM(C105+F105+I105)</f>
        <v>12681864</v>
      </c>
      <c r="M105" s="166">
        <f t="shared" si="49"/>
        <v>0</v>
      </c>
      <c r="N105" s="166">
        <f t="shared" si="49"/>
        <v>0</v>
      </c>
    </row>
    <row r="106" spans="1:14" ht="9.75" customHeight="1" x14ac:dyDescent="0.2">
      <c r="A106" s="168"/>
      <c r="B106" s="169"/>
      <c r="C106" s="166"/>
      <c r="D106" s="166"/>
      <c r="E106" s="166"/>
      <c r="F106" s="166"/>
      <c r="G106" s="166"/>
      <c r="H106" s="166"/>
      <c r="I106" s="166"/>
      <c r="J106" s="166"/>
      <c r="K106" s="166"/>
      <c r="L106" s="166"/>
      <c r="M106" s="166"/>
      <c r="N106" s="166"/>
    </row>
    <row r="107" spans="1:14" x14ac:dyDescent="0.2">
      <c r="A107" s="178" t="s">
        <v>239</v>
      </c>
      <c r="B107" s="169"/>
      <c r="C107" s="166"/>
      <c r="D107" s="166"/>
      <c r="E107" s="166"/>
      <c r="F107" s="166"/>
      <c r="G107" s="166"/>
      <c r="H107" s="166"/>
      <c r="I107" s="166"/>
      <c r="J107" s="166"/>
      <c r="K107" s="166"/>
      <c r="L107" s="166"/>
      <c r="M107" s="166"/>
      <c r="N107" s="166"/>
    </row>
    <row r="108" spans="1:14" x14ac:dyDescent="0.2">
      <c r="A108" s="193"/>
      <c r="B108" s="170" t="s">
        <v>240</v>
      </c>
      <c r="C108" s="167">
        <v>0</v>
      </c>
      <c r="D108" s="167">
        <v>0</v>
      </c>
      <c r="E108" s="167">
        <v>0</v>
      </c>
      <c r="F108" s="167">
        <v>1800000</v>
      </c>
      <c r="G108" s="167">
        <v>0</v>
      </c>
      <c r="H108" s="167">
        <v>0</v>
      </c>
      <c r="I108" s="167">
        <v>0</v>
      </c>
      <c r="J108" s="167">
        <v>0</v>
      </c>
      <c r="K108" s="167">
        <v>0</v>
      </c>
      <c r="L108" s="167">
        <f t="shared" ref="L108:N109" si="51">SUM(C108+F108+I108)</f>
        <v>1800000</v>
      </c>
      <c r="M108" s="167">
        <f t="shared" si="51"/>
        <v>0</v>
      </c>
      <c r="N108" s="167">
        <f t="shared" si="51"/>
        <v>0</v>
      </c>
    </row>
    <row r="109" spans="1:14" x14ac:dyDescent="0.2">
      <c r="A109" s="194" t="s">
        <v>241</v>
      </c>
      <c r="B109" s="169"/>
      <c r="C109" s="166">
        <f>SUM(C108)</f>
        <v>0</v>
      </c>
      <c r="D109" s="166">
        <f t="shared" ref="D109:K109" si="52">SUM(D108)</f>
        <v>0</v>
      </c>
      <c r="E109" s="166">
        <f t="shared" si="52"/>
        <v>0</v>
      </c>
      <c r="F109" s="166">
        <f t="shared" si="52"/>
        <v>1800000</v>
      </c>
      <c r="G109" s="166">
        <f t="shared" si="52"/>
        <v>0</v>
      </c>
      <c r="H109" s="166">
        <f t="shared" si="52"/>
        <v>0</v>
      </c>
      <c r="I109" s="166">
        <f t="shared" si="52"/>
        <v>0</v>
      </c>
      <c r="J109" s="166">
        <f t="shared" si="52"/>
        <v>0</v>
      </c>
      <c r="K109" s="166">
        <f t="shared" si="52"/>
        <v>0</v>
      </c>
      <c r="L109" s="166">
        <f t="shared" si="51"/>
        <v>1800000</v>
      </c>
      <c r="M109" s="166">
        <f t="shared" si="51"/>
        <v>0</v>
      </c>
      <c r="N109" s="166">
        <f t="shared" si="51"/>
        <v>0</v>
      </c>
    </row>
    <row r="110" spans="1:14" ht="9" customHeight="1" x14ac:dyDescent="0.2">
      <c r="A110" s="194"/>
      <c r="B110" s="169"/>
      <c r="C110" s="166"/>
      <c r="D110" s="166"/>
      <c r="E110" s="166"/>
      <c r="F110" s="166"/>
      <c r="G110" s="166"/>
      <c r="H110" s="166"/>
      <c r="I110" s="166"/>
      <c r="J110" s="166"/>
      <c r="K110" s="166"/>
      <c r="L110" s="166"/>
      <c r="M110" s="166"/>
      <c r="N110" s="166"/>
    </row>
    <row r="111" spans="1:14" x14ac:dyDescent="0.2">
      <c r="A111" s="180" t="s">
        <v>280</v>
      </c>
      <c r="B111" s="169"/>
      <c r="C111" s="166"/>
      <c r="D111" s="166">
        <v>0</v>
      </c>
      <c r="E111" s="166"/>
      <c r="F111" s="166"/>
      <c r="G111" s="166"/>
      <c r="H111" s="166"/>
      <c r="I111" s="166"/>
      <c r="J111" s="166"/>
      <c r="K111" s="166"/>
      <c r="L111" s="166"/>
      <c r="M111" s="166"/>
      <c r="N111" s="166"/>
    </row>
    <row r="112" spans="1:14" x14ac:dyDescent="0.2">
      <c r="A112" s="180"/>
      <c r="B112" s="169" t="s">
        <v>218</v>
      </c>
      <c r="C112" s="166">
        <v>0</v>
      </c>
      <c r="D112" s="166">
        <v>0</v>
      </c>
      <c r="E112" s="166">
        <v>0</v>
      </c>
      <c r="F112" s="166">
        <v>2059353</v>
      </c>
      <c r="G112" s="166">
        <v>0</v>
      </c>
      <c r="H112" s="166">
        <v>0</v>
      </c>
      <c r="I112" s="166">
        <v>0</v>
      </c>
      <c r="J112" s="166">
        <v>0</v>
      </c>
      <c r="K112" s="166">
        <v>0</v>
      </c>
      <c r="L112" s="166">
        <f>SUM(C112+F112+I112)</f>
        <v>2059353</v>
      </c>
      <c r="M112" s="166">
        <f>SUM(D112)</f>
        <v>0</v>
      </c>
      <c r="N112" s="166">
        <v>0</v>
      </c>
    </row>
    <row r="113" spans="1:14" x14ac:dyDescent="0.2">
      <c r="A113" s="180"/>
      <c r="B113" s="169" t="s">
        <v>219</v>
      </c>
      <c r="C113" s="166">
        <v>0</v>
      </c>
      <c r="D113" s="166">
        <v>0</v>
      </c>
      <c r="E113" s="166">
        <v>0</v>
      </c>
      <c r="F113" s="166">
        <v>401574</v>
      </c>
      <c r="G113" s="166">
        <v>0</v>
      </c>
      <c r="H113" s="166">
        <v>0</v>
      </c>
      <c r="I113" s="166">
        <v>0</v>
      </c>
      <c r="J113" s="166">
        <v>0</v>
      </c>
      <c r="K113" s="166">
        <v>0</v>
      </c>
      <c r="L113" s="166">
        <f t="shared" ref="L113:L116" si="53">SUM(C113+F113+I113)</f>
        <v>401574</v>
      </c>
      <c r="M113" s="166">
        <f t="shared" ref="M113:M114" si="54">SUM(D113)</f>
        <v>0</v>
      </c>
      <c r="N113" s="166">
        <v>0</v>
      </c>
    </row>
    <row r="114" spans="1:14" x14ac:dyDescent="0.2">
      <c r="A114" s="180"/>
      <c r="B114" s="169" t="s">
        <v>214</v>
      </c>
      <c r="C114" s="166">
        <v>0</v>
      </c>
      <c r="D114" s="166">
        <v>0</v>
      </c>
      <c r="E114" s="166">
        <v>0</v>
      </c>
      <c r="F114" s="166">
        <v>3865937</v>
      </c>
      <c r="G114" s="166">
        <v>0</v>
      </c>
      <c r="H114" s="166">
        <v>0</v>
      </c>
      <c r="I114" s="166">
        <v>0</v>
      </c>
      <c r="J114" s="166">
        <v>0</v>
      </c>
      <c r="K114" s="166">
        <v>0</v>
      </c>
      <c r="L114" s="166">
        <f t="shared" si="53"/>
        <v>3865937</v>
      </c>
      <c r="M114" s="166">
        <f t="shared" si="54"/>
        <v>0</v>
      </c>
      <c r="N114" s="166"/>
    </row>
    <row r="115" spans="1:14" x14ac:dyDescent="0.2">
      <c r="A115" s="163"/>
      <c r="B115" s="170" t="s">
        <v>14</v>
      </c>
      <c r="C115" s="167">
        <v>0</v>
      </c>
      <c r="D115" s="167">
        <v>0</v>
      </c>
      <c r="E115" s="167">
        <v>0</v>
      </c>
      <c r="F115" s="167">
        <v>100000</v>
      </c>
      <c r="G115" s="167">
        <v>0</v>
      </c>
      <c r="H115" s="167">
        <v>0</v>
      </c>
      <c r="I115" s="167">
        <v>0</v>
      </c>
      <c r="J115" s="167">
        <v>0</v>
      </c>
      <c r="K115" s="167">
        <v>0</v>
      </c>
      <c r="L115" s="167">
        <f t="shared" si="53"/>
        <v>100000</v>
      </c>
      <c r="M115" s="167">
        <f t="shared" ref="M115:M116" si="55">SUM(D115+G115+J115)</f>
        <v>0</v>
      </c>
      <c r="N115" s="167">
        <f t="shared" ref="N115:N116" si="56">SUM(E115+H115+K115)</f>
        <v>0</v>
      </c>
    </row>
    <row r="116" spans="1:14" x14ac:dyDescent="0.2">
      <c r="A116" s="182" t="s">
        <v>281</v>
      </c>
      <c r="B116" s="169"/>
      <c r="C116" s="166">
        <f>SUM(C112:C115)</f>
        <v>0</v>
      </c>
      <c r="D116" s="166">
        <f t="shared" ref="D116:K116" si="57">SUM(D112:D115)</f>
        <v>0</v>
      </c>
      <c r="E116" s="166">
        <f t="shared" si="57"/>
        <v>0</v>
      </c>
      <c r="F116" s="166">
        <f t="shared" si="57"/>
        <v>6426864</v>
      </c>
      <c r="G116" s="166">
        <f t="shared" si="57"/>
        <v>0</v>
      </c>
      <c r="H116" s="166">
        <f t="shared" si="57"/>
        <v>0</v>
      </c>
      <c r="I116" s="166">
        <f t="shared" si="57"/>
        <v>0</v>
      </c>
      <c r="J116" s="166">
        <f t="shared" si="57"/>
        <v>0</v>
      </c>
      <c r="K116" s="166">
        <f t="shared" si="57"/>
        <v>0</v>
      </c>
      <c r="L116" s="166">
        <f t="shared" si="53"/>
        <v>6426864</v>
      </c>
      <c r="M116" s="166">
        <f t="shared" si="55"/>
        <v>0</v>
      </c>
      <c r="N116" s="166">
        <f t="shared" si="56"/>
        <v>0</v>
      </c>
    </row>
    <row r="117" spans="1:14" ht="9" customHeight="1" x14ac:dyDescent="0.2">
      <c r="A117" s="181"/>
      <c r="B117" s="169"/>
      <c r="C117" s="166"/>
      <c r="D117" s="166"/>
      <c r="E117" s="166"/>
      <c r="F117" s="166"/>
      <c r="G117" s="166"/>
      <c r="H117" s="166"/>
      <c r="I117" s="166"/>
      <c r="J117" s="166"/>
      <c r="K117" s="166"/>
      <c r="L117" s="166"/>
      <c r="M117" s="166"/>
      <c r="N117" s="166"/>
    </row>
    <row r="118" spans="1:14" x14ac:dyDescent="0.2">
      <c r="A118" s="191" t="s">
        <v>262</v>
      </c>
      <c r="B118" s="169"/>
      <c r="C118" s="166"/>
      <c r="D118" s="166"/>
      <c r="E118" s="166"/>
      <c r="F118" s="166"/>
      <c r="G118" s="166"/>
      <c r="H118" s="166"/>
      <c r="I118" s="166"/>
      <c r="J118" s="166"/>
      <c r="K118" s="166"/>
      <c r="L118" s="166"/>
      <c r="M118" s="166"/>
      <c r="N118" s="166"/>
    </row>
    <row r="119" spans="1:14" x14ac:dyDescent="0.2">
      <c r="A119" s="163"/>
      <c r="B119" s="213" t="s">
        <v>214</v>
      </c>
      <c r="C119" s="167">
        <v>907440</v>
      </c>
      <c r="D119" s="167">
        <v>0</v>
      </c>
      <c r="E119" s="167">
        <v>0</v>
      </c>
      <c r="F119" s="167">
        <v>0</v>
      </c>
      <c r="G119" s="167">
        <v>0</v>
      </c>
      <c r="H119" s="167">
        <v>0</v>
      </c>
      <c r="I119" s="167">
        <v>0</v>
      </c>
      <c r="J119" s="167">
        <v>0</v>
      </c>
      <c r="K119" s="167">
        <v>0</v>
      </c>
      <c r="L119" s="167">
        <f t="shared" ref="L119:L120" si="58">SUM(C119+F119+I119)</f>
        <v>907440</v>
      </c>
      <c r="M119" s="167">
        <f t="shared" ref="M119:M120" si="59">SUM(D119+G119+J119)</f>
        <v>0</v>
      </c>
      <c r="N119" s="167">
        <f t="shared" ref="N119:N120" si="60">SUM(E119+H119+K119)</f>
        <v>0</v>
      </c>
    </row>
    <row r="120" spans="1:14" x14ac:dyDescent="0.2">
      <c r="A120" s="192" t="s">
        <v>263</v>
      </c>
      <c r="B120" s="169"/>
      <c r="C120" s="166">
        <f t="shared" ref="C120:K120" si="61">SUM(C119)</f>
        <v>907440</v>
      </c>
      <c r="D120" s="166">
        <f t="shared" si="61"/>
        <v>0</v>
      </c>
      <c r="E120" s="166">
        <f t="shared" si="61"/>
        <v>0</v>
      </c>
      <c r="F120" s="166">
        <f t="shared" si="61"/>
        <v>0</v>
      </c>
      <c r="G120" s="166">
        <f t="shared" si="61"/>
        <v>0</v>
      </c>
      <c r="H120" s="166">
        <f t="shared" si="61"/>
        <v>0</v>
      </c>
      <c r="I120" s="166">
        <f t="shared" si="61"/>
        <v>0</v>
      </c>
      <c r="J120" s="166">
        <f t="shared" si="61"/>
        <v>0</v>
      </c>
      <c r="K120" s="166">
        <f t="shared" si="61"/>
        <v>0</v>
      </c>
      <c r="L120" s="166">
        <f t="shared" si="58"/>
        <v>907440</v>
      </c>
      <c r="M120" s="166">
        <f t="shared" si="59"/>
        <v>0</v>
      </c>
      <c r="N120" s="166">
        <f t="shared" si="60"/>
        <v>0</v>
      </c>
    </row>
    <row r="121" spans="1:14" ht="8.25" customHeight="1" x14ac:dyDescent="0.2">
      <c r="A121" s="194"/>
      <c r="B121" s="169"/>
      <c r="C121" s="166"/>
      <c r="D121" s="166"/>
      <c r="E121" s="166"/>
      <c r="F121" s="166"/>
      <c r="G121" s="166"/>
      <c r="H121" s="166"/>
      <c r="I121" s="166"/>
      <c r="J121" s="166"/>
      <c r="K121" s="166"/>
      <c r="L121" s="166"/>
      <c r="M121" s="166"/>
      <c r="N121" s="166"/>
    </row>
    <row r="122" spans="1:14" x14ac:dyDescent="0.2">
      <c r="A122" s="183" t="s">
        <v>216</v>
      </c>
      <c r="B122" s="169"/>
      <c r="C122" s="166"/>
      <c r="D122" s="166"/>
      <c r="E122" s="166"/>
      <c r="F122" s="166"/>
      <c r="G122" s="166"/>
      <c r="H122" s="166"/>
      <c r="I122" s="166"/>
      <c r="J122" s="166"/>
      <c r="K122" s="166"/>
      <c r="L122" s="166"/>
      <c r="M122" s="166"/>
      <c r="N122" s="166"/>
    </row>
    <row r="123" spans="1:14" x14ac:dyDescent="0.2">
      <c r="A123" s="183"/>
      <c r="B123" s="210" t="s">
        <v>214</v>
      </c>
      <c r="C123" s="166">
        <v>393700</v>
      </c>
      <c r="D123" s="166">
        <v>0</v>
      </c>
      <c r="E123" s="166">
        <v>0</v>
      </c>
      <c r="F123" s="166">
        <v>0</v>
      </c>
      <c r="G123" s="166">
        <v>0</v>
      </c>
      <c r="H123" s="166">
        <v>0</v>
      </c>
      <c r="I123" s="166">
        <v>0</v>
      </c>
      <c r="J123" s="166">
        <v>0</v>
      </c>
      <c r="K123" s="166">
        <v>0</v>
      </c>
      <c r="L123" s="166">
        <f>SUM(C123)</f>
        <v>393700</v>
      </c>
      <c r="M123" s="166">
        <f>SUM(D123)</f>
        <v>0</v>
      </c>
      <c r="N123" s="166">
        <v>0</v>
      </c>
    </row>
    <row r="124" spans="1:14" x14ac:dyDescent="0.2">
      <c r="A124" s="163"/>
      <c r="B124" s="213" t="s">
        <v>14</v>
      </c>
      <c r="C124" s="167">
        <v>0</v>
      </c>
      <c r="D124" s="167">
        <v>0</v>
      </c>
      <c r="E124" s="167">
        <v>0</v>
      </c>
      <c r="F124" s="167">
        <v>0</v>
      </c>
      <c r="G124" s="167">
        <v>0</v>
      </c>
      <c r="H124" s="167">
        <v>0</v>
      </c>
      <c r="I124" s="167">
        <v>0</v>
      </c>
      <c r="J124" s="167">
        <v>0</v>
      </c>
      <c r="K124" s="167">
        <v>0</v>
      </c>
      <c r="L124" s="167">
        <f t="shared" ref="L124:N125" si="62">SUM(C124+F124+I124)</f>
        <v>0</v>
      </c>
      <c r="M124" s="167">
        <f>SUM(D124)</f>
        <v>0</v>
      </c>
      <c r="N124" s="167">
        <f t="shared" si="62"/>
        <v>0</v>
      </c>
    </row>
    <row r="125" spans="1:14" x14ac:dyDescent="0.2">
      <c r="A125" s="187" t="s">
        <v>217</v>
      </c>
      <c r="B125" s="169"/>
      <c r="C125" s="166">
        <f>SUM(C123:C124)</f>
        <v>393700</v>
      </c>
      <c r="D125" s="166">
        <f>SUM(D123:D124)</f>
        <v>0</v>
      </c>
      <c r="E125" s="166">
        <f t="shared" ref="E125:K125" si="63">SUM(E124)</f>
        <v>0</v>
      </c>
      <c r="F125" s="166">
        <f t="shared" si="63"/>
        <v>0</v>
      </c>
      <c r="G125" s="166">
        <f t="shared" si="63"/>
        <v>0</v>
      </c>
      <c r="H125" s="166">
        <f t="shared" si="63"/>
        <v>0</v>
      </c>
      <c r="I125" s="166">
        <f t="shared" si="63"/>
        <v>0</v>
      </c>
      <c r="J125" s="166">
        <f t="shared" si="63"/>
        <v>0</v>
      </c>
      <c r="K125" s="166">
        <f t="shared" si="63"/>
        <v>0</v>
      </c>
      <c r="L125" s="166">
        <f t="shared" si="62"/>
        <v>393700</v>
      </c>
      <c r="M125" s="166">
        <f>SUM(M123:M124)</f>
        <v>0</v>
      </c>
      <c r="N125" s="166">
        <f t="shared" si="62"/>
        <v>0</v>
      </c>
    </row>
    <row r="126" spans="1:14" ht="9.75" customHeight="1" x14ac:dyDescent="0.2">
      <c r="A126" s="168"/>
      <c r="B126" s="169"/>
      <c r="C126" s="166"/>
      <c r="D126" s="166"/>
      <c r="E126" s="166"/>
      <c r="F126" s="166"/>
      <c r="G126" s="166"/>
      <c r="H126" s="166"/>
      <c r="I126" s="166"/>
      <c r="J126" s="166"/>
      <c r="K126" s="166"/>
      <c r="L126" s="166"/>
      <c r="M126" s="166"/>
      <c r="N126" s="166"/>
    </row>
    <row r="127" spans="1:14" x14ac:dyDescent="0.2">
      <c r="A127" s="183" t="s">
        <v>238</v>
      </c>
      <c r="C127" s="166"/>
      <c r="D127" s="166"/>
      <c r="E127" s="166"/>
      <c r="F127" s="166"/>
      <c r="G127" s="166"/>
      <c r="H127" s="166"/>
      <c r="I127" s="166"/>
      <c r="J127" s="166"/>
      <c r="K127" s="166"/>
      <c r="L127" s="166"/>
      <c r="M127" s="166"/>
      <c r="N127" s="166"/>
    </row>
    <row r="128" spans="1:14" x14ac:dyDescent="0.2">
      <c r="A128" s="192"/>
      <c r="B128" t="s">
        <v>218</v>
      </c>
      <c r="C128" s="166">
        <v>0</v>
      </c>
      <c r="D128" s="166">
        <v>0</v>
      </c>
      <c r="E128" s="166">
        <v>0</v>
      </c>
      <c r="F128" s="166">
        <v>2448440</v>
      </c>
      <c r="G128" s="166">
        <v>0</v>
      </c>
      <c r="H128" s="166">
        <v>0</v>
      </c>
      <c r="I128" s="166">
        <v>0</v>
      </c>
      <c r="J128" s="166">
        <v>0</v>
      </c>
      <c r="K128" s="166">
        <v>0</v>
      </c>
      <c r="L128" s="166">
        <f>SUM(C128+F128+I128)</f>
        <v>2448440</v>
      </c>
      <c r="M128" s="166">
        <f t="shared" ref="M128:N131" si="64">SUM(D128+G128+J128)</f>
        <v>0</v>
      </c>
      <c r="N128" s="166">
        <f t="shared" si="64"/>
        <v>0</v>
      </c>
    </row>
    <row r="129" spans="1:14" x14ac:dyDescent="0.2">
      <c r="A129" s="192"/>
      <c r="B129" t="s">
        <v>219</v>
      </c>
      <c r="C129" s="166">
        <v>0</v>
      </c>
      <c r="D129" s="166">
        <v>0</v>
      </c>
      <c r="E129" s="166">
        <v>0</v>
      </c>
      <c r="F129" s="166">
        <v>515500</v>
      </c>
      <c r="G129" s="166">
        <v>0</v>
      </c>
      <c r="H129" s="166">
        <v>0</v>
      </c>
      <c r="I129" s="166">
        <v>0</v>
      </c>
      <c r="J129" s="166">
        <v>0</v>
      </c>
      <c r="K129" s="166">
        <v>0</v>
      </c>
      <c r="L129" s="166">
        <f>SUM(C129+F129+I129)</f>
        <v>515500</v>
      </c>
      <c r="M129" s="166">
        <f t="shared" si="64"/>
        <v>0</v>
      </c>
      <c r="N129" s="166">
        <f t="shared" si="64"/>
        <v>0</v>
      </c>
    </row>
    <row r="130" spans="1:14" x14ac:dyDescent="0.2">
      <c r="A130" s="193"/>
      <c r="B130" s="206" t="s">
        <v>214</v>
      </c>
      <c r="C130" s="167">
        <v>0</v>
      </c>
      <c r="D130" s="167">
        <v>0</v>
      </c>
      <c r="E130" s="167">
        <v>0</v>
      </c>
      <c r="F130" s="167">
        <v>1874020</v>
      </c>
      <c r="G130" s="167">
        <v>0</v>
      </c>
      <c r="H130" s="167">
        <v>0</v>
      </c>
      <c r="I130" s="167">
        <v>0</v>
      </c>
      <c r="J130" s="167">
        <v>0</v>
      </c>
      <c r="K130" s="167">
        <v>0</v>
      </c>
      <c r="L130" s="167">
        <f>SUM(C130+F130+I130)</f>
        <v>1874020</v>
      </c>
      <c r="M130" s="167">
        <f t="shared" si="64"/>
        <v>0</v>
      </c>
      <c r="N130" s="167">
        <f t="shared" si="64"/>
        <v>0</v>
      </c>
    </row>
    <row r="131" spans="1:14" x14ac:dyDescent="0.2">
      <c r="A131" s="223" t="s">
        <v>207</v>
      </c>
      <c r="B131" s="224"/>
      <c r="C131" s="216">
        <f>SUM(C128:C130)</f>
        <v>0</v>
      </c>
      <c r="D131" s="216">
        <f t="shared" ref="D131:K131" si="65">SUM(D128:D130)</f>
        <v>0</v>
      </c>
      <c r="E131" s="216">
        <f t="shared" si="65"/>
        <v>0</v>
      </c>
      <c r="F131" s="216">
        <f t="shared" si="65"/>
        <v>4837960</v>
      </c>
      <c r="G131" s="216">
        <f t="shared" si="65"/>
        <v>0</v>
      </c>
      <c r="H131" s="216">
        <f t="shared" si="65"/>
        <v>0</v>
      </c>
      <c r="I131" s="216">
        <f t="shared" si="65"/>
        <v>0</v>
      </c>
      <c r="J131" s="216">
        <f t="shared" si="65"/>
        <v>0</v>
      </c>
      <c r="K131" s="216">
        <f t="shared" si="65"/>
        <v>0</v>
      </c>
      <c r="L131" s="216">
        <f>SUM(C131+F131+I131)</f>
        <v>4837960</v>
      </c>
      <c r="M131" s="216">
        <f t="shared" si="64"/>
        <v>0</v>
      </c>
      <c r="N131" s="216">
        <f t="shared" si="64"/>
        <v>0</v>
      </c>
    </row>
    <row r="132" spans="1:14" ht="8.25" customHeight="1" x14ac:dyDescent="0.2">
      <c r="A132" s="168"/>
      <c r="B132" s="169"/>
      <c r="C132" s="166"/>
      <c r="D132" s="166"/>
      <c r="E132" s="166"/>
      <c r="F132" s="166"/>
      <c r="G132" s="166"/>
      <c r="H132" s="166"/>
      <c r="I132" s="166"/>
      <c r="J132" s="166"/>
      <c r="K132" s="166"/>
      <c r="L132" s="166"/>
      <c r="M132" s="166"/>
      <c r="N132" s="166"/>
    </row>
    <row r="133" spans="1:14" x14ac:dyDescent="0.2">
      <c r="A133" s="191" t="s">
        <v>236</v>
      </c>
      <c r="B133" s="169"/>
      <c r="C133" s="166"/>
      <c r="D133" s="166"/>
      <c r="E133" s="166"/>
      <c r="F133" s="166"/>
      <c r="G133" s="166"/>
      <c r="H133" s="166"/>
      <c r="I133" s="166"/>
      <c r="J133" s="166"/>
      <c r="K133" s="166"/>
      <c r="L133" s="166"/>
      <c r="M133" s="166"/>
      <c r="N133" s="166"/>
    </row>
    <row r="134" spans="1:14" x14ac:dyDescent="0.2">
      <c r="A134" s="191"/>
      <c r="B134" s="210" t="s">
        <v>214</v>
      </c>
      <c r="C134" s="166">
        <v>381000</v>
      </c>
      <c r="D134" s="166">
        <v>0</v>
      </c>
      <c r="E134" s="166">
        <v>0</v>
      </c>
      <c r="F134" s="166">
        <v>0</v>
      </c>
      <c r="G134" s="166">
        <v>0</v>
      </c>
      <c r="H134" s="166">
        <v>0</v>
      </c>
      <c r="I134" s="166">
        <v>0</v>
      </c>
      <c r="J134" s="166">
        <v>0</v>
      </c>
      <c r="K134" s="166">
        <v>0</v>
      </c>
      <c r="L134" s="166">
        <f>SUM(C134+F134+I134)</f>
        <v>381000</v>
      </c>
      <c r="M134" s="166">
        <f t="shared" ref="M134:N134" si="66">SUM(D134+G134+J134)</f>
        <v>0</v>
      </c>
      <c r="N134" s="166">
        <f t="shared" si="66"/>
        <v>0</v>
      </c>
    </row>
    <row r="135" spans="1:14" x14ac:dyDescent="0.2">
      <c r="A135" s="163"/>
      <c r="B135" s="170" t="s">
        <v>235</v>
      </c>
      <c r="C135" s="167">
        <v>3850000</v>
      </c>
      <c r="D135" s="167">
        <v>0</v>
      </c>
      <c r="E135" s="167">
        <v>0</v>
      </c>
      <c r="F135" s="167">
        <v>0</v>
      </c>
      <c r="G135" s="167">
        <v>0</v>
      </c>
      <c r="H135" s="167">
        <v>0</v>
      </c>
      <c r="I135" s="167">
        <v>0</v>
      </c>
      <c r="J135" s="167">
        <v>0</v>
      </c>
      <c r="K135" s="167">
        <v>0</v>
      </c>
      <c r="L135" s="167">
        <f t="shared" ref="L135:N136" si="67">SUM(C135+F135+I135)</f>
        <v>3850000</v>
      </c>
      <c r="M135" s="167">
        <f>SUM(D135)</f>
        <v>0</v>
      </c>
      <c r="N135" s="167">
        <f t="shared" si="67"/>
        <v>0</v>
      </c>
    </row>
    <row r="136" spans="1:14" x14ac:dyDescent="0.2">
      <c r="A136" s="192" t="s">
        <v>237</v>
      </c>
      <c r="B136" s="169"/>
      <c r="C136" s="166">
        <f>SUM(C134:C135)</f>
        <v>4231000</v>
      </c>
      <c r="D136" s="166">
        <f t="shared" ref="D136:K136" si="68">SUM(D135)</f>
        <v>0</v>
      </c>
      <c r="E136" s="166">
        <f t="shared" si="68"/>
        <v>0</v>
      </c>
      <c r="F136" s="166">
        <f t="shared" si="68"/>
        <v>0</v>
      </c>
      <c r="G136" s="166">
        <f t="shared" si="68"/>
        <v>0</v>
      </c>
      <c r="H136" s="166">
        <f t="shared" si="68"/>
        <v>0</v>
      </c>
      <c r="I136" s="166">
        <f t="shared" si="68"/>
        <v>0</v>
      </c>
      <c r="J136" s="166">
        <f t="shared" si="68"/>
        <v>0</v>
      </c>
      <c r="K136" s="166">
        <f t="shared" si="68"/>
        <v>0</v>
      </c>
      <c r="L136" s="166">
        <f>SUM(C136+F136+I136)</f>
        <v>4231000</v>
      </c>
      <c r="M136" s="166">
        <f t="shared" si="67"/>
        <v>0</v>
      </c>
      <c r="N136" s="166">
        <f t="shared" si="67"/>
        <v>0</v>
      </c>
    </row>
    <row r="137" spans="1:14" x14ac:dyDescent="0.2">
      <c r="A137" s="198"/>
      <c r="B137" s="199" t="s">
        <v>212</v>
      </c>
      <c r="C137" s="200">
        <f>SUM(C12+C16+C21+C36+C48+C57+C61+C67+C74+C78+C85+C90+C97+C105+C109+C125+C131+C136+C43+C25+C120+C52+C29+C116)</f>
        <v>88569561</v>
      </c>
      <c r="D137" s="200">
        <f t="shared" ref="D137:N137" si="69">SUM(D12+D16+D21+D36+D48+D57+D61+D67+D74+D78+D85+D90+D97+D105+D109+D125+D131+D136+D43+D25+D120+D52+D29+D116)</f>
        <v>0</v>
      </c>
      <c r="E137" s="200">
        <f t="shared" si="69"/>
        <v>0</v>
      </c>
      <c r="F137" s="200">
        <f t="shared" si="69"/>
        <v>21865978</v>
      </c>
      <c r="G137" s="200">
        <f t="shared" si="69"/>
        <v>0</v>
      </c>
      <c r="H137" s="200">
        <f t="shared" si="69"/>
        <v>0</v>
      </c>
      <c r="I137" s="200">
        <f t="shared" si="69"/>
        <v>0</v>
      </c>
      <c r="J137" s="200">
        <f t="shared" si="69"/>
        <v>0</v>
      </c>
      <c r="K137" s="200">
        <f t="shared" si="69"/>
        <v>0</v>
      </c>
      <c r="L137" s="200">
        <f t="shared" si="69"/>
        <v>110435539</v>
      </c>
      <c r="M137" s="200">
        <f t="shared" si="69"/>
        <v>0</v>
      </c>
      <c r="N137" s="200">
        <f t="shared" si="69"/>
        <v>0</v>
      </c>
    </row>
  </sheetData>
  <mergeCells count="7">
    <mergeCell ref="B1:N1"/>
    <mergeCell ref="B2:N2"/>
    <mergeCell ref="A4:B5"/>
    <mergeCell ref="C4:E4"/>
    <mergeCell ref="F4:H4"/>
    <mergeCell ref="I4:K4"/>
    <mergeCell ref="L4:N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&amp;RSomogyhárságy Község  Önkormányzata
1/2019.(III.29.) önkormányzati rendelet
4. számú melléklete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3"/>
  <sheetViews>
    <sheetView view="pageLayout" zoomScaleNormal="100" workbookViewId="0">
      <selection activeCell="C26" sqref="C26"/>
    </sheetView>
  </sheetViews>
  <sheetFormatPr defaultRowHeight="12.75" x14ac:dyDescent="0.2"/>
  <cols>
    <col min="1" max="1" width="4" customWidth="1"/>
    <col min="3" max="3" width="33.42578125" customWidth="1"/>
    <col min="4" max="4" width="14" customWidth="1"/>
    <col min="6" max="6" width="15.140625" customWidth="1"/>
  </cols>
  <sheetData>
    <row r="1" spans="1:6" x14ac:dyDescent="0.2">
      <c r="A1" s="4"/>
      <c r="B1" s="4"/>
      <c r="C1" s="4"/>
      <c r="D1" s="4"/>
      <c r="E1" s="261"/>
      <c r="F1" s="261"/>
    </row>
    <row r="2" spans="1:6" x14ac:dyDescent="0.2">
      <c r="A2" s="4"/>
      <c r="B2" s="4"/>
      <c r="C2" s="4"/>
      <c r="D2" s="4"/>
      <c r="E2" s="5"/>
      <c r="F2" s="5"/>
    </row>
    <row r="3" spans="1:6" x14ac:dyDescent="0.2">
      <c r="A3" s="4"/>
      <c r="B3" s="4"/>
      <c r="C3" s="4"/>
      <c r="D3" s="4"/>
      <c r="E3" s="5"/>
      <c r="F3" s="5"/>
    </row>
    <row r="4" spans="1:6" x14ac:dyDescent="0.2">
      <c r="A4" s="4"/>
      <c r="B4" s="4"/>
      <c r="C4" s="4"/>
      <c r="D4" s="4"/>
      <c r="E4" s="4"/>
      <c r="F4" s="4"/>
    </row>
    <row r="5" spans="1:6" ht="12.75" customHeight="1" x14ac:dyDescent="0.2">
      <c r="A5" s="262"/>
      <c r="B5" s="262"/>
      <c r="C5" s="262"/>
      <c r="D5" s="262"/>
      <c r="E5" s="262"/>
      <c r="F5" s="262"/>
    </row>
    <row r="6" spans="1:6" ht="16.5" customHeight="1" x14ac:dyDescent="0.2">
      <c r="A6" s="263" t="s">
        <v>283</v>
      </c>
      <c r="B6" s="263"/>
      <c r="C6" s="263"/>
      <c r="D6" s="263"/>
      <c r="E6" s="263"/>
      <c r="F6" s="263"/>
    </row>
    <row r="7" spans="1:6" ht="12.75" customHeight="1" x14ac:dyDescent="0.2">
      <c r="A7" s="17"/>
      <c r="B7" s="17"/>
      <c r="C7" s="17"/>
      <c r="D7" s="17"/>
      <c r="E7" s="17"/>
      <c r="F7" s="17"/>
    </row>
    <row r="8" spans="1:6" ht="12.75" customHeight="1" x14ac:dyDescent="0.2">
      <c r="A8" s="17"/>
      <c r="B8" s="17"/>
      <c r="C8" s="17"/>
      <c r="D8" s="17"/>
      <c r="E8" s="17"/>
      <c r="F8" s="17"/>
    </row>
    <row r="9" spans="1:6" ht="12.75" customHeight="1" x14ac:dyDescent="0.2">
      <c r="A9" s="17"/>
      <c r="B9" s="17"/>
      <c r="C9" s="17"/>
      <c r="D9" s="17"/>
      <c r="E9" s="17"/>
      <c r="F9" s="17"/>
    </row>
    <row r="10" spans="1:6" ht="13.5" thickBot="1" x14ac:dyDescent="0.25">
      <c r="A10" s="18"/>
      <c r="B10" s="18"/>
      <c r="C10" s="18"/>
      <c r="D10" s="18"/>
      <c r="E10" s="18"/>
      <c r="F10" s="19"/>
    </row>
    <row r="11" spans="1:6" x14ac:dyDescent="0.2">
      <c r="A11" s="264" t="s">
        <v>0</v>
      </c>
      <c r="B11" s="266" t="s">
        <v>27</v>
      </c>
      <c r="C11" s="266"/>
      <c r="D11" s="266" t="s">
        <v>284</v>
      </c>
      <c r="E11" s="266" t="s">
        <v>28</v>
      </c>
      <c r="F11" s="268"/>
    </row>
    <row r="12" spans="1:6" x14ac:dyDescent="0.2">
      <c r="A12" s="265"/>
      <c r="B12" s="267"/>
      <c r="C12" s="267"/>
      <c r="D12" s="267"/>
      <c r="E12" s="267"/>
      <c r="F12" s="269"/>
    </row>
    <row r="13" spans="1:6" x14ac:dyDescent="0.2">
      <c r="A13" s="265"/>
      <c r="B13" s="267"/>
      <c r="C13" s="267"/>
      <c r="D13" s="267"/>
      <c r="E13" s="267"/>
      <c r="F13" s="269"/>
    </row>
    <row r="14" spans="1:6" x14ac:dyDescent="0.2">
      <c r="A14" s="265"/>
      <c r="B14" s="267"/>
      <c r="C14" s="267"/>
      <c r="D14" s="267"/>
      <c r="E14" s="267"/>
      <c r="F14" s="269"/>
    </row>
    <row r="15" spans="1:6" ht="16.5" customHeight="1" x14ac:dyDescent="0.2">
      <c r="A15" s="20" t="s">
        <v>18</v>
      </c>
      <c r="B15" s="252"/>
      <c r="C15" s="253"/>
      <c r="D15" s="253"/>
      <c r="E15" s="253"/>
      <c r="F15" s="254"/>
    </row>
    <row r="16" spans="1:6" ht="23.25" customHeight="1" x14ac:dyDescent="0.2">
      <c r="A16" s="21"/>
      <c r="B16" s="255"/>
      <c r="C16" s="256"/>
      <c r="D16" s="256"/>
      <c r="E16" s="256"/>
      <c r="F16" s="257"/>
    </row>
    <row r="17" spans="1:6" ht="16.5" customHeight="1" x14ac:dyDescent="0.2">
      <c r="A17" s="22"/>
      <c r="B17" s="258"/>
      <c r="C17" s="259"/>
      <c r="D17" s="259"/>
      <c r="E17" s="259"/>
      <c r="F17" s="260"/>
    </row>
    <row r="18" spans="1:6" ht="16.5" customHeight="1" thickBot="1" x14ac:dyDescent="0.25">
      <c r="A18" s="23"/>
      <c r="B18" s="251" t="s">
        <v>29</v>
      </c>
      <c r="C18" s="251"/>
      <c r="D18" s="24">
        <f>SUM(D15:D17)</f>
        <v>0</v>
      </c>
      <c r="E18" s="249"/>
      <c r="F18" s="250"/>
    </row>
    <row r="19" spans="1:6" ht="16.5" customHeight="1" x14ac:dyDescent="0.2"/>
    <row r="53" spans="6:6" x14ac:dyDescent="0.2">
      <c r="F53" s="6"/>
    </row>
  </sheetData>
  <mergeCells count="10">
    <mergeCell ref="E18:F18"/>
    <mergeCell ref="B18:C18"/>
    <mergeCell ref="B15:F17"/>
    <mergeCell ref="E1:F1"/>
    <mergeCell ref="A5:F5"/>
    <mergeCell ref="A6:F6"/>
    <mergeCell ref="A11:A14"/>
    <mergeCell ref="B11:C14"/>
    <mergeCell ref="D11:D14"/>
    <mergeCell ref="E11:F1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&amp;R&amp;"Times New Roman,Félkövér"Somogyhárságy Község Önkormányzat
1/2019.(III.29.) önkormányzati rendelet
5. számú melléklete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4"/>
  <sheetViews>
    <sheetView view="pageLayout" zoomScaleNormal="75" workbookViewId="0">
      <selection activeCell="H17" sqref="H17"/>
    </sheetView>
  </sheetViews>
  <sheetFormatPr defaultRowHeight="12.75" x14ac:dyDescent="0.2"/>
  <cols>
    <col min="1" max="1" width="5" customWidth="1"/>
    <col min="2" max="2" width="8.140625" customWidth="1"/>
    <col min="3" max="3" width="8.28515625" customWidth="1"/>
    <col min="4" max="4" width="17.140625" customWidth="1"/>
    <col min="5" max="5" width="13.5703125" customWidth="1"/>
    <col min="6" max="6" width="14.28515625" customWidth="1"/>
    <col min="7" max="7" width="13.7109375" customWidth="1"/>
    <col min="8" max="8" width="13.85546875" customWidth="1"/>
    <col min="9" max="9" width="9.7109375" customWidth="1"/>
    <col min="10" max="10" width="10.42578125" customWidth="1"/>
    <col min="11" max="11" width="10" customWidth="1"/>
  </cols>
  <sheetData>
    <row r="1" spans="1:11" x14ac:dyDescent="0.2">
      <c r="H1" s="291"/>
      <c r="I1" s="291"/>
      <c r="J1" s="291"/>
      <c r="K1" s="291"/>
    </row>
    <row r="2" spans="1:11" x14ac:dyDescent="0.2">
      <c r="H2" s="1"/>
      <c r="I2" s="1"/>
      <c r="J2" s="1"/>
      <c r="K2" s="1"/>
    </row>
    <row r="3" spans="1:11" x14ac:dyDescent="0.2">
      <c r="H3" s="1"/>
      <c r="I3" s="1"/>
      <c r="J3" s="1"/>
      <c r="K3" s="1"/>
    </row>
    <row r="4" spans="1:11" x14ac:dyDescent="0.2">
      <c r="H4" s="1"/>
      <c r="I4" s="1"/>
      <c r="J4" s="1"/>
      <c r="K4" s="1"/>
    </row>
    <row r="5" spans="1:11" ht="12.75" customHeight="1" x14ac:dyDescent="0.2">
      <c r="A5" s="242"/>
      <c r="B5" s="242"/>
      <c r="C5" s="242"/>
      <c r="D5" s="242"/>
      <c r="E5" s="242"/>
      <c r="F5" s="242"/>
      <c r="G5" s="242"/>
      <c r="H5" s="242"/>
      <c r="I5" s="242"/>
      <c r="J5" s="242"/>
      <c r="K5" s="242"/>
    </row>
    <row r="6" spans="1:11" ht="16.5" customHeight="1" x14ac:dyDescent="0.2">
      <c r="A6" s="293" t="s">
        <v>30</v>
      </c>
      <c r="B6" s="293"/>
      <c r="C6" s="293"/>
      <c r="D6" s="293"/>
      <c r="E6" s="293"/>
      <c r="F6" s="293"/>
      <c r="G6" s="293"/>
      <c r="H6" s="293"/>
      <c r="I6" s="293"/>
      <c r="J6" s="293"/>
      <c r="K6" s="293"/>
    </row>
    <row r="7" spans="1:11" ht="16.5" customHeight="1" x14ac:dyDescent="0.2">
      <c r="A7" s="293" t="s">
        <v>31</v>
      </c>
      <c r="B7" s="293"/>
      <c r="C7" s="293"/>
      <c r="D7" s="293"/>
      <c r="E7" s="293"/>
      <c r="F7" s="293"/>
      <c r="G7" s="293"/>
      <c r="H7" s="293"/>
      <c r="I7" s="293"/>
      <c r="J7" s="293"/>
      <c r="K7" s="293"/>
    </row>
    <row r="8" spans="1:11" ht="12.75" customHeight="1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ht="12.75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3.5" thickBot="1" x14ac:dyDescent="0.25">
      <c r="A11" s="7"/>
      <c r="B11" s="7"/>
      <c r="C11" s="7"/>
      <c r="D11" s="7"/>
      <c r="E11" s="7"/>
      <c r="F11" s="7"/>
      <c r="G11" s="7"/>
      <c r="H11" s="7"/>
      <c r="I11" s="7"/>
      <c r="J11" s="292" t="s">
        <v>267</v>
      </c>
      <c r="K11" s="292"/>
    </row>
    <row r="12" spans="1:11" s="2" customFormat="1" ht="12.75" customHeight="1" x14ac:dyDescent="0.2">
      <c r="A12" s="274" t="s">
        <v>0</v>
      </c>
      <c r="B12" s="270" t="s">
        <v>32</v>
      </c>
      <c r="C12" s="270"/>
      <c r="D12" s="270"/>
      <c r="E12" s="276" t="s">
        <v>33</v>
      </c>
      <c r="F12" s="270" t="s">
        <v>34</v>
      </c>
      <c r="G12" s="270"/>
      <c r="H12" s="270"/>
      <c r="I12" s="270"/>
      <c r="J12" s="270"/>
      <c r="K12" s="271"/>
    </row>
    <row r="13" spans="1:11" s="2" customFormat="1" x14ac:dyDescent="0.2">
      <c r="A13" s="275"/>
      <c r="B13" s="272"/>
      <c r="C13" s="272"/>
      <c r="D13" s="272"/>
      <c r="E13" s="277"/>
      <c r="F13" s="272"/>
      <c r="G13" s="272"/>
      <c r="H13" s="272"/>
      <c r="I13" s="272"/>
      <c r="J13" s="272"/>
      <c r="K13" s="273"/>
    </row>
    <row r="14" spans="1:11" s="2" customFormat="1" ht="16.5" customHeight="1" x14ac:dyDescent="0.2">
      <c r="A14" s="289"/>
      <c r="B14" s="288"/>
      <c r="C14" s="288"/>
      <c r="D14" s="288"/>
      <c r="E14" s="288"/>
      <c r="F14" s="277">
        <v>2019</v>
      </c>
      <c r="G14" s="277">
        <v>2020</v>
      </c>
      <c r="H14" s="277">
        <v>2021</v>
      </c>
      <c r="I14" s="9" t="s">
        <v>35</v>
      </c>
      <c r="J14" s="9" t="s">
        <v>36</v>
      </c>
      <c r="K14" s="10" t="s">
        <v>35</v>
      </c>
    </row>
    <row r="15" spans="1:11" s="2" customFormat="1" ht="17.25" customHeight="1" x14ac:dyDescent="0.2">
      <c r="A15" s="289"/>
      <c r="B15" s="288"/>
      <c r="C15" s="288"/>
      <c r="D15" s="288"/>
      <c r="E15" s="288"/>
      <c r="F15" s="277"/>
      <c r="G15" s="277"/>
      <c r="H15" s="277"/>
      <c r="I15" s="272" t="s">
        <v>37</v>
      </c>
      <c r="J15" s="272"/>
      <c r="K15" s="273"/>
    </row>
    <row r="16" spans="1:11" s="2" customFormat="1" ht="12" customHeight="1" x14ac:dyDescent="0.2">
      <c r="A16" s="289"/>
      <c r="B16" s="288"/>
      <c r="C16" s="288"/>
      <c r="D16" s="288"/>
      <c r="E16" s="288"/>
      <c r="F16" s="277"/>
      <c r="G16" s="277"/>
      <c r="H16" s="277"/>
      <c r="I16" s="272"/>
      <c r="J16" s="272"/>
      <c r="K16" s="273"/>
    </row>
    <row r="17" spans="1:11" x14ac:dyDescent="0.2">
      <c r="A17" s="25" t="s">
        <v>18</v>
      </c>
      <c r="B17" s="290" t="s">
        <v>19</v>
      </c>
      <c r="C17" s="290"/>
      <c r="D17" s="290"/>
      <c r="E17" s="26" t="s">
        <v>20</v>
      </c>
      <c r="F17" s="26" t="s">
        <v>21</v>
      </c>
      <c r="G17" s="26" t="s">
        <v>22</v>
      </c>
      <c r="H17" s="26" t="s">
        <v>23</v>
      </c>
      <c r="I17" s="26" t="s">
        <v>24</v>
      </c>
      <c r="J17" s="26" t="s">
        <v>25</v>
      </c>
      <c r="K17" s="27" t="s">
        <v>26</v>
      </c>
    </row>
    <row r="18" spans="1:11" ht="16.5" customHeight="1" x14ac:dyDescent="0.2">
      <c r="A18" s="279">
        <f>SUM(F18:K18)</f>
        <v>0</v>
      </c>
      <c r="B18" s="280"/>
      <c r="C18" s="280"/>
      <c r="D18" s="280"/>
      <c r="E18" s="280"/>
      <c r="F18" s="280"/>
      <c r="G18" s="280"/>
      <c r="H18" s="280"/>
      <c r="I18" s="280"/>
      <c r="J18" s="280"/>
      <c r="K18" s="281"/>
    </row>
    <row r="19" spans="1:11" ht="12.75" customHeight="1" x14ac:dyDescent="0.2">
      <c r="A19" s="282"/>
      <c r="B19" s="283"/>
      <c r="C19" s="283"/>
      <c r="D19" s="283"/>
      <c r="E19" s="283"/>
      <c r="F19" s="283"/>
      <c r="G19" s="283"/>
      <c r="H19" s="283"/>
      <c r="I19" s="283"/>
      <c r="J19" s="283"/>
      <c r="K19" s="284"/>
    </row>
    <row r="20" spans="1:11" ht="16.5" customHeight="1" x14ac:dyDescent="0.2">
      <c r="A20" s="282"/>
      <c r="B20" s="283"/>
      <c r="C20" s="283"/>
      <c r="D20" s="283"/>
      <c r="E20" s="283"/>
      <c r="F20" s="283"/>
      <c r="G20" s="283"/>
      <c r="H20" s="283"/>
      <c r="I20" s="283"/>
      <c r="J20" s="283"/>
      <c r="K20" s="284"/>
    </row>
    <row r="21" spans="1:11" x14ac:dyDescent="0.2">
      <c r="A21" s="282"/>
      <c r="B21" s="283"/>
      <c r="C21" s="283"/>
      <c r="D21" s="283"/>
      <c r="E21" s="283"/>
      <c r="F21" s="283"/>
      <c r="G21" s="283"/>
      <c r="H21" s="283"/>
      <c r="I21" s="283"/>
      <c r="J21" s="283"/>
      <c r="K21" s="284"/>
    </row>
    <row r="22" spans="1:11" ht="16.5" customHeight="1" x14ac:dyDescent="0.2">
      <c r="A22" s="282"/>
      <c r="B22" s="283"/>
      <c r="C22" s="283"/>
      <c r="D22" s="283"/>
      <c r="E22" s="283"/>
      <c r="F22" s="283"/>
      <c r="G22" s="283"/>
      <c r="H22" s="283"/>
      <c r="I22" s="283"/>
      <c r="J22" s="283"/>
      <c r="K22" s="284"/>
    </row>
    <row r="23" spans="1:11" ht="16.5" customHeight="1" x14ac:dyDescent="0.2">
      <c r="A23" s="285"/>
      <c r="B23" s="286"/>
      <c r="C23" s="286"/>
      <c r="D23" s="286"/>
      <c r="E23" s="286"/>
      <c r="F23" s="286"/>
      <c r="G23" s="286"/>
      <c r="H23" s="286"/>
      <c r="I23" s="286"/>
      <c r="J23" s="286"/>
      <c r="K23" s="287"/>
    </row>
    <row r="24" spans="1:11" ht="16.5" customHeight="1" thickBot="1" x14ac:dyDescent="0.25">
      <c r="A24" s="28"/>
      <c r="B24" s="278" t="s">
        <v>29</v>
      </c>
      <c r="C24" s="278"/>
      <c r="D24" s="278"/>
      <c r="E24" s="29">
        <f>SUM(E18:E23)</f>
        <v>0</v>
      </c>
      <c r="F24" s="29">
        <f>SUM(F18:F23)</f>
        <v>0</v>
      </c>
      <c r="G24" s="29">
        <f>SUM(G18:G23)</f>
        <v>0</v>
      </c>
      <c r="H24" s="29">
        <f>SUM(H18:H23)</f>
        <v>0</v>
      </c>
      <c r="I24" s="29"/>
      <c r="J24" s="29"/>
      <c r="K24" s="30"/>
    </row>
  </sheetData>
  <mergeCells count="19">
    <mergeCell ref="H1:K1"/>
    <mergeCell ref="J11:K11"/>
    <mergeCell ref="A5:K5"/>
    <mergeCell ref="A6:K6"/>
    <mergeCell ref="A7:K7"/>
    <mergeCell ref="F12:K13"/>
    <mergeCell ref="A12:A13"/>
    <mergeCell ref="E12:E13"/>
    <mergeCell ref="B12:D13"/>
    <mergeCell ref="B24:D24"/>
    <mergeCell ref="A18:K23"/>
    <mergeCell ref="G14:G16"/>
    <mergeCell ref="E14:E16"/>
    <mergeCell ref="H14:H16"/>
    <mergeCell ref="I15:K16"/>
    <mergeCell ref="F14:F16"/>
    <mergeCell ref="A14:A16"/>
    <mergeCell ref="B14:D16"/>
    <mergeCell ref="B17:D1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&amp;R&amp;"Times New Roman,Félkövér"Somogyhárságy Község Önkormányzata
1/2019.(III.29.) önkormányzati rendelet
6. számú melléklete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2"/>
  <sheetViews>
    <sheetView view="pageLayout" zoomScaleNormal="100" workbookViewId="0">
      <selection activeCell="F14" sqref="F14"/>
    </sheetView>
  </sheetViews>
  <sheetFormatPr defaultRowHeight="12.75" x14ac:dyDescent="0.2"/>
  <cols>
    <col min="1" max="1" width="3.7109375" customWidth="1"/>
    <col min="3" max="3" width="8.42578125" customWidth="1"/>
    <col min="4" max="4" width="9" customWidth="1"/>
    <col min="5" max="14" width="9.7109375" customWidth="1"/>
  </cols>
  <sheetData>
    <row r="1" spans="1:14" x14ac:dyDescent="0.2">
      <c r="K1" s="291"/>
      <c r="L1" s="291"/>
      <c r="M1" s="291"/>
      <c r="N1" s="291"/>
    </row>
    <row r="2" spans="1:14" x14ac:dyDescent="0.2">
      <c r="K2" s="1"/>
      <c r="L2" s="1"/>
      <c r="M2" s="1"/>
      <c r="N2" s="1"/>
    </row>
    <row r="3" spans="1:14" x14ac:dyDescent="0.2">
      <c r="K3" s="1"/>
      <c r="L3" s="1"/>
      <c r="M3" s="1"/>
      <c r="N3" s="1"/>
    </row>
    <row r="4" spans="1:14" x14ac:dyDescent="0.2">
      <c r="K4" s="1"/>
      <c r="L4" s="1"/>
      <c r="M4" s="1"/>
      <c r="N4" s="1"/>
    </row>
    <row r="5" spans="1:14" ht="12.75" customHeight="1" x14ac:dyDescent="0.2">
      <c r="A5" s="242"/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</row>
    <row r="6" spans="1:14" ht="16.5" customHeight="1" x14ac:dyDescent="0.2">
      <c r="A6" s="293" t="s">
        <v>285</v>
      </c>
      <c r="B6" s="293"/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</row>
    <row r="7" spans="1:14" ht="12.75" customHeight="1" x14ac:dyDescent="0.2">
      <c r="A7" s="220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2.75" customHeight="1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ht="13.5" thickBo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292" t="s">
        <v>267</v>
      </c>
      <c r="N10" s="292"/>
    </row>
    <row r="11" spans="1:14" ht="15.75" customHeight="1" x14ac:dyDescent="0.2">
      <c r="A11" s="294" t="s">
        <v>42</v>
      </c>
      <c r="B11" s="296" t="s">
        <v>43</v>
      </c>
      <c r="C11" s="297"/>
      <c r="D11" s="297"/>
      <c r="E11" s="306" t="s">
        <v>52</v>
      </c>
      <c r="F11" s="306"/>
      <c r="G11" s="306"/>
      <c r="H11" s="306" t="s">
        <v>44</v>
      </c>
      <c r="I11" s="306"/>
      <c r="J11" s="306"/>
      <c r="K11" s="306" t="s">
        <v>45</v>
      </c>
      <c r="L11" s="306"/>
      <c r="M11" s="306"/>
      <c r="N11" s="34" t="s">
        <v>29</v>
      </c>
    </row>
    <row r="12" spans="1:14" x14ac:dyDescent="0.2">
      <c r="A12" s="295"/>
      <c r="B12" s="298"/>
      <c r="C12" s="299"/>
      <c r="D12" s="299"/>
      <c r="E12" s="299" t="s">
        <v>46</v>
      </c>
      <c r="F12" s="302" t="s">
        <v>47</v>
      </c>
      <c r="G12" s="299" t="s">
        <v>48</v>
      </c>
      <c r="H12" s="299" t="s">
        <v>46</v>
      </c>
      <c r="I12" s="299" t="s">
        <v>47</v>
      </c>
      <c r="J12" s="299" t="s">
        <v>49</v>
      </c>
      <c r="K12" s="299" t="s">
        <v>46</v>
      </c>
      <c r="L12" s="299" t="s">
        <v>47</v>
      </c>
      <c r="M12" s="299" t="s">
        <v>49</v>
      </c>
      <c r="N12" s="304" t="s">
        <v>50</v>
      </c>
    </row>
    <row r="13" spans="1:14" x14ac:dyDescent="0.2">
      <c r="A13" s="295"/>
      <c r="B13" s="300"/>
      <c r="C13" s="301"/>
      <c r="D13" s="301"/>
      <c r="E13" s="301"/>
      <c r="F13" s="303"/>
      <c r="G13" s="301"/>
      <c r="H13" s="301"/>
      <c r="I13" s="301"/>
      <c r="J13" s="301"/>
      <c r="K13" s="301"/>
      <c r="L13" s="301"/>
      <c r="M13" s="301"/>
      <c r="N13" s="305"/>
    </row>
    <row r="14" spans="1:14" ht="42.75" customHeight="1" x14ac:dyDescent="0.2">
      <c r="A14" s="37" t="s">
        <v>18</v>
      </c>
      <c r="B14" s="308" t="s">
        <v>53</v>
      </c>
      <c r="C14" s="272"/>
      <c r="D14" s="272"/>
      <c r="E14" s="36" t="s">
        <v>55</v>
      </c>
      <c r="F14" s="38"/>
      <c r="G14" s="38"/>
      <c r="H14" s="36" t="s">
        <v>264</v>
      </c>
      <c r="I14" s="39">
        <v>20</v>
      </c>
      <c r="J14" s="39"/>
      <c r="K14" s="39"/>
      <c r="L14" s="39"/>
      <c r="M14" s="39"/>
      <c r="N14" s="40">
        <f>SUM(G14+J14+M14)</f>
        <v>0</v>
      </c>
    </row>
    <row r="15" spans="1:14" ht="42.75" customHeight="1" x14ac:dyDescent="0.2">
      <c r="A15" s="37" t="s">
        <v>19</v>
      </c>
      <c r="B15" s="308" t="s">
        <v>53</v>
      </c>
      <c r="C15" s="272"/>
      <c r="D15" s="272"/>
      <c r="E15" s="36"/>
      <c r="F15" s="38"/>
      <c r="G15" s="38"/>
      <c r="H15" s="36" t="s">
        <v>265</v>
      </c>
      <c r="I15" s="39">
        <v>30</v>
      </c>
      <c r="J15" s="39"/>
      <c r="K15" s="39"/>
      <c r="L15" s="39"/>
      <c r="M15" s="39"/>
      <c r="N15" s="40"/>
    </row>
    <row r="16" spans="1:14" ht="29.25" customHeight="1" thickBot="1" x14ac:dyDescent="0.25">
      <c r="A16" s="28"/>
      <c r="B16" s="309" t="s">
        <v>54</v>
      </c>
      <c r="C16" s="310"/>
      <c r="D16" s="310"/>
      <c r="E16" s="35"/>
      <c r="F16" s="35"/>
      <c r="G16" s="41">
        <f>SUM(G14:G15)</f>
        <v>0</v>
      </c>
      <c r="H16" s="35"/>
      <c r="I16" s="35"/>
      <c r="J16" s="41">
        <f>SUM(J14:J15)</f>
        <v>0</v>
      </c>
      <c r="K16" s="35"/>
      <c r="L16" s="35"/>
      <c r="M16" s="41">
        <f>SUM(M14:M15)</f>
        <v>0</v>
      </c>
      <c r="N16" s="42">
        <f>SUM(N14:N15)</f>
        <v>0</v>
      </c>
    </row>
    <row r="17" spans="2:4" ht="29.25" customHeight="1" x14ac:dyDescent="0.2">
      <c r="B17" s="307"/>
      <c r="C17" s="307"/>
      <c r="D17" s="307"/>
    </row>
    <row r="18" spans="2:4" ht="29.25" customHeight="1" x14ac:dyDescent="0.2"/>
    <row r="19" spans="2:4" ht="29.25" customHeight="1" x14ac:dyDescent="0.2"/>
    <row r="20" spans="2:4" ht="29.25" customHeight="1" x14ac:dyDescent="0.2"/>
    <row r="21" spans="2:4" ht="29.25" customHeight="1" x14ac:dyDescent="0.2"/>
    <row r="22" spans="2:4" ht="29.25" customHeight="1" x14ac:dyDescent="0.2"/>
  </sheetData>
  <mergeCells count="23">
    <mergeCell ref="B17:D17"/>
    <mergeCell ref="B14:D14"/>
    <mergeCell ref="B15:D15"/>
    <mergeCell ref="M12:M13"/>
    <mergeCell ref="B16:D16"/>
    <mergeCell ref="I12:I13"/>
    <mergeCell ref="G12:G13"/>
    <mergeCell ref="K1:N1"/>
    <mergeCell ref="M10:N10"/>
    <mergeCell ref="A5:N5"/>
    <mergeCell ref="A6:N6"/>
    <mergeCell ref="A11:A13"/>
    <mergeCell ref="B11:D13"/>
    <mergeCell ref="F12:F13"/>
    <mergeCell ref="K12:K13"/>
    <mergeCell ref="H12:H13"/>
    <mergeCell ref="J12:J13"/>
    <mergeCell ref="N12:N13"/>
    <mergeCell ref="E12:E13"/>
    <mergeCell ref="L12:L13"/>
    <mergeCell ref="H11:J11"/>
    <mergeCell ref="K11:M11"/>
    <mergeCell ref="E11:G1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&amp;R&amp;"Times New Roman,Félkövér"Somogyhárságy Község Önkormányzata
1/2019.(III.29.) önkormányzati rendelet
7. számú melléklete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1"/>
  <sheetViews>
    <sheetView view="pageLayout" zoomScaleNormal="100" workbookViewId="0">
      <selection activeCell="H16" sqref="H15:H16"/>
    </sheetView>
  </sheetViews>
  <sheetFormatPr defaultRowHeight="12.75" x14ac:dyDescent="0.2"/>
  <cols>
    <col min="1" max="1" width="4" customWidth="1"/>
    <col min="6" max="8" width="13.5703125" customWidth="1"/>
    <col min="9" max="9" width="15.5703125" customWidth="1"/>
    <col min="10" max="10" width="13.28515625" customWidth="1"/>
    <col min="11" max="11" width="14.140625" customWidth="1"/>
  </cols>
  <sheetData>
    <row r="1" spans="1:11" x14ac:dyDescent="0.2">
      <c r="F1" s="291"/>
      <c r="G1" s="291"/>
      <c r="H1" s="291"/>
      <c r="I1" s="291"/>
      <c r="J1" s="291"/>
      <c r="K1" s="291"/>
    </row>
    <row r="2" spans="1:11" x14ac:dyDescent="0.2">
      <c r="F2" s="1"/>
      <c r="G2" s="1"/>
      <c r="H2" s="1"/>
      <c r="I2" s="1"/>
      <c r="J2" s="1"/>
      <c r="K2" s="1"/>
    </row>
    <row r="5" spans="1:11" x14ac:dyDescent="0.2">
      <c r="A5" s="242"/>
      <c r="B5" s="242"/>
      <c r="C5" s="242"/>
      <c r="D5" s="242"/>
      <c r="E5" s="242"/>
      <c r="F5" s="242"/>
      <c r="G5" s="242"/>
      <c r="H5" s="242"/>
      <c r="I5" s="242"/>
      <c r="J5" s="242"/>
      <c r="K5" s="242"/>
    </row>
    <row r="6" spans="1:11" ht="16.5" customHeight="1" x14ac:dyDescent="0.2">
      <c r="A6" s="293" t="s">
        <v>286</v>
      </c>
      <c r="B6" s="293"/>
      <c r="C6" s="293"/>
      <c r="D6" s="293"/>
      <c r="E6" s="293"/>
      <c r="F6" s="293"/>
      <c r="G6" s="293"/>
      <c r="H6" s="293"/>
      <c r="I6" s="293"/>
      <c r="J6" s="293"/>
      <c r="K6" s="293"/>
    </row>
    <row r="7" spans="1:11" ht="12.75" customHeight="1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ht="12.75" customHeight="1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</row>
    <row r="10" spans="1:11" ht="12" customHeight="1" thickBot="1" x14ac:dyDescent="0.25">
      <c r="A10" s="7"/>
      <c r="B10" s="7"/>
      <c r="C10" s="7"/>
      <c r="D10" s="7"/>
      <c r="E10" s="7"/>
      <c r="F10" s="7"/>
      <c r="G10" s="7"/>
      <c r="H10" s="7"/>
      <c r="I10" s="7"/>
      <c r="J10" s="292" t="s">
        <v>267</v>
      </c>
      <c r="K10" s="292"/>
    </row>
    <row r="11" spans="1:11" x14ac:dyDescent="0.2">
      <c r="A11" s="294" t="s">
        <v>0</v>
      </c>
      <c r="B11" s="314" t="s">
        <v>1</v>
      </c>
      <c r="C11" s="314"/>
      <c r="D11" s="314"/>
      <c r="E11" s="314"/>
      <c r="F11" s="327" t="s">
        <v>40</v>
      </c>
      <c r="G11" s="328"/>
      <c r="H11" s="333"/>
      <c r="I11" s="327" t="s">
        <v>41</v>
      </c>
      <c r="J11" s="328"/>
      <c r="K11" s="329"/>
    </row>
    <row r="12" spans="1:11" x14ac:dyDescent="0.2">
      <c r="A12" s="295"/>
      <c r="B12" s="315"/>
      <c r="C12" s="315"/>
      <c r="D12" s="315"/>
      <c r="E12" s="315"/>
      <c r="F12" s="330"/>
      <c r="G12" s="331"/>
      <c r="H12" s="334"/>
      <c r="I12" s="330"/>
      <c r="J12" s="331"/>
      <c r="K12" s="332"/>
    </row>
    <row r="13" spans="1:11" ht="12.75" customHeight="1" x14ac:dyDescent="0.2">
      <c r="A13" s="295"/>
      <c r="B13" s="315"/>
      <c r="C13" s="315"/>
      <c r="D13" s="315"/>
      <c r="E13" s="315"/>
      <c r="F13" s="301" t="s">
        <v>51</v>
      </c>
      <c r="G13" s="301" t="s">
        <v>2</v>
      </c>
      <c r="H13" s="301" t="s">
        <v>3</v>
      </c>
      <c r="I13" s="301" t="s">
        <v>51</v>
      </c>
      <c r="J13" s="301" t="s">
        <v>2</v>
      </c>
      <c r="K13" s="325" t="s">
        <v>3</v>
      </c>
    </row>
    <row r="14" spans="1:11" ht="27" customHeight="1" x14ac:dyDescent="0.2">
      <c r="A14" s="323"/>
      <c r="B14" s="316"/>
      <c r="C14" s="316"/>
      <c r="D14" s="316"/>
      <c r="E14" s="316"/>
      <c r="F14" s="324"/>
      <c r="G14" s="335"/>
      <c r="H14" s="335"/>
      <c r="I14" s="324"/>
      <c r="J14" s="324"/>
      <c r="K14" s="326"/>
    </row>
    <row r="15" spans="1:11" ht="21" customHeight="1" x14ac:dyDescent="0.2">
      <c r="A15" s="31" t="s">
        <v>18</v>
      </c>
      <c r="B15" s="320"/>
      <c r="C15" s="321"/>
      <c r="D15" s="321"/>
      <c r="E15" s="322"/>
      <c r="F15" s="46">
        <v>0</v>
      </c>
      <c r="G15" s="46">
        <v>0</v>
      </c>
      <c r="H15" s="46">
        <v>0</v>
      </c>
      <c r="I15" s="46">
        <v>0</v>
      </c>
      <c r="J15" s="46"/>
      <c r="K15" s="47"/>
    </row>
    <row r="16" spans="1:11" ht="21" customHeight="1" x14ac:dyDescent="0.2">
      <c r="A16" s="32"/>
      <c r="B16" s="320"/>
      <c r="C16" s="321"/>
      <c r="D16" s="321"/>
      <c r="E16" s="322"/>
      <c r="F16" s="46"/>
      <c r="G16" s="46"/>
      <c r="H16" s="46"/>
      <c r="I16" s="46"/>
      <c r="J16" s="46"/>
      <c r="K16" s="47"/>
    </row>
    <row r="17" spans="1:11" ht="21" customHeight="1" x14ac:dyDescent="0.2">
      <c r="A17" s="32"/>
      <c r="B17" s="320"/>
      <c r="C17" s="321"/>
      <c r="D17" s="321"/>
      <c r="E17" s="322"/>
      <c r="F17" s="46"/>
      <c r="G17" s="46"/>
      <c r="H17" s="46"/>
      <c r="I17" s="46"/>
      <c r="J17" s="46"/>
      <c r="K17" s="47"/>
    </row>
    <row r="18" spans="1:11" ht="21" customHeight="1" x14ac:dyDescent="0.2">
      <c r="A18" s="32"/>
      <c r="B18" s="320"/>
      <c r="C18" s="321"/>
      <c r="D18" s="321"/>
      <c r="E18" s="322"/>
      <c r="F18" s="46"/>
      <c r="G18" s="46"/>
      <c r="H18" s="46"/>
      <c r="I18" s="46"/>
      <c r="J18" s="46"/>
      <c r="K18" s="47"/>
    </row>
    <row r="19" spans="1:11" ht="21.75" customHeight="1" x14ac:dyDescent="0.2">
      <c r="A19" s="32"/>
      <c r="B19" s="320"/>
      <c r="C19" s="321"/>
      <c r="D19" s="321"/>
      <c r="E19" s="322"/>
      <c r="F19" s="46"/>
      <c r="G19" s="46"/>
      <c r="H19" s="46"/>
      <c r="I19" s="46"/>
      <c r="J19" s="46"/>
      <c r="K19" s="47"/>
    </row>
    <row r="20" spans="1:11" ht="21" customHeight="1" thickBot="1" x14ac:dyDescent="0.25">
      <c r="A20" s="33"/>
      <c r="B20" s="317"/>
      <c r="C20" s="318"/>
      <c r="D20" s="318"/>
      <c r="E20" s="319"/>
      <c r="F20" s="49"/>
      <c r="G20" s="49"/>
      <c r="H20" s="49"/>
      <c r="I20" s="49"/>
      <c r="J20" s="49"/>
      <c r="K20" s="50"/>
    </row>
    <row r="21" spans="1:11" ht="21" customHeight="1" thickBot="1" x14ac:dyDescent="0.25">
      <c r="A21" s="43"/>
      <c r="B21" s="311" t="s">
        <v>54</v>
      </c>
      <c r="C21" s="312"/>
      <c r="D21" s="312"/>
      <c r="E21" s="313"/>
      <c r="F21" s="44">
        <f t="shared" ref="F21:K21" si="0">SUM(F15:F20)</f>
        <v>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8">
        <f t="shared" si="0"/>
        <v>0</v>
      </c>
    </row>
  </sheetData>
  <mergeCells count="21">
    <mergeCell ref="F1:K1"/>
    <mergeCell ref="A5:K5"/>
    <mergeCell ref="A6:K6"/>
    <mergeCell ref="J10:K10"/>
    <mergeCell ref="A11:A14"/>
    <mergeCell ref="J13:J14"/>
    <mergeCell ref="K13:K14"/>
    <mergeCell ref="I13:I14"/>
    <mergeCell ref="F13:F14"/>
    <mergeCell ref="I11:K12"/>
    <mergeCell ref="F11:H12"/>
    <mergeCell ref="G13:G14"/>
    <mergeCell ref="H13:H14"/>
    <mergeCell ref="B21:E21"/>
    <mergeCell ref="B11:E14"/>
    <mergeCell ref="B20:E20"/>
    <mergeCell ref="B19:E19"/>
    <mergeCell ref="B18:E18"/>
    <mergeCell ref="B17:E17"/>
    <mergeCell ref="B15:E15"/>
    <mergeCell ref="B16:E16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&amp;R&amp;"Times New Roman,Félkövér"Somogyhárságy Község Önkormányzata
1/2019.(III.29.) önkormányzati rendelet
8. számú melléklete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6"/>
  <sheetViews>
    <sheetView tabSelected="1" view="pageLayout" zoomScaleNormal="100" workbookViewId="0">
      <selection activeCell="C7" sqref="C7"/>
    </sheetView>
  </sheetViews>
  <sheetFormatPr defaultRowHeight="12.75" x14ac:dyDescent="0.2"/>
  <cols>
    <col min="1" max="1" width="71.85546875" customWidth="1"/>
    <col min="2" max="2" width="11.85546875" customWidth="1"/>
    <col min="3" max="3" width="14" customWidth="1"/>
    <col min="4" max="4" width="13.42578125" customWidth="1"/>
    <col min="5" max="5" width="14.140625" customWidth="1"/>
    <col min="6" max="6" width="13.42578125" customWidth="1"/>
    <col min="7" max="7" width="15.7109375" customWidth="1"/>
  </cols>
  <sheetData>
    <row r="1" spans="1:7" x14ac:dyDescent="0.2">
      <c r="B1" s="150"/>
      <c r="C1" s="150"/>
      <c r="D1" s="150"/>
      <c r="E1" s="150"/>
      <c r="F1" s="150"/>
    </row>
    <row r="2" spans="1:7" x14ac:dyDescent="0.2">
      <c r="A2" s="242" t="s">
        <v>287</v>
      </c>
      <c r="B2" s="242"/>
      <c r="C2" s="242"/>
      <c r="D2" s="242"/>
      <c r="E2" s="242"/>
      <c r="F2" s="242"/>
      <c r="G2" s="242"/>
    </row>
    <row r="3" spans="1:7" x14ac:dyDescent="0.2">
      <c r="G3" s="2" t="s">
        <v>267</v>
      </c>
    </row>
    <row r="4" spans="1:7" ht="25.5" customHeight="1" x14ac:dyDescent="0.2">
      <c r="A4" s="151"/>
      <c r="B4" s="151"/>
      <c r="C4" s="151"/>
      <c r="D4" s="336" t="s">
        <v>105</v>
      </c>
      <c r="E4" s="336"/>
      <c r="F4" s="336"/>
      <c r="G4" s="336"/>
    </row>
    <row r="5" spans="1:7" x14ac:dyDescent="0.2">
      <c r="A5" s="152" t="s">
        <v>1</v>
      </c>
      <c r="B5" s="153" t="s">
        <v>106</v>
      </c>
      <c r="C5" s="152" t="s">
        <v>107</v>
      </c>
      <c r="D5" s="156" t="s">
        <v>108</v>
      </c>
      <c r="E5" s="156" t="s">
        <v>109</v>
      </c>
      <c r="F5" s="156" t="s">
        <v>110</v>
      </c>
      <c r="G5" s="156" t="s">
        <v>29</v>
      </c>
    </row>
    <row r="6" spans="1:7" x14ac:dyDescent="0.2">
      <c r="A6" s="171" t="s">
        <v>111</v>
      </c>
      <c r="B6" s="155">
        <v>1</v>
      </c>
      <c r="C6" s="154">
        <v>6820000</v>
      </c>
      <c r="D6" s="154">
        <v>6820000</v>
      </c>
      <c r="E6" s="154">
        <v>6850000</v>
      </c>
      <c r="F6" s="154">
        <v>6820000</v>
      </c>
      <c r="G6" s="154">
        <f t="shared" ref="G6:G12" si="0">SUM(C6:F6)</f>
        <v>27310000</v>
      </c>
    </row>
    <row r="7" spans="1:7" ht="25.5" x14ac:dyDescent="0.2">
      <c r="A7" s="172" t="s">
        <v>185</v>
      </c>
      <c r="B7" s="155">
        <v>2</v>
      </c>
      <c r="C7" s="154"/>
      <c r="D7" s="154"/>
      <c r="E7" s="154"/>
      <c r="F7" s="154"/>
      <c r="G7" s="154">
        <f t="shared" si="0"/>
        <v>0</v>
      </c>
    </row>
    <row r="8" spans="1:7" x14ac:dyDescent="0.2">
      <c r="A8" s="161" t="s">
        <v>186</v>
      </c>
      <c r="B8" s="155">
        <v>3</v>
      </c>
      <c r="C8" s="154"/>
      <c r="D8" s="154"/>
      <c r="E8" s="154"/>
      <c r="F8" s="154"/>
      <c r="G8" s="154">
        <f t="shared" si="0"/>
        <v>0</v>
      </c>
    </row>
    <row r="9" spans="1:7" ht="25.5" x14ac:dyDescent="0.2">
      <c r="A9" s="173" t="s">
        <v>188</v>
      </c>
      <c r="B9" s="155">
        <v>4</v>
      </c>
      <c r="C9" s="154"/>
      <c r="D9" s="154"/>
      <c r="E9" s="154"/>
      <c r="F9" s="154"/>
      <c r="G9" s="154">
        <f t="shared" si="0"/>
        <v>0</v>
      </c>
    </row>
    <row r="10" spans="1:7" x14ac:dyDescent="0.2">
      <c r="A10" s="171" t="s">
        <v>112</v>
      </c>
      <c r="B10" s="155">
        <v>5</v>
      </c>
      <c r="C10" s="154"/>
      <c r="D10" s="154"/>
      <c r="E10" s="154"/>
      <c r="F10" s="154"/>
      <c r="G10" s="154">
        <f t="shared" si="0"/>
        <v>0</v>
      </c>
    </row>
    <row r="11" spans="1:7" x14ac:dyDescent="0.2">
      <c r="A11" s="161" t="s">
        <v>187</v>
      </c>
      <c r="B11" s="155">
        <v>6</v>
      </c>
      <c r="C11" s="154"/>
      <c r="D11" s="154"/>
      <c r="E11" s="154"/>
      <c r="F11" s="154"/>
      <c r="G11" s="154">
        <f t="shared" si="0"/>
        <v>0</v>
      </c>
    </row>
    <row r="12" spans="1:7" x14ac:dyDescent="0.2">
      <c r="A12" s="171" t="s">
        <v>113</v>
      </c>
      <c r="B12" s="155">
        <v>7</v>
      </c>
      <c r="C12" s="154"/>
      <c r="D12" s="154"/>
      <c r="E12" s="154"/>
      <c r="F12" s="154"/>
      <c r="G12" s="154">
        <f t="shared" si="0"/>
        <v>0</v>
      </c>
    </row>
    <row r="13" spans="1:7" x14ac:dyDescent="0.2">
      <c r="A13" s="151" t="s">
        <v>114</v>
      </c>
      <c r="B13" s="156">
        <v>8</v>
      </c>
      <c r="C13" s="151">
        <f>SUM(C6:C12)</f>
        <v>6820000</v>
      </c>
      <c r="D13" s="151">
        <f>SUM(D6:D12)</f>
        <v>6820000</v>
      </c>
      <c r="E13" s="151">
        <f>SUM(E6:E12)</f>
        <v>6850000</v>
      </c>
      <c r="F13" s="151">
        <f>SUM(F6:F12)</f>
        <v>6820000</v>
      </c>
      <c r="G13" s="151">
        <f>SUM(G6:G12)</f>
        <v>27310000</v>
      </c>
    </row>
    <row r="14" spans="1:7" x14ac:dyDescent="0.2">
      <c r="A14" s="151" t="s">
        <v>115</v>
      </c>
      <c r="B14" s="156">
        <v>9</v>
      </c>
      <c r="C14" s="151">
        <f>C13*50%</f>
        <v>3410000</v>
      </c>
      <c r="D14" s="151">
        <f>D13*50%</f>
        <v>3410000</v>
      </c>
      <c r="E14" s="151">
        <f>E13*50%</f>
        <v>3425000</v>
      </c>
      <c r="F14" s="151">
        <f>F13*50%</f>
        <v>3410000</v>
      </c>
      <c r="G14" s="151">
        <f>G13*50%</f>
        <v>13655000</v>
      </c>
    </row>
    <row r="15" spans="1:7" x14ac:dyDescent="0.2">
      <c r="A15" s="157" t="s">
        <v>116</v>
      </c>
      <c r="B15" s="156">
        <v>10</v>
      </c>
      <c r="C15" s="151">
        <f>SUM(C16:C22)</f>
        <v>0</v>
      </c>
      <c r="D15" s="151">
        <f>SUM(D16:D22)</f>
        <v>0</v>
      </c>
      <c r="E15" s="151">
        <f>SUM(E16:E22)</f>
        <v>0</v>
      </c>
      <c r="F15" s="151">
        <f>SUM(F16:F22)</f>
        <v>0</v>
      </c>
      <c r="G15" s="151">
        <f>SUM(G16:G22)</f>
        <v>0</v>
      </c>
    </row>
    <row r="16" spans="1:7" x14ac:dyDescent="0.2">
      <c r="A16" s="154" t="s">
        <v>117</v>
      </c>
      <c r="B16" s="155">
        <v>11</v>
      </c>
      <c r="C16" s="154"/>
      <c r="D16" s="154"/>
      <c r="E16" s="154"/>
      <c r="F16" s="154"/>
      <c r="G16" s="154">
        <f t="shared" ref="G16:G22" si="1">SUM(C16:F16)</f>
        <v>0</v>
      </c>
    </row>
    <row r="17" spans="1:7" x14ac:dyDescent="0.2">
      <c r="A17" s="154" t="s">
        <v>118</v>
      </c>
      <c r="B17" s="155">
        <v>12</v>
      </c>
      <c r="C17" s="154"/>
      <c r="D17" s="154"/>
      <c r="E17" s="154"/>
      <c r="F17" s="154"/>
      <c r="G17" s="154">
        <f t="shared" si="1"/>
        <v>0</v>
      </c>
    </row>
    <row r="18" spans="1:7" x14ac:dyDescent="0.2">
      <c r="A18" s="154" t="s">
        <v>119</v>
      </c>
      <c r="B18" s="155">
        <v>13</v>
      </c>
      <c r="C18" s="154"/>
      <c r="D18" s="154"/>
      <c r="E18" s="154"/>
      <c r="F18" s="154"/>
      <c r="G18" s="154">
        <f t="shared" si="1"/>
        <v>0</v>
      </c>
    </row>
    <row r="19" spans="1:7" x14ac:dyDescent="0.2">
      <c r="A19" s="154" t="s">
        <v>120</v>
      </c>
      <c r="B19" s="155">
        <v>14</v>
      </c>
      <c r="C19" s="154"/>
      <c r="D19" s="154"/>
      <c r="E19" s="154"/>
      <c r="F19" s="154"/>
      <c r="G19" s="154">
        <f t="shared" si="1"/>
        <v>0</v>
      </c>
    </row>
    <row r="20" spans="1:7" x14ac:dyDescent="0.2">
      <c r="A20" s="154" t="s">
        <v>121</v>
      </c>
      <c r="B20" s="155">
        <v>15</v>
      </c>
      <c r="C20" s="154"/>
      <c r="D20" s="154"/>
      <c r="E20" s="154"/>
      <c r="F20" s="154"/>
      <c r="G20" s="154">
        <f t="shared" si="1"/>
        <v>0</v>
      </c>
    </row>
    <row r="21" spans="1:7" x14ac:dyDescent="0.2">
      <c r="A21" s="154" t="s">
        <v>122</v>
      </c>
      <c r="B21" s="155">
        <v>16</v>
      </c>
      <c r="C21" s="154"/>
      <c r="D21" s="154"/>
      <c r="E21" s="154"/>
      <c r="F21" s="154"/>
      <c r="G21" s="154">
        <f t="shared" si="1"/>
        <v>0</v>
      </c>
    </row>
    <row r="22" spans="1:7" x14ac:dyDescent="0.2">
      <c r="A22" s="154" t="s">
        <v>123</v>
      </c>
      <c r="B22" s="155">
        <v>17</v>
      </c>
      <c r="C22" s="154"/>
      <c r="D22" s="154"/>
      <c r="E22" s="154"/>
      <c r="F22" s="154"/>
      <c r="G22" s="154">
        <f t="shared" si="1"/>
        <v>0</v>
      </c>
    </row>
    <row r="23" spans="1:7" ht="45" customHeight="1" x14ac:dyDescent="0.2">
      <c r="A23" s="158" t="s">
        <v>124</v>
      </c>
      <c r="B23" s="155">
        <v>18</v>
      </c>
      <c r="C23" s="152">
        <f>SUM(C24:C30)</f>
        <v>0</v>
      </c>
      <c r="D23" s="152">
        <f>SUM(D24:D30)</f>
        <v>0</v>
      </c>
      <c r="E23" s="152">
        <f>SUM(E24:E30)</f>
        <v>0</v>
      </c>
      <c r="F23" s="152">
        <f>SUM(F24:F30)</f>
        <v>0</v>
      </c>
      <c r="G23" s="152">
        <f>SUM(G24:G30)</f>
        <v>0</v>
      </c>
    </row>
    <row r="24" spans="1:7" x14ac:dyDescent="0.2">
      <c r="A24" s="154" t="s">
        <v>117</v>
      </c>
      <c r="B24" s="155">
        <v>19</v>
      </c>
      <c r="C24" s="154"/>
      <c r="D24" s="154"/>
      <c r="E24" s="154"/>
      <c r="F24" s="154"/>
      <c r="G24" s="154">
        <f t="shared" ref="G24:G30" si="2">SUM(C24:F24)</f>
        <v>0</v>
      </c>
    </row>
    <row r="25" spans="1:7" x14ac:dyDescent="0.2">
      <c r="A25" s="154" t="s">
        <v>118</v>
      </c>
      <c r="B25" s="155">
        <v>20</v>
      </c>
      <c r="C25" s="154"/>
      <c r="D25" s="154"/>
      <c r="E25" s="154"/>
      <c r="F25" s="154"/>
      <c r="G25" s="154">
        <f t="shared" si="2"/>
        <v>0</v>
      </c>
    </row>
    <row r="26" spans="1:7" x14ac:dyDescent="0.2">
      <c r="A26" s="154" t="s">
        <v>119</v>
      </c>
      <c r="B26" s="155">
        <v>21</v>
      </c>
      <c r="C26" s="154"/>
      <c r="D26" s="154"/>
      <c r="E26" s="154"/>
      <c r="F26" s="154"/>
      <c r="G26" s="154">
        <f t="shared" si="2"/>
        <v>0</v>
      </c>
    </row>
    <row r="27" spans="1:7" x14ac:dyDescent="0.2">
      <c r="A27" s="154" t="s">
        <v>120</v>
      </c>
      <c r="B27" s="155">
        <v>22</v>
      </c>
      <c r="C27" s="154"/>
      <c r="D27" s="154"/>
      <c r="E27" s="154"/>
      <c r="F27" s="154"/>
      <c r="G27" s="154">
        <f t="shared" si="2"/>
        <v>0</v>
      </c>
    </row>
    <row r="28" spans="1:7" x14ac:dyDescent="0.2">
      <c r="A28" s="154" t="s">
        <v>121</v>
      </c>
      <c r="B28" s="155">
        <v>23</v>
      </c>
      <c r="C28" s="154"/>
      <c r="D28" s="154"/>
      <c r="E28" s="154"/>
      <c r="F28" s="154"/>
      <c r="G28" s="154">
        <f t="shared" si="2"/>
        <v>0</v>
      </c>
    </row>
    <row r="29" spans="1:7" x14ac:dyDescent="0.2">
      <c r="A29" s="154" t="s">
        <v>122</v>
      </c>
      <c r="B29" s="155">
        <v>24</v>
      </c>
      <c r="C29" s="154"/>
      <c r="D29" s="154"/>
      <c r="E29" s="154"/>
      <c r="F29" s="154"/>
      <c r="G29" s="154">
        <f t="shared" si="2"/>
        <v>0</v>
      </c>
    </row>
    <row r="30" spans="1:7" x14ac:dyDescent="0.2">
      <c r="A30" s="154" t="s">
        <v>123</v>
      </c>
      <c r="B30" s="155">
        <v>25</v>
      </c>
      <c r="C30" s="154"/>
      <c r="D30" s="154"/>
      <c r="E30" s="154"/>
      <c r="F30" s="154"/>
      <c r="G30" s="154">
        <f t="shared" si="2"/>
        <v>0</v>
      </c>
    </row>
    <row r="31" spans="1:7" x14ac:dyDescent="0.2">
      <c r="A31" s="159" t="s">
        <v>125</v>
      </c>
      <c r="B31" s="155">
        <v>26</v>
      </c>
      <c r="C31" s="159">
        <f>SUM(C15+C23)</f>
        <v>0</v>
      </c>
      <c r="D31" s="159">
        <f>SUM(D15+D23)</f>
        <v>0</v>
      </c>
      <c r="E31" s="159">
        <f>SUM(E15+E23)</f>
        <v>0</v>
      </c>
      <c r="F31" s="159">
        <f>SUM(F15+F23)</f>
        <v>0</v>
      </c>
      <c r="G31" s="159">
        <f>SUM(G15+G23)</f>
        <v>0</v>
      </c>
    </row>
    <row r="32" spans="1:7" x14ac:dyDescent="0.2">
      <c r="A32" s="158" t="s">
        <v>126</v>
      </c>
      <c r="B32" s="155">
        <v>27</v>
      </c>
      <c r="C32" s="152">
        <f>C14-C31</f>
        <v>3410000</v>
      </c>
      <c r="D32" s="152">
        <f>D14-D31</f>
        <v>3410000</v>
      </c>
      <c r="E32" s="152">
        <f>E14-E31</f>
        <v>3425000</v>
      </c>
      <c r="F32" s="152">
        <f>F14-F31</f>
        <v>3410000</v>
      </c>
      <c r="G32" s="152">
        <f>G14-G31</f>
        <v>13655000</v>
      </c>
    </row>
    <row r="36" spans="1:1" x14ac:dyDescent="0.2">
      <c r="A36" s="150"/>
    </row>
  </sheetData>
  <mergeCells count="2">
    <mergeCell ref="D4:G4"/>
    <mergeCell ref="A2:G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>
    <oddHeader>&amp;R&amp;"Times New Roman,Normál"Somogyhárságy Község Önkormányzata
1/2019.(III.29.) önkormányzati rendelet
9. számú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2</vt:i4>
      </vt:variant>
    </vt:vector>
  </HeadingPairs>
  <TitlesOfParts>
    <vt:vector size="12" baseType="lpstr">
      <vt:lpstr>1. számú melléklet </vt:lpstr>
      <vt:lpstr>2. számú melléklet</vt:lpstr>
      <vt:lpstr>3. számú melléklet</vt:lpstr>
      <vt:lpstr>4. számú melléklet</vt:lpstr>
      <vt:lpstr>5. számú melléklet </vt:lpstr>
      <vt:lpstr>6. számú melléklet </vt:lpstr>
      <vt:lpstr>7. számú melléklet</vt:lpstr>
      <vt:lpstr>8. számú melléklet </vt:lpstr>
      <vt:lpstr>9. számú melléklet</vt:lpstr>
      <vt:lpstr>Munka1</vt:lpstr>
      <vt:lpstr>'3. számú melléklet'!Nyomtatási_cím</vt:lpstr>
      <vt:lpstr>'4. számú melléklet'!Nyomtatási_cím</vt:lpstr>
    </vt:vector>
  </TitlesOfParts>
  <Company>Körjegyzőség Somogyhárságy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Petneházy Éva</dc:creator>
  <cp:lastModifiedBy>Tamas</cp:lastModifiedBy>
  <cp:lastPrinted>2019-03-11T09:37:32Z</cp:lastPrinted>
  <dcterms:created xsi:type="dcterms:W3CDTF">2006-11-29T10:39:50Z</dcterms:created>
  <dcterms:modified xsi:type="dcterms:W3CDTF">2019-04-08T07:28:05Z</dcterms:modified>
</cp:coreProperties>
</file>