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65500" windowWidth="12660" windowHeight="11160" tabRatio="727" activeTab="5"/>
  </bookViews>
  <sheets>
    <sheet name="1-önkormÖSSZESEN" sheetId="1" r:id="rId1"/>
    <sheet name="2 beruházás " sheetId="2" r:id="rId2"/>
    <sheet name="3 felújítás" sheetId="3" r:id="rId3"/>
    <sheet name="4-önkorm " sheetId="4" r:id="rId4"/>
    <sheet name="4-Óvoda" sheetId="5" r:id="rId5"/>
    <sheet name="tájék szocpol" sheetId="6" r:id="rId6"/>
  </sheets>
  <definedNames>
    <definedName name="_xlfn.IFERROR" hidden="1">#NAME?</definedName>
    <definedName name="_xlnm.Print_Titles" localSheetId="3">'4-önkorm '!$1:$6</definedName>
    <definedName name="_xlnm.Print_Area" localSheetId="0">'1-önkormÖSSZESEN'!$A$1:$F$150</definedName>
    <definedName name="_xlnm.Print_Area" localSheetId="1">'2 beruházás '!$A$1:$F$22</definedName>
    <definedName name="_xlnm.Print_Area" localSheetId="2">'3 felújítás'!$A$1:$F$13</definedName>
    <definedName name="_xlnm.Print_Area" localSheetId="3">'4-önkorm '!$A$1:$F$145</definedName>
  </definedNames>
  <calcPr fullCalcOnLoad="1"/>
</workbook>
</file>

<file path=xl/sharedStrings.xml><?xml version="1.0" encoding="utf-8"?>
<sst xmlns="http://schemas.openxmlformats.org/spreadsheetml/2006/main" count="745" uniqueCount="333">
  <si>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</si>
  <si>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</si>
  <si>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</si>
  <si>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</si>
  <si>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</si>
  <si>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</si>
  <si>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</si>
  <si>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</si>
  <si>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</si>
  <si>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</si>
  <si>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</si>
  <si>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</si>
  <si>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</si>
  <si>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Kiadási jogcímek</t>
  </si>
  <si>
    <t>Személyi  juttatások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</si>
  <si>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</si>
  <si>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</si>
  <si>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</si>
  <si>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</si>
  <si>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</si>
  <si>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</si>
  <si>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</si>
  <si>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</si>
  <si>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</si>
  <si>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</si>
  <si>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</si>
  <si>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</si>
  <si>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</si>
  <si>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</si>
  <si>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</si>
  <si>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</si>
  <si>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</si>
  <si>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</si>
  <si>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</si>
  <si>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</si>
  <si>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</si>
  <si>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</si>
  <si>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</si>
  <si>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</si>
  <si>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</si>
  <si>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</si>
  <si>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</si>
  <si>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</si>
  <si>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</si>
  <si>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</si>
  <si>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</si>
  <si>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</si>
  <si>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</si>
  <si>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</si>
  <si>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</si>
  <si>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</si>
  <si>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</si>
  <si>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</si>
  <si>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</si>
  <si>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</si>
  <si>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</si>
  <si>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</si>
  <si>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</si>
  <si>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</si>
  <si>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</si>
  <si>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</si>
  <si>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</si>
  <si>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</si>
  <si>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</si>
  <si>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</si>
  <si>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</si>
  <si>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</si>
  <si>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</si>
  <si>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</si>
  <si>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</si>
  <si>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</si>
  <si>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</si>
  <si>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</si>
  <si>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</si>
  <si>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</si>
  <si>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</si>
  <si>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</si>
  <si>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</si>
  <si>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</si>
  <si>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Költségvetési szerv megnevezése</t>
  </si>
  <si>
    <t>Száma</t>
  </si>
  <si>
    <t>Önkormányzat</t>
  </si>
  <si>
    <t>Beruházások</t>
  </si>
  <si>
    <t>8.3.</t>
  </si>
  <si>
    <t>Egyéb felhalmozási kiadások</t>
  </si>
  <si>
    <t>Költségvetési maradvány igénybevétele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</si>
  <si>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</si>
  <si>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</si>
  <si>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</si>
  <si>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</si>
  <si>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</si>
  <si>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</si>
  <si>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</si>
  <si>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</si>
  <si>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</si>
  <si>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</si>
  <si>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</si>
  <si>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</si>
  <si>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</si>
  <si>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</si>
  <si>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</si>
  <si>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</si>
  <si>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</si>
  <si>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</si>
  <si>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</si>
  <si>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</si>
  <si>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</si>
  <si>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</si>
  <si>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</si>
  <si>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</si>
  <si>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</si>
  <si>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</si>
  <si>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</si>
  <si>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</si>
  <si>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</si>
  <si>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</si>
  <si>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</si>
  <si>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</si>
  <si>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</si>
  <si>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</si>
  <si>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</si>
  <si>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</si>
  <si>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</si>
  <si>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</si>
  <si>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</si>
  <si>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</si>
  <si>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</si>
  <si>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</si>
  <si>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</si>
  <si>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</si>
  <si>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</si>
  <si>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</si>
  <si>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</si>
  <si>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</si>
  <si>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</si>
  <si>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</si>
  <si>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</si>
  <si>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</si>
  <si>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</si>
  <si>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</si>
  <si>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</si>
  <si>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</si>
  <si>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</si>
  <si>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</si>
  <si>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</si>
  <si>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</si>
  <si>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</si>
  <si>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</si>
  <si>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</si>
  <si>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</si>
  <si>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</si>
  <si>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</si>
  <si>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</si>
  <si>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</si>
  <si>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</si>
  <si>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</si>
  <si>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</si>
  <si>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</si>
  <si>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</si>
  <si>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</si>
  <si>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</si>
  <si>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</si>
  <si>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</si>
  <si>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</si>
  <si>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</si>
  <si>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</si>
  <si>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</si>
  <si>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</si>
  <si>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</si>
  <si>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</si>
  <si>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</si>
  <si>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</si>
  <si>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</si>
  <si>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</si>
  <si>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</si>
  <si>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</si>
  <si>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</si>
  <si>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</si>
  <si>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</si>
  <si>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</si>
  <si>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</si>
  <si>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</si>
  <si>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</si>
  <si>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</si>
  <si>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</si>
  <si>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</si>
  <si>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</si>
  <si>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</si>
  <si>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</si>
  <si>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</si>
  <si>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</si>
  <si>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</si>
  <si>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</si>
  <si>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</si>
  <si>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</si>
  <si>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</si>
  <si>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</si>
  <si>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</si>
  <si>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</si>
  <si>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</si>
  <si>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</si>
  <si>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</si>
  <si>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</si>
  <si>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</si>
  <si>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</si>
  <si>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</si>
  <si>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</si>
  <si>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</si>
  <si>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</si>
  <si>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</si>
  <si>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</si>
  <si>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</si>
  <si>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</si>
  <si>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</si>
  <si>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</si>
  <si>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</si>
  <si>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</si>
  <si>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</si>
  <si>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</si>
  <si>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</si>
  <si>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</si>
  <si>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</si>
  <si>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</si>
  <si>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</si>
  <si>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</si>
  <si>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</si>
  <si>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</si>
  <si>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</si>
  <si>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</si>
  <si>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</si>
  <si>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</si>
  <si>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</si>
  <si>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</si>
  <si>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</si>
  <si>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</si>
  <si>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</si>
  <si>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</si>
  <si>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</si>
  <si>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Működési célú átvett pénzeszközök</t>
  </si>
  <si>
    <t>Belföldi értékpapírok kiadásai (6.1. + … + 6.4.)</t>
  </si>
  <si>
    <t xml:space="preserve"> 10.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</si>
  <si>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</si>
  <si>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</si>
  <si>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</si>
  <si>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</si>
  <si>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</si>
  <si>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</si>
  <si>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</si>
  <si>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</si>
  <si>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</si>
  <si>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</si>
  <si>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</si>
  <si>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</si>
  <si>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</si>
  <si>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</si>
  <si>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</si>
  <si>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</si>
  <si>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</si>
  <si>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</si>
  <si>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</si>
  <si>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</si>
  <si>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</si>
  <si>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</si>
  <si>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</si>
  <si>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</si>
  <si>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</si>
  <si>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</si>
  <si>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</si>
  <si>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</si>
  <si>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</si>
  <si>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</si>
  <si>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Ö s s z e s e n :</t>
  </si>
  <si>
    <t>Eredeti előirányzat</t>
  </si>
  <si>
    <t>Módosított előirányzat</t>
  </si>
  <si>
    <t>B E V É T E L E K</t>
  </si>
  <si>
    <t>1. sz. táblázat</t>
  </si>
  <si>
    <t>Bevételi jogcím</t>
  </si>
  <si>
    <t xml:space="preserve">   10.</t>
  </si>
  <si>
    <t>KÖLTSÉGVETÉSI ÉS FINANSZÍROZÁSI BEVÉTELEK ÖSSZESEN: (9+16)</t>
  </si>
  <si>
    <t>K I A D Á S O K</t>
  </si>
  <si>
    <t>2. sz. táblázat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</si>
  <si>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</si>
  <si>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</si>
  <si>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</si>
  <si>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</si>
  <si>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Központi, irányítószervi támogatások folyósítása</t>
  </si>
  <si>
    <t>Bursa Hungarica</t>
  </si>
  <si>
    <t>Intézményi ellátottak pénzbeli juttatása</t>
  </si>
  <si>
    <t>Irányítószervi (önk.) támogatás, intézményfinanszírozás</t>
  </si>
  <si>
    <t>Irányító szervi támogatások folyósítása</t>
  </si>
  <si>
    <t xml:space="preserve">   Értékesítési és forgalmi adók</t>
  </si>
  <si>
    <t xml:space="preserve">   Értékesítési és forgalmi adó</t>
  </si>
  <si>
    <t>Változás</t>
  </si>
  <si>
    <t>Rendkívüli települési támogatás</t>
  </si>
  <si>
    <t>02</t>
  </si>
  <si>
    <t>Ft-ban</t>
  </si>
  <si>
    <t>Előirányzat 2017</t>
  </si>
  <si>
    <t>Természetbeni lakásfenntartási támogatás</t>
  </si>
  <si>
    <t>Újszülötti támogatás</t>
  </si>
  <si>
    <t>Egyéb pénzbeni támogatás</t>
  </si>
  <si>
    <t>Egyéb természetbeni támogatás</t>
  </si>
  <si>
    <t>Családi támogatások</t>
  </si>
  <si>
    <t>Rendsz.GYVK támogatás</t>
  </si>
  <si>
    <t>Tájékoztató tábla az .../2018. (……..) önkormányzati rendelethez</t>
  </si>
  <si>
    <t>1. melléklet az ….../2018. (……....) önkormányzati rendelethez</t>
  </si>
  <si>
    <t>Sorszám</t>
  </si>
  <si>
    <t>Beruházás  megnevezése</t>
  </si>
  <si>
    <t>Módosítás</t>
  </si>
  <si>
    <t>Beruházási (felhalmozási), felújítási kiadások előirányzata beruházásonként</t>
  </si>
  <si>
    <t>Összesen:</t>
  </si>
  <si>
    <t>Felújítási kiadások előirányzata  felújításonként</t>
  </si>
  <si>
    <t>2018. évi előirányzat</t>
  </si>
  <si>
    <t>a 2/2018.(II.23.) rend. 6. Melléklete</t>
  </si>
  <si>
    <t>Könyvtár nyílászáró csere</t>
  </si>
  <si>
    <t>Helyi építési szabályzat</t>
  </si>
  <si>
    <t>Tervek útberuházáshoz</t>
  </si>
  <si>
    <t>Informatikai eszközbeszerzés (hivatal)</t>
  </si>
  <si>
    <t>Fűnyíró és kisgépek (munkagépek)</t>
  </si>
  <si>
    <t>TOP-1.4.1-15--JN1-2016-00018 Óvodafejlesztés Pusztamonostor településen</t>
  </si>
  <si>
    <t>TOP-3.2.1-15--JN1-2016-00073 Épületenergetikai fejlesztések Pusztamonostor településen</t>
  </si>
  <si>
    <t>Felújítás megnevezése</t>
  </si>
  <si>
    <t>a 2/2018.(II.23.) rend. 7. Melléklete</t>
  </si>
  <si>
    <t xml:space="preserve">Szociálpolitikai feladatok 2018. évi eredeti és módosított előirányzatai </t>
  </si>
  <si>
    <t>2018. évi eredeti előirányzatok</t>
  </si>
  <si>
    <t>2018. évi módosított előirányzat</t>
  </si>
  <si>
    <t>2. Melléklet a ……/2018. (….) önkormányzati rendelethez</t>
  </si>
  <si>
    <t>4.1.. melléklet az .../2018. (……..) önkormányzati rendelethez</t>
  </si>
  <si>
    <t>a 2/2018.(II.23.) rend. 9.1. Melléklete</t>
  </si>
  <si>
    <t>4.2. melléklet az …./2018. (………..) önkormányzati rendelethez</t>
  </si>
  <si>
    <t>a 2/2018.(II.23.) rend. 9.2. Melléklete</t>
  </si>
  <si>
    <t>intézményfinanszírozás</t>
  </si>
  <si>
    <t>Tündérkert Művészeti óvoda és önkormányzati konyha</t>
  </si>
  <si>
    <t>3. Melléklet a ……/2018. (….)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</si>
</sst>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.0%"/>
    <numFmt numFmtId="181" formatCode="#,##0.00_ ;\-#,##0.00\ "/>
    <numFmt numFmtId="182" formatCode="0_ ;\-0\ "/>
    <numFmt numFmtId="183" formatCode="#,##0_ ;\-#,##0\ "/>
  </numFmts>
  <fonts count="6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0" borderId="10" xfId="64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vertical="center" wrapText="1" indent="1"/>
      <protection/>
    </xf>
    <xf numFmtId="0" fontId="12" fillId="0" borderId="12" xfId="64" applyFont="1" applyFill="1" applyBorder="1" applyAlignment="1" applyProtection="1">
      <alignment horizontal="left" vertical="center" wrapText="1" indent="1"/>
      <protection/>
    </xf>
    <xf numFmtId="0" fontId="12" fillId="0" borderId="13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1" fillId="0" borderId="15" xfId="64" applyFont="1" applyFill="1" applyBorder="1" applyAlignment="1" applyProtection="1">
      <alignment horizontal="left" vertical="center" wrapText="1" indent="1"/>
      <protection/>
    </xf>
    <xf numFmtId="0" fontId="11" fillId="0" borderId="15" xfId="64" applyFont="1" applyFill="1" applyBorder="1" applyAlignment="1" applyProtection="1">
      <alignment vertical="center" wrapText="1"/>
      <protection/>
    </xf>
    <xf numFmtId="0" fontId="11" fillId="0" borderId="16" xfId="64" applyFont="1" applyFill="1" applyBorder="1" applyAlignment="1" applyProtection="1">
      <alignment vertical="center" wrapText="1"/>
      <protection/>
    </xf>
    <xf numFmtId="0" fontId="11" fillId="0" borderId="17" xfId="6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1" fillId="0" borderId="15" xfId="64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vertical="center" wrapText="1" indent="6"/>
      <protection/>
    </xf>
    <xf numFmtId="0" fontId="6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2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5" xfId="0" applyFont="1" applyBorder="1" applyAlignment="1" applyProtection="1">
      <alignment horizontal="left" vertical="center" wrapText="1" indent="1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172" fontId="11" fillId="0" borderId="19" xfId="64" applyNumberFormat="1" applyFont="1" applyFill="1" applyBorder="1" applyAlignment="1" applyProtection="1">
      <alignment horizontal="right" vertical="center" wrapText="1" indent="1"/>
      <protection/>
    </xf>
    <xf numFmtId="172" fontId="11" fillId="0" borderId="20" xfId="64" applyNumberFormat="1" applyFont="1" applyFill="1" applyBorder="1" applyAlignment="1" applyProtection="1">
      <alignment horizontal="right" vertical="center" wrapText="1" indent="1"/>
      <protection/>
    </xf>
    <xf numFmtId="172" fontId="12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0" xfId="64" applyNumberFormat="1" applyFont="1" applyFill="1" applyBorder="1" applyAlignment="1" applyProtection="1">
      <alignment horizontal="right" vertical="center" wrapText="1" indent="1"/>
      <protection/>
    </xf>
    <xf numFmtId="172" fontId="12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0" xfId="0" applyNumberFormat="1" applyFont="1" applyBorder="1" applyAlignment="1" applyProtection="1">
      <alignment horizontal="right" vertical="center" wrapText="1" indent="1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3" fillId="0" borderId="27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1" fillId="0" borderId="29" xfId="64" applyFont="1" applyFill="1" applyBorder="1" applyAlignment="1" applyProtection="1">
      <alignment horizontal="center" vertical="center" wrapText="1"/>
      <protection/>
    </xf>
    <xf numFmtId="172" fontId="12" fillId="0" borderId="23" xfId="64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4" fillId="0" borderId="11" xfId="0" applyFont="1" applyBorder="1" applyAlignment="1" applyProtection="1">
      <alignment horizontal="left" wrapText="1" indent="1"/>
      <protection/>
    </xf>
    <xf numFmtId="0" fontId="14" fillId="0" borderId="14" xfId="0" applyFont="1" applyBorder="1" applyAlignment="1" applyProtection="1">
      <alignment horizontal="left" wrapText="1" indent="1"/>
      <protection/>
    </xf>
    <xf numFmtId="0" fontId="14" fillId="0" borderId="14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27" xfId="0" applyFont="1" applyBorder="1" applyAlignment="1" applyProtection="1">
      <alignment wrapText="1"/>
      <protection/>
    </xf>
    <xf numFmtId="172" fontId="13" fillId="0" borderId="20" xfId="0" applyNumberFormat="1" applyFont="1" applyBorder="1" applyAlignment="1" applyProtection="1" quotePrefix="1">
      <alignment horizontal="right" vertical="center" wrapText="1" indent="1"/>
      <protection/>
    </xf>
    <xf numFmtId="49" fontId="12" fillId="0" borderId="30" xfId="64" applyNumberFormat="1" applyFont="1" applyFill="1" applyBorder="1" applyAlignment="1" applyProtection="1">
      <alignment horizontal="center" vertical="center" wrapText="1"/>
      <protection/>
    </xf>
    <xf numFmtId="49" fontId="12" fillId="0" borderId="31" xfId="64" applyNumberFormat="1" applyFont="1" applyFill="1" applyBorder="1" applyAlignment="1" applyProtection="1">
      <alignment horizontal="center" vertical="center" wrapText="1"/>
      <protection/>
    </xf>
    <xf numFmtId="49" fontId="12" fillId="0" borderId="32" xfId="64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4" fillId="0" borderId="30" xfId="0" applyFont="1" applyBorder="1" applyAlignment="1" applyProtection="1">
      <alignment horizontal="center" wrapText="1"/>
      <protection/>
    </xf>
    <xf numFmtId="0" fontId="14" fillId="0" borderId="31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 wrapText="1"/>
      <protection/>
    </xf>
    <xf numFmtId="0" fontId="15" fillId="0" borderId="33" xfId="0" applyFont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2" fillId="0" borderId="34" xfId="64" applyNumberFormat="1" applyFont="1" applyFill="1" applyBorder="1" applyAlignment="1" applyProtection="1">
      <alignment horizontal="center" vertical="center" wrapText="1"/>
      <protection/>
    </xf>
    <xf numFmtId="49" fontId="12" fillId="0" borderId="35" xfId="64" applyNumberFormat="1" applyFont="1" applyFill="1" applyBorder="1" applyAlignment="1" applyProtection="1">
      <alignment horizontal="center" vertical="center" wrapText="1"/>
      <protection/>
    </xf>
    <xf numFmtId="49" fontId="12" fillId="0" borderId="36" xfId="64" applyNumberFormat="1" applyFont="1" applyFill="1" applyBorder="1" applyAlignment="1" applyProtection="1">
      <alignment horizontal="center" vertical="center" wrapText="1"/>
      <protection/>
    </xf>
    <xf numFmtId="0" fontId="15" fillId="0" borderId="33" xfId="0" applyFont="1" applyBorder="1" applyAlignment="1" applyProtection="1">
      <alignment horizontal="center" vertical="center" wrapText="1"/>
      <protection/>
    </xf>
    <xf numFmtId="172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9" fillId="0" borderId="0" xfId="59">
      <alignment/>
      <protection/>
    </xf>
    <xf numFmtId="0" fontId="19" fillId="0" borderId="0" xfId="59" applyBorder="1">
      <alignment/>
      <protection/>
    </xf>
    <xf numFmtId="0" fontId="21" fillId="0" borderId="0" xfId="59" applyFont="1" applyBorder="1">
      <alignment/>
      <protection/>
    </xf>
    <xf numFmtId="0" fontId="23" fillId="0" borderId="0" xfId="59" applyFont="1">
      <alignment/>
      <protection/>
    </xf>
    <xf numFmtId="0" fontId="23" fillId="0" borderId="0" xfId="59" applyFont="1">
      <alignment/>
      <protection/>
    </xf>
    <xf numFmtId="174" fontId="19" fillId="0" borderId="11" xfId="42" applyNumberFormat="1" applyFont="1" applyBorder="1" applyAlignment="1">
      <alignment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horizontal="right" vertical="center" wrapText="1" indent="1"/>
      <protection/>
    </xf>
    <xf numFmtId="0" fontId="11" fillId="0" borderId="27" xfId="64" applyFont="1" applyFill="1" applyBorder="1" applyAlignment="1" applyProtection="1">
      <alignment horizontal="left" vertical="center" wrapText="1" indent="1"/>
      <protection/>
    </xf>
    <xf numFmtId="0" fontId="12" fillId="0" borderId="26" xfId="64" applyFont="1" applyFill="1" applyBorder="1" applyAlignment="1" applyProtection="1">
      <alignment horizontal="left" vertical="center" wrapText="1" indent="1"/>
      <protection/>
    </xf>
    <xf numFmtId="0" fontId="12" fillId="0" borderId="21" xfId="64" applyFont="1" applyFill="1" applyBorder="1" applyAlignment="1" applyProtection="1">
      <alignment horizontal="left" vertical="center" wrapText="1" indent="1"/>
      <protection/>
    </xf>
    <xf numFmtId="0" fontId="12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25" xfId="64" applyFont="1" applyFill="1" applyBorder="1" applyAlignment="1" applyProtection="1">
      <alignment horizontal="left" vertical="center" wrapText="1" indent="1"/>
      <protection/>
    </xf>
    <xf numFmtId="172" fontId="11" fillId="0" borderId="38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39" xfId="0" applyFont="1" applyFill="1" applyBorder="1" applyAlignment="1" applyProtection="1">
      <alignment horizontal="right"/>
      <protection/>
    </xf>
    <xf numFmtId="0" fontId="2" fillId="0" borderId="0" xfId="64" applyFill="1" applyProtection="1">
      <alignment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0" fontId="12" fillId="0" borderId="0" xfId="64" applyFont="1" applyFill="1" applyProtection="1">
      <alignment/>
      <protection/>
    </xf>
    <xf numFmtId="0" fontId="11" fillId="0" borderId="17" xfId="64" applyFont="1" applyFill="1" applyBorder="1" applyAlignment="1" applyProtection="1">
      <alignment horizontal="left" vertical="center" wrapText="1" indent="1"/>
      <protection/>
    </xf>
    <xf numFmtId="0" fontId="0" fillId="0" borderId="0" xfId="64" applyFont="1" applyFill="1" applyProtection="1">
      <alignment/>
      <protection/>
    </xf>
    <xf numFmtId="49" fontId="12" fillId="0" borderId="30" xfId="64" applyNumberFormat="1" applyFont="1" applyFill="1" applyBorder="1" applyAlignment="1" applyProtection="1">
      <alignment horizontal="left" vertical="center" wrapText="1" indent="1"/>
      <protection/>
    </xf>
    <xf numFmtId="49" fontId="12" fillId="0" borderId="31" xfId="64" applyNumberFormat="1" applyFont="1" applyFill="1" applyBorder="1" applyAlignment="1" applyProtection="1">
      <alignment horizontal="left" vertical="center" wrapText="1" indent="1"/>
      <protection/>
    </xf>
    <xf numFmtId="49" fontId="12" fillId="0" borderId="32" xfId="64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0" applyFont="1" applyBorder="1" applyAlignment="1" applyProtection="1">
      <alignment wrapText="1"/>
      <protection/>
    </xf>
    <xf numFmtId="0" fontId="14" fillId="0" borderId="30" xfId="0" applyFont="1" applyBorder="1" applyAlignment="1" applyProtection="1">
      <alignment wrapText="1"/>
      <protection/>
    </xf>
    <xf numFmtId="0" fontId="14" fillId="0" borderId="31" xfId="0" applyFont="1" applyBorder="1" applyAlignment="1" applyProtection="1">
      <alignment wrapText="1"/>
      <protection/>
    </xf>
    <xf numFmtId="0" fontId="14" fillId="0" borderId="32" xfId="0" applyFont="1" applyBorder="1" applyAlignment="1" applyProtection="1">
      <alignment wrapText="1"/>
      <protection/>
    </xf>
    <xf numFmtId="0" fontId="15" fillId="0" borderId="33" xfId="0" applyFont="1" applyBorder="1" applyAlignment="1" applyProtection="1">
      <alignment wrapText="1"/>
      <protection/>
    </xf>
    <xf numFmtId="0" fontId="5" fillId="0" borderId="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vertical="center" wrapText="1"/>
      <protection/>
    </xf>
    <xf numFmtId="172" fontId="5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4" applyFill="1" applyAlignment="1" applyProtection="1">
      <alignment/>
      <protection/>
    </xf>
    <xf numFmtId="0" fontId="11" fillId="0" borderId="29" xfId="64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indent="6"/>
      <protection/>
    </xf>
    <xf numFmtId="49" fontId="12" fillId="0" borderId="35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26" xfId="64" applyFont="1" applyFill="1" applyBorder="1" applyAlignment="1" applyProtection="1">
      <alignment horizontal="left" vertical="center" wrapText="1" indent="6"/>
      <protection/>
    </xf>
    <xf numFmtId="0" fontId="15" fillId="0" borderId="33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74" fontId="23" fillId="0" borderId="0" xfId="59" applyNumberFormat="1" applyFont="1">
      <alignment/>
      <protection/>
    </xf>
    <xf numFmtId="172" fontId="12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1" xfId="64" applyNumberFormat="1" applyFont="1" applyFill="1" applyBorder="1" applyAlignment="1" applyProtection="1">
      <alignment horizontal="center" vertical="center" wrapText="1"/>
      <protection/>
    </xf>
    <xf numFmtId="0" fontId="11" fillId="0" borderId="33" xfId="64" applyFont="1" applyFill="1" applyBorder="1" applyAlignment="1" applyProtection="1">
      <alignment horizontal="center" vertical="center" wrapText="1"/>
      <protection/>
    </xf>
    <xf numFmtId="0" fontId="20" fillId="0" borderId="31" xfId="59" applyFont="1" applyFill="1" applyBorder="1">
      <alignment/>
      <protection/>
    </xf>
    <xf numFmtId="0" fontId="6" fillId="0" borderId="40" xfId="63" applyFont="1" applyFill="1" applyBorder="1" applyAlignment="1" applyProtection="1">
      <alignment horizontal="center" vertical="center" wrapText="1"/>
      <protection/>
    </xf>
    <xf numFmtId="0" fontId="6" fillId="0" borderId="41" xfId="63" applyFont="1" applyFill="1" applyBorder="1" applyAlignment="1" applyProtection="1">
      <alignment horizontal="center" vertical="center" wrapText="1"/>
      <protection/>
    </xf>
    <xf numFmtId="0" fontId="6" fillId="0" borderId="26" xfId="63" applyFont="1" applyFill="1" applyBorder="1" applyAlignment="1" applyProtection="1">
      <alignment horizontal="center" vertical="center"/>
      <protection/>
    </xf>
    <xf numFmtId="49" fontId="12" fillId="0" borderId="34" xfId="63" applyNumberFormat="1" applyFont="1" applyFill="1" applyBorder="1" applyAlignment="1" applyProtection="1">
      <alignment horizontal="center" vertical="center" wrapText="1"/>
      <protection/>
    </xf>
    <xf numFmtId="49" fontId="12" fillId="0" borderId="31" xfId="63" applyNumberFormat="1" applyFont="1" applyFill="1" applyBorder="1" applyAlignment="1" applyProtection="1">
      <alignment horizontal="center" vertical="center" wrapText="1"/>
      <protection/>
    </xf>
    <xf numFmtId="49" fontId="12" fillId="0" borderId="36" xfId="63" applyNumberFormat="1" applyFont="1" applyFill="1" applyBorder="1" applyAlignment="1" applyProtection="1">
      <alignment horizontal="center" vertical="center" wrapText="1"/>
      <protection/>
    </xf>
    <xf numFmtId="0" fontId="11" fillId="0" borderId="33" xfId="63" applyFont="1" applyFill="1" applyBorder="1" applyAlignment="1" applyProtection="1">
      <alignment horizontal="center" vertical="center" wrapText="1"/>
      <protection/>
    </xf>
    <xf numFmtId="0" fontId="11" fillId="0" borderId="27" xfId="63" applyFont="1" applyFill="1" applyBorder="1" applyAlignment="1" applyProtection="1">
      <alignment horizontal="left" vertical="center" wrapText="1" indent="1"/>
      <protection/>
    </xf>
    <xf numFmtId="0" fontId="11" fillId="0" borderId="17" xfId="63" applyFont="1" applyFill="1" applyBorder="1" applyAlignment="1" applyProtection="1">
      <alignment horizontal="center" vertical="center" wrapText="1"/>
      <protection/>
    </xf>
    <xf numFmtId="0" fontId="11" fillId="0" borderId="17" xfId="63" applyFont="1" applyFill="1" applyBorder="1" applyAlignment="1" applyProtection="1">
      <alignment horizontal="center" vertical="center" wrapText="1"/>
      <protection/>
    </xf>
    <xf numFmtId="0" fontId="12" fillId="0" borderId="0" xfId="63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left" vertical="center" wrapText="1" indent="1"/>
      <protection/>
    </xf>
    <xf numFmtId="1" fontId="11" fillId="0" borderId="0" xfId="63" applyNumberFormat="1" applyFont="1" applyFill="1" applyBorder="1" applyAlignment="1" applyProtection="1">
      <alignment horizontal="right" vertical="center" wrapText="1" indent="1"/>
      <protection/>
    </xf>
    <xf numFmtId="1" fontId="1" fillId="0" borderId="0" xfId="63" applyNumberFormat="1" applyFont="1" applyFill="1" applyAlignment="1" applyProtection="1">
      <alignment vertical="center" wrapText="1"/>
      <protection/>
    </xf>
    <xf numFmtId="0" fontId="12" fillId="0" borderId="0" xfId="63" applyFont="1" applyFill="1" applyAlignment="1" applyProtection="1">
      <alignment horizontal="left" vertical="center" wrapText="1"/>
      <protection/>
    </xf>
    <xf numFmtId="0" fontId="12" fillId="0" borderId="0" xfId="63" applyFont="1" applyFill="1" applyAlignment="1" applyProtection="1">
      <alignment vertical="center" wrapText="1"/>
      <protection/>
    </xf>
    <xf numFmtId="1" fontId="12" fillId="0" borderId="0" xfId="63" applyNumberFormat="1" applyFont="1" applyFill="1" applyAlignment="1" applyProtection="1">
      <alignment horizontal="right" vertical="center" wrapText="1" indent="1"/>
      <protection/>
    </xf>
    <xf numFmtId="0" fontId="0" fillId="0" borderId="0" xfId="63">
      <alignment/>
      <protection/>
    </xf>
    <xf numFmtId="0" fontId="11" fillId="0" borderId="33" xfId="63" applyFont="1" applyFill="1" applyBorder="1" applyAlignment="1" applyProtection="1">
      <alignment horizontal="center" vertical="center" wrapText="1"/>
      <protection/>
    </xf>
    <xf numFmtId="0" fontId="6" fillId="0" borderId="42" xfId="63" applyFont="1" applyFill="1" applyBorder="1" applyAlignment="1" applyProtection="1">
      <alignment horizontal="left" vertical="center" wrapText="1" indent="1"/>
      <protection/>
    </xf>
    <xf numFmtId="1" fontId="0" fillId="0" borderId="0" xfId="63" applyNumberFormat="1" applyFill="1" applyAlignment="1" applyProtection="1">
      <alignment horizontal="right" vertical="center" wrapText="1" indent="1"/>
      <protection/>
    </xf>
    <xf numFmtId="172" fontId="5" fillId="0" borderId="0" xfId="64" applyNumberFormat="1" applyFont="1" applyFill="1" applyBorder="1" applyAlignment="1" applyProtection="1">
      <alignment horizontal="center" vertical="center"/>
      <protection/>
    </xf>
    <xf numFmtId="0" fontId="19" fillId="0" borderId="31" xfId="59" applyFont="1" applyFill="1" applyBorder="1">
      <alignment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2" fontId="1" fillId="0" borderId="0" xfId="63" applyNumberFormat="1" applyFont="1" applyFill="1" applyAlignment="1" applyProtection="1">
      <alignment vertical="center" wrapText="1"/>
      <protection/>
    </xf>
    <xf numFmtId="2" fontId="0" fillId="0" borderId="0" xfId="63" applyNumberFormat="1">
      <alignment/>
      <protection/>
    </xf>
    <xf numFmtId="2" fontId="0" fillId="0" borderId="0" xfId="63" applyNumberFormat="1" applyFill="1" applyAlignment="1" applyProtection="1">
      <alignment horizontal="right" vertical="center" wrapText="1" indent="1"/>
      <protection/>
    </xf>
    <xf numFmtId="2" fontId="0" fillId="0" borderId="0" xfId="0" applyNumberFormat="1" applyAlignment="1">
      <alignment/>
    </xf>
    <xf numFmtId="3" fontId="11" fillId="0" borderId="20" xfId="63" applyNumberFormat="1" applyFont="1" applyFill="1" applyBorder="1" applyAlignment="1" applyProtection="1">
      <alignment horizontal="right" vertical="center" wrapText="1" indent="1"/>
      <protection/>
    </xf>
    <xf numFmtId="3" fontId="12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5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6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7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0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6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48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48" xfId="63" applyNumberFormat="1" applyFont="1" applyFill="1" applyBorder="1" applyAlignment="1" applyProtection="1">
      <alignment horizontal="right" vertical="center" wrapText="1" indent="1"/>
      <protection/>
    </xf>
    <xf numFmtId="3" fontId="12" fillId="0" borderId="49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0" xfId="63" applyNumberFormat="1" applyFont="1" applyFill="1" applyBorder="1" applyAlignment="1" applyProtection="1">
      <alignment horizontal="right" vertical="center" wrapText="1" indent="1"/>
      <protection/>
    </xf>
    <xf numFmtId="3" fontId="11" fillId="0" borderId="20" xfId="63" applyNumberFormat="1" applyFont="1" applyFill="1" applyBorder="1" applyAlignment="1" applyProtection="1">
      <alignment horizontal="right" vertical="center" wrapText="1" indent="1"/>
      <protection/>
    </xf>
    <xf numFmtId="3" fontId="21" fillId="0" borderId="0" xfId="59" applyNumberFormat="1" applyFont="1" applyBorder="1">
      <alignment/>
      <protection/>
    </xf>
    <xf numFmtId="3" fontId="23" fillId="0" borderId="0" xfId="59" applyNumberFormat="1" applyFont="1">
      <alignment/>
      <protection/>
    </xf>
    <xf numFmtId="3" fontId="19" fillId="0" borderId="0" xfId="59" applyNumberFormat="1">
      <alignment/>
      <protection/>
    </xf>
    <xf numFmtId="3" fontId="4" fillId="0" borderId="39" xfId="0" applyNumberFormat="1" applyFont="1" applyFill="1" applyBorder="1" applyAlignment="1" applyProtection="1">
      <alignment horizontal="right" vertical="center"/>
      <protection/>
    </xf>
    <xf numFmtId="3" fontId="11" fillId="0" borderId="20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2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0" xfId="64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0" xfId="64" applyNumberFormat="1" applyFont="1" applyFill="1" applyBorder="1" applyAlignment="1" applyProtection="1">
      <alignment horizontal="right" vertical="center" wrapText="1" indent="1"/>
      <protection/>
    </xf>
    <xf numFmtId="3" fontId="4" fillId="0" borderId="39" xfId="0" applyNumberFormat="1" applyFont="1" applyFill="1" applyBorder="1" applyAlignment="1" applyProtection="1">
      <alignment horizontal="right"/>
      <protection/>
    </xf>
    <xf numFmtId="3" fontId="12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0" xfId="0" applyNumberFormat="1" applyFont="1" applyBorder="1" applyAlignment="1" applyProtection="1">
      <alignment horizontal="right" vertical="center" wrapText="1" indent="1"/>
      <protection/>
    </xf>
    <xf numFmtId="3" fontId="2" fillId="0" borderId="0" xfId="64" applyNumberFormat="1" applyFont="1" applyFill="1" applyAlignment="1" applyProtection="1">
      <alignment horizontal="right" vertical="center" indent="1"/>
      <protection/>
    </xf>
    <xf numFmtId="3" fontId="2" fillId="0" borderId="0" xfId="64" applyNumberFormat="1" applyFill="1" applyProtection="1">
      <alignment/>
      <protection/>
    </xf>
    <xf numFmtId="3" fontId="11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3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7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35" xfId="63" applyFont="1" applyFill="1" applyBorder="1" applyAlignment="1" applyProtection="1">
      <alignment horizontal="center" vertical="center" wrapText="1"/>
      <protection/>
    </xf>
    <xf numFmtId="0" fontId="11" fillId="0" borderId="10" xfId="63" applyFont="1" applyFill="1" applyBorder="1" applyAlignment="1" applyProtection="1">
      <alignment horizontal="left" vertical="center" wrapText="1" indent="1"/>
      <protection/>
    </xf>
    <xf numFmtId="3" fontId="11" fillId="0" borderId="38" xfId="63" applyNumberFormat="1" applyFont="1" applyFill="1" applyBorder="1" applyAlignment="1" applyProtection="1">
      <alignment horizontal="right" vertical="center" wrapText="1" indent="1"/>
      <protection/>
    </xf>
    <xf numFmtId="3" fontId="12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7" xfId="63" applyFont="1" applyFill="1" applyBorder="1" applyAlignment="1" applyProtection="1">
      <alignment horizontal="center" vertical="center" wrapText="1"/>
      <protection/>
    </xf>
    <xf numFmtId="0" fontId="15" fillId="0" borderId="54" xfId="0" applyFont="1" applyBorder="1" applyAlignment="1" applyProtection="1">
      <alignment horizontal="left" vertical="center" wrapText="1" indent="1"/>
      <protection/>
    </xf>
    <xf numFmtId="172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5" xfId="63" applyFont="1" applyFill="1" applyBorder="1" applyAlignment="1" applyProtection="1">
      <alignment horizontal="center" vertical="center"/>
      <protection/>
    </xf>
    <xf numFmtId="0" fontId="6" fillId="0" borderId="38" xfId="63" applyFont="1" applyFill="1" applyBorder="1" applyAlignment="1" applyProtection="1">
      <alignment horizontal="center" vertical="center" wrapText="1"/>
      <protection/>
    </xf>
    <xf numFmtId="0" fontId="6" fillId="0" borderId="27" xfId="63" applyFont="1" applyFill="1" applyBorder="1" applyAlignment="1" applyProtection="1">
      <alignment horizontal="center" vertical="center" wrapText="1"/>
      <protection/>
    </xf>
    <xf numFmtId="174" fontId="19" fillId="0" borderId="22" xfId="42" applyNumberFormat="1" applyFont="1" applyBorder="1" applyAlignment="1">
      <alignment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174" fontId="19" fillId="0" borderId="11" xfId="42" applyNumberFormat="1" applyFont="1" applyBorder="1" applyAlignment="1">
      <alignment/>
    </xf>
    <xf numFmtId="174" fontId="20" fillId="0" borderId="11" xfId="42" applyNumberFormat="1" applyFont="1" applyBorder="1" applyAlignment="1">
      <alignment/>
    </xf>
    <xf numFmtId="174" fontId="20" fillId="0" borderId="11" xfId="42" applyNumberFormat="1" applyFont="1" applyBorder="1" applyAlignment="1">
      <alignment/>
    </xf>
    <xf numFmtId="0" fontId="20" fillId="0" borderId="34" xfId="59" applyFont="1" applyFill="1" applyBorder="1">
      <alignment/>
      <protection/>
    </xf>
    <xf numFmtId="174" fontId="20" fillId="0" borderId="13" xfId="42" applyNumberFormat="1" applyFont="1" applyBorder="1" applyAlignment="1">
      <alignment/>
    </xf>
    <xf numFmtId="174" fontId="20" fillId="0" borderId="13" xfId="42" applyNumberFormat="1" applyFont="1" applyBorder="1" applyAlignment="1">
      <alignment/>
    </xf>
    <xf numFmtId="174" fontId="20" fillId="0" borderId="21" xfId="42" applyNumberFormat="1" applyFont="1" applyBorder="1" applyAlignment="1">
      <alignment/>
    </xf>
    <xf numFmtId="174" fontId="20" fillId="0" borderId="22" xfId="42" applyNumberFormat="1" applyFont="1" applyBorder="1" applyAlignment="1">
      <alignment/>
    </xf>
    <xf numFmtId="0" fontId="19" fillId="0" borderId="36" xfId="59" applyFont="1" applyFill="1" applyBorder="1">
      <alignment/>
      <protection/>
    </xf>
    <xf numFmtId="174" fontId="19" fillId="0" borderId="26" xfId="42" applyNumberFormat="1" applyFont="1" applyBorder="1" applyAlignment="1">
      <alignment/>
    </xf>
    <xf numFmtId="174" fontId="19" fillId="0" borderId="26" xfId="42" applyNumberFormat="1" applyFont="1" applyBorder="1" applyAlignment="1">
      <alignment/>
    </xf>
    <xf numFmtId="174" fontId="19" fillId="0" borderId="25" xfId="42" applyNumberFormat="1" applyFont="1" applyBorder="1" applyAlignment="1">
      <alignment/>
    </xf>
    <xf numFmtId="0" fontId="20" fillId="0" borderId="33" xfId="59" applyFont="1" applyFill="1" applyBorder="1" applyAlignment="1">
      <alignment horizontal="right"/>
      <protection/>
    </xf>
    <xf numFmtId="174" fontId="20" fillId="0" borderId="27" xfId="59" applyNumberFormat="1" applyFont="1" applyFill="1" applyBorder="1">
      <alignment/>
      <protection/>
    </xf>
    <xf numFmtId="49" fontId="12" fillId="0" borderId="40" xfId="64" applyNumberFormat="1" applyFont="1" applyFill="1" applyBorder="1" applyAlignment="1" applyProtection="1">
      <alignment horizontal="left" vertical="center" wrapText="1" indent="1"/>
      <protection/>
    </xf>
    <xf numFmtId="49" fontId="12" fillId="0" borderId="58" xfId="64" applyNumberFormat="1" applyFont="1" applyFill="1" applyBorder="1" applyAlignment="1" applyProtection="1">
      <alignment horizontal="left" vertical="center" wrapText="1" indent="1"/>
      <protection/>
    </xf>
    <xf numFmtId="49" fontId="12" fillId="0" borderId="59" xfId="64" applyNumberFormat="1" applyFont="1" applyFill="1" applyBorder="1" applyAlignment="1" applyProtection="1">
      <alignment horizontal="left" vertical="center" wrapText="1" indent="1"/>
      <protection/>
    </xf>
    <xf numFmtId="49" fontId="12" fillId="0" borderId="41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34" xfId="64" applyFont="1" applyFill="1" applyBorder="1" applyAlignment="1" applyProtection="1">
      <alignment horizontal="left" vertical="center" wrapText="1" indent="1"/>
      <protection/>
    </xf>
    <xf numFmtId="0" fontId="12" fillId="0" borderId="31" xfId="64" applyFont="1" applyFill="1" applyBorder="1" applyAlignment="1" applyProtection="1">
      <alignment horizontal="left" vertical="center" wrapText="1" indent="1"/>
      <protection/>
    </xf>
    <xf numFmtId="0" fontId="12" fillId="0" borderId="31" xfId="64" applyFont="1" applyFill="1" applyBorder="1" applyAlignment="1" applyProtection="1">
      <alignment horizontal="left" indent="6"/>
      <protection/>
    </xf>
    <xf numFmtId="0" fontId="12" fillId="0" borderId="31" xfId="64" applyFont="1" applyFill="1" applyBorder="1" applyAlignment="1" applyProtection="1">
      <alignment horizontal="left" vertical="center" wrapText="1" indent="6"/>
      <protection/>
    </xf>
    <xf numFmtId="0" fontId="12" fillId="0" borderId="36" xfId="64" applyFont="1" applyFill="1" applyBorder="1" applyAlignment="1" applyProtection="1">
      <alignment horizontal="left" vertical="center" wrapText="1" indent="6"/>
      <protection/>
    </xf>
    <xf numFmtId="172" fontId="0" fillId="0" borderId="0" xfId="0" applyNumberFormat="1" applyFont="1" applyFill="1" applyAlignment="1" applyProtection="1">
      <alignment horizontal="right" vertical="center" wrapText="1" indent="1"/>
      <protection/>
    </xf>
    <xf numFmtId="0" fontId="11" fillId="0" borderId="35" xfId="64" applyFont="1" applyFill="1" applyBorder="1" applyAlignment="1" applyProtection="1">
      <alignment horizontal="center" vertical="center" wrapText="1"/>
      <protection/>
    </xf>
    <xf numFmtId="0" fontId="11" fillId="0" borderId="10" xfId="64" applyFont="1" applyFill="1" applyBorder="1" applyAlignment="1" applyProtection="1">
      <alignment vertical="center" wrapText="1"/>
      <protection/>
    </xf>
    <xf numFmtId="172" fontId="11" fillId="0" borderId="46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60" xfId="64" applyNumberFormat="1" applyFont="1" applyFill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3" fontId="12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0" applyNumberFormat="1" applyFill="1" applyAlignment="1">
      <alignment vertical="center" wrapText="1"/>
    </xf>
    <xf numFmtId="0" fontId="18" fillId="0" borderId="0" xfId="0" applyFont="1" applyBorder="1" applyAlignment="1" applyProtection="1">
      <alignment horizontal="right" vertical="top"/>
      <protection locked="0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ill="1" applyAlignment="1" applyProtection="1">
      <alignment horizontal="right"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172" fontId="43" fillId="0" borderId="34" xfId="0" applyNumberFormat="1" applyFon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vertical="center" wrapText="1"/>
    </xf>
    <xf numFmtId="172" fontId="0" fillId="0" borderId="21" xfId="0" applyNumberFormat="1" applyFill="1" applyBorder="1" applyAlignment="1">
      <alignment vertical="center" wrapText="1"/>
    </xf>
    <xf numFmtId="172" fontId="43" fillId="0" borderId="31" xfId="0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vertical="center" wrapText="1"/>
    </xf>
    <xf numFmtId="172" fontId="0" fillId="0" borderId="22" xfId="0" applyNumberFormat="1" applyFill="1" applyBorder="1" applyAlignment="1">
      <alignment vertical="center" wrapText="1"/>
    </xf>
    <xf numFmtId="172" fontId="3" fillId="0" borderId="61" xfId="0" applyNumberFormat="1" applyFont="1" applyFill="1" applyBorder="1" applyAlignment="1">
      <alignment horizontal="center" vertical="center" wrapText="1"/>
    </xf>
    <xf numFmtId="172" fontId="43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left" vertical="center" wrapText="1"/>
    </xf>
    <xf numFmtId="172" fontId="0" fillId="0" borderId="0" xfId="0" applyNumberFormat="1" applyFill="1" applyBorder="1" applyAlignment="1">
      <alignment vertical="center" wrapText="1"/>
    </xf>
    <xf numFmtId="0" fontId="0" fillId="33" borderId="0" xfId="0" applyFill="1" applyAlignment="1">
      <alignment/>
    </xf>
    <xf numFmtId="0" fontId="15" fillId="0" borderId="29" xfId="63" applyFont="1" applyFill="1" applyBorder="1" applyAlignment="1" applyProtection="1">
      <alignment horizontal="center" vertical="center" wrapText="1"/>
      <protection/>
    </xf>
    <xf numFmtId="0" fontId="11" fillId="0" borderId="16" xfId="64" applyFont="1" applyFill="1" applyBorder="1" applyAlignment="1" applyProtection="1">
      <alignment horizontal="left" vertical="center" wrapText="1" indent="1"/>
      <protection/>
    </xf>
    <xf numFmtId="3" fontId="11" fillId="0" borderId="57" xfId="63" applyNumberFormat="1" applyFont="1" applyFill="1" applyBorder="1" applyAlignment="1" applyProtection="1">
      <alignment horizontal="right" vertical="center" wrapText="1" indent="1"/>
      <protection/>
    </xf>
    <xf numFmtId="0" fontId="15" fillId="0" borderId="33" xfId="63" applyFont="1" applyFill="1" applyBorder="1" applyAlignment="1" applyProtection="1">
      <alignment horizontal="center" vertical="center" wrapText="1"/>
      <protection/>
    </xf>
    <xf numFmtId="0" fontId="17" fillId="0" borderId="39" xfId="63" applyFont="1" applyFill="1" applyBorder="1" applyAlignment="1" applyProtection="1">
      <alignment horizontal="left" wrapText="1" indent="1"/>
      <protection/>
    </xf>
    <xf numFmtId="3" fontId="11" fillId="0" borderId="62" xfId="63" applyNumberFormat="1" applyFont="1" applyFill="1" applyBorder="1" applyAlignment="1" applyProtection="1">
      <alignment horizontal="right" vertical="center" wrapText="1" indent="1"/>
      <protection/>
    </xf>
    <xf numFmtId="3" fontId="12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1" xfId="63" applyNumberFormat="1" applyFont="1" applyFill="1" applyBorder="1" applyAlignment="1" applyProtection="1">
      <alignment horizontal="right" vertical="center" wrapText="1" indent="1"/>
      <protection/>
    </xf>
    <xf numFmtId="3" fontId="12" fillId="0" borderId="22" xfId="63" applyNumberFormat="1" applyFont="1" applyFill="1" applyBorder="1" applyAlignment="1" applyProtection="1">
      <alignment horizontal="right" vertical="center" wrapText="1" indent="1"/>
      <protection/>
    </xf>
    <xf numFmtId="3" fontId="12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63" applyNumberFormat="1" applyFont="1" applyFill="1" applyBorder="1" applyAlignment="1" applyProtection="1">
      <alignment horizontal="right" vertical="center" wrapText="1" indent="1"/>
      <protection/>
    </xf>
    <xf numFmtId="172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43" fillId="0" borderId="30" xfId="0" applyNumberFormat="1" applyFon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right" vertical="center" wrapText="1"/>
    </xf>
    <xf numFmtId="172" fontId="0" fillId="0" borderId="12" xfId="0" applyNumberFormat="1" applyFill="1" applyBorder="1" applyAlignment="1">
      <alignment vertical="center" wrapText="1"/>
    </xf>
    <xf numFmtId="172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43" fillId="0" borderId="36" xfId="0" applyNumberFormat="1" applyFont="1" applyFill="1" applyBorder="1" applyAlignment="1">
      <alignment horizontal="center" vertical="center" wrapText="1"/>
    </xf>
    <xf numFmtId="172" fontId="12" fillId="0" borderId="26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26" xfId="0" applyNumberFormat="1" applyFill="1" applyBorder="1" applyAlignment="1">
      <alignment vertical="center" wrapText="1"/>
    </xf>
    <xf numFmtId="172" fontId="0" fillId="0" borderId="25" xfId="0" applyNumberFormat="1" applyFill="1" applyBorder="1" applyAlignment="1">
      <alignment vertical="center" wrapText="1"/>
    </xf>
    <xf numFmtId="174" fontId="20" fillId="0" borderId="38" xfId="59" applyNumberFormat="1" applyFont="1" applyFill="1" applyBorder="1">
      <alignment/>
      <protection/>
    </xf>
    <xf numFmtId="1" fontId="18" fillId="0" borderId="0" xfId="63" applyNumberFormat="1" applyFont="1" applyFill="1" applyBorder="1" applyAlignment="1" applyProtection="1">
      <alignment horizontal="right" vertical="top"/>
      <protection/>
    </xf>
    <xf numFmtId="172" fontId="2" fillId="0" borderId="0" xfId="64" applyNumberFormat="1" applyFont="1" applyFill="1" applyAlignment="1" applyProtection="1">
      <alignment horizontal="right" vertical="center" indent="1"/>
      <protection/>
    </xf>
    <xf numFmtId="172" fontId="0" fillId="0" borderId="0" xfId="64" applyNumberFormat="1" applyFont="1" applyFill="1" applyProtection="1">
      <alignment/>
      <protection/>
    </xf>
    <xf numFmtId="172" fontId="2" fillId="0" borderId="0" xfId="64" applyNumberForma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172" fontId="16" fillId="0" borderId="39" xfId="64" applyNumberFormat="1" applyFont="1" applyFill="1" applyBorder="1" applyAlignment="1" applyProtection="1">
      <alignment horizontal="left"/>
      <protection/>
    </xf>
    <xf numFmtId="0" fontId="6" fillId="0" borderId="61" xfId="64" applyFont="1" applyFill="1" applyBorder="1" applyAlignment="1" applyProtection="1">
      <alignment horizontal="center" vertical="center" wrapText="1"/>
      <protection/>
    </xf>
    <xf numFmtId="0" fontId="6" fillId="0" borderId="63" xfId="64" applyFont="1" applyFill="1" applyBorder="1" applyAlignment="1" applyProtection="1">
      <alignment horizontal="center" vertical="center" wrapText="1"/>
      <protection/>
    </xf>
    <xf numFmtId="0" fontId="6" fillId="0" borderId="29" xfId="64" applyFont="1" applyFill="1" applyBorder="1" applyAlignment="1" applyProtection="1">
      <alignment horizontal="center" vertical="center" wrapText="1"/>
      <protection/>
    </xf>
    <xf numFmtId="0" fontId="6" fillId="0" borderId="33" xfId="64" applyFont="1" applyFill="1" applyBorder="1" applyAlignment="1" applyProtection="1">
      <alignment horizontal="center" vertical="center" wrapText="1"/>
      <protection/>
    </xf>
    <xf numFmtId="0" fontId="11" fillId="0" borderId="42" xfId="64" applyFont="1" applyFill="1" applyBorder="1" applyAlignment="1" applyProtection="1">
      <alignment horizontal="center" vertical="center" wrapText="1"/>
      <protection/>
    </xf>
    <xf numFmtId="0" fontId="11" fillId="0" borderId="64" xfId="64" applyFont="1" applyFill="1" applyBorder="1" applyAlignment="1" applyProtection="1">
      <alignment horizontal="center" vertical="center" wrapText="1"/>
      <protection/>
    </xf>
    <xf numFmtId="172" fontId="16" fillId="0" borderId="39" xfId="64" applyNumberFormat="1" applyFont="1" applyFill="1" applyBorder="1" applyAlignment="1" applyProtection="1">
      <alignment horizontal="left" vertical="center"/>
      <protection/>
    </xf>
    <xf numFmtId="0" fontId="6" fillId="0" borderId="55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0" fontId="6" fillId="0" borderId="44" xfId="64" applyFont="1" applyFill="1" applyBorder="1" applyAlignment="1" applyProtection="1">
      <alignment horizontal="center" vertical="center" wrapText="1"/>
      <protection/>
    </xf>
    <xf numFmtId="172" fontId="5" fillId="0" borderId="0" xfId="64" applyNumberFormat="1" applyFont="1" applyFill="1" applyBorder="1" applyAlignment="1" applyProtection="1">
      <alignment horizontal="center" vertical="center"/>
      <protection/>
    </xf>
    <xf numFmtId="0" fontId="6" fillId="0" borderId="56" xfId="64" applyFont="1" applyFill="1" applyBorder="1" applyAlignment="1" applyProtection="1">
      <alignment horizontal="center" vertical="center" wrapText="1"/>
      <protection/>
    </xf>
    <xf numFmtId="0" fontId="6" fillId="0" borderId="66" xfId="64" applyFont="1" applyFill="1" applyBorder="1" applyAlignment="1" applyProtection="1">
      <alignment horizontal="center" vertical="center" wrapText="1"/>
      <protection/>
    </xf>
    <xf numFmtId="0" fontId="6" fillId="0" borderId="28" xfId="64" applyFont="1" applyFill="1" applyBorder="1" applyAlignment="1" applyProtection="1">
      <alignment horizontal="center" vertical="center" wrapText="1"/>
      <protection/>
    </xf>
    <xf numFmtId="0" fontId="6" fillId="0" borderId="67" xfId="64" applyFont="1" applyFill="1" applyBorder="1" applyAlignment="1" applyProtection="1">
      <alignment horizontal="center" vertical="center" wrapText="1"/>
      <protection/>
    </xf>
    <xf numFmtId="0" fontId="6" fillId="0" borderId="48" xfId="64" applyFont="1" applyFill="1" applyBorder="1" applyAlignment="1" applyProtection="1">
      <alignment horizontal="center" vertical="center" wrapText="1"/>
      <protection/>
    </xf>
    <xf numFmtId="1" fontId="18" fillId="0" borderId="0" xfId="63" applyNumberFormat="1" applyFont="1" applyFill="1" applyBorder="1" applyAlignment="1" applyProtection="1">
      <alignment horizontal="right" vertical="top"/>
      <protection/>
    </xf>
    <xf numFmtId="0" fontId="18" fillId="0" borderId="0" xfId="0" applyFont="1" applyBorder="1" applyAlignment="1" applyProtection="1">
      <alignment horizontal="right" vertical="top"/>
      <protection locked="0"/>
    </xf>
    <xf numFmtId="172" fontId="5" fillId="0" borderId="0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 quotePrefix="1">
      <alignment horizontal="center" vertical="center"/>
      <protection/>
    </xf>
    <xf numFmtId="0" fontId="6" fillId="0" borderId="67" xfId="0" applyFont="1" applyFill="1" applyBorder="1" applyAlignment="1" applyProtection="1" quotePrefix="1">
      <alignment horizontal="center" vertical="center"/>
      <protection/>
    </xf>
    <xf numFmtId="0" fontId="4" fillId="0" borderId="68" xfId="0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37" xfId="63" applyFont="1" applyFill="1" applyBorder="1" applyAlignment="1" applyProtection="1">
      <alignment horizontal="center" vertical="center" wrapText="1"/>
      <protection/>
    </xf>
    <xf numFmtId="0" fontId="6" fillId="0" borderId="59" xfId="63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center" vertical="center" wrapText="1"/>
      <protection/>
    </xf>
    <xf numFmtId="49" fontId="6" fillId="0" borderId="28" xfId="63" applyNumberFormat="1" applyFont="1" applyFill="1" applyBorder="1" applyAlignment="1" applyProtection="1">
      <alignment horizontal="center" vertical="center"/>
      <protection/>
    </xf>
    <xf numFmtId="49" fontId="6" fillId="0" borderId="67" xfId="63" applyNumberFormat="1" applyFont="1" applyFill="1" applyBorder="1" applyAlignment="1" applyProtection="1">
      <alignment horizontal="center" vertical="center"/>
      <protection/>
    </xf>
    <xf numFmtId="1" fontId="6" fillId="0" borderId="37" xfId="63" applyNumberFormat="1" applyFont="1" applyFill="1" applyBorder="1" applyAlignment="1" applyProtection="1">
      <alignment horizontal="center" vertical="center" wrapText="1"/>
      <protection/>
    </xf>
    <xf numFmtId="0" fontId="4" fillId="0" borderId="67" xfId="63" applyFont="1" applyFill="1" applyBorder="1" applyAlignment="1" applyProtection="1">
      <alignment horizontal="center"/>
      <protection/>
    </xf>
    <xf numFmtId="180" fontId="20" fillId="0" borderId="0" xfId="59" applyNumberFormat="1" applyFont="1" applyBorder="1" applyAlignment="1">
      <alignment horizontal="center"/>
      <protection/>
    </xf>
    <xf numFmtId="0" fontId="22" fillId="0" borderId="0" xfId="59" applyFont="1" applyBorder="1" applyAlignment="1">
      <alignment horizontal="right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" xfId="60"/>
    <cellStyle name="Normál 4" xfId="61"/>
    <cellStyle name="Normál 5" xfId="62"/>
    <cellStyle name="Normál 6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2"/>
  <sheetViews>
    <sheetView view="pageBreakPreview" zoomScale="120" zoomScaleNormal="120" zoomScaleSheetLayoutView="120" workbookViewId="0" topLeftCell="A128">
      <selection activeCell="G73" sqref="G73"/>
    </sheetView>
  </sheetViews>
  <sheetFormatPr defaultColWidth="9.375" defaultRowHeight="12.75"/>
  <cols>
    <col min="1" max="1" width="9.50390625" style="117" customWidth="1"/>
    <col min="2" max="2" width="57.50390625" style="117" customWidth="1"/>
    <col min="3" max="5" width="12.75390625" style="118" customWidth="1"/>
    <col min="6" max="6" width="12.125" style="189" customWidth="1"/>
    <col min="7" max="7" width="10.875" style="95" bestFit="1" customWidth="1"/>
    <col min="8" max="8" width="9.875" style="95" bestFit="1" customWidth="1"/>
    <col min="9" max="16384" width="9.375" style="95" customWidth="1"/>
  </cols>
  <sheetData>
    <row r="1" spans="1:6" ht="15.75" customHeight="1">
      <c r="A1" s="307" t="s">
        <v>274</v>
      </c>
      <c r="B1" s="307"/>
      <c r="C1" s="307"/>
      <c r="D1" s="307"/>
      <c r="E1" s="307"/>
      <c r="F1" s="307"/>
    </row>
    <row r="2" spans="1:6" ht="15.75" customHeight="1">
      <c r="A2" s="147"/>
      <c r="B2" s="313" t="s">
        <v>304</v>
      </c>
      <c r="C2" s="313"/>
      <c r="D2" s="313"/>
      <c r="E2" s="313"/>
      <c r="F2" s="313"/>
    </row>
    <row r="3" spans="1:6" ht="15.75" customHeight="1" thickBot="1">
      <c r="A3" s="303" t="s">
        <v>275</v>
      </c>
      <c r="B3" s="303"/>
      <c r="C3" s="202"/>
      <c r="D3" s="202"/>
      <c r="E3" s="202"/>
      <c r="F3" s="203"/>
    </row>
    <row r="4" spans="1:6" ht="37.5" customHeight="1" thickBot="1">
      <c r="A4" s="297" t="s">
        <v>23</v>
      </c>
      <c r="B4" s="308" t="s">
        <v>276</v>
      </c>
      <c r="C4" s="310" t="s">
        <v>311</v>
      </c>
      <c r="D4" s="311"/>
      <c r="E4" s="311"/>
      <c r="F4" s="312"/>
    </row>
    <row r="5" spans="1:6" s="97" customFormat="1" ht="32.25" customHeight="1" thickBot="1">
      <c r="A5" s="298"/>
      <c r="B5" s="309"/>
      <c r="C5" s="204" t="s">
        <v>272</v>
      </c>
      <c r="D5" s="205" t="s">
        <v>273</v>
      </c>
      <c r="E5" s="206" t="s">
        <v>307</v>
      </c>
      <c r="F5" s="205" t="s">
        <v>273</v>
      </c>
    </row>
    <row r="6" spans="1:6" s="99" customFormat="1" ht="12" customHeight="1" thickBot="1">
      <c r="A6" s="98" t="s">
        <v>3</v>
      </c>
      <c r="B6" s="8" t="s">
        <v>86</v>
      </c>
      <c r="C6" s="30">
        <f>+C7+C8+C9+C10+C11+C12</f>
        <v>83392569</v>
      </c>
      <c r="D6" s="30">
        <f>+D7+D8+D9+D10+D11+D12</f>
        <v>83392569</v>
      </c>
      <c r="E6" s="30">
        <f>+E7+E8+E9+E10+E11+E12</f>
        <v>671969</v>
      </c>
      <c r="F6" s="178">
        <f>+F7+F8+F9+F10+F11+F12</f>
        <v>84064538</v>
      </c>
    </row>
    <row r="7" spans="1:6" s="99" customFormat="1" ht="12" customHeight="1">
      <c r="A7" s="100" t="s">
        <v>35</v>
      </c>
      <c r="B7" s="53" t="s">
        <v>87</v>
      </c>
      <c r="C7" s="33">
        <f>'4-önkorm '!C9</f>
        <v>22488896</v>
      </c>
      <c r="D7" s="33">
        <f>'4-önkorm '!D9</f>
        <v>22488896</v>
      </c>
      <c r="E7" s="33">
        <f>'4-önkorm '!E9</f>
        <v>0</v>
      </c>
      <c r="F7" s="179">
        <f>D7+E7</f>
        <v>22488896</v>
      </c>
    </row>
    <row r="8" spans="1:6" s="99" customFormat="1" ht="12" customHeight="1">
      <c r="A8" s="101" t="s">
        <v>36</v>
      </c>
      <c r="B8" s="54" t="s">
        <v>88</v>
      </c>
      <c r="C8" s="33">
        <f>'4-önkorm '!C10</f>
        <v>35656051</v>
      </c>
      <c r="D8" s="33">
        <f>'4-önkorm '!D10</f>
        <v>35656051</v>
      </c>
      <c r="E8" s="33">
        <f>'4-önkorm '!E10</f>
        <v>0</v>
      </c>
      <c r="F8" s="179">
        <f>D8+E8</f>
        <v>35656051</v>
      </c>
    </row>
    <row r="9" spans="1:6" s="99" customFormat="1" ht="12" customHeight="1">
      <c r="A9" s="101" t="s">
        <v>37</v>
      </c>
      <c r="B9" s="54" t="s">
        <v>89</v>
      </c>
      <c r="C9" s="33">
        <f>'4-önkorm '!C11</f>
        <v>23318882</v>
      </c>
      <c r="D9" s="33">
        <f>'4-önkorm '!D11</f>
        <v>23318882</v>
      </c>
      <c r="E9" s="33">
        <f>'4-önkorm '!E11</f>
        <v>293646</v>
      </c>
      <c r="F9" s="179">
        <f>D9+E9</f>
        <v>23612528</v>
      </c>
    </row>
    <row r="10" spans="1:6" s="99" customFormat="1" ht="12" customHeight="1">
      <c r="A10" s="101" t="s">
        <v>38</v>
      </c>
      <c r="B10" s="54" t="s">
        <v>90</v>
      </c>
      <c r="C10" s="33">
        <f>'4-önkorm '!C12</f>
        <v>1928740</v>
      </c>
      <c r="D10" s="33">
        <f>'4-önkorm '!D12</f>
        <v>1928740</v>
      </c>
      <c r="E10" s="33">
        <f>'4-önkorm '!E12</f>
        <v>324323</v>
      </c>
      <c r="F10" s="179">
        <f>D10+E10</f>
        <v>2253063</v>
      </c>
    </row>
    <row r="11" spans="1:6" s="99" customFormat="1" ht="12" customHeight="1">
      <c r="A11" s="101" t="s">
        <v>55</v>
      </c>
      <c r="B11" s="54" t="s">
        <v>91</v>
      </c>
      <c r="C11" s="33">
        <f>'4-önkorm '!C13</f>
        <v>0</v>
      </c>
      <c r="D11" s="33">
        <f>'4-önkorm '!D13</f>
        <v>0</v>
      </c>
      <c r="E11" s="33">
        <f>'4-önkorm '!E13</f>
        <v>54000</v>
      </c>
      <c r="F11" s="179">
        <f>D11+E11</f>
        <v>54000</v>
      </c>
    </row>
    <row r="12" spans="1:6" s="99" customFormat="1" ht="12" customHeight="1" thickBot="1">
      <c r="A12" s="102" t="s">
        <v>39</v>
      </c>
      <c r="B12" s="55" t="s">
        <v>92</v>
      </c>
      <c r="C12" s="33"/>
      <c r="D12" s="179">
        <f>'4-önkorm '!D14</f>
        <v>0</v>
      </c>
      <c r="E12" s="33"/>
      <c r="F12" s="32"/>
    </row>
    <row r="13" spans="1:6" s="99" customFormat="1" ht="12" customHeight="1" thickBot="1">
      <c r="A13" s="98" t="s">
        <v>4</v>
      </c>
      <c r="B13" s="26" t="s">
        <v>93</v>
      </c>
      <c r="C13" s="30">
        <f>+C14+C15+C16+C17+C18</f>
        <v>3684000</v>
      </c>
      <c r="D13" s="30">
        <f>+D14+D15+D16+D17+D18</f>
        <v>3684000</v>
      </c>
      <c r="E13" s="30">
        <f>+E14+E15+E16+E17+E18</f>
        <v>2254868</v>
      </c>
      <c r="F13" s="191">
        <f>SUM(F14:F19)</f>
        <v>5938868</v>
      </c>
    </row>
    <row r="14" spans="1:6" s="99" customFormat="1" ht="12" customHeight="1">
      <c r="A14" s="100" t="s">
        <v>41</v>
      </c>
      <c r="B14" s="53" t="s">
        <v>94</v>
      </c>
      <c r="C14" s="33"/>
      <c r="D14" s="184"/>
      <c r="E14" s="33"/>
      <c r="F14" s="33"/>
    </row>
    <row r="15" spans="1:6" s="99" customFormat="1" ht="12" customHeight="1">
      <c r="A15" s="101" t="s">
        <v>42</v>
      </c>
      <c r="B15" s="54" t="s">
        <v>95</v>
      </c>
      <c r="C15" s="33"/>
      <c r="D15" s="182"/>
      <c r="E15" s="32"/>
      <c r="F15" s="32"/>
    </row>
    <row r="16" spans="1:6" s="99" customFormat="1" ht="12" customHeight="1">
      <c r="A16" s="101" t="s">
        <v>43</v>
      </c>
      <c r="B16" s="54" t="s">
        <v>264</v>
      </c>
      <c r="C16" s="33"/>
      <c r="D16" s="182"/>
      <c r="E16" s="32"/>
      <c r="F16" s="32"/>
    </row>
    <row r="17" spans="1:6" s="99" customFormat="1" ht="12" customHeight="1">
      <c r="A17" s="101" t="s">
        <v>44</v>
      </c>
      <c r="B17" s="54" t="s">
        <v>265</v>
      </c>
      <c r="C17" s="33"/>
      <c r="D17" s="182"/>
      <c r="E17" s="32"/>
      <c r="F17" s="32"/>
    </row>
    <row r="18" spans="1:6" s="99" customFormat="1" ht="12" customHeight="1">
      <c r="A18" s="101" t="s">
        <v>45</v>
      </c>
      <c r="B18" s="54" t="s">
        <v>96</v>
      </c>
      <c r="C18" s="33">
        <v>3684000</v>
      </c>
      <c r="D18" s="182">
        <v>3684000</v>
      </c>
      <c r="E18" s="32">
        <f>'4-önkorm '!E20</f>
        <v>2254868</v>
      </c>
      <c r="F18" s="32">
        <f>SUM(D18:E18)</f>
        <v>5938868</v>
      </c>
    </row>
    <row r="19" spans="1:6" s="99" customFormat="1" ht="12" customHeight="1" thickBot="1">
      <c r="A19" s="102"/>
      <c r="B19" s="28" t="s">
        <v>97</v>
      </c>
      <c r="C19" s="33"/>
      <c r="D19" s="183"/>
      <c r="E19" s="34"/>
      <c r="F19" s="34"/>
    </row>
    <row r="20" spans="1:6" s="99" customFormat="1" ht="12" customHeight="1" thickBot="1">
      <c r="A20" s="98" t="s">
        <v>5</v>
      </c>
      <c r="B20" s="8" t="s">
        <v>98</v>
      </c>
      <c r="C20" s="30">
        <f>+C21+C22+C23+C24+C25</f>
        <v>0</v>
      </c>
      <c r="D20" s="30">
        <f>+D21+D22+D23+D24+D25</f>
        <v>0</v>
      </c>
      <c r="E20" s="30">
        <f>+E21+E22+E23+E24+E25</f>
        <v>0</v>
      </c>
      <c r="F20" s="30">
        <f>+F21+F22+F23+F24+F25</f>
        <v>0</v>
      </c>
    </row>
    <row r="21" spans="1:6" s="99" customFormat="1" ht="12" customHeight="1">
      <c r="A21" s="100" t="s">
        <v>24</v>
      </c>
      <c r="B21" s="53" t="s">
        <v>99</v>
      </c>
      <c r="C21" s="33"/>
      <c r="D21" s="184"/>
      <c r="E21" s="33">
        <f>'4-önkorm '!E23</f>
        <v>0</v>
      </c>
      <c r="F21" s="33">
        <f aca="true" t="shared" si="0" ref="F21:F26">SUM(D21:E21)</f>
        <v>0</v>
      </c>
    </row>
    <row r="22" spans="1:6" s="99" customFormat="1" ht="12" customHeight="1">
      <c r="A22" s="101" t="s">
        <v>25</v>
      </c>
      <c r="B22" s="54" t="s">
        <v>100</v>
      </c>
      <c r="C22" s="32"/>
      <c r="D22" s="182"/>
      <c r="E22" s="32"/>
      <c r="F22" s="33">
        <f t="shared" si="0"/>
        <v>0</v>
      </c>
    </row>
    <row r="23" spans="1:6" s="99" customFormat="1" ht="12" customHeight="1">
      <c r="A23" s="101" t="s">
        <v>26</v>
      </c>
      <c r="B23" s="54" t="s">
        <v>266</v>
      </c>
      <c r="C23" s="32"/>
      <c r="D23" s="182"/>
      <c r="E23" s="32"/>
      <c r="F23" s="33">
        <f t="shared" si="0"/>
        <v>0</v>
      </c>
    </row>
    <row r="24" spans="1:6" s="99" customFormat="1" ht="12" customHeight="1">
      <c r="A24" s="101" t="s">
        <v>27</v>
      </c>
      <c r="B24" s="54" t="s">
        <v>267</v>
      </c>
      <c r="C24" s="32"/>
      <c r="D24" s="182"/>
      <c r="E24" s="32"/>
      <c r="F24" s="33">
        <f t="shared" si="0"/>
        <v>0</v>
      </c>
    </row>
    <row r="25" spans="1:6" s="99" customFormat="1" ht="12" customHeight="1">
      <c r="A25" s="101" t="s">
        <v>58</v>
      </c>
      <c r="B25" s="54" t="s">
        <v>101</v>
      </c>
      <c r="C25" s="32">
        <f>'4-önkorm '!C27</f>
        <v>0</v>
      </c>
      <c r="D25" s="32">
        <f>'4-önkorm '!D27</f>
        <v>0</v>
      </c>
      <c r="E25" s="32"/>
      <c r="F25" s="33">
        <f t="shared" si="0"/>
        <v>0</v>
      </c>
    </row>
    <row r="26" spans="1:6" s="99" customFormat="1" ht="12" customHeight="1" thickBot="1">
      <c r="A26" s="102" t="s">
        <v>59</v>
      </c>
      <c r="B26" s="28" t="s">
        <v>102</v>
      </c>
      <c r="C26" s="34"/>
      <c r="D26" s="183">
        <v>140000000</v>
      </c>
      <c r="E26" s="34"/>
      <c r="F26" s="33">
        <f t="shared" si="0"/>
        <v>140000000</v>
      </c>
    </row>
    <row r="27" spans="1:6" s="99" customFormat="1" ht="12" customHeight="1" thickBot="1">
      <c r="A27" s="98" t="s">
        <v>60</v>
      </c>
      <c r="B27" s="8" t="s">
        <v>103</v>
      </c>
      <c r="C27" s="36">
        <f>+C28+C31+C32+C33</f>
        <v>20174000</v>
      </c>
      <c r="D27" s="36">
        <f>+D28+D31+D32+D33</f>
        <v>20174000</v>
      </c>
      <c r="E27" s="36">
        <f>+E28+E31+E32+E33</f>
        <v>0</v>
      </c>
      <c r="F27" s="36">
        <f>+F28+F31+F32+F33</f>
        <v>20174000</v>
      </c>
    </row>
    <row r="28" spans="1:6" s="99" customFormat="1" ht="12" customHeight="1">
      <c r="A28" s="100" t="s">
        <v>104</v>
      </c>
      <c r="B28" s="53" t="s">
        <v>110</v>
      </c>
      <c r="C28" s="52">
        <f>'4-önkorm '!C30</f>
        <v>17600000</v>
      </c>
      <c r="D28" s="52">
        <f>'4-önkorm '!D30</f>
        <v>17600000</v>
      </c>
      <c r="E28" s="52">
        <f>'4-önkorm '!E30</f>
        <v>0</v>
      </c>
      <c r="F28" s="52">
        <f>F29+F30</f>
        <v>17600000</v>
      </c>
    </row>
    <row r="29" spans="1:6" s="99" customFormat="1" ht="12" customHeight="1">
      <c r="A29" s="101" t="s">
        <v>105</v>
      </c>
      <c r="B29" s="54" t="s">
        <v>111</v>
      </c>
      <c r="C29" s="52">
        <f>'4-önkorm '!C31</f>
        <v>1600000</v>
      </c>
      <c r="D29" s="52">
        <f>'4-önkorm '!D31</f>
        <v>1600000</v>
      </c>
      <c r="E29" s="52">
        <f>'4-önkorm '!E31</f>
        <v>0</v>
      </c>
      <c r="F29" s="52">
        <f>D29+E29</f>
        <v>1600000</v>
      </c>
    </row>
    <row r="30" spans="1:6" s="99" customFormat="1" ht="12" customHeight="1">
      <c r="A30" s="101" t="s">
        <v>106</v>
      </c>
      <c r="B30" s="54" t="s">
        <v>291</v>
      </c>
      <c r="C30" s="52">
        <f>'4-önkorm '!C32</f>
        <v>16000000</v>
      </c>
      <c r="D30" s="52">
        <f>'4-önkorm '!D32</f>
        <v>16000000</v>
      </c>
      <c r="E30" s="52">
        <f>'4-önkorm '!E32</f>
        <v>0</v>
      </c>
      <c r="F30" s="52">
        <f>D30+E30</f>
        <v>16000000</v>
      </c>
    </row>
    <row r="31" spans="1:6" s="99" customFormat="1" ht="12" customHeight="1">
      <c r="A31" s="101" t="s">
        <v>107</v>
      </c>
      <c r="B31" s="54" t="s">
        <v>112</v>
      </c>
      <c r="C31" s="52">
        <f>'4-önkorm '!C33</f>
        <v>2574000</v>
      </c>
      <c r="D31" s="52">
        <f>'4-önkorm '!D33</f>
        <v>2574000</v>
      </c>
      <c r="E31" s="52">
        <f>'4-önkorm '!E33</f>
        <v>0</v>
      </c>
      <c r="F31" s="52">
        <f>D31+E31</f>
        <v>2574000</v>
      </c>
    </row>
    <row r="32" spans="1:6" s="99" customFormat="1" ht="12" customHeight="1">
      <c r="A32" s="101" t="s">
        <v>108</v>
      </c>
      <c r="B32" s="54" t="s">
        <v>113</v>
      </c>
      <c r="C32" s="32"/>
      <c r="D32" s="32"/>
      <c r="E32" s="52">
        <f>'4-önkorm '!E34</f>
        <v>0</v>
      </c>
      <c r="F32" s="52">
        <f>D32+E32</f>
        <v>0</v>
      </c>
    </row>
    <row r="33" spans="1:6" s="99" customFormat="1" ht="12" customHeight="1" thickBot="1">
      <c r="A33" s="102" t="s">
        <v>109</v>
      </c>
      <c r="B33" s="55" t="s">
        <v>114</v>
      </c>
      <c r="C33" s="34"/>
      <c r="D33" s="34"/>
      <c r="E33" s="52">
        <f>'4-önkorm '!E35</f>
        <v>0</v>
      </c>
      <c r="F33" s="52">
        <f>D33+E33</f>
        <v>0</v>
      </c>
    </row>
    <row r="34" spans="1:6" s="99" customFormat="1" ht="12" customHeight="1" thickBot="1">
      <c r="A34" s="98" t="s">
        <v>7</v>
      </c>
      <c r="B34" s="8" t="s">
        <v>115</v>
      </c>
      <c r="C34" s="30">
        <f>SUM(C35:C44)</f>
        <v>15948000</v>
      </c>
      <c r="D34" s="30">
        <f>SUM(D35:D44)</f>
        <v>15948000</v>
      </c>
      <c r="E34" s="30">
        <f>SUM(E35:E44)</f>
        <v>0</v>
      </c>
      <c r="F34" s="30">
        <f>SUM(F35:F44)</f>
        <v>15948000</v>
      </c>
    </row>
    <row r="35" spans="1:6" s="99" customFormat="1" ht="12" customHeight="1">
      <c r="A35" s="100" t="s">
        <v>28</v>
      </c>
      <c r="B35" s="53" t="s">
        <v>118</v>
      </c>
      <c r="C35" s="33"/>
      <c r="D35" s="33">
        <f>'4-önkorm '!D37+'4-Óvoda'!D10</f>
        <v>0</v>
      </c>
      <c r="E35" s="33">
        <f>'4-önkorm '!E37</f>
        <v>0</v>
      </c>
      <c r="F35" s="33">
        <f>D35+E35</f>
        <v>0</v>
      </c>
    </row>
    <row r="36" spans="1:6" s="99" customFormat="1" ht="12" customHeight="1">
      <c r="A36" s="101" t="s">
        <v>29</v>
      </c>
      <c r="B36" s="54" t="s">
        <v>119</v>
      </c>
      <c r="C36" s="33">
        <f>'4-önkorm '!C38+'4-Óvoda'!C11</f>
        <v>3180000</v>
      </c>
      <c r="D36" s="33">
        <f>'4-önkorm '!D38+'4-Óvoda'!D11</f>
        <v>3180000</v>
      </c>
      <c r="E36" s="33">
        <f>'4-önkorm '!E38</f>
        <v>0</v>
      </c>
      <c r="F36" s="33">
        <f aca="true" t="shared" si="1" ref="F36:F44">D36+E36</f>
        <v>3180000</v>
      </c>
    </row>
    <row r="37" spans="1:6" s="99" customFormat="1" ht="12" customHeight="1">
      <c r="A37" s="101" t="s">
        <v>30</v>
      </c>
      <c r="B37" s="54" t="s">
        <v>120</v>
      </c>
      <c r="C37" s="33">
        <f>'4-önkorm '!C39+'4-Óvoda'!C12</f>
        <v>1575000</v>
      </c>
      <c r="D37" s="33">
        <f>'4-önkorm '!D39+'4-Óvoda'!D12</f>
        <v>1575000</v>
      </c>
      <c r="E37" s="33">
        <f>'4-önkorm '!E39</f>
        <v>0</v>
      </c>
      <c r="F37" s="33">
        <f t="shared" si="1"/>
        <v>1575000</v>
      </c>
    </row>
    <row r="38" spans="1:6" s="99" customFormat="1" ht="12" customHeight="1">
      <c r="A38" s="101" t="s">
        <v>62</v>
      </c>
      <c r="B38" s="54" t="s">
        <v>121</v>
      </c>
      <c r="C38" s="33">
        <f>'4-önkorm '!C40+'4-Óvoda'!C13</f>
        <v>0</v>
      </c>
      <c r="D38" s="33">
        <f>'4-önkorm '!D40+'4-Óvoda'!D13</f>
        <v>0</v>
      </c>
      <c r="E38" s="33">
        <f>'4-önkorm '!E40</f>
        <v>0</v>
      </c>
      <c r="F38" s="33">
        <f t="shared" si="1"/>
        <v>0</v>
      </c>
    </row>
    <row r="39" spans="1:6" s="99" customFormat="1" ht="12" customHeight="1">
      <c r="A39" s="101" t="s">
        <v>63</v>
      </c>
      <c r="B39" s="54" t="s">
        <v>122</v>
      </c>
      <c r="C39" s="33">
        <f>'4-önkorm '!C41+'4-Óvoda'!C14</f>
        <v>10130000</v>
      </c>
      <c r="D39" s="33">
        <f>'4-önkorm '!D41+'4-Óvoda'!D14</f>
        <v>10130000</v>
      </c>
      <c r="E39" s="33">
        <f>'4-önkorm '!E41+'4-Óvoda'!E14</f>
        <v>0</v>
      </c>
      <c r="F39" s="33">
        <f t="shared" si="1"/>
        <v>10130000</v>
      </c>
    </row>
    <row r="40" spans="1:6" s="99" customFormat="1" ht="12" customHeight="1">
      <c r="A40" s="101" t="s">
        <v>64</v>
      </c>
      <c r="B40" s="54" t="s">
        <v>123</v>
      </c>
      <c r="C40" s="33">
        <f>'4-önkorm '!C42+'4-Óvoda'!C15</f>
        <v>1063000</v>
      </c>
      <c r="D40" s="33">
        <f>'4-önkorm '!D42+'4-Óvoda'!D15</f>
        <v>1063000</v>
      </c>
      <c r="E40" s="33">
        <f>'4-önkorm '!E42</f>
        <v>0</v>
      </c>
      <c r="F40" s="33">
        <f t="shared" si="1"/>
        <v>1063000</v>
      </c>
    </row>
    <row r="41" spans="1:6" s="99" customFormat="1" ht="12" customHeight="1">
      <c r="A41" s="101" t="s">
        <v>65</v>
      </c>
      <c r="B41" s="54" t="s">
        <v>124</v>
      </c>
      <c r="C41" s="33">
        <f>'4-önkorm '!C43+'4-Óvoda'!C16</f>
        <v>0</v>
      </c>
      <c r="D41" s="33">
        <f>'4-önkorm '!D43+'4-Óvoda'!D16</f>
        <v>0</v>
      </c>
      <c r="E41" s="33">
        <f>'4-önkorm '!E43</f>
        <v>0</v>
      </c>
      <c r="F41" s="33">
        <f t="shared" si="1"/>
        <v>0</v>
      </c>
    </row>
    <row r="42" spans="1:6" s="99" customFormat="1" ht="12" customHeight="1">
      <c r="A42" s="101" t="s">
        <v>66</v>
      </c>
      <c r="B42" s="54" t="s">
        <v>125</v>
      </c>
      <c r="C42" s="33">
        <f>'4-önkorm '!C44+'4-Óvoda'!C17</f>
        <v>0</v>
      </c>
      <c r="D42" s="33">
        <f>'4-önkorm '!D44+'4-Óvoda'!D17</f>
        <v>0</v>
      </c>
      <c r="E42" s="33">
        <f>'4-önkorm '!E44</f>
        <v>0</v>
      </c>
      <c r="F42" s="33">
        <f t="shared" si="1"/>
        <v>0</v>
      </c>
    </row>
    <row r="43" spans="1:6" s="99" customFormat="1" ht="12" customHeight="1">
      <c r="A43" s="101" t="s">
        <v>116</v>
      </c>
      <c r="B43" s="54" t="s">
        <v>126</v>
      </c>
      <c r="C43" s="33"/>
      <c r="D43" s="33">
        <f>'4-önkorm '!D45+'4-Óvoda'!D18</f>
        <v>0</v>
      </c>
      <c r="E43" s="33">
        <f>'4-önkorm '!E45</f>
        <v>0</v>
      </c>
      <c r="F43" s="33">
        <f t="shared" si="1"/>
        <v>0</v>
      </c>
    </row>
    <row r="44" spans="1:6" s="99" customFormat="1" ht="12" customHeight="1" thickBot="1">
      <c r="A44" s="102" t="s">
        <v>117</v>
      </c>
      <c r="B44" s="28" t="s">
        <v>127</v>
      </c>
      <c r="C44" s="33"/>
      <c r="D44" s="33">
        <f>'4-önkorm '!D46+'4-Óvoda'!D19</f>
        <v>0</v>
      </c>
      <c r="E44" s="33">
        <f>'4-önkorm '!E46</f>
        <v>0</v>
      </c>
      <c r="F44" s="33">
        <f t="shared" si="1"/>
        <v>0</v>
      </c>
    </row>
    <row r="45" spans="1:6" s="99" customFormat="1" ht="12" customHeight="1" thickBot="1">
      <c r="A45" s="98" t="s">
        <v>8</v>
      </c>
      <c r="B45" s="8" t="s">
        <v>128</v>
      </c>
      <c r="C45" s="30">
        <f>SUM(C46:C50)</f>
        <v>0</v>
      </c>
      <c r="D45" s="30">
        <f>SUM(D46:D50)</f>
        <v>0</v>
      </c>
      <c r="E45" s="30">
        <f>SUM(E46:E50)</f>
        <v>0</v>
      </c>
      <c r="F45" s="181"/>
    </row>
    <row r="46" spans="1:6" s="99" customFormat="1" ht="12" customHeight="1">
      <c r="A46" s="100" t="s">
        <v>31</v>
      </c>
      <c r="B46" s="53" t="s">
        <v>132</v>
      </c>
      <c r="C46" s="73"/>
      <c r="D46" s="73"/>
      <c r="E46" s="73"/>
      <c r="F46" s="184"/>
    </row>
    <row r="47" spans="1:6" s="99" customFormat="1" ht="12" customHeight="1">
      <c r="A47" s="101" t="s">
        <v>32</v>
      </c>
      <c r="B47" s="54" t="s">
        <v>133</v>
      </c>
      <c r="C47" s="73"/>
      <c r="D47" s="35"/>
      <c r="E47" s="35"/>
      <c r="F47" s="182"/>
    </row>
    <row r="48" spans="1:6" s="99" customFormat="1" ht="12" customHeight="1">
      <c r="A48" s="101" t="s">
        <v>129</v>
      </c>
      <c r="B48" s="54" t="s">
        <v>134</v>
      </c>
      <c r="C48" s="73"/>
      <c r="D48" s="35"/>
      <c r="E48" s="35"/>
      <c r="F48" s="182"/>
    </row>
    <row r="49" spans="1:6" s="99" customFormat="1" ht="12" customHeight="1">
      <c r="A49" s="101" t="s">
        <v>130</v>
      </c>
      <c r="B49" s="54" t="s">
        <v>135</v>
      </c>
      <c r="C49" s="73"/>
      <c r="D49" s="35"/>
      <c r="E49" s="35"/>
      <c r="F49" s="182"/>
    </row>
    <row r="50" spans="1:6" s="99" customFormat="1" ht="12" customHeight="1" thickBot="1">
      <c r="A50" s="102" t="s">
        <v>131</v>
      </c>
      <c r="B50" s="55" t="s">
        <v>136</v>
      </c>
      <c r="C50" s="73"/>
      <c r="D50" s="49"/>
      <c r="E50" s="49"/>
      <c r="F50" s="183"/>
    </row>
    <row r="51" spans="1:6" s="99" customFormat="1" ht="12" customHeight="1" thickBot="1">
      <c r="A51" s="98" t="s">
        <v>67</v>
      </c>
      <c r="B51" s="8" t="s">
        <v>137</v>
      </c>
      <c r="C51" s="30">
        <f>SUM(C52:C54)</f>
        <v>0</v>
      </c>
      <c r="D51" s="30">
        <f>SUM(D52:D54)</f>
        <v>0</v>
      </c>
      <c r="E51" s="30">
        <f>SUM(E52:E54)</f>
        <v>0</v>
      </c>
      <c r="F51" s="181"/>
    </row>
    <row r="52" spans="1:6" s="99" customFormat="1" ht="12" customHeight="1">
      <c r="A52" s="100" t="s">
        <v>33</v>
      </c>
      <c r="B52" s="53" t="s">
        <v>138</v>
      </c>
      <c r="C52" s="33"/>
      <c r="D52" s="33"/>
      <c r="E52" s="33"/>
      <c r="F52" s="184"/>
    </row>
    <row r="53" spans="1:6" s="99" customFormat="1" ht="12" customHeight="1">
      <c r="A53" s="101" t="s">
        <v>34</v>
      </c>
      <c r="B53" s="54" t="s">
        <v>268</v>
      </c>
      <c r="C53" s="32"/>
      <c r="D53" s="32"/>
      <c r="E53" s="32"/>
      <c r="F53" s="182"/>
    </row>
    <row r="54" spans="1:6" s="99" customFormat="1" ht="12" customHeight="1">
      <c r="A54" s="101" t="s">
        <v>141</v>
      </c>
      <c r="B54" s="54" t="s">
        <v>139</v>
      </c>
      <c r="C54" s="32"/>
      <c r="D54" s="32"/>
      <c r="E54" s="32"/>
      <c r="F54" s="182"/>
    </row>
    <row r="55" spans="1:6" s="99" customFormat="1" ht="12" customHeight="1" thickBot="1">
      <c r="A55" s="102" t="s">
        <v>142</v>
      </c>
      <c r="B55" s="55" t="s">
        <v>140</v>
      </c>
      <c r="C55" s="34"/>
      <c r="D55" s="34"/>
      <c r="E55" s="34"/>
      <c r="F55" s="183"/>
    </row>
    <row r="56" spans="1:6" s="99" customFormat="1" ht="12" customHeight="1" thickBot="1">
      <c r="A56" s="98" t="s">
        <v>10</v>
      </c>
      <c r="B56" s="26" t="s">
        <v>143</v>
      </c>
      <c r="C56" s="30">
        <f>SUM(C57:C59)</f>
        <v>0</v>
      </c>
      <c r="D56" s="30">
        <f>SUM(D57:D59)</f>
        <v>0</v>
      </c>
      <c r="E56" s="30">
        <f>SUM(E57:E59)</f>
        <v>0</v>
      </c>
      <c r="F56" s="181"/>
    </row>
    <row r="57" spans="1:6" s="99" customFormat="1" ht="12" customHeight="1">
      <c r="A57" s="100" t="s">
        <v>68</v>
      </c>
      <c r="B57" s="53" t="s">
        <v>145</v>
      </c>
      <c r="C57" s="35"/>
      <c r="D57" s="35"/>
      <c r="E57" s="35"/>
      <c r="F57" s="184"/>
    </row>
    <row r="58" spans="1:6" s="99" customFormat="1" ht="12" customHeight="1">
      <c r="A58" s="101" t="s">
        <v>69</v>
      </c>
      <c r="B58" s="54" t="s">
        <v>269</v>
      </c>
      <c r="C58" s="35"/>
      <c r="D58" s="35"/>
      <c r="E58" s="35"/>
      <c r="F58" s="182"/>
    </row>
    <row r="59" spans="1:6" s="99" customFormat="1" ht="12" customHeight="1">
      <c r="A59" s="101" t="s">
        <v>83</v>
      </c>
      <c r="B59" s="54" t="s">
        <v>146</v>
      </c>
      <c r="C59" s="35"/>
      <c r="D59" s="35"/>
      <c r="E59" s="35"/>
      <c r="F59" s="182"/>
    </row>
    <row r="60" spans="1:6" s="99" customFormat="1" ht="12" customHeight="1" thickBot="1">
      <c r="A60" s="102" t="s">
        <v>144</v>
      </c>
      <c r="B60" s="55" t="s">
        <v>147</v>
      </c>
      <c r="C60" s="35"/>
      <c r="D60" s="35"/>
      <c r="E60" s="35"/>
      <c r="F60" s="183"/>
    </row>
    <row r="61" spans="1:6" s="99" customFormat="1" ht="12" customHeight="1" thickBot="1">
      <c r="A61" s="98" t="s">
        <v>11</v>
      </c>
      <c r="B61" s="8" t="s">
        <v>148</v>
      </c>
      <c r="C61" s="36">
        <f>+C6+C13+C20+C27+C34+C45+C51+C56</f>
        <v>123198569</v>
      </c>
      <c r="D61" s="36">
        <f>+D6+D13+D20+D27+D34+D45+D51+D56</f>
        <v>123198569</v>
      </c>
      <c r="E61" s="36">
        <f>+E6+E13+E20+E27+E34+E45+E51+E56</f>
        <v>2926837</v>
      </c>
      <c r="F61" s="36">
        <f>+F6+F13+F20+F27+F34+F45+F51+F56</f>
        <v>126125406</v>
      </c>
    </row>
    <row r="62" spans="1:6" s="99" customFormat="1" ht="12" customHeight="1" thickBot="1">
      <c r="A62" s="103" t="s">
        <v>277</v>
      </c>
      <c r="B62" s="26" t="s">
        <v>149</v>
      </c>
      <c r="C62" s="30">
        <f>SUM(C63:C65)</f>
        <v>0</v>
      </c>
      <c r="D62" s="30">
        <f>SUM(D63:D65)</f>
        <v>0</v>
      </c>
      <c r="E62" s="30">
        <f>SUM(E63:E65)</f>
        <v>0</v>
      </c>
      <c r="F62" s="181"/>
    </row>
    <row r="63" spans="1:6" s="99" customFormat="1" ht="12" customHeight="1">
      <c r="A63" s="100" t="s">
        <v>181</v>
      </c>
      <c r="B63" s="53" t="s">
        <v>150</v>
      </c>
      <c r="C63" s="35"/>
      <c r="D63" s="35"/>
      <c r="E63" s="35"/>
      <c r="F63" s="184"/>
    </row>
    <row r="64" spans="1:6" s="99" customFormat="1" ht="12" customHeight="1">
      <c r="A64" s="101" t="s">
        <v>190</v>
      </c>
      <c r="B64" s="54" t="s">
        <v>151</v>
      </c>
      <c r="C64" s="35"/>
      <c r="D64" s="35"/>
      <c r="E64" s="35"/>
      <c r="F64" s="182"/>
    </row>
    <row r="65" spans="1:6" s="99" customFormat="1" ht="12" customHeight="1" thickBot="1">
      <c r="A65" s="102" t="s">
        <v>191</v>
      </c>
      <c r="B65" s="56" t="s">
        <v>152</v>
      </c>
      <c r="C65" s="35"/>
      <c r="D65" s="35"/>
      <c r="E65" s="35"/>
      <c r="F65" s="183"/>
    </row>
    <row r="66" spans="1:6" s="99" customFormat="1" ht="12" customHeight="1" thickBot="1">
      <c r="A66" s="103" t="s">
        <v>153</v>
      </c>
      <c r="B66" s="26" t="s">
        <v>154</v>
      </c>
      <c r="C66" s="30">
        <f>SUM(C67:C70)</f>
        <v>0</v>
      </c>
      <c r="D66" s="30">
        <f>SUM(D67:D70)</f>
        <v>0</v>
      </c>
      <c r="E66" s="30">
        <f>SUM(E67:E70)</f>
        <v>0</v>
      </c>
      <c r="F66" s="181"/>
    </row>
    <row r="67" spans="1:6" s="99" customFormat="1" ht="12" customHeight="1">
      <c r="A67" s="100" t="s">
        <v>56</v>
      </c>
      <c r="B67" s="53" t="s">
        <v>155</v>
      </c>
      <c r="C67" s="35"/>
      <c r="D67" s="35"/>
      <c r="E67" s="35"/>
      <c r="F67" s="184"/>
    </row>
    <row r="68" spans="1:6" s="99" customFormat="1" ht="12" customHeight="1">
      <c r="A68" s="101" t="s">
        <v>57</v>
      </c>
      <c r="B68" s="54" t="s">
        <v>156</v>
      </c>
      <c r="C68" s="35"/>
      <c r="D68" s="35"/>
      <c r="E68" s="35"/>
      <c r="F68" s="182"/>
    </row>
    <row r="69" spans="1:6" s="99" customFormat="1" ht="12" customHeight="1">
      <c r="A69" s="101" t="s">
        <v>182</v>
      </c>
      <c r="B69" s="54" t="s">
        <v>157</v>
      </c>
      <c r="C69" s="35"/>
      <c r="D69" s="35"/>
      <c r="E69" s="35"/>
      <c r="F69" s="182"/>
    </row>
    <row r="70" spans="1:6" s="99" customFormat="1" ht="12" customHeight="1" thickBot="1">
      <c r="A70" s="102" t="s">
        <v>183</v>
      </c>
      <c r="B70" s="55" t="s">
        <v>158</v>
      </c>
      <c r="C70" s="35"/>
      <c r="D70" s="35"/>
      <c r="E70" s="35"/>
      <c r="F70" s="183"/>
    </row>
    <row r="71" spans="1:6" s="99" customFormat="1" ht="12" customHeight="1" thickBot="1">
      <c r="A71" s="103" t="s">
        <v>159</v>
      </c>
      <c r="B71" s="26" t="s">
        <v>160</v>
      </c>
      <c r="C71" s="30">
        <f>SUM(C72:C73)</f>
        <v>158000431</v>
      </c>
      <c r="D71" s="30">
        <f>SUM(D72:D73)</f>
        <v>158000431</v>
      </c>
      <c r="E71" s="30">
        <f>SUM(E72:E73)</f>
        <v>15769246</v>
      </c>
      <c r="F71" s="30">
        <f>SUM(F72:F73)</f>
        <v>173769677</v>
      </c>
    </row>
    <row r="72" spans="1:7" s="99" customFormat="1" ht="12" customHeight="1">
      <c r="A72" s="100" t="s">
        <v>184</v>
      </c>
      <c r="B72" s="53" t="s">
        <v>161</v>
      </c>
      <c r="C72" s="35">
        <f>'4-önkorm '!C74+'4-Óvoda'!C38</f>
        <v>158000431</v>
      </c>
      <c r="D72" s="35">
        <f>'4-önkorm '!D74+'4-Óvoda'!D38</f>
        <v>158000431</v>
      </c>
      <c r="E72" s="35">
        <f>'4-önkorm '!E74+'4-Óvoda'!E38</f>
        <v>15769246</v>
      </c>
      <c r="F72" s="184">
        <f>SUM(D72+E72)</f>
        <v>173769677</v>
      </c>
      <c r="G72" s="99">
        <v>165080819</v>
      </c>
    </row>
    <row r="73" spans="1:6" s="99" customFormat="1" ht="12" customHeight="1" thickBot="1">
      <c r="A73" s="102" t="s">
        <v>185</v>
      </c>
      <c r="B73" s="55" t="s">
        <v>162</v>
      </c>
      <c r="C73" s="35"/>
      <c r="D73" s="35"/>
      <c r="E73" s="35"/>
      <c r="F73" s="183"/>
    </row>
    <row r="74" spans="1:6" s="99" customFormat="1" ht="12" customHeight="1" thickBot="1">
      <c r="A74" s="103" t="s">
        <v>163</v>
      </c>
      <c r="B74" s="26" t="s">
        <v>164</v>
      </c>
      <c r="C74" s="30">
        <f>SUM(C75:C77)</f>
        <v>0</v>
      </c>
      <c r="D74" s="30">
        <f>SUM(D75:D77)</f>
        <v>0</v>
      </c>
      <c r="E74" s="30">
        <f>SUM(E75:E77)</f>
        <v>0</v>
      </c>
      <c r="F74" s="30">
        <f>SUM(F75:F77)</f>
        <v>0</v>
      </c>
    </row>
    <row r="75" spans="1:6" s="99" customFormat="1" ht="12" customHeight="1">
      <c r="A75" s="100" t="s">
        <v>186</v>
      </c>
      <c r="B75" s="53" t="s">
        <v>165</v>
      </c>
      <c r="C75" s="35"/>
      <c r="D75" s="35"/>
      <c r="E75" s="35">
        <f>'4-önkorm '!E77</f>
        <v>0</v>
      </c>
      <c r="F75" s="184">
        <f>SUM(D75:E75)</f>
        <v>0</v>
      </c>
    </row>
    <row r="76" spans="1:6" s="99" customFormat="1" ht="12" customHeight="1">
      <c r="A76" s="101" t="s">
        <v>187</v>
      </c>
      <c r="B76" s="54" t="s">
        <v>166</v>
      </c>
      <c r="C76" s="35"/>
      <c r="D76" s="35"/>
      <c r="E76" s="35"/>
      <c r="F76" s="192"/>
    </row>
    <row r="77" spans="1:6" s="99" customFormat="1" ht="12" customHeight="1" thickBot="1">
      <c r="A77" s="102" t="s">
        <v>188</v>
      </c>
      <c r="B77" s="55" t="s">
        <v>288</v>
      </c>
      <c r="C77" s="35"/>
      <c r="D77" s="35"/>
      <c r="E77" s="35"/>
      <c r="F77" s="183"/>
    </row>
    <row r="78" spans="1:6" s="99" customFormat="1" ht="12" customHeight="1" thickBot="1">
      <c r="A78" s="103" t="s">
        <v>168</v>
      </c>
      <c r="B78" s="26" t="s">
        <v>189</v>
      </c>
      <c r="C78" s="30">
        <f>SUM(C79:C82)</f>
        <v>0</v>
      </c>
      <c r="D78" s="30">
        <f>SUM(D79:D82)</f>
        <v>0</v>
      </c>
      <c r="E78" s="30">
        <f>SUM(E79:E82)</f>
        <v>0</v>
      </c>
      <c r="F78" s="181"/>
    </row>
    <row r="79" spans="1:6" s="99" customFormat="1" ht="12" customHeight="1">
      <c r="A79" s="104" t="s">
        <v>169</v>
      </c>
      <c r="B79" s="53" t="s">
        <v>170</v>
      </c>
      <c r="C79" s="35"/>
      <c r="D79" s="35"/>
      <c r="E79" s="35"/>
      <c r="F79" s="184"/>
    </row>
    <row r="80" spans="1:6" s="99" customFormat="1" ht="12" customHeight="1">
      <c r="A80" s="105" t="s">
        <v>171</v>
      </c>
      <c r="B80" s="54" t="s">
        <v>172</v>
      </c>
      <c r="C80" s="35"/>
      <c r="D80" s="35"/>
      <c r="E80" s="35"/>
      <c r="F80" s="182"/>
    </row>
    <row r="81" spans="1:6" s="99" customFormat="1" ht="12" customHeight="1">
      <c r="A81" s="105" t="s">
        <v>173</v>
      </c>
      <c r="B81" s="54" t="s">
        <v>174</v>
      </c>
      <c r="C81" s="35"/>
      <c r="D81" s="35"/>
      <c r="E81" s="35"/>
      <c r="F81" s="182"/>
    </row>
    <row r="82" spans="1:6" s="99" customFormat="1" ht="12" customHeight="1" thickBot="1">
      <c r="A82" s="106" t="s">
        <v>175</v>
      </c>
      <c r="B82" s="55" t="s">
        <v>176</v>
      </c>
      <c r="C82" s="35"/>
      <c r="D82" s="35"/>
      <c r="E82" s="35"/>
      <c r="F82" s="183"/>
    </row>
    <row r="83" spans="1:6" s="99" customFormat="1" ht="13.5" customHeight="1" thickBot="1">
      <c r="A83" s="103" t="s">
        <v>177</v>
      </c>
      <c r="B83" s="26" t="s">
        <v>178</v>
      </c>
      <c r="C83" s="74"/>
      <c r="D83" s="74"/>
      <c r="E83" s="74"/>
      <c r="F83" s="181"/>
    </row>
    <row r="84" spans="1:6" s="99" customFormat="1" ht="15.75" customHeight="1" thickBot="1">
      <c r="A84" s="103" t="s">
        <v>179</v>
      </c>
      <c r="B84" s="57" t="s">
        <v>180</v>
      </c>
      <c r="C84" s="36">
        <f>+C62+C66+C71+C74+C78+C83</f>
        <v>158000431</v>
      </c>
      <c r="D84" s="36">
        <f>+D62+D66+D71+D74+D78+D83</f>
        <v>158000431</v>
      </c>
      <c r="E84" s="36">
        <f>+E62+E66+E71+E74+E78+E83</f>
        <v>15769246</v>
      </c>
      <c r="F84" s="36">
        <f>+F62+F66+F71+F74+F78+F83</f>
        <v>173769677</v>
      </c>
    </row>
    <row r="85" spans="1:7" s="99" customFormat="1" ht="16.5" customHeight="1" thickBot="1">
      <c r="A85" s="107" t="s">
        <v>192</v>
      </c>
      <c r="B85" s="58" t="s">
        <v>278</v>
      </c>
      <c r="C85" s="36">
        <f>SUM(C61+C84)</f>
        <v>281199000</v>
      </c>
      <c r="D85" s="36">
        <f>+D61+D84</f>
        <v>281199000</v>
      </c>
      <c r="E85" s="36">
        <f>+E61+E84</f>
        <v>18696083</v>
      </c>
      <c r="F85" s="36">
        <f>+F61+F84</f>
        <v>299895083</v>
      </c>
      <c r="G85" s="293">
        <f>SUM(F61+G72)</f>
        <v>291206225</v>
      </c>
    </row>
    <row r="86" spans="1:6" s="99" customFormat="1" ht="46.5" customHeight="1">
      <c r="A86" s="108"/>
      <c r="B86" s="109"/>
      <c r="C86" s="110"/>
      <c r="D86" s="110"/>
      <c r="E86" s="110"/>
      <c r="F86" s="185"/>
    </row>
    <row r="87" spans="1:6" ht="16.5" customHeight="1">
      <c r="A87" s="307" t="s">
        <v>279</v>
      </c>
      <c r="B87" s="307"/>
      <c r="C87" s="307"/>
      <c r="D87" s="307"/>
      <c r="E87" s="307"/>
      <c r="F87" s="307"/>
    </row>
    <row r="88" spans="1:6" s="111" customFormat="1" ht="16.5" customHeight="1" thickBot="1">
      <c r="A88" s="296" t="s">
        <v>280</v>
      </c>
      <c r="B88" s="296"/>
      <c r="C88" s="94"/>
      <c r="D88" s="94"/>
      <c r="E88" s="94"/>
      <c r="F88" s="186"/>
    </row>
    <row r="89" spans="1:6" ht="15" customHeight="1">
      <c r="A89" s="297" t="s">
        <v>23</v>
      </c>
      <c r="B89" s="299" t="s">
        <v>13</v>
      </c>
      <c r="C89" s="304" t="s">
        <v>311</v>
      </c>
      <c r="D89" s="305"/>
      <c r="E89" s="305"/>
      <c r="F89" s="306"/>
    </row>
    <row r="90" spans="1:6" s="97" customFormat="1" ht="33.75" customHeight="1" thickBot="1">
      <c r="A90" s="298"/>
      <c r="B90" s="300"/>
      <c r="C90" s="77" t="s">
        <v>272</v>
      </c>
      <c r="D90" s="76" t="s">
        <v>273</v>
      </c>
      <c r="E90" s="149" t="s">
        <v>307</v>
      </c>
      <c r="F90" s="76" t="s">
        <v>273</v>
      </c>
    </row>
    <row r="91" spans="1:6" ht="12" customHeight="1" thickBot="1">
      <c r="A91" s="112" t="s">
        <v>3</v>
      </c>
      <c r="B91" s="10" t="s">
        <v>195</v>
      </c>
      <c r="C91" s="29">
        <f>SUM(C92:C96)</f>
        <v>135429000</v>
      </c>
      <c r="D91" s="29">
        <f>SUM(D92:D96)</f>
        <v>135429000</v>
      </c>
      <c r="E91" s="29">
        <f>SUM(E92:E96)</f>
        <v>3611528</v>
      </c>
      <c r="F91" s="29">
        <f>SUM(F92:F96)</f>
        <v>139040528</v>
      </c>
    </row>
    <row r="92" spans="1:6" ht="12" customHeight="1">
      <c r="A92" s="231" t="s">
        <v>35</v>
      </c>
      <c r="B92" s="235" t="s">
        <v>14</v>
      </c>
      <c r="C92" s="121">
        <f>'4-önkorm '!C92+'4-Óvoda'!C46</f>
        <v>66771000</v>
      </c>
      <c r="D92" s="121">
        <f>'4-önkorm '!D92+'4-Óvoda'!D46</f>
        <v>66771000</v>
      </c>
      <c r="E92" s="121">
        <f>'4-önkorm '!E92+'4-Óvoda'!E46</f>
        <v>3078640</v>
      </c>
      <c r="F92" s="31">
        <f>SUM(D92:E92)</f>
        <v>69849640</v>
      </c>
    </row>
    <row r="93" spans="1:6" ht="12" customHeight="1">
      <c r="A93" s="232" t="s">
        <v>36</v>
      </c>
      <c r="B93" s="236" t="s">
        <v>70</v>
      </c>
      <c r="C93" s="120">
        <f>'4-önkorm '!C93+'4-Óvoda'!C47</f>
        <v>13952000</v>
      </c>
      <c r="D93" s="120">
        <f>'4-önkorm '!D93+'4-Óvoda'!D47</f>
        <v>13952000</v>
      </c>
      <c r="E93" s="120">
        <f>'4-önkorm '!E93+'4-Óvoda'!E47</f>
        <v>532888</v>
      </c>
      <c r="F93" s="32">
        <f aca="true" t="shared" si="2" ref="F93:F106">SUM(D93:E93)</f>
        <v>14484888</v>
      </c>
    </row>
    <row r="94" spans="1:6" ht="12" customHeight="1">
      <c r="A94" s="232" t="s">
        <v>37</v>
      </c>
      <c r="B94" s="236" t="s">
        <v>54</v>
      </c>
      <c r="C94" s="120">
        <f>'4-önkorm '!C94+'4-Óvoda'!C48</f>
        <v>47736000</v>
      </c>
      <c r="D94" s="120">
        <f>'4-önkorm '!D94+'4-Óvoda'!D48</f>
        <v>47736000</v>
      </c>
      <c r="E94" s="120">
        <f>'4-önkorm '!E94+'4-Óvoda'!E48</f>
        <v>0</v>
      </c>
      <c r="F94" s="32">
        <f t="shared" si="2"/>
        <v>47736000</v>
      </c>
    </row>
    <row r="95" spans="1:6" ht="12" customHeight="1">
      <c r="A95" s="232" t="s">
        <v>38</v>
      </c>
      <c r="B95" s="236" t="s">
        <v>71</v>
      </c>
      <c r="C95" s="120">
        <f>'4-önkorm '!C95+'4-Óvoda'!C49</f>
        <v>6000000</v>
      </c>
      <c r="D95" s="120">
        <f>'4-önkorm '!D95+'4-Óvoda'!D49</f>
        <v>6000000</v>
      </c>
      <c r="E95" s="120">
        <f>'4-önkorm '!E95</f>
        <v>0</v>
      </c>
      <c r="F95" s="32">
        <f t="shared" si="2"/>
        <v>6000000</v>
      </c>
    </row>
    <row r="96" spans="1:6" ht="12" customHeight="1">
      <c r="A96" s="232" t="s">
        <v>46</v>
      </c>
      <c r="B96" s="236" t="s">
        <v>72</v>
      </c>
      <c r="C96" s="120">
        <f>'4-önkorm '!C96+'4-Óvoda'!C50</f>
        <v>970000</v>
      </c>
      <c r="D96" s="120">
        <f>'4-önkorm '!D96+'4-Óvoda'!D50</f>
        <v>970000</v>
      </c>
      <c r="E96" s="120">
        <f>E97+E98+E99+E100+E101+E102+E103+E104+E105+E106</f>
        <v>0</v>
      </c>
      <c r="F96" s="32">
        <f t="shared" si="2"/>
        <v>970000</v>
      </c>
    </row>
    <row r="97" spans="1:6" ht="12" customHeight="1">
      <c r="A97" s="232" t="s">
        <v>39</v>
      </c>
      <c r="B97" s="236" t="s">
        <v>196</v>
      </c>
      <c r="C97" s="120"/>
      <c r="D97" s="120"/>
      <c r="E97" s="120">
        <f>'4-önkorm '!E97</f>
        <v>0</v>
      </c>
      <c r="F97" s="32">
        <f t="shared" si="2"/>
        <v>0</v>
      </c>
    </row>
    <row r="98" spans="1:6" ht="12" customHeight="1">
      <c r="A98" s="232" t="s">
        <v>40</v>
      </c>
      <c r="B98" s="237" t="s">
        <v>197</v>
      </c>
      <c r="C98" s="120"/>
      <c r="D98" s="120">
        <v>0</v>
      </c>
      <c r="E98" s="120">
        <f>'4-önkorm '!E99</f>
        <v>0</v>
      </c>
      <c r="F98" s="32">
        <f t="shared" si="2"/>
        <v>0</v>
      </c>
    </row>
    <row r="99" spans="1:6" ht="12" customHeight="1">
      <c r="A99" s="232" t="s">
        <v>47</v>
      </c>
      <c r="B99" s="238" t="s">
        <v>198</v>
      </c>
      <c r="C99" s="120"/>
      <c r="D99" s="120">
        <v>0</v>
      </c>
      <c r="E99" s="120">
        <f>'4-önkorm '!E100</f>
        <v>0</v>
      </c>
      <c r="F99" s="32">
        <f t="shared" si="2"/>
        <v>0</v>
      </c>
    </row>
    <row r="100" spans="1:6" ht="12" customHeight="1">
      <c r="A100" s="232" t="s">
        <v>48</v>
      </c>
      <c r="B100" s="238" t="s">
        <v>199</v>
      </c>
      <c r="C100" s="120"/>
      <c r="D100" s="120"/>
      <c r="E100" s="120"/>
      <c r="F100" s="32">
        <f t="shared" si="2"/>
        <v>0</v>
      </c>
    </row>
    <row r="101" spans="1:6" ht="12" customHeight="1">
      <c r="A101" s="232" t="s">
        <v>49</v>
      </c>
      <c r="B101" s="237" t="s">
        <v>200</v>
      </c>
      <c r="C101" s="120"/>
      <c r="D101" s="120"/>
      <c r="E101" s="120">
        <f>'4-önkorm '!E101</f>
        <v>0</v>
      </c>
      <c r="F101" s="32">
        <f t="shared" si="2"/>
        <v>0</v>
      </c>
    </row>
    <row r="102" spans="1:6" ht="12" customHeight="1">
      <c r="A102" s="232" t="s">
        <v>50</v>
      </c>
      <c r="B102" s="237" t="s">
        <v>201</v>
      </c>
      <c r="C102" s="120"/>
      <c r="D102" s="120">
        <v>0</v>
      </c>
      <c r="E102" s="120">
        <f>'4-önkorm '!E103</f>
        <v>0</v>
      </c>
      <c r="F102" s="32">
        <f t="shared" si="2"/>
        <v>0</v>
      </c>
    </row>
    <row r="103" spans="1:6" ht="12" customHeight="1">
      <c r="A103" s="232" t="s">
        <v>52</v>
      </c>
      <c r="B103" s="238" t="s">
        <v>202</v>
      </c>
      <c r="C103" s="120"/>
      <c r="D103" s="120"/>
      <c r="E103" s="120">
        <f>'4-önkorm '!E104</f>
        <v>0</v>
      </c>
      <c r="F103" s="32">
        <f t="shared" si="2"/>
        <v>0</v>
      </c>
    </row>
    <row r="104" spans="1:6" ht="12" customHeight="1">
      <c r="A104" s="233" t="s">
        <v>73</v>
      </c>
      <c r="B104" s="238" t="s">
        <v>203</v>
      </c>
      <c r="C104" s="120"/>
      <c r="D104" s="120">
        <v>0</v>
      </c>
      <c r="E104" s="120">
        <f>'4-önkorm '!E105</f>
        <v>0</v>
      </c>
      <c r="F104" s="32">
        <f t="shared" si="2"/>
        <v>0</v>
      </c>
    </row>
    <row r="105" spans="1:6" ht="12" customHeight="1">
      <c r="A105" s="232" t="s">
        <v>193</v>
      </c>
      <c r="B105" s="238" t="s">
        <v>204</v>
      </c>
      <c r="C105" s="120"/>
      <c r="D105" s="120">
        <v>0</v>
      </c>
      <c r="E105" s="120"/>
      <c r="F105" s="32">
        <f t="shared" si="2"/>
        <v>0</v>
      </c>
    </row>
    <row r="106" spans="1:6" ht="12" customHeight="1" thickBot="1">
      <c r="A106" s="234" t="s">
        <v>194</v>
      </c>
      <c r="B106" s="239" t="s">
        <v>205</v>
      </c>
      <c r="C106" s="122">
        <f>'4-önkorm '!C106</f>
        <v>970000</v>
      </c>
      <c r="D106" s="122">
        <f>'4-önkorm '!D106</f>
        <v>970000</v>
      </c>
      <c r="E106" s="122">
        <f>'4-önkorm '!E106</f>
        <v>0</v>
      </c>
      <c r="F106" s="37">
        <f t="shared" si="2"/>
        <v>970000</v>
      </c>
    </row>
    <row r="107" spans="1:6" ht="12" customHeight="1" thickBot="1">
      <c r="A107" s="98" t="s">
        <v>4</v>
      </c>
      <c r="B107" s="242" t="s">
        <v>206</v>
      </c>
      <c r="C107" s="243">
        <f>SUM(C110+C108)</f>
        <v>145770000</v>
      </c>
      <c r="D107" s="243">
        <f>SUM(D110+D108)</f>
        <v>145770000</v>
      </c>
      <c r="E107" s="243">
        <f>+E108+E110+E112</f>
        <v>136700</v>
      </c>
      <c r="F107" s="243">
        <f>+F108+F110+F112</f>
        <v>145906700</v>
      </c>
    </row>
    <row r="108" spans="1:6" ht="12" customHeight="1">
      <c r="A108" s="245" t="s">
        <v>41</v>
      </c>
      <c r="B108" s="235" t="s">
        <v>82</v>
      </c>
      <c r="C108" s="121">
        <f>'4-önkorm '!C108</f>
        <v>144770000</v>
      </c>
      <c r="D108" s="121">
        <f>'4-önkorm '!D108</f>
        <v>144770000</v>
      </c>
      <c r="E108" s="121">
        <f>'4-önkorm '!E108</f>
        <v>-56374500</v>
      </c>
      <c r="F108" s="31">
        <f>SUM(D108:E108)</f>
        <v>88395500</v>
      </c>
    </row>
    <row r="109" spans="1:6" ht="12" customHeight="1">
      <c r="A109" s="245" t="s">
        <v>42</v>
      </c>
      <c r="B109" s="236" t="s">
        <v>210</v>
      </c>
      <c r="C109" s="120">
        <f>'4-önkorm '!C109</f>
        <v>130800000</v>
      </c>
      <c r="D109" s="120">
        <f>'4-önkorm '!D109</f>
        <v>130800000</v>
      </c>
      <c r="E109" s="120">
        <f>'4-önkorm '!E109</f>
        <v>0</v>
      </c>
      <c r="F109" s="32">
        <f>SUM(D109:E109)</f>
        <v>130800000</v>
      </c>
    </row>
    <row r="110" spans="1:6" ht="12" customHeight="1">
      <c r="A110" s="245" t="s">
        <v>43</v>
      </c>
      <c r="B110" s="236" t="s">
        <v>74</v>
      </c>
      <c r="C110" s="120">
        <f>'4-önkorm '!C110</f>
        <v>1000000</v>
      </c>
      <c r="D110" s="120">
        <f>'4-önkorm '!D110</f>
        <v>1000000</v>
      </c>
      <c r="E110" s="120">
        <f>'4-önkorm '!E110</f>
        <v>56511200</v>
      </c>
      <c r="F110" s="32">
        <f>SUM(D110:E110)</f>
        <v>57511200</v>
      </c>
    </row>
    <row r="111" spans="1:6" ht="12" customHeight="1">
      <c r="A111" s="245" t="s">
        <v>44</v>
      </c>
      <c r="B111" s="236" t="s">
        <v>211</v>
      </c>
      <c r="C111" s="120"/>
      <c r="D111" s="244"/>
      <c r="E111" s="120"/>
      <c r="F111" s="32">
        <f>SUM(D111:E111)</f>
        <v>0</v>
      </c>
    </row>
    <row r="112" spans="1:6" ht="12" customHeight="1">
      <c r="A112" s="245" t="s">
        <v>45</v>
      </c>
      <c r="B112" s="246" t="s">
        <v>84</v>
      </c>
      <c r="C112" s="120"/>
      <c r="D112" s="244"/>
      <c r="E112" s="120"/>
      <c r="F112" s="32"/>
    </row>
    <row r="113" spans="1:6" ht="12" customHeight="1">
      <c r="A113" s="245" t="s">
        <v>51</v>
      </c>
      <c r="B113" s="246" t="s">
        <v>270</v>
      </c>
      <c r="C113" s="120"/>
      <c r="D113" s="244"/>
      <c r="E113" s="120"/>
      <c r="F113" s="32"/>
    </row>
    <row r="114" spans="1:6" ht="12" customHeight="1">
      <c r="A114" s="245" t="s">
        <v>53</v>
      </c>
      <c r="B114" s="238" t="s">
        <v>216</v>
      </c>
      <c r="C114" s="120"/>
      <c r="D114" s="120"/>
      <c r="E114" s="120"/>
      <c r="F114" s="32"/>
    </row>
    <row r="115" spans="1:6" ht="15">
      <c r="A115" s="245" t="s">
        <v>75</v>
      </c>
      <c r="B115" s="238" t="s">
        <v>199</v>
      </c>
      <c r="C115" s="120"/>
      <c r="D115" s="120"/>
      <c r="E115" s="120"/>
      <c r="F115" s="32"/>
    </row>
    <row r="116" spans="1:6" ht="12" customHeight="1">
      <c r="A116" s="245" t="s">
        <v>76</v>
      </c>
      <c r="B116" s="238" t="s">
        <v>215</v>
      </c>
      <c r="C116" s="120"/>
      <c r="D116" s="120"/>
      <c r="E116" s="120"/>
      <c r="F116" s="32"/>
    </row>
    <row r="117" spans="1:6" ht="12" customHeight="1">
      <c r="A117" s="245" t="s">
        <v>77</v>
      </c>
      <c r="B117" s="238" t="s">
        <v>214</v>
      </c>
      <c r="C117" s="120"/>
      <c r="D117" s="120"/>
      <c r="E117" s="120"/>
      <c r="F117" s="32">
        <v>0</v>
      </c>
    </row>
    <row r="118" spans="1:6" ht="12" customHeight="1">
      <c r="A118" s="245" t="s">
        <v>207</v>
      </c>
      <c r="B118" s="238" t="s">
        <v>202</v>
      </c>
      <c r="C118" s="120"/>
      <c r="D118" s="120"/>
      <c r="E118" s="120"/>
      <c r="F118" s="32">
        <v>0</v>
      </c>
    </row>
    <row r="119" spans="1:6" ht="12" customHeight="1">
      <c r="A119" s="245" t="s">
        <v>208</v>
      </c>
      <c r="B119" s="238" t="s">
        <v>213</v>
      </c>
      <c r="C119" s="120"/>
      <c r="D119" s="244"/>
      <c r="E119" s="120"/>
      <c r="F119" s="32">
        <v>0</v>
      </c>
    </row>
    <row r="120" spans="1:6" ht="15.75" thickBot="1">
      <c r="A120" s="233" t="s">
        <v>209</v>
      </c>
      <c r="B120" s="239" t="s">
        <v>212</v>
      </c>
      <c r="C120" s="122"/>
      <c r="D120" s="247"/>
      <c r="E120" s="122"/>
      <c r="F120" s="37"/>
    </row>
    <row r="121" spans="1:6" ht="12" customHeight="1" thickBot="1">
      <c r="A121" s="98" t="s">
        <v>5</v>
      </c>
      <c r="B121" s="88" t="s">
        <v>217</v>
      </c>
      <c r="C121" s="93">
        <f>+C122+C123</f>
        <v>0</v>
      </c>
      <c r="D121" s="93">
        <f>+D122+D123</f>
        <v>0</v>
      </c>
      <c r="E121" s="93">
        <f>+E122+E123</f>
        <v>12139402</v>
      </c>
      <c r="F121" s="93">
        <f>+F122+F123</f>
        <v>12139402</v>
      </c>
    </row>
    <row r="122" spans="1:8" ht="12" customHeight="1">
      <c r="A122" s="100" t="s">
        <v>24</v>
      </c>
      <c r="B122" s="5" t="s">
        <v>21</v>
      </c>
      <c r="C122" s="33"/>
      <c r="D122" s="33">
        <f>'4-önkorm '!D122</f>
        <v>0</v>
      </c>
      <c r="E122" s="33">
        <v>12139402</v>
      </c>
      <c r="F122" s="33">
        <f>SUM(D122:E122)</f>
        <v>12139402</v>
      </c>
      <c r="H122" s="294">
        <f>SUM(G85-F91-F107-F134)</f>
        <v>3450544</v>
      </c>
    </row>
    <row r="123" spans="1:6" ht="12" customHeight="1" thickBot="1">
      <c r="A123" s="102" t="s">
        <v>25</v>
      </c>
      <c r="B123" s="7" t="s">
        <v>22</v>
      </c>
      <c r="C123" s="34"/>
      <c r="D123" s="33">
        <f>'4-önkorm '!D123</f>
        <v>0</v>
      </c>
      <c r="E123" s="34"/>
      <c r="F123" s="33">
        <f>SUM(D123:E123)</f>
        <v>0</v>
      </c>
    </row>
    <row r="124" spans="1:6" ht="12" customHeight="1" thickBot="1">
      <c r="A124" s="98" t="s">
        <v>6</v>
      </c>
      <c r="B124" s="18" t="s">
        <v>218</v>
      </c>
      <c r="C124" s="30">
        <f>SUM(C91+C107+C121)</f>
        <v>281199000</v>
      </c>
      <c r="D124" s="30">
        <f>+D91+D107+D121</f>
        <v>281199000</v>
      </c>
      <c r="E124" s="30">
        <f>+E91+E107+E121</f>
        <v>15887630</v>
      </c>
      <c r="F124" s="30">
        <f>+F91+F107+F121</f>
        <v>297086630</v>
      </c>
    </row>
    <row r="125" spans="1:6" ht="12" customHeight="1" thickBot="1">
      <c r="A125" s="98" t="s">
        <v>7</v>
      </c>
      <c r="B125" s="18" t="s">
        <v>219</v>
      </c>
      <c r="C125" s="30"/>
      <c r="D125" s="30">
        <f>+D126+D127+D128</f>
        <v>0</v>
      </c>
      <c r="E125" s="30">
        <f>+E126+E127+E128</f>
        <v>0</v>
      </c>
      <c r="F125" s="178">
        <f>+F126+F127+F128</f>
        <v>0</v>
      </c>
    </row>
    <row r="126" spans="1:6" ht="12" customHeight="1">
      <c r="A126" s="100" t="s">
        <v>28</v>
      </c>
      <c r="B126" s="5" t="s">
        <v>220</v>
      </c>
      <c r="C126" s="25"/>
      <c r="D126" s="25"/>
      <c r="E126" s="25"/>
      <c r="F126" s="187"/>
    </row>
    <row r="127" spans="1:6" ht="12" customHeight="1">
      <c r="A127" s="100" t="s">
        <v>29</v>
      </c>
      <c r="B127" s="5" t="s">
        <v>221</v>
      </c>
      <c r="C127" s="25"/>
      <c r="D127" s="25"/>
      <c r="E127" s="25"/>
      <c r="F127" s="187"/>
    </row>
    <row r="128" spans="1:6" ht="12" customHeight="1" thickBot="1">
      <c r="A128" s="114" t="s">
        <v>30</v>
      </c>
      <c r="B128" s="3" t="s">
        <v>222</v>
      </c>
      <c r="C128" s="25"/>
      <c r="D128" s="25"/>
      <c r="E128" s="25"/>
      <c r="F128" s="187"/>
    </row>
    <row r="129" spans="1:6" ht="12" customHeight="1" thickBot="1">
      <c r="A129" s="98" t="s">
        <v>8</v>
      </c>
      <c r="B129" s="18" t="s">
        <v>239</v>
      </c>
      <c r="C129" s="30"/>
      <c r="D129" s="30">
        <f>+D130+D131+D132+D133</f>
        <v>0</v>
      </c>
      <c r="E129" s="30">
        <f>+E130+E131+E132+E133</f>
        <v>0</v>
      </c>
      <c r="F129" s="178">
        <f>+F130+F131+F132+F133</f>
        <v>0</v>
      </c>
    </row>
    <row r="130" spans="1:6" ht="12" customHeight="1">
      <c r="A130" s="100" t="s">
        <v>31</v>
      </c>
      <c r="B130" s="5" t="s">
        <v>223</v>
      </c>
      <c r="C130" s="25"/>
      <c r="D130" s="25"/>
      <c r="E130" s="25"/>
      <c r="F130" s="187"/>
    </row>
    <row r="131" spans="1:6" ht="12" customHeight="1">
      <c r="A131" s="100" t="s">
        <v>32</v>
      </c>
      <c r="B131" s="5" t="s">
        <v>224</v>
      </c>
      <c r="C131" s="25"/>
      <c r="D131" s="25"/>
      <c r="E131" s="25"/>
      <c r="F131" s="187"/>
    </row>
    <row r="132" spans="1:6" ht="12" customHeight="1">
      <c r="A132" s="100" t="s">
        <v>129</v>
      </c>
      <c r="B132" s="5" t="s">
        <v>225</v>
      </c>
      <c r="C132" s="25"/>
      <c r="D132" s="25"/>
      <c r="E132" s="25"/>
      <c r="F132" s="187"/>
    </row>
    <row r="133" spans="1:6" ht="12" customHeight="1" thickBot="1">
      <c r="A133" s="114" t="s">
        <v>130</v>
      </c>
      <c r="B133" s="3" t="s">
        <v>226</v>
      </c>
      <c r="C133" s="25"/>
      <c r="D133" s="25"/>
      <c r="E133" s="25"/>
      <c r="F133" s="187"/>
    </row>
    <row r="134" spans="1:6" ht="12" customHeight="1" thickBot="1">
      <c r="A134" s="98" t="s">
        <v>9</v>
      </c>
      <c r="B134" s="18" t="s">
        <v>227</v>
      </c>
      <c r="C134" s="36"/>
      <c r="D134" s="36">
        <f>+D135+D136+D137+D138</f>
        <v>0</v>
      </c>
      <c r="E134" s="36">
        <f>+E135+E136+E137+E138</f>
        <v>2808453</v>
      </c>
      <c r="F134" s="36">
        <f>+F135+F136+F137+F138</f>
        <v>2808453</v>
      </c>
    </row>
    <row r="135" spans="1:6" ht="12" customHeight="1">
      <c r="A135" s="100" t="s">
        <v>33</v>
      </c>
      <c r="B135" s="5" t="s">
        <v>228</v>
      </c>
      <c r="C135" s="25"/>
      <c r="D135" s="25"/>
      <c r="E135" s="25"/>
      <c r="F135" s="184"/>
    </row>
    <row r="136" spans="1:6" ht="12" customHeight="1">
      <c r="A136" s="100" t="s">
        <v>34</v>
      </c>
      <c r="B136" s="5" t="s">
        <v>237</v>
      </c>
      <c r="C136" s="25"/>
      <c r="D136" s="25">
        <f>'4-önkorm '!D136</f>
        <v>0</v>
      </c>
      <c r="E136" s="25">
        <f>'4-önkorm '!E136</f>
        <v>2808453</v>
      </c>
      <c r="F136" s="25">
        <f>'4-önkorm '!F136</f>
        <v>2808453</v>
      </c>
    </row>
    <row r="137" spans="1:6" ht="12" customHeight="1">
      <c r="A137" s="100" t="s">
        <v>141</v>
      </c>
      <c r="B137" s="5" t="s">
        <v>229</v>
      </c>
      <c r="C137" s="25"/>
      <c r="D137" s="25"/>
      <c r="E137" s="25"/>
      <c r="F137" s="182"/>
    </row>
    <row r="138" spans="1:6" ht="12" customHeight="1" thickBot="1">
      <c r="A138" s="114" t="s">
        <v>142</v>
      </c>
      <c r="B138" s="3" t="s">
        <v>289</v>
      </c>
      <c r="C138" s="25"/>
      <c r="D138" s="25"/>
      <c r="E138" s="25"/>
      <c r="F138" s="183"/>
    </row>
    <row r="139" spans="1:6" ht="12" customHeight="1" thickBot="1">
      <c r="A139" s="98" t="s">
        <v>10</v>
      </c>
      <c r="B139" s="18" t="s">
        <v>230</v>
      </c>
      <c r="C139" s="38"/>
      <c r="D139" s="38">
        <f>+D140+D141+D142+D143</f>
        <v>0</v>
      </c>
      <c r="E139" s="38">
        <f>+E140+E141+E142+E143</f>
        <v>0</v>
      </c>
      <c r="F139" s="188"/>
    </row>
    <row r="140" spans="1:6" ht="12" customHeight="1">
      <c r="A140" s="100" t="s">
        <v>68</v>
      </c>
      <c r="B140" s="5" t="s">
        <v>231</v>
      </c>
      <c r="C140" s="25"/>
      <c r="D140" s="25"/>
      <c r="E140" s="25"/>
      <c r="F140" s="187"/>
    </row>
    <row r="141" spans="1:6" ht="12" customHeight="1">
      <c r="A141" s="100" t="s">
        <v>69</v>
      </c>
      <c r="B141" s="5" t="s">
        <v>232</v>
      </c>
      <c r="C141" s="25"/>
      <c r="D141" s="25"/>
      <c r="E141" s="25"/>
      <c r="F141" s="187"/>
    </row>
    <row r="142" spans="1:6" ht="12" customHeight="1">
      <c r="A142" s="100" t="s">
        <v>83</v>
      </c>
      <c r="B142" s="5" t="s">
        <v>233</v>
      </c>
      <c r="C142" s="25"/>
      <c r="D142" s="25"/>
      <c r="E142" s="25"/>
      <c r="F142" s="187"/>
    </row>
    <row r="143" spans="1:6" ht="12" customHeight="1" thickBot="1">
      <c r="A143" s="100" t="s">
        <v>144</v>
      </c>
      <c r="B143" s="5" t="s">
        <v>234</v>
      </c>
      <c r="C143" s="25"/>
      <c r="D143" s="25"/>
      <c r="E143" s="25"/>
      <c r="F143" s="187"/>
    </row>
    <row r="144" spans="1:6" ht="15" customHeight="1" thickBot="1">
      <c r="A144" s="98" t="s">
        <v>11</v>
      </c>
      <c r="B144" s="18" t="s">
        <v>235</v>
      </c>
      <c r="C144" s="59"/>
      <c r="D144" s="59">
        <f>+D125+D129+D134+D139</f>
        <v>0</v>
      </c>
      <c r="E144" s="59">
        <f>+E125+E129+E134+E139</f>
        <v>2808453</v>
      </c>
      <c r="F144" s="59">
        <f>+F125+F129+F134+F139</f>
        <v>2808453</v>
      </c>
    </row>
    <row r="145" spans="1:6" s="99" customFormat="1" ht="12.75" customHeight="1" thickBot="1">
      <c r="A145" s="116" t="s">
        <v>12</v>
      </c>
      <c r="B145" s="42" t="s">
        <v>236</v>
      </c>
      <c r="C145" s="59">
        <f>SUM(C144+C124)</f>
        <v>281199000</v>
      </c>
      <c r="D145" s="59">
        <f>+D124+D144</f>
        <v>281199000</v>
      </c>
      <c r="E145" s="59">
        <f>+E124+E144</f>
        <v>18696083</v>
      </c>
      <c r="F145" s="193">
        <f>+F124+F144</f>
        <v>299895083</v>
      </c>
    </row>
    <row r="146" ht="7.5" customHeight="1" thickBot="1"/>
    <row r="147" spans="1:6" ht="16.5" customHeight="1" thickBot="1">
      <c r="A147" s="301" t="s">
        <v>281</v>
      </c>
      <c r="B147" s="302"/>
      <c r="C147" s="9"/>
      <c r="D147" s="95"/>
      <c r="E147" s="95"/>
      <c r="F147" s="190"/>
    </row>
    <row r="148" spans="1:6" ht="15" customHeight="1" thickBot="1">
      <c r="A148" s="303" t="s">
        <v>282</v>
      </c>
      <c r="B148" s="303"/>
      <c r="C148" s="96"/>
      <c r="D148" s="96"/>
      <c r="E148" s="96"/>
      <c r="F148" s="177" t="s">
        <v>295</v>
      </c>
    </row>
    <row r="149" spans="1:6" ht="24.75" customHeight="1" thickBot="1">
      <c r="A149" s="98">
        <v>1</v>
      </c>
      <c r="B149" s="9" t="s">
        <v>283</v>
      </c>
      <c r="C149" s="30">
        <f>+C61-C124</f>
        <v>-158000431</v>
      </c>
      <c r="D149" s="30">
        <f>+D61-D124</f>
        <v>-158000431</v>
      </c>
      <c r="E149" s="30">
        <f>+E61-E124</f>
        <v>-12960793</v>
      </c>
      <c r="F149" s="178"/>
    </row>
    <row r="150" spans="1:6" ht="27.75" customHeight="1" thickBot="1">
      <c r="A150" s="98" t="s">
        <v>4</v>
      </c>
      <c r="B150" s="9" t="s">
        <v>284</v>
      </c>
      <c r="C150" s="30"/>
      <c r="D150" s="30">
        <v>0</v>
      </c>
      <c r="E150" s="30">
        <f>+E84-E144</f>
        <v>12960793</v>
      </c>
      <c r="F150" s="178">
        <f>+F84-F144</f>
        <v>170961224</v>
      </c>
    </row>
    <row r="152" ht="15">
      <c r="E152" s="292">
        <f>SUM(E149:E151)</f>
        <v>0</v>
      </c>
    </row>
  </sheetData>
  <sheetProtection/>
  <mergeCells count="13">
    <mergeCell ref="A87:F87"/>
    <mergeCell ref="A3:B3"/>
    <mergeCell ref="A4:A5"/>
    <mergeCell ref="B4:B5"/>
    <mergeCell ref="A1:F1"/>
    <mergeCell ref="C4:F4"/>
    <mergeCell ref="B2:F2"/>
    <mergeCell ref="A88:B88"/>
    <mergeCell ref="A89:A90"/>
    <mergeCell ref="B89:B90"/>
    <mergeCell ref="A147:B147"/>
    <mergeCell ref="A148:B148"/>
    <mergeCell ref="C89:F89"/>
  </mergeCells>
  <printOptions horizontalCentered="1"/>
  <pageMargins left="0.7874015748031497" right="0.7874015748031497" top="1.1811023622047245" bottom="0.2755905511811024" header="0.5511811023622047" footer="0.5905511811023623"/>
  <pageSetup fitToHeight="0" horizontalDpi="600" verticalDpi="600" orientation="portrait" paperSize="9" scale="65" r:id="rId1"/>
  <headerFooter alignWithMargins="0">
    <oddHeader>&amp;C&amp;"Times New Roman CE,Félkövér"&amp;12
Pusztamonostor Községi Önkormányzat
2018. ÉVI KÖLTSÉGVETÉSÉNEK ÖSSZEVONT MÉRLEGE&amp;10
</oddHeader>
  </headerFooter>
  <rowBreaks count="1" manualBreakCount="1">
    <brk id="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L19"/>
  <sheetViews>
    <sheetView view="pageBreakPreview" zoomScaleSheetLayoutView="100" zoomScalePageLayoutView="0" workbookViewId="0" topLeftCell="A3">
      <selection activeCell="A7" sqref="A7:F7"/>
    </sheetView>
  </sheetViews>
  <sheetFormatPr defaultColWidth="9.00390625" defaultRowHeight="12.75"/>
  <cols>
    <col min="1" max="1" width="6.875" style="0" customWidth="1"/>
    <col min="2" max="2" width="37.875" style="0" customWidth="1"/>
    <col min="3" max="3" width="11.75390625" style="0" customWidth="1"/>
    <col min="4" max="4" width="11.375" style="0" customWidth="1"/>
    <col min="5" max="5" width="11.125" style="0" customWidth="1"/>
    <col min="6" max="6" width="11.75390625" style="0" customWidth="1"/>
  </cols>
  <sheetData>
    <row r="3" spans="1:6" ht="12.75">
      <c r="A3" s="248"/>
      <c r="B3" s="314" t="s">
        <v>325</v>
      </c>
      <c r="C3" s="314"/>
      <c r="D3" s="314"/>
      <c r="E3" s="314"/>
      <c r="F3" s="314"/>
    </row>
    <row r="4" spans="1:6" ht="12.75">
      <c r="A4" s="248"/>
      <c r="B4" s="250"/>
      <c r="C4" s="248"/>
      <c r="D4" s="314" t="s">
        <v>312</v>
      </c>
      <c r="E4" s="314"/>
      <c r="F4" s="314"/>
    </row>
    <row r="5" spans="1:6" ht="12.75">
      <c r="A5" s="248"/>
      <c r="B5" s="250"/>
      <c r="C5" s="248"/>
      <c r="D5" s="249"/>
      <c r="E5" s="249"/>
      <c r="F5" s="249"/>
    </row>
    <row r="6" spans="1:6" ht="12.75">
      <c r="A6" s="248"/>
      <c r="B6" s="250"/>
      <c r="C6" s="248"/>
      <c r="D6" s="249"/>
      <c r="E6" s="249"/>
      <c r="F6" s="249"/>
    </row>
    <row r="7" spans="1:6" ht="15">
      <c r="A7" s="315" t="s">
        <v>308</v>
      </c>
      <c r="B7" s="315"/>
      <c r="C7" s="315"/>
      <c r="D7" s="315"/>
      <c r="E7" s="315"/>
      <c r="F7" s="315"/>
    </row>
    <row r="8" spans="1:6" ht="15">
      <c r="A8" s="251"/>
      <c r="B8" s="251"/>
      <c r="C8" s="251"/>
      <c r="D8" s="248"/>
      <c r="E8" s="248"/>
      <c r="F8" s="252" t="s">
        <v>295</v>
      </c>
    </row>
    <row r="9" spans="1:6" ht="13.5" thickBot="1">
      <c r="A9" s="248"/>
      <c r="B9" s="253"/>
      <c r="C9" s="248"/>
      <c r="D9" s="248"/>
      <c r="E9" s="248"/>
      <c r="F9" s="248"/>
    </row>
    <row r="10" spans="1:6" ht="34.5" customHeight="1" thickBot="1">
      <c r="A10" s="263" t="s">
        <v>305</v>
      </c>
      <c r="B10" s="254" t="s">
        <v>306</v>
      </c>
      <c r="C10" s="255" t="s">
        <v>272</v>
      </c>
      <c r="D10" s="256" t="s">
        <v>273</v>
      </c>
      <c r="E10" s="256" t="s">
        <v>307</v>
      </c>
      <c r="F10" s="255" t="s">
        <v>273</v>
      </c>
    </row>
    <row r="11" spans="1:8" ht="12.75">
      <c r="A11" s="257" t="s">
        <v>3</v>
      </c>
      <c r="B11" s="285" t="s">
        <v>313</v>
      </c>
      <c r="C11" s="258">
        <v>4200000</v>
      </c>
      <c r="D11" s="258">
        <v>4200000</v>
      </c>
      <c r="E11" s="258"/>
      <c r="F11" s="259">
        <f aca="true" t="shared" si="0" ref="F11:F17">SUM(D11:E11)</f>
        <v>4200000</v>
      </c>
      <c r="H11" s="267"/>
    </row>
    <row r="12" spans="1:12" ht="17.25" customHeight="1">
      <c r="A12" s="260" t="s">
        <v>4</v>
      </c>
      <c r="B12" s="280" t="s">
        <v>314</v>
      </c>
      <c r="C12" s="261">
        <v>5500000</v>
      </c>
      <c r="D12" s="261">
        <v>5500000</v>
      </c>
      <c r="E12" s="261"/>
      <c r="F12" s="262">
        <f t="shared" si="0"/>
        <v>5500000</v>
      </c>
      <c r="H12" s="267"/>
      <c r="I12" s="267"/>
      <c r="J12" s="267"/>
      <c r="K12" s="267"/>
      <c r="L12" s="267"/>
    </row>
    <row r="13" spans="1:9" ht="12.75">
      <c r="A13" s="260" t="s">
        <v>5</v>
      </c>
      <c r="B13" s="281" t="s">
        <v>315</v>
      </c>
      <c r="C13" s="261">
        <v>3000000</v>
      </c>
      <c r="D13" s="261">
        <v>3000000</v>
      </c>
      <c r="E13" s="261"/>
      <c r="F13" s="262">
        <f t="shared" si="0"/>
        <v>3000000</v>
      </c>
      <c r="H13" s="267"/>
      <c r="I13" s="267"/>
    </row>
    <row r="14" spans="1:9" ht="12.75">
      <c r="A14" s="260" t="s">
        <v>6</v>
      </c>
      <c r="B14" s="280" t="s">
        <v>316</v>
      </c>
      <c r="C14" s="261">
        <v>635000</v>
      </c>
      <c r="D14" s="261">
        <v>635000</v>
      </c>
      <c r="E14" s="261"/>
      <c r="F14" s="262">
        <f t="shared" si="0"/>
        <v>635000</v>
      </c>
      <c r="H14" s="267"/>
      <c r="I14" s="267"/>
    </row>
    <row r="15" spans="1:9" ht="12.75">
      <c r="A15" s="260" t="s">
        <v>7</v>
      </c>
      <c r="B15" s="280" t="s">
        <v>317</v>
      </c>
      <c r="C15" s="261">
        <v>635000</v>
      </c>
      <c r="D15" s="261">
        <v>635000</v>
      </c>
      <c r="E15" s="261"/>
      <c r="F15" s="262">
        <f t="shared" si="0"/>
        <v>635000</v>
      </c>
      <c r="H15" s="267"/>
      <c r="I15" s="267"/>
    </row>
    <row r="16" spans="1:8" ht="20.25">
      <c r="A16" s="260" t="s">
        <v>8</v>
      </c>
      <c r="B16" s="280" t="s">
        <v>318</v>
      </c>
      <c r="C16" s="261">
        <v>56400000</v>
      </c>
      <c r="D16" s="261">
        <v>56400000</v>
      </c>
      <c r="E16" s="261">
        <v>-56400000</v>
      </c>
      <c r="F16" s="262">
        <f t="shared" si="0"/>
        <v>0</v>
      </c>
      <c r="H16" s="267"/>
    </row>
    <row r="17" spans="1:6" ht="21" thickBot="1">
      <c r="A17" s="286" t="s">
        <v>9</v>
      </c>
      <c r="B17" s="287" t="s">
        <v>319</v>
      </c>
      <c r="C17" s="288">
        <v>74400000</v>
      </c>
      <c r="D17" s="288">
        <v>74400000</v>
      </c>
      <c r="E17" s="288">
        <v>25500</v>
      </c>
      <c r="F17" s="289">
        <f t="shared" si="0"/>
        <v>74425500</v>
      </c>
    </row>
    <row r="18" spans="1:6" ht="12.75">
      <c r="A18" s="282"/>
      <c r="B18" s="283" t="s">
        <v>309</v>
      </c>
      <c r="C18" s="284">
        <f>SUM(C11:C17)</f>
        <v>144770000</v>
      </c>
      <c r="D18" s="284">
        <f>SUM(D11:D17)</f>
        <v>144770000</v>
      </c>
      <c r="E18" s="284">
        <f>SUM(E11:E17)</f>
        <v>-56374500</v>
      </c>
      <c r="F18" s="284">
        <f>SUM(F11:F17)</f>
        <v>88395500</v>
      </c>
    </row>
    <row r="19" spans="1:6" ht="12.75">
      <c r="A19" s="264"/>
      <c r="B19" s="265"/>
      <c r="C19" s="266"/>
      <c r="D19" s="266"/>
      <c r="E19" s="266"/>
      <c r="F19" s="266"/>
    </row>
  </sheetData>
  <sheetProtection/>
  <mergeCells count="3">
    <mergeCell ref="B3:F3"/>
    <mergeCell ref="D4:F4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2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6.875" style="0" customWidth="1"/>
    <col min="2" max="2" width="37.875" style="0" customWidth="1"/>
    <col min="3" max="3" width="11.75390625" style="0" customWidth="1"/>
    <col min="4" max="4" width="11.375" style="0" customWidth="1"/>
    <col min="5" max="5" width="10.375" style="0" customWidth="1"/>
    <col min="6" max="6" width="11.75390625" style="0" customWidth="1"/>
  </cols>
  <sheetData>
    <row r="3" spans="1:6" ht="12.75">
      <c r="A3" s="248"/>
      <c r="B3" s="314" t="s">
        <v>332</v>
      </c>
      <c r="C3" s="314"/>
      <c r="D3" s="314"/>
      <c r="E3" s="314"/>
      <c r="F3" s="314"/>
    </row>
    <row r="4" spans="1:6" ht="12.75">
      <c r="A4" s="248"/>
      <c r="B4" s="250"/>
      <c r="C4" s="248"/>
      <c r="D4" s="314" t="s">
        <v>321</v>
      </c>
      <c r="E4" s="314"/>
      <c r="F4" s="314"/>
    </row>
    <row r="5" spans="1:6" ht="12.75">
      <c r="A5" s="248"/>
      <c r="B5" s="250"/>
      <c r="C5" s="248"/>
      <c r="D5" s="249"/>
      <c r="E5" s="249"/>
      <c r="F5" s="249"/>
    </row>
    <row r="6" spans="1:6" ht="12.75">
      <c r="A6" s="248"/>
      <c r="B6" s="250"/>
      <c r="C6" s="248"/>
      <c r="D6" s="249"/>
      <c r="E6" s="249"/>
      <c r="F6" s="249"/>
    </row>
    <row r="7" spans="1:6" ht="15">
      <c r="A7" s="315" t="s">
        <v>310</v>
      </c>
      <c r="B7" s="315"/>
      <c r="C7" s="315"/>
      <c r="D7" s="315"/>
      <c r="E7" s="315"/>
      <c r="F7" s="315"/>
    </row>
    <row r="8" spans="1:6" ht="15">
      <c r="A8" s="251"/>
      <c r="B8" s="251"/>
      <c r="C8" s="251"/>
      <c r="D8" s="248"/>
      <c r="E8" s="248"/>
      <c r="F8" s="252" t="s">
        <v>295</v>
      </c>
    </row>
    <row r="9" ht="13.5" thickBot="1"/>
    <row r="10" spans="1:6" ht="34.5" customHeight="1">
      <c r="A10" s="263" t="s">
        <v>305</v>
      </c>
      <c r="B10" s="254" t="s">
        <v>320</v>
      </c>
      <c r="C10" s="255" t="s">
        <v>272</v>
      </c>
      <c r="D10" s="256" t="s">
        <v>273</v>
      </c>
      <c r="E10" s="256" t="s">
        <v>307</v>
      </c>
      <c r="F10" s="255" t="s">
        <v>273</v>
      </c>
    </row>
    <row r="11" spans="1:8" ht="20.25">
      <c r="A11" s="260" t="s">
        <v>3</v>
      </c>
      <c r="B11" s="280" t="s">
        <v>318</v>
      </c>
      <c r="C11" s="261"/>
      <c r="D11" s="261"/>
      <c r="E11" s="261">
        <v>56511200</v>
      </c>
      <c r="F11" s="262">
        <f>SUM(D11:E11)</f>
        <v>56511200</v>
      </c>
      <c r="H11" s="267"/>
    </row>
    <row r="12" spans="1:6" ht="12.75">
      <c r="A12" s="282"/>
      <c r="B12" s="283" t="s">
        <v>309</v>
      </c>
      <c r="C12" s="284">
        <f>SUM(C11:C11)</f>
        <v>0</v>
      </c>
      <c r="D12" s="284">
        <f>SUM(D11:D11)</f>
        <v>0</v>
      </c>
      <c r="E12" s="284">
        <f>SUM(E11:E11)</f>
        <v>56511200</v>
      </c>
      <c r="F12" s="284">
        <f>SUM(F11:F11)</f>
        <v>56511200</v>
      </c>
    </row>
  </sheetData>
  <sheetProtection/>
  <mergeCells count="3">
    <mergeCell ref="B3:F3"/>
    <mergeCell ref="D4:F4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2"/>
  <sheetViews>
    <sheetView view="pageBreakPreview" zoomScale="124" zoomScaleNormal="110" zoomScaleSheetLayoutView="124" workbookViewId="0" topLeftCell="A127">
      <selection activeCell="C147" sqref="C147"/>
    </sheetView>
  </sheetViews>
  <sheetFormatPr defaultColWidth="9.375" defaultRowHeight="12.75"/>
  <cols>
    <col min="1" max="1" width="11.125" style="46" customWidth="1"/>
    <col min="2" max="2" width="54.50390625" style="47" customWidth="1"/>
    <col min="3" max="4" width="13.125" style="48" bestFit="1" customWidth="1"/>
    <col min="5" max="5" width="12.75390625" style="48" customWidth="1"/>
    <col min="6" max="6" width="13.625" style="2" customWidth="1"/>
    <col min="7" max="16384" width="9.375" style="2" customWidth="1"/>
  </cols>
  <sheetData>
    <row r="1" spans="1:6" s="1" customFormat="1" ht="16.5" customHeight="1">
      <c r="A1" s="313" t="s">
        <v>326</v>
      </c>
      <c r="B1" s="313"/>
      <c r="C1" s="313"/>
      <c r="D1" s="313"/>
      <c r="E1" s="313"/>
      <c r="F1" s="313"/>
    </row>
    <row r="2" spans="1:6" s="1" customFormat="1" ht="16.5" customHeight="1" thickBot="1">
      <c r="A2" s="291"/>
      <c r="B2" s="291"/>
      <c r="C2" s="291"/>
      <c r="D2" s="314" t="s">
        <v>327</v>
      </c>
      <c r="E2" s="314"/>
      <c r="F2" s="314"/>
    </row>
    <row r="3" spans="1:6" s="13" customFormat="1" ht="36" customHeight="1" thickBot="1">
      <c r="A3" s="78" t="s">
        <v>79</v>
      </c>
      <c r="B3" s="210" t="s">
        <v>81</v>
      </c>
      <c r="C3" s="318" t="s">
        <v>15</v>
      </c>
      <c r="D3" s="319"/>
      <c r="E3" s="319"/>
      <c r="F3" s="319"/>
    </row>
    <row r="4" spans="1:6" s="13" customFormat="1" ht="37.5" customHeight="1" thickBot="1">
      <c r="A4" s="75" t="s">
        <v>78</v>
      </c>
      <c r="B4" s="39" t="s">
        <v>241</v>
      </c>
      <c r="C4" s="204" t="s">
        <v>272</v>
      </c>
      <c r="D4" s="206" t="s">
        <v>273</v>
      </c>
      <c r="E4" s="206" t="s">
        <v>307</v>
      </c>
      <c r="F4" s="205" t="s">
        <v>273</v>
      </c>
    </row>
    <row r="5" spans="1:6" s="14" customFormat="1" ht="15.75" customHeight="1" thickBot="1">
      <c r="A5" s="20"/>
      <c r="B5" s="320" t="s">
        <v>295</v>
      </c>
      <c r="C5" s="320"/>
      <c r="D5" s="320"/>
      <c r="E5" s="320"/>
      <c r="F5" s="320"/>
    </row>
    <row r="6" spans="1:6" ht="24.75" customHeight="1" thickBot="1">
      <c r="A6" s="50" t="s">
        <v>80</v>
      </c>
      <c r="B6" s="85" t="s">
        <v>16</v>
      </c>
      <c r="C6" s="321" t="s">
        <v>296</v>
      </c>
      <c r="D6" s="322"/>
      <c r="E6" s="322"/>
      <c r="F6" s="322"/>
    </row>
    <row r="7" spans="1:6" s="12" customFormat="1" ht="15.75" customHeight="1" thickBot="1">
      <c r="A7" s="316" t="s">
        <v>18</v>
      </c>
      <c r="B7" s="317"/>
      <c r="C7" s="317"/>
      <c r="D7" s="317"/>
      <c r="E7" s="317"/>
      <c r="F7" s="317"/>
    </row>
    <row r="8" spans="1:6" s="12" customFormat="1" ht="12" customHeight="1" thickBot="1">
      <c r="A8" s="11" t="s">
        <v>3</v>
      </c>
      <c r="B8" s="8" t="s">
        <v>86</v>
      </c>
      <c r="C8" s="30">
        <f>+C9+C10+C11+C12+C13+C14</f>
        <v>83392569</v>
      </c>
      <c r="D8" s="30">
        <f>+D9+D10+D11+D12+D13+D14</f>
        <v>83392569</v>
      </c>
      <c r="E8" s="30">
        <f>+E9+E10+E11+E12+E13+E14</f>
        <v>671969</v>
      </c>
      <c r="F8" s="30">
        <f>+F9+F10+F11+F12+F13+F14</f>
        <v>84064538</v>
      </c>
    </row>
    <row r="9" spans="1:6" s="15" customFormat="1" ht="12" customHeight="1">
      <c r="A9" s="60" t="s">
        <v>35</v>
      </c>
      <c r="B9" s="53" t="s">
        <v>87</v>
      </c>
      <c r="C9" s="33">
        <v>22488896</v>
      </c>
      <c r="D9" s="179">
        <v>22488896</v>
      </c>
      <c r="E9" s="33"/>
      <c r="F9" s="179">
        <f>SUM(D9:E9)</f>
        <v>22488896</v>
      </c>
    </row>
    <row r="10" spans="1:6" s="16" customFormat="1" ht="12" customHeight="1">
      <c r="A10" s="61" t="s">
        <v>36</v>
      </c>
      <c r="B10" s="54" t="s">
        <v>88</v>
      </c>
      <c r="C10" s="33">
        <v>35656051</v>
      </c>
      <c r="D10" s="180">
        <v>35656051</v>
      </c>
      <c r="E10" s="33"/>
      <c r="F10" s="179">
        <f>SUM(D10:E10)</f>
        <v>35656051</v>
      </c>
    </row>
    <row r="11" spans="1:6" s="16" customFormat="1" ht="12" customHeight="1">
      <c r="A11" s="61" t="s">
        <v>37</v>
      </c>
      <c r="B11" s="54" t="s">
        <v>89</v>
      </c>
      <c r="C11" s="33">
        <v>23318882</v>
      </c>
      <c r="D11" s="180">
        <v>23318882</v>
      </c>
      <c r="E11" s="33">
        <v>293646</v>
      </c>
      <c r="F11" s="179">
        <f>SUM(D11:E11)</f>
        <v>23612528</v>
      </c>
    </row>
    <row r="12" spans="1:6" s="16" customFormat="1" ht="12" customHeight="1">
      <c r="A12" s="61" t="s">
        <v>38</v>
      </c>
      <c r="B12" s="54" t="s">
        <v>90</v>
      </c>
      <c r="C12" s="33">
        <v>1928740</v>
      </c>
      <c r="D12" s="180">
        <v>1928740</v>
      </c>
      <c r="E12" s="33">
        <v>324323</v>
      </c>
      <c r="F12" s="179">
        <f>SUM(D12:E12)</f>
        <v>2253063</v>
      </c>
    </row>
    <row r="13" spans="1:6" s="16" customFormat="1" ht="12" customHeight="1">
      <c r="A13" s="61" t="s">
        <v>55</v>
      </c>
      <c r="B13" s="54" t="s">
        <v>91</v>
      </c>
      <c r="C13" s="32">
        <v>0</v>
      </c>
      <c r="D13" s="32">
        <v>0</v>
      </c>
      <c r="E13" s="33">
        <v>54000</v>
      </c>
      <c r="F13" s="179">
        <f>SUM(D13:E13)</f>
        <v>54000</v>
      </c>
    </row>
    <row r="14" spans="1:6" s="15" customFormat="1" ht="13.5" customHeight="1" thickBot="1">
      <c r="A14" s="62" t="s">
        <v>39</v>
      </c>
      <c r="B14" s="55" t="s">
        <v>92</v>
      </c>
      <c r="C14" s="32"/>
      <c r="D14" s="32"/>
      <c r="E14" s="33">
        <f>SUM(F14-D14)</f>
        <v>0</v>
      </c>
      <c r="F14" s="32"/>
    </row>
    <row r="15" spans="1:6" s="15" customFormat="1" ht="12" customHeight="1" thickBot="1">
      <c r="A15" s="11" t="s">
        <v>4</v>
      </c>
      <c r="B15" s="26" t="s">
        <v>93</v>
      </c>
      <c r="C15" s="30">
        <f>+C16+C17+C18+C19+C20</f>
        <v>3684000</v>
      </c>
      <c r="D15" s="30">
        <f>+D16+D17+D18+D19+D20</f>
        <v>3684000</v>
      </c>
      <c r="E15" s="30">
        <f>+E16+E17+E18+E19+E20</f>
        <v>2254868</v>
      </c>
      <c r="F15" s="30">
        <f>+F16+F17+F18+F19+F20</f>
        <v>5938868</v>
      </c>
    </row>
    <row r="16" spans="1:6" s="15" customFormat="1" ht="12" customHeight="1">
      <c r="A16" s="60" t="s">
        <v>41</v>
      </c>
      <c r="B16" s="53" t="s">
        <v>94</v>
      </c>
      <c r="C16" s="33"/>
      <c r="D16" s="33"/>
      <c r="E16" s="33">
        <f>SUM(F16-D16)</f>
        <v>0</v>
      </c>
      <c r="F16" s="33"/>
    </row>
    <row r="17" spans="1:6" s="15" customFormat="1" ht="12" customHeight="1">
      <c r="A17" s="61" t="s">
        <v>42</v>
      </c>
      <c r="B17" s="54" t="s">
        <v>95</v>
      </c>
      <c r="C17" s="32"/>
      <c r="D17" s="32"/>
      <c r="E17" s="33">
        <f>SUM(F17-D17)</f>
        <v>0</v>
      </c>
      <c r="F17" s="32"/>
    </row>
    <row r="18" spans="1:6" s="15" customFormat="1" ht="12" customHeight="1">
      <c r="A18" s="61" t="s">
        <v>43</v>
      </c>
      <c r="B18" s="54" t="s">
        <v>264</v>
      </c>
      <c r="C18" s="32"/>
      <c r="D18" s="32"/>
      <c r="E18" s="33">
        <f>SUM(F18-D18)</f>
        <v>0</v>
      </c>
      <c r="F18" s="32"/>
    </row>
    <row r="19" spans="1:6" s="15" customFormat="1" ht="12" customHeight="1">
      <c r="A19" s="61" t="s">
        <v>44</v>
      </c>
      <c r="B19" s="54" t="s">
        <v>265</v>
      </c>
      <c r="C19" s="32"/>
      <c r="D19" s="32"/>
      <c r="E19" s="33">
        <f>SUM(F19-D19)</f>
        <v>0</v>
      </c>
      <c r="F19" s="32"/>
    </row>
    <row r="20" spans="1:6" s="15" customFormat="1" ht="12" customHeight="1">
      <c r="A20" s="61" t="s">
        <v>45</v>
      </c>
      <c r="B20" s="54" t="s">
        <v>96</v>
      </c>
      <c r="C20" s="33">
        <v>3684000</v>
      </c>
      <c r="D20" s="182">
        <v>3684000</v>
      </c>
      <c r="E20" s="33">
        <v>2254868</v>
      </c>
      <c r="F20" s="32">
        <f>SUM(D20:E20)</f>
        <v>5938868</v>
      </c>
    </row>
    <row r="21" spans="1:6" s="16" customFormat="1" ht="12" customHeight="1" thickBot="1">
      <c r="A21" s="62" t="s">
        <v>51</v>
      </c>
      <c r="B21" s="55" t="s">
        <v>97</v>
      </c>
      <c r="C21" s="32"/>
      <c r="D21" s="34"/>
      <c r="E21" s="33">
        <f>SUM(F21-D21)</f>
        <v>0</v>
      </c>
      <c r="F21" s="34"/>
    </row>
    <row r="22" spans="1:6" s="16" customFormat="1" ht="12" customHeight="1" thickBot="1">
      <c r="A22" s="11" t="s">
        <v>5</v>
      </c>
      <c r="B22" s="8" t="s">
        <v>98</v>
      </c>
      <c r="C22" s="30">
        <f>SUM(C23:C27)</f>
        <v>0</v>
      </c>
      <c r="D22" s="30">
        <f>SUM(D27+D23)</f>
        <v>0</v>
      </c>
      <c r="E22" s="30">
        <f>SUM(E27+E23)</f>
        <v>0</v>
      </c>
      <c r="F22" s="30">
        <f>SUM(F23:F27)</f>
        <v>0</v>
      </c>
    </row>
    <row r="23" spans="1:6" s="16" customFormat="1" ht="12" customHeight="1">
      <c r="A23" s="60" t="s">
        <v>24</v>
      </c>
      <c r="B23" s="53" t="s">
        <v>99</v>
      </c>
      <c r="C23" s="33"/>
      <c r="D23" s="33"/>
      <c r="E23" s="33"/>
      <c r="F23" s="33">
        <f aca="true" t="shared" si="0" ref="F23:F28">SUM(D23:E23)</f>
        <v>0</v>
      </c>
    </row>
    <row r="24" spans="1:6" s="15" customFormat="1" ht="12" customHeight="1">
      <c r="A24" s="61" t="s">
        <v>25</v>
      </c>
      <c r="B24" s="54" t="s">
        <v>100</v>
      </c>
      <c r="C24" s="32"/>
      <c r="D24" s="32"/>
      <c r="E24" s="33"/>
      <c r="F24" s="33">
        <f t="shared" si="0"/>
        <v>0</v>
      </c>
    </row>
    <row r="25" spans="1:6" s="16" customFormat="1" ht="12" customHeight="1">
      <c r="A25" s="61" t="s">
        <v>26</v>
      </c>
      <c r="B25" s="54" t="s">
        <v>266</v>
      </c>
      <c r="C25" s="32"/>
      <c r="D25" s="32"/>
      <c r="E25" s="33"/>
      <c r="F25" s="33">
        <f t="shared" si="0"/>
        <v>0</v>
      </c>
    </row>
    <row r="26" spans="1:6" s="16" customFormat="1" ht="12" customHeight="1">
      <c r="A26" s="61" t="s">
        <v>27</v>
      </c>
      <c r="B26" s="54" t="s">
        <v>267</v>
      </c>
      <c r="C26" s="32"/>
      <c r="D26" s="32"/>
      <c r="E26" s="33"/>
      <c r="F26" s="33">
        <f t="shared" si="0"/>
        <v>0</v>
      </c>
    </row>
    <row r="27" spans="1:6" s="16" customFormat="1" ht="12" customHeight="1">
      <c r="A27" s="61" t="s">
        <v>58</v>
      </c>
      <c r="B27" s="54" t="s">
        <v>101</v>
      </c>
      <c r="C27" s="32"/>
      <c r="D27" s="32"/>
      <c r="E27" s="33"/>
      <c r="F27" s="33">
        <f t="shared" si="0"/>
        <v>0</v>
      </c>
    </row>
    <row r="28" spans="1:6" s="16" customFormat="1" ht="12" customHeight="1" thickBot="1">
      <c r="A28" s="62" t="s">
        <v>59</v>
      </c>
      <c r="B28" s="55" t="s">
        <v>102</v>
      </c>
      <c r="C28" s="34"/>
      <c r="D28" s="34"/>
      <c r="E28" s="33"/>
      <c r="F28" s="33">
        <f t="shared" si="0"/>
        <v>0</v>
      </c>
    </row>
    <row r="29" spans="1:6" s="16" customFormat="1" ht="12" customHeight="1" thickBot="1">
      <c r="A29" s="11" t="s">
        <v>60</v>
      </c>
      <c r="B29" s="8" t="s">
        <v>103</v>
      </c>
      <c r="C29" s="36">
        <f>+C30+C33+C34+C35</f>
        <v>20174000</v>
      </c>
      <c r="D29" s="36">
        <f>+D30+D33+D34+D35</f>
        <v>20174000</v>
      </c>
      <c r="E29" s="36">
        <f>SUM(E31:E35)</f>
        <v>0</v>
      </c>
      <c r="F29" s="30">
        <f>+F30+F33+F34+F35</f>
        <v>20174000</v>
      </c>
    </row>
    <row r="30" spans="1:6" s="16" customFormat="1" ht="12" customHeight="1">
      <c r="A30" s="60" t="s">
        <v>104</v>
      </c>
      <c r="B30" s="53" t="s">
        <v>110</v>
      </c>
      <c r="C30" s="52">
        <v>17600000</v>
      </c>
      <c r="D30" s="52">
        <v>17600000</v>
      </c>
      <c r="E30" s="33"/>
      <c r="F30" s="52">
        <f aca="true" t="shared" si="1" ref="F30:F35">SUM(D30+E30)</f>
        <v>17600000</v>
      </c>
    </row>
    <row r="31" spans="1:6" s="16" customFormat="1" ht="12" customHeight="1">
      <c r="A31" s="61" t="s">
        <v>105</v>
      </c>
      <c r="B31" s="54" t="s">
        <v>111</v>
      </c>
      <c r="C31" s="32">
        <v>1600000</v>
      </c>
      <c r="D31" s="32">
        <v>1600000</v>
      </c>
      <c r="E31" s="33"/>
      <c r="F31" s="52">
        <f t="shared" si="1"/>
        <v>1600000</v>
      </c>
    </row>
    <row r="32" spans="1:6" s="16" customFormat="1" ht="12" customHeight="1">
      <c r="A32" s="61" t="s">
        <v>106</v>
      </c>
      <c r="B32" s="54" t="s">
        <v>290</v>
      </c>
      <c r="C32" s="32">
        <v>16000000</v>
      </c>
      <c r="D32" s="32">
        <v>16000000</v>
      </c>
      <c r="E32" s="33"/>
      <c r="F32" s="52">
        <f t="shared" si="1"/>
        <v>16000000</v>
      </c>
    </row>
    <row r="33" spans="1:6" s="16" customFormat="1" ht="12" customHeight="1">
      <c r="A33" s="61" t="s">
        <v>107</v>
      </c>
      <c r="B33" s="54" t="s">
        <v>112</v>
      </c>
      <c r="C33" s="32">
        <v>2574000</v>
      </c>
      <c r="D33" s="32">
        <v>2574000</v>
      </c>
      <c r="E33" s="33"/>
      <c r="F33" s="52">
        <f t="shared" si="1"/>
        <v>2574000</v>
      </c>
    </row>
    <row r="34" spans="1:6" s="16" customFormat="1" ht="12" customHeight="1">
      <c r="A34" s="61" t="s">
        <v>108</v>
      </c>
      <c r="B34" s="54" t="s">
        <v>113</v>
      </c>
      <c r="C34" s="32"/>
      <c r="D34" s="32"/>
      <c r="E34" s="33"/>
      <c r="F34" s="52">
        <f t="shared" si="1"/>
        <v>0</v>
      </c>
    </row>
    <row r="35" spans="1:6" s="16" customFormat="1" ht="12" customHeight="1" thickBot="1">
      <c r="A35" s="62" t="s">
        <v>109</v>
      </c>
      <c r="B35" s="55" t="s">
        <v>114</v>
      </c>
      <c r="C35" s="34"/>
      <c r="D35" s="34"/>
      <c r="E35" s="33"/>
      <c r="F35" s="52">
        <f t="shared" si="1"/>
        <v>0</v>
      </c>
    </row>
    <row r="36" spans="1:6" s="16" customFormat="1" ht="12" customHeight="1" thickBot="1">
      <c r="A36" s="11" t="s">
        <v>7</v>
      </c>
      <c r="B36" s="8" t="s">
        <v>115</v>
      </c>
      <c r="C36" s="30">
        <f>SUM(C37:C46)</f>
        <v>5948000</v>
      </c>
      <c r="D36" s="30">
        <f>SUM(D37:D46)</f>
        <v>5948000</v>
      </c>
      <c r="E36" s="30">
        <f>SUM(E37:E46)</f>
        <v>0</v>
      </c>
      <c r="F36" s="30">
        <f>SUM(F37:F46)</f>
        <v>5948000</v>
      </c>
    </row>
    <row r="37" spans="1:6" s="16" customFormat="1" ht="12" customHeight="1">
      <c r="A37" s="60" t="s">
        <v>28</v>
      </c>
      <c r="B37" s="53" t="s">
        <v>118</v>
      </c>
      <c r="C37" s="33">
        <v>0</v>
      </c>
      <c r="D37" s="33">
        <v>0</v>
      </c>
      <c r="E37" s="33">
        <f>SUM(F37-D37)</f>
        <v>0</v>
      </c>
      <c r="F37" s="33"/>
    </row>
    <row r="38" spans="1:6" s="16" customFormat="1" ht="12" customHeight="1">
      <c r="A38" s="61" t="s">
        <v>29</v>
      </c>
      <c r="B38" s="54" t="s">
        <v>119</v>
      </c>
      <c r="C38" s="33">
        <v>3180000</v>
      </c>
      <c r="D38" s="32">
        <v>3180000</v>
      </c>
      <c r="E38" s="33"/>
      <c r="F38" s="32">
        <f aca="true" t="shared" si="2" ref="F38:F46">SUM(D38+E38)</f>
        <v>3180000</v>
      </c>
    </row>
    <row r="39" spans="1:6" s="16" customFormat="1" ht="12" customHeight="1">
      <c r="A39" s="61" t="s">
        <v>30</v>
      </c>
      <c r="B39" s="54" t="s">
        <v>120</v>
      </c>
      <c r="C39" s="33">
        <v>1575000</v>
      </c>
      <c r="D39" s="32">
        <v>1575000</v>
      </c>
      <c r="E39" s="33"/>
      <c r="F39" s="32">
        <f t="shared" si="2"/>
        <v>1575000</v>
      </c>
    </row>
    <row r="40" spans="1:6" s="16" customFormat="1" ht="12" customHeight="1">
      <c r="A40" s="61" t="s">
        <v>62</v>
      </c>
      <c r="B40" s="54" t="s">
        <v>121</v>
      </c>
      <c r="C40" s="33">
        <v>0</v>
      </c>
      <c r="D40" s="32">
        <v>0</v>
      </c>
      <c r="E40" s="33"/>
      <c r="F40" s="32">
        <f t="shared" si="2"/>
        <v>0</v>
      </c>
    </row>
    <row r="41" spans="1:6" s="16" customFormat="1" ht="12" customHeight="1">
      <c r="A41" s="61" t="s">
        <v>63</v>
      </c>
      <c r="B41" s="54" t="s">
        <v>122</v>
      </c>
      <c r="C41" s="33">
        <v>130000</v>
      </c>
      <c r="D41" s="32">
        <v>130000</v>
      </c>
      <c r="E41" s="33"/>
      <c r="F41" s="32">
        <f t="shared" si="2"/>
        <v>130000</v>
      </c>
    </row>
    <row r="42" spans="1:6" s="16" customFormat="1" ht="12" customHeight="1">
      <c r="A42" s="61" t="s">
        <v>64</v>
      </c>
      <c r="B42" s="54" t="s">
        <v>123</v>
      </c>
      <c r="C42" s="33">
        <v>1063000</v>
      </c>
      <c r="D42" s="32">
        <v>1063000</v>
      </c>
      <c r="E42" s="33"/>
      <c r="F42" s="32">
        <f t="shared" si="2"/>
        <v>1063000</v>
      </c>
    </row>
    <row r="43" spans="1:6" s="16" customFormat="1" ht="12" customHeight="1">
      <c r="A43" s="61" t="s">
        <v>65</v>
      </c>
      <c r="B43" s="54" t="s">
        <v>124</v>
      </c>
      <c r="C43" s="32">
        <v>0</v>
      </c>
      <c r="D43" s="32">
        <v>0</v>
      </c>
      <c r="E43" s="33"/>
      <c r="F43" s="32">
        <f t="shared" si="2"/>
        <v>0</v>
      </c>
    </row>
    <row r="44" spans="1:6" s="16" customFormat="1" ht="12" customHeight="1">
      <c r="A44" s="61" t="s">
        <v>66</v>
      </c>
      <c r="B44" s="54" t="s">
        <v>125</v>
      </c>
      <c r="C44" s="32"/>
      <c r="D44" s="32"/>
      <c r="E44" s="33"/>
      <c r="F44" s="32">
        <f t="shared" si="2"/>
        <v>0</v>
      </c>
    </row>
    <row r="45" spans="1:6" s="16" customFormat="1" ht="12" customHeight="1">
      <c r="A45" s="61" t="s">
        <v>116</v>
      </c>
      <c r="B45" s="54" t="s">
        <v>126</v>
      </c>
      <c r="C45" s="35"/>
      <c r="D45" s="35"/>
      <c r="E45" s="33"/>
      <c r="F45" s="32">
        <f t="shared" si="2"/>
        <v>0</v>
      </c>
    </row>
    <row r="46" spans="1:6" s="16" customFormat="1" ht="12" customHeight="1" thickBot="1">
      <c r="A46" s="62" t="s">
        <v>117</v>
      </c>
      <c r="B46" s="28" t="s">
        <v>127</v>
      </c>
      <c r="C46" s="49"/>
      <c r="D46" s="49"/>
      <c r="E46" s="33"/>
      <c r="F46" s="32">
        <f t="shared" si="2"/>
        <v>0</v>
      </c>
    </row>
    <row r="47" spans="1:6" s="16" customFormat="1" ht="12" customHeight="1" thickBot="1">
      <c r="A47" s="11" t="s">
        <v>8</v>
      </c>
      <c r="B47" s="8" t="s">
        <v>128</v>
      </c>
      <c r="C47" s="30">
        <f>SUM(C48:C52)</f>
        <v>0</v>
      </c>
      <c r="D47" s="30"/>
      <c r="E47" s="30"/>
      <c r="F47" s="30">
        <f>SUM(F48:F52)</f>
        <v>0</v>
      </c>
    </row>
    <row r="48" spans="1:6" s="16" customFormat="1" ht="12" customHeight="1">
      <c r="A48" s="60" t="s">
        <v>31</v>
      </c>
      <c r="B48" s="53" t="s">
        <v>132</v>
      </c>
      <c r="C48" s="73"/>
      <c r="D48" s="73"/>
      <c r="E48" s="33">
        <f>SUM(F48-D48)</f>
        <v>0</v>
      </c>
      <c r="F48" s="33"/>
    </row>
    <row r="49" spans="1:6" s="16" customFormat="1" ht="12" customHeight="1">
      <c r="A49" s="61" t="s">
        <v>32</v>
      </c>
      <c r="B49" s="54" t="s">
        <v>133</v>
      </c>
      <c r="C49" s="35"/>
      <c r="D49" s="35"/>
      <c r="E49" s="33">
        <f>SUM(F49-D49)</f>
        <v>0</v>
      </c>
      <c r="F49" s="32"/>
    </row>
    <row r="50" spans="1:6" s="16" customFormat="1" ht="12" customHeight="1">
      <c r="A50" s="61" t="s">
        <v>129</v>
      </c>
      <c r="B50" s="54" t="s">
        <v>134</v>
      </c>
      <c r="C50" s="35"/>
      <c r="D50" s="35"/>
      <c r="E50" s="33">
        <f>SUM(F50-D50)</f>
        <v>0</v>
      </c>
      <c r="F50" s="32"/>
    </row>
    <row r="51" spans="1:6" s="16" customFormat="1" ht="12" customHeight="1">
      <c r="A51" s="61" t="s">
        <v>130</v>
      </c>
      <c r="B51" s="54" t="s">
        <v>135</v>
      </c>
      <c r="C51" s="35"/>
      <c r="D51" s="35"/>
      <c r="E51" s="33">
        <f>SUM(F51-D51)</f>
        <v>0</v>
      </c>
      <c r="F51" s="32"/>
    </row>
    <row r="52" spans="1:6" s="16" customFormat="1" ht="12" customHeight="1" thickBot="1">
      <c r="A52" s="62" t="s">
        <v>131</v>
      </c>
      <c r="B52" s="55" t="s">
        <v>136</v>
      </c>
      <c r="C52" s="49"/>
      <c r="D52" s="49"/>
      <c r="E52" s="33">
        <f>SUM(F52-D52)</f>
        <v>0</v>
      </c>
      <c r="F52" s="34"/>
    </row>
    <row r="53" spans="1:6" s="16" customFormat="1" ht="12" customHeight="1" thickBot="1">
      <c r="A53" s="11" t="s">
        <v>67</v>
      </c>
      <c r="B53" s="8" t="s">
        <v>137</v>
      </c>
      <c r="C53" s="30">
        <f>SUM(C54:C56)</f>
        <v>0</v>
      </c>
      <c r="D53" s="30"/>
      <c r="E53" s="30"/>
      <c r="F53" s="30">
        <f>SUM(F54:F56)</f>
        <v>0</v>
      </c>
    </row>
    <row r="54" spans="1:6" s="16" customFormat="1" ht="12" customHeight="1">
      <c r="A54" s="60" t="s">
        <v>33</v>
      </c>
      <c r="B54" s="53" t="s">
        <v>138</v>
      </c>
      <c r="C54" s="33"/>
      <c r="D54" s="33"/>
      <c r="E54" s="33">
        <f>SUM(F54-D54)</f>
        <v>0</v>
      </c>
      <c r="F54" s="33"/>
    </row>
    <row r="55" spans="1:6" s="16" customFormat="1" ht="12" customHeight="1">
      <c r="A55" s="61" t="s">
        <v>34</v>
      </c>
      <c r="B55" s="54" t="s">
        <v>268</v>
      </c>
      <c r="C55" s="32"/>
      <c r="D55" s="32"/>
      <c r="E55" s="33">
        <f>SUM(F55-D55)</f>
        <v>0</v>
      </c>
      <c r="F55" s="32"/>
    </row>
    <row r="56" spans="1:6" s="16" customFormat="1" ht="12" customHeight="1">
      <c r="A56" s="61" t="s">
        <v>141</v>
      </c>
      <c r="B56" s="54" t="s">
        <v>139</v>
      </c>
      <c r="C56" s="32"/>
      <c r="D56" s="32"/>
      <c r="E56" s="33">
        <f>SUM(F56-D56)</f>
        <v>0</v>
      </c>
      <c r="F56" s="32"/>
    </row>
    <row r="57" spans="1:6" s="16" customFormat="1" ht="12" customHeight="1" thickBot="1">
      <c r="A57" s="62" t="s">
        <v>142</v>
      </c>
      <c r="B57" s="55" t="s">
        <v>140</v>
      </c>
      <c r="C57" s="34"/>
      <c r="D57" s="34"/>
      <c r="E57" s="33">
        <f>SUM(F57-D57)</f>
        <v>0</v>
      </c>
      <c r="F57" s="34"/>
    </row>
    <row r="58" spans="1:6" s="16" customFormat="1" ht="12" customHeight="1" thickBot="1">
      <c r="A58" s="11" t="s">
        <v>10</v>
      </c>
      <c r="B58" s="26" t="s">
        <v>143</v>
      </c>
      <c r="C58" s="30">
        <f>SUM(C59:C61)</f>
        <v>0</v>
      </c>
      <c r="D58" s="30"/>
      <c r="E58" s="30"/>
      <c r="F58" s="30">
        <f>SUM(F59:F61)</f>
        <v>0</v>
      </c>
    </row>
    <row r="59" spans="1:6" s="16" customFormat="1" ht="12" customHeight="1">
      <c r="A59" s="60" t="s">
        <v>68</v>
      </c>
      <c r="B59" s="53" t="s">
        <v>145</v>
      </c>
      <c r="C59" s="35"/>
      <c r="D59" s="35"/>
      <c r="E59" s="33">
        <f>SUM(F59-D59)</f>
        <v>0</v>
      </c>
      <c r="F59" s="35"/>
    </row>
    <row r="60" spans="1:6" s="16" customFormat="1" ht="12" customHeight="1">
      <c r="A60" s="61" t="s">
        <v>69</v>
      </c>
      <c r="B60" s="54" t="s">
        <v>269</v>
      </c>
      <c r="C60" s="35"/>
      <c r="D60" s="35"/>
      <c r="E60" s="33">
        <f>SUM(F60-D60)</f>
        <v>0</v>
      </c>
      <c r="F60" s="35"/>
    </row>
    <row r="61" spans="1:6" s="16" customFormat="1" ht="12" customHeight="1">
      <c r="A61" s="61" t="s">
        <v>83</v>
      </c>
      <c r="B61" s="54" t="s">
        <v>146</v>
      </c>
      <c r="C61" s="35"/>
      <c r="D61" s="35"/>
      <c r="E61" s="33">
        <f>SUM(F61-D61)</f>
        <v>0</v>
      </c>
      <c r="F61" s="35"/>
    </row>
    <row r="62" spans="1:6" s="16" customFormat="1" ht="12" customHeight="1" thickBot="1">
      <c r="A62" s="62" t="s">
        <v>144</v>
      </c>
      <c r="B62" s="55" t="s">
        <v>147</v>
      </c>
      <c r="C62" s="35"/>
      <c r="D62" s="35"/>
      <c r="E62" s="33">
        <f>SUM(F62-D62)</f>
        <v>0</v>
      </c>
      <c r="F62" s="35"/>
    </row>
    <row r="63" spans="1:6" s="16" customFormat="1" ht="12" customHeight="1" thickBot="1">
      <c r="A63" s="11" t="s">
        <v>11</v>
      </c>
      <c r="B63" s="8" t="s">
        <v>148</v>
      </c>
      <c r="C63" s="36">
        <f>+C8+C15+C22+C29+C36+C47+C53+C58</f>
        <v>113198569</v>
      </c>
      <c r="D63" s="36">
        <f>+D8+D15+D22+D29+D36+D47+D53+D58</f>
        <v>113198569</v>
      </c>
      <c r="E63" s="36">
        <f>+E8+E15+E22+E29+E36+E47+E53+E58</f>
        <v>2926837</v>
      </c>
      <c r="F63" s="36">
        <f>+F8+F15+F22+F29+F36+F47+F53+F58</f>
        <v>116125406</v>
      </c>
    </row>
    <row r="64" spans="1:6" s="16" customFormat="1" ht="12" customHeight="1" thickBot="1">
      <c r="A64" s="63" t="s">
        <v>240</v>
      </c>
      <c r="B64" s="26" t="s">
        <v>149</v>
      </c>
      <c r="C64" s="30">
        <f>SUM(C65:C67)</f>
        <v>0</v>
      </c>
      <c r="D64" s="30"/>
      <c r="E64" s="194">
        <f>SUM(F64-D64)</f>
        <v>0</v>
      </c>
      <c r="F64" s="30">
        <f>SUM(F65:F67)</f>
        <v>0</v>
      </c>
    </row>
    <row r="65" spans="1:6" s="16" customFormat="1" ht="12" customHeight="1">
      <c r="A65" s="60" t="s">
        <v>181</v>
      </c>
      <c r="B65" s="53" t="s">
        <v>150</v>
      </c>
      <c r="C65" s="35"/>
      <c r="D65" s="35"/>
      <c r="E65" s="33">
        <f>SUM(F65-D65)</f>
        <v>0</v>
      </c>
      <c r="F65" s="35"/>
    </row>
    <row r="66" spans="1:6" s="16" customFormat="1" ht="12" customHeight="1">
      <c r="A66" s="61" t="s">
        <v>190</v>
      </c>
      <c r="B66" s="54" t="s">
        <v>151</v>
      </c>
      <c r="C66" s="35"/>
      <c r="D66" s="35"/>
      <c r="E66" s="33">
        <f>SUM(F66-D66)</f>
        <v>0</v>
      </c>
      <c r="F66" s="35"/>
    </row>
    <row r="67" spans="1:6" s="16" customFormat="1" ht="12" customHeight="1" thickBot="1">
      <c r="A67" s="62" t="s">
        <v>191</v>
      </c>
      <c r="B67" s="56" t="s">
        <v>152</v>
      </c>
      <c r="C67" s="35"/>
      <c r="D67" s="35"/>
      <c r="E67" s="33">
        <f>SUM(F67-D67)</f>
        <v>0</v>
      </c>
      <c r="F67" s="35"/>
    </row>
    <row r="68" spans="1:6" s="16" customFormat="1" ht="12" customHeight="1" thickBot="1">
      <c r="A68" s="63" t="s">
        <v>153</v>
      </c>
      <c r="B68" s="26" t="s">
        <v>154</v>
      </c>
      <c r="C68" s="30">
        <f>SUM(C69:C72)</f>
        <v>0</v>
      </c>
      <c r="D68" s="30"/>
      <c r="E68" s="30"/>
      <c r="F68" s="30">
        <f>SUM(F69:F72)</f>
        <v>0</v>
      </c>
    </row>
    <row r="69" spans="1:6" s="16" customFormat="1" ht="12" customHeight="1">
      <c r="A69" s="60" t="s">
        <v>56</v>
      </c>
      <c r="B69" s="53" t="s">
        <v>155</v>
      </c>
      <c r="C69" s="35"/>
      <c r="D69" s="35"/>
      <c r="E69" s="33">
        <f>SUM(F69-D69)</f>
        <v>0</v>
      </c>
      <c r="F69" s="35"/>
    </row>
    <row r="70" spans="1:6" s="16" customFormat="1" ht="12" customHeight="1">
      <c r="A70" s="61" t="s">
        <v>57</v>
      </c>
      <c r="B70" s="54" t="s">
        <v>156</v>
      </c>
      <c r="C70" s="35"/>
      <c r="D70" s="35"/>
      <c r="E70" s="33">
        <f>SUM(F70-D70)</f>
        <v>0</v>
      </c>
      <c r="F70" s="35"/>
    </row>
    <row r="71" spans="1:6" s="16" customFormat="1" ht="12" customHeight="1">
      <c r="A71" s="61" t="s">
        <v>182</v>
      </c>
      <c r="B71" s="54" t="s">
        <v>157</v>
      </c>
      <c r="C71" s="35"/>
      <c r="D71" s="35"/>
      <c r="E71" s="33">
        <f>SUM(F71-D71)</f>
        <v>0</v>
      </c>
      <c r="F71" s="35"/>
    </row>
    <row r="72" spans="1:6" s="16" customFormat="1" ht="12" customHeight="1" thickBot="1">
      <c r="A72" s="62" t="s">
        <v>183</v>
      </c>
      <c r="B72" s="55" t="s">
        <v>158</v>
      </c>
      <c r="C72" s="35"/>
      <c r="D72" s="35"/>
      <c r="E72" s="33">
        <f>SUM(F72-D72)</f>
        <v>0</v>
      </c>
      <c r="F72" s="35"/>
    </row>
    <row r="73" spans="1:6" s="16" customFormat="1" ht="12" customHeight="1" thickBot="1">
      <c r="A73" s="63" t="s">
        <v>159</v>
      </c>
      <c r="B73" s="26" t="s">
        <v>160</v>
      </c>
      <c r="C73" s="30">
        <f>SUM(C74:C75)</f>
        <v>158000431</v>
      </c>
      <c r="D73" s="30">
        <f>SUM(D74:D75)</f>
        <v>158000431</v>
      </c>
      <c r="E73" s="30">
        <f>SUM(E74:E76)</f>
        <v>15510725</v>
      </c>
      <c r="F73" s="30">
        <f>SUM(F74:F75)</f>
        <v>173511156</v>
      </c>
    </row>
    <row r="74" spans="1:6" s="16" customFormat="1" ht="12" customHeight="1">
      <c r="A74" s="60" t="s">
        <v>184</v>
      </c>
      <c r="B74" s="53" t="s">
        <v>161</v>
      </c>
      <c r="C74" s="35">
        <v>158000431</v>
      </c>
      <c r="D74" s="35">
        <v>158000431</v>
      </c>
      <c r="E74" s="33">
        <v>15510725</v>
      </c>
      <c r="F74" s="35">
        <f>SUM(D74+E74)</f>
        <v>173511156</v>
      </c>
    </row>
    <row r="75" spans="1:6" s="16" customFormat="1" ht="12" customHeight="1" thickBot="1">
      <c r="A75" s="123" t="s">
        <v>185</v>
      </c>
      <c r="B75" s="54" t="s">
        <v>162</v>
      </c>
      <c r="C75" s="209"/>
      <c r="D75" s="209"/>
      <c r="E75" s="195">
        <f aca="true" t="shared" si="3" ref="E75:E84">SUM(F75-D75)</f>
        <v>0</v>
      </c>
      <c r="F75" s="209"/>
    </row>
    <row r="76" spans="1:6" s="15" customFormat="1" ht="12" customHeight="1" thickBot="1">
      <c r="A76" s="67" t="s">
        <v>163</v>
      </c>
      <c r="B76" s="208" t="s">
        <v>164</v>
      </c>
      <c r="C76" s="196">
        <f>SUM(C77:C79)</f>
        <v>0</v>
      </c>
      <c r="D76" s="30"/>
      <c r="E76" s="30"/>
      <c r="F76" s="30">
        <f>SUM(F77:F79)</f>
        <v>0</v>
      </c>
    </row>
    <row r="77" spans="1:6" s="16" customFormat="1" ht="12" customHeight="1">
      <c r="A77" s="60" t="s">
        <v>186</v>
      </c>
      <c r="B77" s="53" t="s">
        <v>165</v>
      </c>
      <c r="C77" s="73"/>
      <c r="D77" s="73"/>
      <c r="E77" s="33"/>
      <c r="F77" s="73">
        <f>SUM(D77:E77)</f>
        <v>0</v>
      </c>
    </row>
    <row r="78" spans="1:6" s="16" customFormat="1" ht="12" customHeight="1">
      <c r="A78" s="61" t="s">
        <v>187</v>
      </c>
      <c r="B78" s="54" t="s">
        <v>166</v>
      </c>
      <c r="C78" s="35"/>
      <c r="D78" s="35"/>
      <c r="E78" s="33">
        <f t="shared" si="3"/>
        <v>0</v>
      </c>
      <c r="F78" s="35"/>
    </row>
    <row r="79" spans="1:6" s="16" customFormat="1" ht="12" customHeight="1" thickBot="1">
      <c r="A79" s="62" t="s">
        <v>188</v>
      </c>
      <c r="B79" s="55" t="s">
        <v>167</v>
      </c>
      <c r="C79" s="35"/>
      <c r="D79" s="35"/>
      <c r="E79" s="33">
        <f t="shared" si="3"/>
        <v>0</v>
      </c>
      <c r="F79" s="35"/>
    </row>
    <row r="80" spans="1:6" s="16" customFormat="1" ht="12" customHeight="1" thickBot="1">
      <c r="A80" s="63" t="s">
        <v>168</v>
      </c>
      <c r="B80" s="26" t="s">
        <v>189</v>
      </c>
      <c r="C80" s="30">
        <f>SUM(C81:C84)</f>
        <v>0</v>
      </c>
      <c r="D80" s="30"/>
      <c r="E80" s="30"/>
      <c r="F80" s="30">
        <f>SUM(F81:F84)</f>
        <v>0</v>
      </c>
    </row>
    <row r="81" spans="1:6" s="16" customFormat="1" ht="12" customHeight="1">
      <c r="A81" s="64" t="s">
        <v>169</v>
      </c>
      <c r="B81" s="53" t="s">
        <v>170</v>
      </c>
      <c r="C81" s="35"/>
      <c r="D81" s="35"/>
      <c r="E81" s="33">
        <f t="shared" si="3"/>
        <v>0</v>
      </c>
      <c r="F81" s="35"/>
    </row>
    <row r="82" spans="1:6" s="16" customFormat="1" ht="12" customHeight="1">
      <c r="A82" s="65" t="s">
        <v>171</v>
      </c>
      <c r="B82" s="54" t="s">
        <v>172</v>
      </c>
      <c r="C82" s="35"/>
      <c r="D82" s="35"/>
      <c r="E82" s="33">
        <f t="shared" si="3"/>
        <v>0</v>
      </c>
      <c r="F82" s="35"/>
    </row>
    <row r="83" spans="1:6" s="16" customFormat="1" ht="12" customHeight="1">
      <c r="A83" s="65" t="s">
        <v>173</v>
      </c>
      <c r="B83" s="54" t="s">
        <v>174</v>
      </c>
      <c r="C83" s="35"/>
      <c r="D83" s="35"/>
      <c r="E83" s="33">
        <f t="shared" si="3"/>
        <v>0</v>
      </c>
      <c r="F83" s="35"/>
    </row>
    <row r="84" spans="1:6" s="15" customFormat="1" ht="12" customHeight="1" thickBot="1">
      <c r="A84" s="66" t="s">
        <v>175</v>
      </c>
      <c r="B84" s="55" t="s">
        <v>176</v>
      </c>
      <c r="C84" s="35"/>
      <c r="D84" s="35"/>
      <c r="E84" s="33">
        <f t="shared" si="3"/>
        <v>0</v>
      </c>
      <c r="F84" s="35"/>
    </row>
    <row r="85" spans="1:6" s="15" customFormat="1" ht="12" customHeight="1" thickBot="1">
      <c r="A85" s="63" t="s">
        <v>177</v>
      </c>
      <c r="B85" s="26" t="s">
        <v>178</v>
      </c>
      <c r="C85" s="74"/>
      <c r="D85" s="74"/>
      <c r="E85" s="74"/>
      <c r="F85" s="74"/>
    </row>
    <row r="86" spans="1:6" s="15" customFormat="1" ht="12" customHeight="1" thickBot="1">
      <c r="A86" s="63" t="s">
        <v>179</v>
      </c>
      <c r="B86" s="57" t="s">
        <v>180</v>
      </c>
      <c r="C86" s="36">
        <f>+C64+C68+C73+C76+C80+C85</f>
        <v>158000431</v>
      </c>
      <c r="D86" s="36">
        <f>+D64+D68+D73+D76+D80+D85</f>
        <v>158000431</v>
      </c>
      <c r="E86" s="36">
        <f>+E64+E68+E73+E76+E80+E85</f>
        <v>15510725</v>
      </c>
      <c r="F86" s="36">
        <f>+F64+F68+F73+F76+F80+F85</f>
        <v>173511156</v>
      </c>
    </row>
    <row r="87" spans="1:6" s="15" customFormat="1" ht="17.25" customHeight="1" thickBot="1">
      <c r="A87" s="67" t="s">
        <v>192</v>
      </c>
      <c r="B87" s="58" t="s">
        <v>263</v>
      </c>
      <c r="C87" s="36">
        <f>+C63+C86</f>
        <v>271199000</v>
      </c>
      <c r="D87" s="36">
        <f>+D63+D86</f>
        <v>271199000</v>
      </c>
      <c r="E87" s="36">
        <f>+E63+E86</f>
        <v>18437562</v>
      </c>
      <c r="F87" s="36">
        <f>+F63+F86</f>
        <v>289636562</v>
      </c>
    </row>
    <row r="88" spans="1:6" s="16" customFormat="1" ht="15" customHeight="1">
      <c r="A88" s="21"/>
      <c r="B88" s="22"/>
      <c r="C88" s="40"/>
      <c r="D88" s="40"/>
      <c r="E88" s="40"/>
      <c r="F88" s="40"/>
    </row>
    <row r="89" spans="1:6" ht="12.75">
      <c r="A89" s="68"/>
      <c r="B89" s="23"/>
      <c r="C89" s="41"/>
      <c r="D89" s="41"/>
      <c r="E89" s="41"/>
      <c r="F89" s="41"/>
    </row>
    <row r="90" spans="1:6" s="12" customFormat="1" ht="16.5" customHeight="1" thickBot="1">
      <c r="A90" s="316" t="s">
        <v>19</v>
      </c>
      <c r="B90" s="317"/>
      <c r="C90" s="317"/>
      <c r="D90" s="317"/>
      <c r="E90" s="317"/>
      <c r="F90" s="317"/>
    </row>
    <row r="91" spans="1:6" s="17" customFormat="1" ht="12" customHeight="1" thickBot="1">
      <c r="A91" s="51" t="s">
        <v>3</v>
      </c>
      <c r="B91" s="10" t="s">
        <v>195</v>
      </c>
      <c r="C91" s="29">
        <f>SUM(C92:C96)</f>
        <v>65429000</v>
      </c>
      <c r="D91" s="29">
        <f>SUM(D92:D96)</f>
        <v>65429000</v>
      </c>
      <c r="E91" s="29">
        <f>SUM(E92:E96)</f>
        <v>3276528</v>
      </c>
      <c r="F91" s="29">
        <f>SUM(F92:F96)</f>
        <v>68705528</v>
      </c>
    </row>
    <row r="92" spans="1:6" ht="12" customHeight="1">
      <c r="A92" s="69" t="s">
        <v>35</v>
      </c>
      <c r="B92" s="6" t="s">
        <v>14</v>
      </c>
      <c r="C92" s="121">
        <v>25678000</v>
      </c>
      <c r="D92" s="121">
        <v>25678000</v>
      </c>
      <c r="E92" s="121">
        <v>3028640</v>
      </c>
      <c r="F92" s="31">
        <f aca="true" t="shared" si="4" ref="F92:F97">SUM(D92+E92)</f>
        <v>28706640</v>
      </c>
    </row>
    <row r="93" spans="1:6" ht="12" customHeight="1">
      <c r="A93" s="61" t="s">
        <v>36</v>
      </c>
      <c r="B93" s="4" t="s">
        <v>70</v>
      </c>
      <c r="C93" s="120">
        <v>4899000</v>
      </c>
      <c r="D93" s="120">
        <v>4899000</v>
      </c>
      <c r="E93" s="120">
        <v>247888</v>
      </c>
      <c r="F93" s="32">
        <f t="shared" si="4"/>
        <v>5146888</v>
      </c>
    </row>
    <row r="94" spans="1:6" ht="12" customHeight="1">
      <c r="A94" s="61" t="s">
        <v>37</v>
      </c>
      <c r="B94" s="4" t="s">
        <v>54</v>
      </c>
      <c r="C94" s="120">
        <v>27882000</v>
      </c>
      <c r="D94" s="120">
        <v>27882000</v>
      </c>
      <c r="E94" s="120"/>
      <c r="F94" s="32">
        <f t="shared" si="4"/>
        <v>27882000</v>
      </c>
    </row>
    <row r="95" spans="1:6" ht="12" customHeight="1">
      <c r="A95" s="61" t="s">
        <v>38</v>
      </c>
      <c r="B95" s="4" t="s">
        <v>71</v>
      </c>
      <c r="C95" s="120">
        <v>6000000</v>
      </c>
      <c r="D95" s="120">
        <v>6000000</v>
      </c>
      <c r="E95" s="120"/>
      <c r="F95" s="32">
        <f t="shared" si="4"/>
        <v>6000000</v>
      </c>
    </row>
    <row r="96" spans="1:6" ht="12" customHeight="1">
      <c r="A96" s="61" t="s">
        <v>46</v>
      </c>
      <c r="B96" s="4" t="s">
        <v>72</v>
      </c>
      <c r="C96" s="120">
        <f>SUM(C97:C106)</f>
        <v>970000</v>
      </c>
      <c r="D96" s="120">
        <f>SUM(D97:D106)</f>
        <v>970000</v>
      </c>
      <c r="E96" s="120"/>
      <c r="F96" s="32">
        <f>SUM(F97:F106)</f>
        <v>970000</v>
      </c>
    </row>
    <row r="97" spans="1:6" ht="12" customHeight="1">
      <c r="A97" s="61" t="s">
        <v>39</v>
      </c>
      <c r="B97" s="4" t="s">
        <v>196</v>
      </c>
      <c r="C97" s="120"/>
      <c r="D97" s="120"/>
      <c r="E97" s="120"/>
      <c r="F97" s="32">
        <f t="shared" si="4"/>
        <v>0</v>
      </c>
    </row>
    <row r="98" spans="1:6" ht="12" customHeight="1">
      <c r="A98" s="61" t="s">
        <v>40</v>
      </c>
      <c r="B98" s="113" t="s">
        <v>197</v>
      </c>
      <c r="C98" s="120"/>
      <c r="D98" s="120"/>
      <c r="E98" s="120"/>
      <c r="F98" s="32">
        <v>0</v>
      </c>
    </row>
    <row r="99" spans="1:6" ht="12" customHeight="1">
      <c r="A99" s="61" t="s">
        <v>47</v>
      </c>
      <c r="B99" s="19" t="s">
        <v>198</v>
      </c>
      <c r="C99" s="120"/>
      <c r="D99" s="120"/>
      <c r="E99" s="120"/>
      <c r="F99" s="32">
        <v>0</v>
      </c>
    </row>
    <row r="100" spans="1:6" ht="12" customHeight="1">
      <c r="A100" s="61" t="s">
        <v>48</v>
      </c>
      <c r="B100" s="19" t="s">
        <v>199</v>
      </c>
      <c r="C100" s="120"/>
      <c r="D100" s="120"/>
      <c r="E100" s="120"/>
      <c r="F100" s="32"/>
    </row>
    <row r="101" spans="1:6" ht="12" customHeight="1">
      <c r="A101" s="61" t="s">
        <v>49</v>
      </c>
      <c r="B101" s="113" t="s">
        <v>200</v>
      </c>
      <c r="C101" s="120"/>
      <c r="D101" s="120"/>
      <c r="E101" s="120"/>
      <c r="F101" s="32">
        <f aca="true" t="shared" si="5" ref="F101:F106">SUM(D101:E101)</f>
        <v>0</v>
      </c>
    </row>
    <row r="102" spans="1:6" ht="12" customHeight="1">
      <c r="A102" s="61" t="s">
        <v>50</v>
      </c>
      <c r="B102" s="113" t="s">
        <v>201</v>
      </c>
      <c r="C102" s="120"/>
      <c r="D102" s="120"/>
      <c r="E102" s="120"/>
      <c r="F102" s="32">
        <f t="shared" si="5"/>
        <v>0</v>
      </c>
    </row>
    <row r="103" spans="1:6" ht="12" customHeight="1">
      <c r="A103" s="61" t="s">
        <v>52</v>
      </c>
      <c r="B103" s="19" t="s">
        <v>202</v>
      </c>
      <c r="C103" s="120"/>
      <c r="D103" s="120"/>
      <c r="E103" s="120"/>
      <c r="F103" s="32">
        <f t="shared" si="5"/>
        <v>0</v>
      </c>
    </row>
    <row r="104" spans="1:6" ht="12" customHeight="1">
      <c r="A104" s="61" t="s">
        <v>73</v>
      </c>
      <c r="B104" s="19" t="s">
        <v>203</v>
      </c>
      <c r="C104" s="120"/>
      <c r="D104" s="120"/>
      <c r="E104" s="120"/>
      <c r="F104" s="32">
        <f t="shared" si="5"/>
        <v>0</v>
      </c>
    </row>
    <row r="105" spans="1:6" ht="12" customHeight="1">
      <c r="A105" s="61" t="s">
        <v>193</v>
      </c>
      <c r="B105" s="19" t="s">
        <v>204</v>
      </c>
      <c r="C105" s="120"/>
      <c r="D105" s="120"/>
      <c r="E105" s="120"/>
      <c r="F105" s="32">
        <f t="shared" si="5"/>
        <v>0</v>
      </c>
    </row>
    <row r="106" spans="1:6" ht="12" customHeight="1" thickBot="1">
      <c r="A106" s="71" t="s">
        <v>194</v>
      </c>
      <c r="B106" s="115" t="s">
        <v>205</v>
      </c>
      <c r="C106" s="122">
        <v>970000</v>
      </c>
      <c r="D106" s="122">
        <v>970000</v>
      </c>
      <c r="E106" s="122"/>
      <c r="F106" s="37">
        <f t="shared" si="5"/>
        <v>970000</v>
      </c>
    </row>
    <row r="107" spans="1:6" ht="12" customHeight="1" thickBot="1">
      <c r="A107" s="241" t="s">
        <v>4</v>
      </c>
      <c r="B107" s="242" t="s">
        <v>206</v>
      </c>
      <c r="C107" s="243">
        <f>+C108+C110+C112</f>
        <v>145770000</v>
      </c>
      <c r="D107" s="243">
        <f>+D108+D110+D112</f>
        <v>145770000</v>
      </c>
      <c r="E107" s="243">
        <f>+E108+E110+E112</f>
        <v>136700</v>
      </c>
      <c r="F107" s="243">
        <f>+F108+F110+F112</f>
        <v>145906700</v>
      </c>
    </row>
    <row r="108" spans="1:6" ht="12" customHeight="1">
      <c r="A108" s="69" t="s">
        <v>41</v>
      </c>
      <c r="B108" s="6" t="s">
        <v>82</v>
      </c>
      <c r="C108" s="121">
        <v>144770000</v>
      </c>
      <c r="D108" s="121">
        <v>144770000</v>
      </c>
      <c r="E108" s="121">
        <f>'2 beruházás '!E18</f>
        <v>-56374500</v>
      </c>
      <c r="F108" s="31">
        <f>SUM(D108:E108)</f>
        <v>88395500</v>
      </c>
    </row>
    <row r="109" spans="1:6" ht="12" customHeight="1">
      <c r="A109" s="61" t="s">
        <v>42</v>
      </c>
      <c r="B109" s="4" t="s">
        <v>210</v>
      </c>
      <c r="C109" s="120">
        <v>130800000</v>
      </c>
      <c r="D109" s="120">
        <v>130800000</v>
      </c>
      <c r="E109" s="120"/>
      <c r="F109" s="32">
        <f>SUM(D109:E109)</f>
        <v>130800000</v>
      </c>
    </row>
    <row r="110" spans="1:6" ht="12" customHeight="1">
      <c r="A110" s="61" t="s">
        <v>43</v>
      </c>
      <c r="B110" s="4" t="s">
        <v>74</v>
      </c>
      <c r="C110" s="120">
        <v>1000000</v>
      </c>
      <c r="D110" s="120">
        <v>1000000</v>
      </c>
      <c r="E110" s="120">
        <f>'3 felújítás'!E12</f>
        <v>56511200</v>
      </c>
      <c r="F110" s="32">
        <f>SUM(D110:E110)</f>
        <v>57511200</v>
      </c>
    </row>
    <row r="111" spans="1:6" ht="12" customHeight="1">
      <c r="A111" s="61" t="s">
        <v>44</v>
      </c>
      <c r="B111" s="4" t="s">
        <v>211</v>
      </c>
      <c r="C111" s="120"/>
      <c r="D111" s="120"/>
      <c r="E111" s="120"/>
      <c r="F111" s="32"/>
    </row>
    <row r="112" spans="1:6" ht="12" customHeight="1">
      <c r="A112" s="61" t="s">
        <v>45</v>
      </c>
      <c r="B112" s="27" t="s">
        <v>84</v>
      </c>
      <c r="C112" s="120"/>
      <c r="D112" s="120"/>
      <c r="E112" s="120"/>
      <c r="F112" s="32"/>
    </row>
    <row r="113" spans="1:6" ht="12" customHeight="1">
      <c r="A113" s="61" t="s">
        <v>51</v>
      </c>
      <c r="B113" s="27" t="s">
        <v>270</v>
      </c>
      <c r="C113" s="120"/>
      <c r="D113" s="120"/>
      <c r="E113" s="120"/>
      <c r="F113" s="32"/>
    </row>
    <row r="114" spans="1:6" ht="12" customHeight="1">
      <c r="A114" s="61" t="s">
        <v>53</v>
      </c>
      <c r="B114" s="19" t="s">
        <v>216</v>
      </c>
      <c r="C114" s="120"/>
      <c r="D114" s="120"/>
      <c r="E114" s="120"/>
      <c r="F114" s="32"/>
    </row>
    <row r="115" spans="1:6" ht="12" customHeight="1">
      <c r="A115" s="61" t="s">
        <v>75</v>
      </c>
      <c r="B115" s="19" t="s">
        <v>199</v>
      </c>
      <c r="C115" s="120"/>
      <c r="D115" s="120"/>
      <c r="E115" s="120"/>
      <c r="F115" s="32"/>
    </row>
    <row r="116" spans="1:6" ht="12" customHeight="1">
      <c r="A116" s="61" t="s">
        <v>76</v>
      </c>
      <c r="B116" s="19" t="s">
        <v>215</v>
      </c>
      <c r="C116" s="120"/>
      <c r="D116" s="120"/>
      <c r="E116" s="120"/>
      <c r="F116" s="32"/>
    </row>
    <row r="117" spans="1:6" ht="12" customHeight="1">
      <c r="A117" s="61" t="s">
        <v>77</v>
      </c>
      <c r="B117" s="19" t="s">
        <v>214</v>
      </c>
      <c r="C117" s="120"/>
      <c r="D117" s="120"/>
      <c r="E117" s="120"/>
      <c r="F117" s="32">
        <v>0</v>
      </c>
    </row>
    <row r="118" spans="1:6" ht="12" customHeight="1">
      <c r="A118" s="61" t="s">
        <v>207</v>
      </c>
      <c r="B118" s="19" t="s">
        <v>202</v>
      </c>
      <c r="C118" s="120"/>
      <c r="D118" s="120"/>
      <c r="E118" s="120">
        <f>SUM(F118-D118)</f>
        <v>0</v>
      </c>
      <c r="F118" s="32">
        <v>0</v>
      </c>
    </row>
    <row r="119" spans="1:6" ht="12" customHeight="1">
      <c r="A119" s="61" t="s">
        <v>208</v>
      </c>
      <c r="B119" s="19" t="s">
        <v>213</v>
      </c>
      <c r="C119" s="120"/>
      <c r="D119" s="120"/>
      <c r="E119" s="120">
        <f>SUM(F119-D119)</f>
        <v>0</v>
      </c>
      <c r="F119" s="32">
        <v>0</v>
      </c>
    </row>
    <row r="120" spans="1:6" ht="12" customHeight="1" thickBot="1">
      <c r="A120" s="71" t="s">
        <v>209</v>
      </c>
      <c r="B120" s="115" t="s">
        <v>212</v>
      </c>
      <c r="C120" s="122"/>
      <c r="D120" s="122"/>
      <c r="E120" s="122">
        <f>SUM(F120-D120)</f>
        <v>0</v>
      </c>
      <c r="F120" s="37"/>
    </row>
    <row r="121" spans="1:6" ht="12" customHeight="1" thickBot="1">
      <c r="A121" s="124" t="s">
        <v>5</v>
      </c>
      <c r="B121" s="88" t="s">
        <v>217</v>
      </c>
      <c r="C121" s="93">
        <f>+C122+C123</f>
        <v>0</v>
      </c>
      <c r="D121" s="93">
        <f>+D122+D123</f>
        <v>0</v>
      </c>
      <c r="E121" s="93">
        <f>+E122+E123</f>
        <v>12139402</v>
      </c>
      <c r="F121" s="93">
        <f>+F122+F123</f>
        <v>12139402</v>
      </c>
    </row>
    <row r="122" spans="1:6" ht="12" customHeight="1">
      <c r="A122" s="60" t="s">
        <v>24</v>
      </c>
      <c r="B122" s="5" t="s">
        <v>21</v>
      </c>
      <c r="C122" s="33"/>
      <c r="D122" s="33"/>
      <c r="E122" s="25">
        <f>'1-önkormÖSSZESEN'!E122</f>
        <v>12139402</v>
      </c>
      <c r="F122" s="33">
        <f>SUM(D122+E122)</f>
        <v>12139402</v>
      </c>
    </row>
    <row r="123" spans="1:6" ht="12" customHeight="1" thickBot="1">
      <c r="A123" s="62" t="s">
        <v>25</v>
      </c>
      <c r="B123" s="7" t="s">
        <v>22</v>
      </c>
      <c r="C123" s="34"/>
      <c r="D123" s="34"/>
      <c r="E123" s="25"/>
      <c r="F123" s="33">
        <f>SUM(D123+E123)</f>
        <v>0</v>
      </c>
    </row>
    <row r="124" spans="1:6" ht="12" customHeight="1" thickBot="1">
      <c r="A124" s="11" t="s">
        <v>6</v>
      </c>
      <c r="B124" s="18" t="s">
        <v>218</v>
      </c>
      <c r="C124" s="30">
        <f>+C91+C107+C121</f>
        <v>211199000</v>
      </c>
      <c r="D124" s="30">
        <f>+D91+D107+D121</f>
        <v>211199000</v>
      </c>
      <c r="E124" s="30">
        <f>+E91+E107+E121</f>
        <v>15552630</v>
      </c>
      <c r="F124" s="30">
        <f>+F91+F107+F121</f>
        <v>226751630</v>
      </c>
    </row>
    <row r="125" spans="1:6" ht="12" customHeight="1" thickBot="1">
      <c r="A125" s="11" t="s">
        <v>7</v>
      </c>
      <c r="B125" s="18" t="s">
        <v>219</v>
      </c>
      <c r="C125" s="30">
        <f>+C126+C127+C128</f>
        <v>0</v>
      </c>
      <c r="D125" s="30"/>
      <c r="E125" s="30"/>
      <c r="F125" s="30">
        <f>+F126+F127+F128</f>
        <v>0</v>
      </c>
    </row>
    <row r="126" spans="1:6" s="17" customFormat="1" ht="12" customHeight="1">
      <c r="A126" s="60" t="s">
        <v>28</v>
      </c>
      <c r="B126" s="5" t="s">
        <v>220</v>
      </c>
      <c r="C126" s="25"/>
      <c r="D126" s="25"/>
      <c r="E126" s="25">
        <f>SUM(F126-D126)</f>
        <v>0</v>
      </c>
      <c r="F126" s="25"/>
    </row>
    <row r="127" spans="1:6" ht="12" customHeight="1">
      <c r="A127" s="60" t="s">
        <v>29</v>
      </c>
      <c r="B127" s="5" t="s">
        <v>221</v>
      </c>
      <c r="C127" s="25"/>
      <c r="D127" s="25"/>
      <c r="E127" s="25">
        <f>SUM(F127-D127)</f>
        <v>0</v>
      </c>
      <c r="F127" s="25"/>
    </row>
    <row r="128" spans="1:6" ht="12" customHeight="1" thickBot="1">
      <c r="A128" s="70" t="s">
        <v>30</v>
      </c>
      <c r="B128" s="3" t="s">
        <v>222</v>
      </c>
      <c r="C128" s="25"/>
      <c r="D128" s="25"/>
      <c r="E128" s="25">
        <f>SUM(F128-D128)</f>
        <v>0</v>
      </c>
      <c r="F128" s="25"/>
    </row>
    <row r="129" spans="1:6" ht="12" customHeight="1" thickBot="1">
      <c r="A129" s="11" t="s">
        <v>8</v>
      </c>
      <c r="B129" s="18" t="s">
        <v>239</v>
      </c>
      <c r="C129" s="30">
        <f>+C130+C131+C132+C133</f>
        <v>0</v>
      </c>
      <c r="D129" s="30"/>
      <c r="E129" s="30"/>
      <c r="F129" s="30">
        <f>+F130+F131+F132+F133</f>
        <v>0</v>
      </c>
    </row>
    <row r="130" spans="1:6" ht="12" customHeight="1">
      <c r="A130" s="60" t="s">
        <v>31</v>
      </c>
      <c r="B130" s="5" t="s">
        <v>223</v>
      </c>
      <c r="C130" s="25"/>
      <c r="D130" s="25"/>
      <c r="E130" s="25">
        <f>SUM(F130-D130)</f>
        <v>0</v>
      </c>
      <c r="F130" s="25"/>
    </row>
    <row r="131" spans="1:6" ht="12" customHeight="1">
      <c r="A131" s="60" t="s">
        <v>32</v>
      </c>
      <c r="B131" s="5" t="s">
        <v>224</v>
      </c>
      <c r="C131" s="25"/>
      <c r="D131" s="25"/>
      <c r="E131" s="25">
        <f>SUM(F131-D131)</f>
        <v>0</v>
      </c>
      <c r="F131" s="25"/>
    </row>
    <row r="132" spans="1:6" ht="12" customHeight="1">
      <c r="A132" s="60" t="s">
        <v>129</v>
      </c>
      <c r="B132" s="5" t="s">
        <v>225</v>
      </c>
      <c r="C132" s="25"/>
      <c r="D132" s="25"/>
      <c r="E132" s="25">
        <f>SUM(F132-D132)</f>
        <v>0</v>
      </c>
      <c r="F132" s="25"/>
    </row>
    <row r="133" spans="1:6" s="17" customFormat="1" ht="12" customHeight="1" thickBot="1">
      <c r="A133" s="70" t="s">
        <v>130</v>
      </c>
      <c r="B133" s="3" t="s">
        <v>226</v>
      </c>
      <c r="C133" s="25"/>
      <c r="D133" s="25"/>
      <c r="E133" s="25">
        <f>SUM(F133-D133)</f>
        <v>0</v>
      </c>
      <c r="F133" s="25"/>
    </row>
    <row r="134" spans="1:7" ht="12" customHeight="1" thickBot="1">
      <c r="A134" s="11" t="s">
        <v>9</v>
      </c>
      <c r="B134" s="18" t="s">
        <v>227</v>
      </c>
      <c r="C134" s="36">
        <f>+C135+C136+C137+C138</f>
        <v>0</v>
      </c>
      <c r="D134" s="36">
        <f>+D135+D136+D137+D138</f>
        <v>0</v>
      </c>
      <c r="E134" s="36">
        <f>+E135+E136+E137+E138</f>
        <v>2808453</v>
      </c>
      <c r="F134" s="36">
        <f>+F135+F136+F137+F138</f>
        <v>2808453</v>
      </c>
      <c r="G134" s="24"/>
    </row>
    <row r="135" spans="1:6" ht="12.75">
      <c r="A135" s="60" t="s">
        <v>33</v>
      </c>
      <c r="B135" s="5" t="s">
        <v>228</v>
      </c>
      <c r="C135" s="25"/>
      <c r="D135" s="25"/>
      <c r="E135" s="25">
        <f>SUM(F135-D135)</f>
        <v>0</v>
      </c>
      <c r="F135" s="25"/>
    </row>
    <row r="136" spans="1:6" ht="12" customHeight="1">
      <c r="A136" s="60" t="s">
        <v>34</v>
      </c>
      <c r="B136" s="5" t="s">
        <v>237</v>
      </c>
      <c r="C136" s="25"/>
      <c r="D136" s="25"/>
      <c r="E136" s="25">
        <v>2808453</v>
      </c>
      <c r="F136" s="25">
        <f>SUM(D136:E136)</f>
        <v>2808453</v>
      </c>
    </row>
    <row r="137" spans="1:6" s="17" customFormat="1" ht="12" customHeight="1">
      <c r="A137" s="60" t="s">
        <v>141</v>
      </c>
      <c r="B137" s="5" t="s">
        <v>229</v>
      </c>
      <c r="C137" s="25"/>
      <c r="D137" s="25"/>
      <c r="E137" s="25"/>
      <c r="F137" s="25">
        <f>SUM(D137:E137)</f>
        <v>0</v>
      </c>
    </row>
    <row r="138" spans="1:6" s="17" customFormat="1" ht="12" customHeight="1" thickBot="1">
      <c r="A138" s="70" t="s">
        <v>142</v>
      </c>
      <c r="B138" s="3" t="s">
        <v>285</v>
      </c>
      <c r="C138" s="25"/>
      <c r="D138" s="25"/>
      <c r="E138" s="25"/>
      <c r="F138" s="25">
        <f>SUM(D138:E138)</f>
        <v>0</v>
      </c>
    </row>
    <row r="139" spans="1:6" s="17" customFormat="1" ht="12" customHeight="1" thickBot="1">
      <c r="A139" s="11" t="s">
        <v>10</v>
      </c>
      <c r="B139" s="18" t="s">
        <v>230</v>
      </c>
      <c r="C139" s="38">
        <f>+C140+C141+C142+C143</f>
        <v>0</v>
      </c>
      <c r="D139" s="38"/>
      <c r="E139" s="38"/>
      <c r="F139" s="38">
        <f>+F140+F141+F142+F143</f>
        <v>0</v>
      </c>
    </row>
    <row r="140" spans="1:6" s="17" customFormat="1" ht="12" customHeight="1">
      <c r="A140" s="60" t="s">
        <v>68</v>
      </c>
      <c r="B140" s="5" t="s">
        <v>231</v>
      </c>
      <c r="C140" s="25"/>
      <c r="D140" s="25"/>
      <c r="E140" s="25">
        <f>SUM(F140-D140)</f>
        <v>0</v>
      </c>
      <c r="F140" s="25"/>
    </row>
    <row r="141" spans="1:6" s="17" customFormat="1" ht="12" customHeight="1">
      <c r="A141" s="60" t="s">
        <v>69</v>
      </c>
      <c r="B141" s="5" t="s">
        <v>232</v>
      </c>
      <c r="C141" s="25"/>
      <c r="D141" s="25"/>
      <c r="E141" s="25">
        <f>SUM(F141-D141)</f>
        <v>0</v>
      </c>
      <c r="F141" s="25"/>
    </row>
    <row r="142" spans="1:6" s="17" customFormat="1" ht="12" customHeight="1">
      <c r="A142" s="60" t="s">
        <v>83</v>
      </c>
      <c r="B142" s="5" t="s">
        <v>233</v>
      </c>
      <c r="C142" s="25"/>
      <c r="D142" s="25"/>
      <c r="E142" s="25">
        <f>SUM(F142-D142)</f>
        <v>0</v>
      </c>
      <c r="F142" s="25"/>
    </row>
    <row r="143" spans="1:6" ht="12.75" customHeight="1" thickBot="1">
      <c r="A143" s="60" t="s">
        <v>144</v>
      </c>
      <c r="B143" s="5" t="s">
        <v>234</v>
      </c>
      <c r="C143" s="25"/>
      <c r="D143" s="25"/>
      <c r="E143" s="25">
        <f>SUM(F143-D143)</f>
        <v>0</v>
      </c>
      <c r="F143" s="25"/>
    </row>
    <row r="144" spans="1:6" ht="12" customHeight="1" thickBot="1">
      <c r="A144" s="11" t="s">
        <v>11</v>
      </c>
      <c r="B144" s="18" t="s">
        <v>235</v>
      </c>
      <c r="C144" s="59">
        <f>+C125+C129+C134+C139</f>
        <v>0</v>
      </c>
      <c r="D144" s="59">
        <f>+D125+D129+D134+D139</f>
        <v>0</v>
      </c>
      <c r="E144" s="59">
        <f>+E125+E129+E134+E139</f>
        <v>2808453</v>
      </c>
      <c r="F144" s="59">
        <f>+F125+F129+F134+F139</f>
        <v>2808453</v>
      </c>
    </row>
    <row r="145" spans="1:6" ht="15" customHeight="1" thickBot="1">
      <c r="A145" s="72" t="s">
        <v>12</v>
      </c>
      <c r="B145" s="42" t="s">
        <v>236</v>
      </c>
      <c r="C145" s="59">
        <f>+C124+C144</f>
        <v>211199000</v>
      </c>
      <c r="D145" s="59">
        <f>+D124+D144</f>
        <v>211199000</v>
      </c>
      <c r="E145" s="59">
        <f>+E124+E144</f>
        <v>18361083</v>
      </c>
      <c r="F145" s="59">
        <f>+F124+F144</f>
        <v>229560083</v>
      </c>
    </row>
    <row r="146" spans="1:6" ht="12.75">
      <c r="A146" s="43"/>
      <c r="B146" s="44"/>
      <c r="C146" s="45"/>
      <c r="D146" s="45"/>
      <c r="E146" s="45"/>
      <c r="F146" s="45"/>
    </row>
    <row r="147" spans="1:6" ht="12.75">
      <c r="A147" s="43"/>
      <c r="B147" s="44"/>
      <c r="C147" s="45"/>
      <c r="D147" s="45"/>
      <c r="E147" s="45"/>
      <c r="F147" s="45"/>
    </row>
    <row r="148" spans="1:6" ht="12.75">
      <c r="A148" s="43"/>
      <c r="B148" s="44"/>
      <c r="C148" s="45"/>
      <c r="D148" s="45"/>
      <c r="E148" s="45"/>
      <c r="F148" s="45"/>
    </row>
    <row r="149" spans="1:6" ht="12.75">
      <c r="A149" s="43"/>
      <c r="B149" s="44"/>
      <c r="C149" s="45"/>
      <c r="D149" s="45"/>
      <c r="E149" s="45"/>
      <c r="F149" s="45"/>
    </row>
    <row r="150" spans="2:6" ht="12.75">
      <c r="B150" s="295" t="s">
        <v>330</v>
      </c>
      <c r="C150" s="240">
        <f>C87-C145</f>
        <v>60000000</v>
      </c>
      <c r="D150" s="240">
        <f>D87-D145</f>
        <v>60000000</v>
      </c>
      <c r="E150" s="240"/>
      <c r="F150" s="240">
        <f>F87-F145</f>
        <v>60076479</v>
      </c>
    </row>
    <row r="152" spans="2:5" ht="12.75">
      <c r="B152" s="86"/>
      <c r="C152" s="87"/>
      <c r="D152" s="87"/>
      <c r="E152" s="87"/>
    </row>
  </sheetData>
  <sheetProtection formatCells="0"/>
  <mergeCells count="7">
    <mergeCell ref="A7:F7"/>
    <mergeCell ref="A90:F90"/>
    <mergeCell ref="A1:F1"/>
    <mergeCell ref="C3:F3"/>
    <mergeCell ref="B5:F5"/>
    <mergeCell ref="C6:F6"/>
    <mergeCell ref="D2:F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2" manualBreakCount="2">
    <brk id="63" max="5" man="1"/>
    <brk id="8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57"/>
  <sheetViews>
    <sheetView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10.875" style="0" customWidth="1"/>
    <col min="2" max="2" width="49.75390625" style="0" customWidth="1"/>
    <col min="3" max="3" width="11.625" style="0" customWidth="1"/>
    <col min="4" max="4" width="12.25390625" style="0" customWidth="1"/>
    <col min="5" max="5" width="9.75390625" style="0" bestFit="1" customWidth="1"/>
    <col min="6" max="6" width="11.75390625" style="153" customWidth="1"/>
  </cols>
  <sheetData>
    <row r="1" spans="1:6" ht="12.75">
      <c r="A1" s="313" t="s">
        <v>328</v>
      </c>
      <c r="B1" s="313"/>
      <c r="C1" s="313"/>
      <c r="D1" s="313"/>
      <c r="E1" s="313"/>
      <c r="F1" s="313"/>
    </row>
    <row r="2" spans="1:6" ht="12.75">
      <c r="A2" s="291"/>
      <c r="B2" s="291"/>
      <c r="C2" s="291"/>
      <c r="D2" s="314" t="s">
        <v>329</v>
      </c>
      <c r="E2" s="314"/>
      <c r="F2" s="314"/>
    </row>
    <row r="3" spans="1:6" ht="13.5" thickBot="1">
      <c r="A3" s="291"/>
      <c r="B3" s="291"/>
      <c r="C3" s="291"/>
      <c r="D3" s="291"/>
      <c r="E3" s="291"/>
      <c r="F3" s="291"/>
    </row>
    <row r="4" spans="1:6" ht="33.75" customHeight="1" thickBot="1">
      <c r="A4" s="126" t="s">
        <v>79</v>
      </c>
      <c r="B4" s="211" t="s">
        <v>331</v>
      </c>
      <c r="C4" s="326" t="s">
        <v>294</v>
      </c>
      <c r="D4" s="327"/>
      <c r="E4" s="327"/>
      <c r="F4" s="327"/>
    </row>
    <row r="5" spans="1:6" ht="33" customHeight="1" thickBot="1">
      <c r="A5" s="127" t="s">
        <v>78</v>
      </c>
      <c r="B5" s="128" t="s">
        <v>241</v>
      </c>
      <c r="C5" s="212" t="s">
        <v>272</v>
      </c>
      <c r="D5" s="213" t="s">
        <v>273</v>
      </c>
      <c r="E5" s="213" t="s">
        <v>292</v>
      </c>
      <c r="F5" s="213" t="s">
        <v>273</v>
      </c>
    </row>
    <row r="6" spans="1:6" ht="14.25" thickBot="1">
      <c r="A6" s="329" t="s">
        <v>295</v>
      </c>
      <c r="B6" s="329"/>
      <c r="C6" s="329"/>
      <c r="D6" s="329"/>
      <c r="E6" s="329"/>
      <c r="F6" s="329"/>
    </row>
    <row r="7" spans="1:6" ht="13.5" thickBot="1">
      <c r="A7" s="207" t="s">
        <v>80</v>
      </c>
      <c r="B7" s="207" t="s">
        <v>16</v>
      </c>
      <c r="C7" s="328" t="s">
        <v>17</v>
      </c>
      <c r="D7" s="328"/>
      <c r="E7" s="328"/>
      <c r="F7" s="328"/>
    </row>
    <row r="8" spans="1:6" ht="13.5" thickBot="1">
      <c r="A8" s="323" t="s">
        <v>18</v>
      </c>
      <c r="B8" s="323"/>
      <c r="C8" s="323"/>
      <c r="D8" s="323"/>
      <c r="E8" s="323"/>
      <c r="F8" s="323"/>
    </row>
    <row r="9" spans="1:6" ht="13.5" thickBot="1">
      <c r="A9" s="197" t="s">
        <v>3</v>
      </c>
      <c r="B9" s="198" t="s">
        <v>242</v>
      </c>
      <c r="C9" s="199">
        <f>SUM(C10:C19)</f>
        <v>10000000</v>
      </c>
      <c r="D9" s="199">
        <f>SUM(D10:D19)</f>
        <v>10000000</v>
      </c>
      <c r="E9" s="199">
        <f>SUM(E10:E19)</f>
        <v>0</v>
      </c>
      <c r="F9" s="199">
        <f>SUM(F10:F19)</f>
        <v>10000000</v>
      </c>
    </row>
    <row r="10" spans="1:6" ht="12.75">
      <c r="A10" s="129" t="s">
        <v>35</v>
      </c>
      <c r="B10" s="90" t="s">
        <v>118</v>
      </c>
      <c r="C10" s="155">
        <v>0</v>
      </c>
      <c r="D10" s="155">
        <v>0</v>
      </c>
      <c r="E10" s="156"/>
      <c r="F10" s="156">
        <v>0</v>
      </c>
    </row>
    <row r="11" spans="1:6" ht="12.75">
      <c r="A11" s="130" t="s">
        <v>36</v>
      </c>
      <c r="B11" s="91" t="s">
        <v>119</v>
      </c>
      <c r="C11" s="157">
        <v>0</v>
      </c>
      <c r="D11" s="157">
        <v>0</v>
      </c>
      <c r="E11" s="158"/>
      <c r="F11" s="158">
        <v>0</v>
      </c>
    </row>
    <row r="12" spans="1:6" ht="12.75">
      <c r="A12" s="130" t="s">
        <v>37</v>
      </c>
      <c r="B12" s="91" t="s">
        <v>120</v>
      </c>
      <c r="C12" s="157">
        <v>0</v>
      </c>
      <c r="D12" s="157">
        <v>0</v>
      </c>
      <c r="E12" s="158"/>
      <c r="F12" s="158">
        <v>0</v>
      </c>
    </row>
    <row r="13" spans="1:6" ht="12.75">
      <c r="A13" s="130" t="s">
        <v>38</v>
      </c>
      <c r="B13" s="91" t="s">
        <v>121</v>
      </c>
      <c r="C13" s="157">
        <v>0</v>
      </c>
      <c r="D13" s="157">
        <v>0</v>
      </c>
      <c r="E13" s="158"/>
      <c r="F13" s="158">
        <v>0</v>
      </c>
    </row>
    <row r="14" spans="1:6" ht="12.75">
      <c r="A14" s="130" t="s">
        <v>55</v>
      </c>
      <c r="B14" s="91" t="s">
        <v>122</v>
      </c>
      <c r="C14" s="157">
        <v>10000000</v>
      </c>
      <c r="D14" s="157">
        <v>10000000</v>
      </c>
      <c r="E14" s="158"/>
      <c r="F14" s="158">
        <f>SUM(D14:E14)</f>
        <v>10000000</v>
      </c>
    </row>
    <row r="15" spans="1:6" ht="12.75">
      <c r="A15" s="130" t="s">
        <v>39</v>
      </c>
      <c r="B15" s="91" t="s">
        <v>243</v>
      </c>
      <c r="C15" s="157">
        <v>0</v>
      </c>
      <c r="D15" s="157">
        <v>0</v>
      </c>
      <c r="E15" s="158"/>
      <c r="F15" s="158">
        <v>0</v>
      </c>
    </row>
    <row r="16" spans="1:6" ht="12.75">
      <c r="A16" s="130" t="s">
        <v>40</v>
      </c>
      <c r="B16" s="91" t="s">
        <v>244</v>
      </c>
      <c r="C16" s="157">
        <v>0</v>
      </c>
      <c r="D16" s="157">
        <v>0</v>
      </c>
      <c r="E16" s="158"/>
      <c r="F16" s="158">
        <v>0</v>
      </c>
    </row>
    <row r="17" spans="1:6" ht="12.75">
      <c r="A17" s="130" t="s">
        <v>47</v>
      </c>
      <c r="B17" s="91" t="s">
        <v>125</v>
      </c>
      <c r="C17" s="159">
        <v>0</v>
      </c>
      <c r="D17" s="159">
        <v>0</v>
      </c>
      <c r="E17" s="160"/>
      <c r="F17" s="160">
        <v>0</v>
      </c>
    </row>
    <row r="18" spans="1:6" ht="12.75">
      <c r="A18" s="130" t="s">
        <v>48</v>
      </c>
      <c r="B18" s="91" t="s">
        <v>126</v>
      </c>
      <c r="C18" s="157">
        <v>0</v>
      </c>
      <c r="D18" s="157">
        <v>0</v>
      </c>
      <c r="E18" s="158"/>
      <c r="F18" s="158">
        <v>0</v>
      </c>
    </row>
    <row r="19" spans="1:6" ht="13.5" thickBot="1">
      <c r="A19" s="131" t="s">
        <v>49</v>
      </c>
      <c r="B19" s="92" t="s">
        <v>127</v>
      </c>
      <c r="C19" s="161">
        <v>0</v>
      </c>
      <c r="D19" s="161">
        <v>0</v>
      </c>
      <c r="E19" s="162"/>
      <c r="F19" s="162">
        <v>0</v>
      </c>
    </row>
    <row r="20" spans="1:6" ht="13.5" thickBot="1">
      <c r="A20" s="132" t="s">
        <v>4</v>
      </c>
      <c r="B20" s="133" t="s">
        <v>245</v>
      </c>
      <c r="C20" s="154">
        <f>SUM(C21:C24)</f>
        <v>0</v>
      </c>
      <c r="D20" s="154">
        <f>SUM(D21:D24)</f>
        <v>0</v>
      </c>
      <c r="E20" s="154">
        <f>SUM(E21:E24)</f>
        <v>0</v>
      </c>
      <c r="F20" s="154">
        <f>SUM(F21:F24)</f>
        <v>0</v>
      </c>
    </row>
    <row r="21" spans="1:6" ht="12.75">
      <c r="A21" s="129" t="s">
        <v>41</v>
      </c>
      <c r="B21" s="90" t="s">
        <v>94</v>
      </c>
      <c r="C21" s="158">
        <v>0</v>
      </c>
      <c r="D21" s="158">
        <v>0</v>
      </c>
      <c r="E21" s="158"/>
      <c r="F21" s="158">
        <v>0</v>
      </c>
    </row>
    <row r="22" spans="1:6" ht="12.75">
      <c r="A22" s="130" t="s">
        <v>42</v>
      </c>
      <c r="B22" s="91" t="s">
        <v>246</v>
      </c>
      <c r="C22" s="158">
        <v>0</v>
      </c>
      <c r="D22" s="158">
        <v>0</v>
      </c>
      <c r="E22" s="158"/>
      <c r="F22" s="158">
        <v>0</v>
      </c>
    </row>
    <row r="23" spans="1:6" ht="12.75">
      <c r="A23" s="130" t="s">
        <v>43</v>
      </c>
      <c r="B23" s="91" t="s">
        <v>247</v>
      </c>
      <c r="C23" s="158"/>
      <c r="D23" s="158">
        <v>0</v>
      </c>
      <c r="E23" s="158"/>
      <c r="F23" s="158">
        <v>0</v>
      </c>
    </row>
    <row r="24" spans="1:6" ht="13.5" thickBot="1">
      <c r="A24" s="130" t="s">
        <v>44</v>
      </c>
      <c r="B24" s="91" t="s">
        <v>0</v>
      </c>
      <c r="C24" s="158">
        <v>0</v>
      </c>
      <c r="D24" s="158">
        <v>0</v>
      </c>
      <c r="E24" s="158"/>
      <c r="F24" s="158">
        <v>0</v>
      </c>
    </row>
    <row r="25" spans="1:6" ht="13.5" thickBot="1">
      <c r="A25" s="134" t="s">
        <v>5</v>
      </c>
      <c r="B25" s="18" t="s">
        <v>61</v>
      </c>
      <c r="C25" s="163">
        <v>0</v>
      </c>
      <c r="D25" s="163">
        <v>0</v>
      </c>
      <c r="E25" s="163"/>
      <c r="F25" s="163"/>
    </row>
    <row r="26" spans="1:6" ht="13.5" thickBot="1">
      <c r="A26" s="134" t="s">
        <v>6</v>
      </c>
      <c r="B26" s="18" t="s">
        <v>248</v>
      </c>
      <c r="C26" s="154">
        <f>SUM(C27:C29)</f>
        <v>0</v>
      </c>
      <c r="D26" s="154">
        <f>SUM(D27:D29)</f>
        <v>0</v>
      </c>
      <c r="E26" s="154">
        <f>SUM(E27:E29)</f>
        <v>0</v>
      </c>
      <c r="F26" s="154">
        <f>SUM(F27:F29)</f>
        <v>0</v>
      </c>
    </row>
    <row r="27" spans="1:6" ht="12.75">
      <c r="A27" s="129" t="s">
        <v>104</v>
      </c>
      <c r="B27" s="90" t="s">
        <v>246</v>
      </c>
      <c r="C27" s="164">
        <v>0</v>
      </c>
      <c r="D27" s="164">
        <v>0</v>
      </c>
      <c r="E27" s="164"/>
      <c r="F27" s="164">
        <v>0</v>
      </c>
    </row>
    <row r="28" spans="1:6" ht="12.75">
      <c r="A28" s="130" t="s">
        <v>107</v>
      </c>
      <c r="B28" s="91" t="s">
        <v>249</v>
      </c>
      <c r="C28" s="165">
        <v>0</v>
      </c>
      <c r="D28" s="165">
        <v>0</v>
      </c>
      <c r="E28" s="165"/>
      <c r="F28" s="165">
        <v>0</v>
      </c>
    </row>
    <row r="29" spans="1:6" ht="13.5" thickBot="1">
      <c r="A29" s="130" t="s">
        <v>108</v>
      </c>
      <c r="B29" s="91" t="s">
        <v>250</v>
      </c>
      <c r="C29" s="166">
        <v>0</v>
      </c>
      <c r="D29" s="166">
        <v>0</v>
      </c>
      <c r="E29" s="166"/>
      <c r="F29" s="166">
        <v>0</v>
      </c>
    </row>
    <row r="30" spans="1:6" ht="13.5" thickBot="1">
      <c r="A30" s="134" t="s">
        <v>7</v>
      </c>
      <c r="B30" s="18" t="s">
        <v>251</v>
      </c>
      <c r="C30" s="154">
        <f>SUM(C31:C33)</f>
        <v>0</v>
      </c>
      <c r="D30" s="154">
        <f>SUM(D31:D33)</f>
        <v>0</v>
      </c>
      <c r="E30" s="154">
        <f>SUM(E31:E33)</f>
        <v>0</v>
      </c>
      <c r="F30" s="154">
        <f>SUM(F31:F33)</f>
        <v>0</v>
      </c>
    </row>
    <row r="31" spans="1:6" ht="12.75">
      <c r="A31" s="129" t="s">
        <v>28</v>
      </c>
      <c r="B31" s="90" t="s">
        <v>132</v>
      </c>
      <c r="C31" s="164">
        <v>0</v>
      </c>
      <c r="D31" s="164">
        <v>0</v>
      </c>
      <c r="E31" s="164"/>
      <c r="F31" s="164">
        <v>0</v>
      </c>
    </row>
    <row r="32" spans="1:6" ht="12.75">
      <c r="A32" s="130" t="s">
        <v>29</v>
      </c>
      <c r="B32" s="91" t="s">
        <v>133</v>
      </c>
      <c r="C32" s="165">
        <v>0</v>
      </c>
      <c r="D32" s="165">
        <v>0</v>
      </c>
      <c r="E32" s="165"/>
      <c r="F32" s="165">
        <v>0</v>
      </c>
    </row>
    <row r="33" spans="1:6" ht="13.5" thickBot="1">
      <c r="A33" s="130" t="s">
        <v>30</v>
      </c>
      <c r="B33" s="91" t="s">
        <v>134</v>
      </c>
      <c r="C33" s="166">
        <v>0</v>
      </c>
      <c r="D33" s="166">
        <v>0</v>
      </c>
      <c r="E33" s="166"/>
      <c r="F33" s="166">
        <v>0</v>
      </c>
    </row>
    <row r="34" spans="1:6" ht="13.5" thickBot="1">
      <c r="A34" s="134" t="s">
        <v>8</v>
      </c>
      <c r="B34" s="18" t="s">
        <v>238</v>
      </c>
      <c r="C34" s="163">
        <v>0</v>
      </c>
      <c r="D34" s="163">
        <v>0</v>
      </c>
      <c r="E34" s="163"/>
      <c r="F34" s="163">
        <v>0</v>
      </c>
    </row>
    <row r="35" spans="1:6" ht="13.5" thickBot="1">
      <c r="A35" s="134" t="s">
        <v>9</v>
      </c>
      <c r="B35" s="18" t="s">
        <v>252</v>
      </c>
      <c r="C35" s="167">
        <v>0</v>
      </c>
      <c r="D35" s="167">
        <v>0</v>
      </c>
      <c r="E35" s="167"/>
      <c r="F35" s="167">
        <v>0</v>
      </c>
    </row>
    <row r="36" spans="1:6" ht="15" customHeight="1" thickBot="1">
      <c r="A36" s="135" t="s">
        <v>10</v>
      </c>
      <c r="B36" s="18" t="s">
        <v>253</v>
      </c>
      <c r="C36" s="168">
        <f>C9+C20+C25+C26+C30+C34+C35</f>
        <v>10000000</v>
      </c>
      <c r="D36" s="168">
        <f>D9+D20+D25+D26+D30+D34+D35</f>
        <v>10000000</v>
      </c>
      <c r="E36" s="168">
        <f>E9+E20+E25+E26+E30+E34+E35</f>
        <v>0</v>
      </c>
      <c r="F36" s="168">
        <f>F9+F20+F25+F26+F30+F34+F35</f>
        <v>10000000</v>
      </c>
    </row>
    <row r="37" spans="1:6" ht="13.5" thickBot="1">
      <c r="A37" s="268" t="s">
        <v>11</v>
      </c>
      <c r="B37" s="269" t="s">
        <v>254</v>
      </c>
      <c r="C37" s="270">
        <f>SUM(C38:C40)</f>
        <v>60000000</v>
      </c>
      <c r="D37" s="270">
        <f>SUM(D38:D40)</f>
        <v>60000000</v>
      </c>
      <c r="E37" s="270">
        <f>SUM(E38:E40)</f>
        <v>335000</v>
      </c>
      <c r="F37" s="270">
        <f>SUM(F38:F40)</f>
        <v>60335000</v>
      </c>
    </row>
    <row r="38" spans="1:6" ht="12.75">
      <c r="A38" s="129" t="s">
        <v>255</v>
      </c>
      <c r="B38" s="6" t="s">
        <v>85</v>
      </c>
      <c r="C38" s="275"/>
      <c r="D38" s="275"/>
      <c r="E38" s="275">
        <v>258521</v>
      </c>
      <c r="F38" s="276">
        <f>SUM(D38:E38)</f>
        <v>258521</v>
      </c>
    </row>
    <row r="39" spans="1:6" ht="12.75">
      <c r="A39" s="130" t="s">
        <v>256</v>
      </c>
      <c r="B39" s="4" t="s">
        <v>1</v>
      </c>
      <c r="C39" s="274">
        <v>0</v>
      </c>
      <c r="D39" s="274">
        <v>0</v>
      </c>
      <c r="E39" s="274">
        <v>0</v>
      </c>
      <c r="F39" s="277">
        <f>SUM(D39:E39)</f>
        <v>0</v>
      </c>
    </row>
    <row r="40" spans="1:6" ht="13.5" thickBot="1">
      <c r="A40" s="131" t="s">
        <v>257</v>
      </c>
      <c r="B40" s="89" t="s">
        <v>258</v>
      </c>
      <c r="C40" s="278">
        <v>60000000</v>
      </c>
      <c r="D40" s="278">
        <v>60000000</v>
      </c>
      <c r="E40" s="278">
        <v>76479</v>
      </c>
      <c r="F40" s="279">
        <f>SUM(D40:E40)</f>
        <v>60076479</v>
      </c>
    </row>
    <row r="41" spans="1:6" ht="13.5" thickBot="1">
      <c r="A41" s="271" t="s">
        <v>12</v>
      </c>
      <c r="B41" s="272" t="s">
        <v>259</v>
      </c>
      <c r="C41" s="273">
        <f>C36+C37</f>
        <v>70000000</v>
      </c>
      <c r="D41" s="273">
        <f>D36+D37</f>
        <v>70000000</v>
      </c>
      <c r="E41" s="273">
        <f>E36+E37</f>
        <v>335000</v>
      </c>
      <c r="F41" s="273">
        <f>F36+F37</f>
        <v>70335000</v>
      </c>
    </row>
    <row r="42" spans="1:6" ht="13.5">
      <c r="A42" s="136"/>
      <c r="B42" s="137"/>
      <c r="C42" s="138"/>
      <c r="D42" s="139"/>
      <c r="E42" s="139"/>
      <c r="F42" s="150"/>
    </row>
    <row r="43" spans="1:6" ht="12.75">
      <c r="A43" s="140"/>
      <c r="B43" s="141"/>
      <c r="C43" s="142"/>
      <c r="D43" s="143"/>
      <c r="E43" s="143"/>
      <c r="F43" s="151"/>
    </row>
    <row r="44" spans="1:6" ht="13.5" thickBot="1">
      <c r="A44" s="324" t="s">
        <v>19</v>
      </c>
      <c r="B44" s="325"/>
      <c r="C44" s="325"/>
      <c r="D44" s="325"/>
      <c r="E44" s="325"/>
      <c r="F44" s="325"/>
    </row>
    <row r="45" spans="1:6" ht="13.5" thickBot="1">
      <c r="A45" s="134" t="s">
        <v>3</v>
      </c>
      <c r="B45" s="18" t="s">
        <v>260</v>
      </c>
      <c r="C45" s="154">
        <f>SUM(C46:C50)</f>
        <v>70000000</v>
      </c>
      <c r="D45" s="154">
        <f>SUM(D46:D50)</f>
        <v>70000000</v>
      </c>
      <c r="E45" s="154">
        <f>SUM(E46:E50)</f>
        <v>335000</v>
      </c>
      <c r="F45" s="201">
        <f>SUM(F46:F48)</f>
        <v>70335000</v>
      </c>
    </row>
    <row r="46" spans="1:6" ht="12.75">
      <c r="A46" s="129" t="s">
        <v>35</v>
      </c>
      <c r="B46" s="6" t="s">
        <v>14</v>
      </c>
      <c r="C46" s="169">
        <v>41093000</v>
      </c>
      <c r="D46" s="169">
        <v>41093000</v>
      </c>
      <c r="E46" s="164">
        <v>50000</v>
      </c>
      <c r="F46" s="200">
        <f>SUM(D46:E46)</f>
        <v>41143000</v>
      </c>
    </row>
    <row r="47" spans="1:6" ht="12.75">
      <c r="A47" s="130" t="s">
        <v>36</v>
      </c>
      <c r="B47" s="4" t="s">
        <v>70</v>
      </c>
      <c r="C47" s="170">
        <v>9053000</v>
      </c>
      <c r="D47" s="170">
        <v>9053000</v>
      </c>
      <c r="E47" s="164">
        <v>285000</v>
      </c>
      <c r="F47" s="200">
        <f>SUM(D47:E47)</f>
        <v>9338000</v>
      </c>
    </row>
    <row r="48" spans="1:6" ht="12.75">
      <c r="A48" s="130" t="s">
        <v>37</v>
      </c>
      <c r="B48" s="4" t="s">
        <v>54</v>
      </c>
      <c r="C48" s="170">
        <v>19854000</v>
      </c>
      <c r="D48" s="170">
        <v>19854000</v>
      </c>
      <c r="E48" s="164"/>
      <c r="F48" s="200">
        <f>SUM(D48:E48)</f>
        <v>19854000</v>
      </c>
    </row>
    <row r="49" spans="1:6" ht="12.75">
      <c r="A49" s="130" t="s">
        <v>38</v>
      </c>
      <c r="B49" s="4" t="s">
        <v>71</v>
      </c>
      <c r="C49" s="170"/>
      <c r="D49" s="170"/>
      <c r="E49" s="171"/>
      <c r="F49" s="171"/>
    </row>
    <row r="50" spans="1:6" ht="13.5" thickBot="1">
      <c r="A50" s="131" t="s">
        <v>55</v>
      </c>
      <c r="B50" s="89" t="s">
        <v>72</v>
      </c>
      <c r="C50" s="170"/>
      <c r="D50" s="170"/>
      <c r="E50" s="171"/>
      <c r="F50" s="171"/>
    </row>
    <row r="51" spans="1:6" ht="13.5" thickBot="1">
      <c r="A51" s="144" t="s">
        <v>4</v>
      </c>
      <c r="B51" s="88" t="s">
        <v>261</v>
      </c>
      <c r="C51" s="154">
        <f>SUM(C52:C55)</f>
        <v>0</v>
      </c>
      <c r="D51" s="154">
        <f>SUM(D52:D55)</f>
        <v>0</v>
      </c>
      <c r="E51" s="154">
        <f>SUM(E52:E55)</f>
        <v>0</v>
      </c>
      <c r="F51" s="154">
        <f>SUM(F52:F55)</f>
        <v>0</v>
      </c>
    </row>
    <row r="52" spans="1:6" ht="12.75">
      <c r="A52" s="129" t="s">
        <v>41</v>
      </c>
      <c r="B52" s="6" t="s">
        <v>82</v>
      </c>
      <c r="C52" s="164"/>
      <c r="D52" s="164"/>
      <c r="E52" s="164"/>
      <c r="F52" s="172"/>
    </row>
    <row r="53" spans="1:6" ht="12.75">
      <c r="A53" s="130" t="s">
        <v>42</v>
      </c>
      <c r="B53" s="4" t="s">
        <v>74</v>
      </c>
      <c r="C53" s="171"/>
      <c r="D53" s="171"/>
      <c r="E53" s="171"/>
      <c r="F53" s="164"/>
    </row>
    <row r="54" spans="1:6" ht="12.75">
      <c r="A54" s="130" t="s">
        <v>43</v>
      </c>
      <c r="B54" s="4" t="s">
        <v>20</v>
      </c>
      <c r="C54" s="171"/>
      <c r="D54" s="171"/>
      <c r="E54" s="171"/>
      <c r="F54" s="171"/>
    </row>
    <row r="55" spans="1:6" ht="13.5" thickBot="1">
      <c r="A55" s="130" t="s">
        <v>44</v>
      </c>
      <c r="B55" s="4" t="s">
        <v>2</v>
      </c>
      <c r="C55" s="171"/>
      <c r="D55" s="171"/>
      <c r="E55" s="171"/>
      <c r="F55" s="171"/>
    </row>
    <row r="56" spans="1:6" ht="13.5" thickBot="1">
      <c r="A56" s="134" t="s">
        <v>5</v>
      </c>
      <c r="B56" s="145" t="s">
        <v>262</v>
      </c>
      <c r="C56" s="173">
        <f>C45+C51</f>
        <v>70000000</v>
      </c>
      <c r="D56" s="173">
        <f>D45+D51</f>
        <v>70000000</v>
      </c>
      <c r="E56" s="173">
        <f>E45+E51</f>
        <v>335000</v>
      </c>
      <c r="F56" s="173">
        <f>SUM(F45+F51)</f>
        <v>70335000</v>
      </c>
    </row>
    <row r="57" spans="1:6" ht="12.75">
      <c r="A57" s="143"/>
      <c r="B57" s="143"/>
      <c r="C57" s="146"/>
      <c r="D57" s="146"/>
      <c r="E57" s="146"/>
      <c r="F57" s="152"/>
    </row>
  </sheetData>
  <sheetProtection selectLockedCells="1" selectUnlockedCells="1"/>
  <mergeCells count="7">
    <mergeCell ref="A8:F8"/>
    <mergeCell ref="A44:F44"/>
    <mergeCell ref="C4:F4"/>
    <mergeCell ref="C7:F7"/>
    <mergeCell ref="A1:F1"/>
    <mergeCell ref="A6:F6"/>
    <mergeCell ref="D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tabSelected="1" view="pageBreakPreview" zoomScale="60" zoomScalePageLayoutView="0" workbookViewId="0" topLeftCell="A1">
      <selection activeCell="I12" sqref="I12"/>
    </sheetView>
  </sheetViews>
  <sheetFormatPr defaultColWidth="9.375" defaultRowHeight="12.75"/>
  <cols>
    <col min="1" max="1" width="38.25390625" style="79" customWidth="1"/>
    <col min="2" max="2" width="13.75390625" style="79" customWidth="1"/>
    <col min="3" max="3" width="15.50390625" style="79" bestFit="1" customWidth="1"/>
    <col min="4" max="4" width="14.00390625" style="79" customWidth="1"/>
    <col min="5" max="5" width="14.75390625" style="176" bestFit="1" customWidth="1"/>
    <col min="6" max="16384" width="9.375" style="79" customWidth="1"/>
  </cols>
  <sheetData>
    <row r="1" spans="1:5" ht="12.75">
      <c r="A1" s="313" t="s">
        <v>303</v>
      </c>
      <c r="B1" s="313"/>
      <c r="C1" s="313"/>
      <c r="D1" s="313"/>
      <c r="E1" s="313"/>
    </row>
    <row r="3" spans="1:5" ht="12.75">
      <c r="A3" s="330" t="s">
        <v>322</v>
      </c>
      <c r="B3" s="330"/>
      <c r="C3" s="330"/>
      <c r="D3" s="330"/>
      <c r="E3" s="330"/>
    </row>
    <row r="4" spans="1:5" ht="15">
      <c r="A4" s="81"/>
      <c r="B4" s="81"/>
      <c r="C4" s="81"/>
      <c r="D4" s="81"/>
      <c r="E4" s="174"/>
    </row>
    <row r="5" spans="1:5" ht="15.75" customHeight="1" thickBot="1">
      <c r="A5" s="331" t="s">
        <v>295</v>
      </c>
      <c r="B5" s="331"/>
      <c r="C5" s="331"/>
      <c r="D5" s="331"/>
      <c r="E5" s="331"/>
    </row>
    <row r="6" spans="1:5" ht="73.5" customHeight="1" thickBot="1">
      <c r="A6" s="215" t="s">
        <v>13</v>
      </c>
      <c r="B6" s="216" t="s">
        <v>323</v>
      </c>
      <c r="C6" s="216" t="s">
        <v>324</v>
      </c>
      <c r="D6" s="216" t="s">
        <v>292</v>
      </c>
      <c r="E6" s="216" t="s">
        <v>324</v>
      </c>
    </row>
    <row r="7" spans="1:5" s="80" customFormat="1" ht="19.5" customHeight="1">
      <c r="A7" s="220" t="s">
        <v>301</v>
      </c>
      <c r="B7" s="221"/>
      <c r="C7" s="222"/>
      <c r="D7" s="221"/>
      <c r="E7" s="223">
        <f>C7+D7</f>
        <v>0</v>
      </c>
    </row>
    <row r="8" spans="1:5" s="80" customFormat="1" ht="19.5" customHeight="1">
      <c r="A8" s="148" t="s">
        <v>302</v>
      </c>
      <c r="B8" s="84"/>
      <c r="C8" s="217"/>
      <c r="D8" s="84"/>
      <c r="E8" s="214">
        <f aca="true" t="shared" si="0" ref="E8:E15">C8+D8</f>
        <v>0</v>
      </c>
    </row>
    <row r="9" spans="1:5" s="80" customFormat="1" ht="19.5" customHeight="1">
      <c r="A9" s="125" t="s">
        <v>287</v>
      </c>
      <c r="B9" s="218">
        <v>0</v>
      </c>
      <c r="C9" s="219"/>
      <c r="D9" s="218"/>
      <c r="E9" s="224">
        <f t="shared" si="0"/>
        <v>0</v>
      </c>
    </row>
    <row r="10" spans="1:5" s="80" customFormat="1" ht="19.5" customHeight="1">
      <c r="A10" s="148" t="s">
        <v>286</v>
      </c>
      <c r="B10" s="84">
        <v>0</v>
      </c>
      <c r="C10" s="217"/>
      <c r="D10" s="84"/>
      <c r="E10" s="214">
        <f t="shared" si="0"/>
        <v>0</v>
      </c>
    </row>
    <row r="11" spans="1:5" s="80" customFormat="1" ht="19.5" customHeight="1">
      <c r="A11" s="125" t="s">
        <v>293</v>
      </c>
      <c r="B11" s="218">
        <v>6000000</v>
      </c>
      <c r="C11" s="219">
        <f>SUM(C12:C15)</f>
        <v>6000000</v>
      </c>
      <c r="D11" s="219"/>
      <c r="E11" s="224">
        <f>SUM(C11:D11)</f>
        <v>6000000</v>
      </c>
    </row>
    <row r="12" spans="1:5" s="80" customFormat="1" ht="19.5" customHeight="1">
      <c r="A12" s="148" t="s">
        <v>297</v>
      </c>
      <c r="B12" s="84"/>
      <c r="C12" s="217"/>
      <c r="D12" s="84"/>
      <c r="E12" s="214">
        <f t="shared" si="0"/>
        <v>0</v>
      </c>
    </row>
    <row r="13" spans="1:5" s="80" customFormat="1" ht="19.5" customHeight="1">
      <c r="A13" s="148" t="s">
        <v>298</v>
      </c>
      <c r="B13" s="84"/>
      <c r="C13" s="217"/>
      <c r="D13" s="84"/>
      <c r="E13" s="214">
        <f t="shared" si="0"/>
        <v>0</v>
      </c>
    </row>
    <row r="14" spans="1:5" s="80" customFormat="1" ht="19.5" customHeight="1">
      <c r="A14" s="148" t="s">
        <v>299</v>
      </c>
      <c r="B14" s="84">
        <v>6000000</v>
      </c>
      <c r="C14" s="217">
        <v>6000000</v>
      </c>
      <c r="D14" s="84"/>
      <c r="E14" s="214">
        <f t="shared" si="0"/>
        <v>6000000</v>
      </c>
    </row>
    <row r="15" spans="1:5" s="80" customFormat="1" ht="19.5" customHeight="1" thickBot="1">
      <c r="A15" s="225" t="s">
        <v>300</v>
      </c>
      <c r="B15" s="226"/>
      <c r="C15" s="227"/>
      <c r="D15" s="226"/>
      <c r="E15" s="228">
        <f t="shared" si="0"/>
        <v>0</v>
      </c>
    </row>
    <row r="16" spans="1:5" ht="22.5" customHeight="1" thickBot="1">
      <c r="A16" s="229" t="s">
        <v>271</v>
      </c>
      <c r="B16" s="230">
        <f>SUM(B11+B9)</f>
        <v>6000000</v>
      </c>
      <c r="C16" s="230">
        <f>SUM(C7+C9+C11)</f>
        <v>6000000</v>
      </c>
      <c r="D16" s="230">
        <f>SUM(D7+D9+D11)</f>
        <v>0</v>
      </c>
      <c r="E16" s="290">
        <f>SUM(E7+E9+E11)</f>
        <v>6000000</v>
      </c>
    </row>
    <row r="17" spans="1:5" ht="15">
      <c r="A17" s="83"/>
      <c r="B17" s="82"/>
      <c r="C17" s="119"/>
      <c r="D17" s="82"/>
      <c r="E17" s="175"/>
    </row>
    <row r="18" spans="1:5" ht="15">
      <c r="A18" s="82"/>
      <c r="B18" s="82"/>
      <c r="C18" s="82"/>
      <c r="D18" s="82"/>
      <c r="E18" s="175"/>
    </row>
    <row r="19" spans="1:5" ht="15">
      <c r="A19" s="82"/>
      <c r="B19" s="82"/>
      <c r="C19" s="82"/>
      <c r="D19" s="82"/>
      <c r="E19" s="175"/>
    </row>
    <row r="20" spans="1:5" ht="15">
      <c r="A20" s="82"/>
      <c r="B20" s="82"/>
      <c r="C20" s="82"/>
      <c r="D20" s="82"/>
      <c r="E20" s="175"/>
    </row>
    <row r="21" spans="1:5" ht="15">
      <c r="A21" s="82"/>
      <c r="B21" s="82"/>
      <c r="C21" s="82"/>
      <c r="D21" s="82"/>
      <c r="E21" s="175"/>
    </row>
    <row r="22" spans="1:5" ht="15">
      <c r="A22" s="82"/>
      <c r="B22" s="82"/>
      <c r="C22" s="82"/>
      <c r="D22" s="82"/>
      <c r="E22" s="175"/>
    </row>
    <row r="23" spans="1:5" ht="15">
      <c r="A23" s="82"/>
      <c r="B23" s="82"/>
      <c r="C23" s="82"/>
      <c r="D23" s="82"/>
      <c r="E23" s="175"/>
    </row>
    <row r="24" spans="1:5" ht="15">
      <c r="A24" s="82"/>
      <c r="B24" s="82"/>
      <c r="C24" s="82"/>
      <c r="D24" s="82"/>
      <c r="E24" s="175"/>
    </row>
    <row r="25" spans="1:5" ht="15">
      <c r="A25" s="82"/>
      <c r="B25" s="82"/>
      <c r="C25" s="82"/>
      <c r="D25" s="82"/>
      <c r="E25" s="175"/>
    </row>
    <row r="26" spans="1:5" ht="15">
      <c r="A26" s="82"/>
      <c r="B26" s="82"/>
      <c r="C26" s="82"/>
      <c r="D26" s="82"/>
      <c r="E26" s="175"/>
    </row>
    <row r="27" spans="1:5" ht="15">
      <c r="A27" s="82"/>
      <c r="B27" s="82"/>
      <c r="C27" s="82"/>
      <c r="D27" s="82"/>
      <c r="E27" s="175"/>
    </row>
    <row r="28" spans="1:5" ht="15">
      <c r="A28" s="82"/>
      <c r="B28" s="82"/>
      <c r="C28" s="82"/>
      <c r="D28" s="82"/>
      <c r="E28" s="175"/>
    </row>
    <row r="29" spans="1:5" ht="15">
      <c r="A29" s="82"/>
      <c r="B29" s="82"/>
      <c r="C29" s="82"/>
      <c r="D29" s="82"/>
      <c r="E29" s="175"/>
    </row>
    <row r="30" spans="1:5" ht="15">
      <c r="A30" s="82"/>
      <c r="B30" s="82"/>
      <c r="C30" s="82"/>
      <c r="D30" s="82"/>
      <c r="E30" s="175"/>
    </row>
    <row r="31" spans="1:5" ht="15">
      <c r="A31" s="82"/>
      <c r="B31" s="82"/>
      <c r="C31" s="82"/>
      <c r="D31" s="82"/>
      <c r="E31" s="175"/>
    </row>
    <row r="32" spans="1:5" ht="15">
      <c r="A32" s="82"/>
      <c r="B32" s="82"/>
      <c r="C32" s="82"/>
      <c r="D32" s="82"/>
      <c r="E32" s="175"/>
    </row>
    <row r="33" spans="1:5" ht="15">
      <c r="A33" s="82"/>
      <c r="B33" s="82"/>
      <c r="C33" s="82"/>
      <c r="D33" s="82"/>
      <c r="E33" s="175"/>
    </row>
    <row r="34" spans="1:5" ht="15">
      <c r="A34" s="82"/>
      <c r="B34" s="82"/>
      <c r="C34" s="82"/>
      <c r="D34" s="82"/>
      <c r="E34" s="175"/>
    </row>
    <row r="35" spans="1:5" ht="15">
      <c r="A35" s="82"/>
      <c r="B35" s="82"/>
      <c r="C35" s="82"/>
      <c r="D35" s="82"/>
      <c r="E35" s="175"/>
    </row>
    <row r="36" spans="1:5" ht="15">
      <c r="A36" s="82"/>
      <c r="B36" s="82"/>
      <c r="C36" s="82"/>
      <c r="D36" s="82"/>
      <c r="E36" s="175"/>
    </row>
    <row r="37" spans="1:5" ht="15">
      <c r="A37" s="82"/>
      <c r="B37" s="82"/>
      <c r="C37" s="82"/>
      <c r="D37" s="82"/>
      <c r="E37" s="175"/>
    </row>
    <row r="38" spans="1:5" ht="15">
      <c r="A38" s="82"/>
      <c r="B38" s="82"/>
      <c r="C38" s="82"/>
      <c r="D38" s="82"/>
      <c r="E38" s="175"/>
    </row>
    <row r="39" spans="1:5" ht="15">
      <c r="A39" s="82"/>
      <c r="B39" s="82"/>
      <c r="C39" s="82"/>
      <c r="D39" s="82"/>
      <c r="E39" s="175"/>
    </row>
    <row r="40" spans="1:5" ht="15">
      <c r="A40" s="82"/>
      <c r="B40" s="82"/>
      <c r="C40" s="82"/>
      <c r="D40" s="82"/>
      <c r="E40" s="175"/>
    </row>
    <row r="41" spans="1:5" ht="15">
      <c r="A41" s="82"/>
      <c r="B41" s="82"/>
      <c r="C41" s="82"/>
      <c r="D41" s="82"/>
      <c r="E41" s="175"/>
    </row>
    <row r="42" spans="1:5" ht="15">
      <c r="A42" s="82"/>
      <c r="B42" s="82"/>
      <c r="C42" s="82"/>
      <c r="D42" s="82"/>
      <c r="E42" s="175"/>
    </row>
    <row r="43" spans="1:5" ht="15">
      <c r="A43" s="82"/>
      <c r="B43" s="82"/>
      <c r="C43" s="82"/>
      <c r="D43" s="82"/>
      <c r="E43" s="175"/>
    </row>
    <row r="44" spans="1:5" ht="15">
      <c r="A44" s="82"/>
      <c r="B44" s="82"/>
      <c r="C44" s="82"/>
      <c r="D44" s="82"/>
      <c r="E44" s="175"/>
    </row>
    <row r="45" spans="1:5" ht="15">
      <c r="A45" s="82"/>
      <c r="B45" s="82"/>
      <c r="C45" s="82"/>
      <c r="D45" s="82"/>
      <c r="E45" s="175"/>
    </row>
    <row r="46" spans="1:5" ht="15">
      <c r="A46" s="82"/>
      <c r="B46" s="82"/>
      <c r="C46" s="82"/>
      <c r="D46" s="82"/>
      <c r="E46" s="175"/>
    </row>
    <row r="47" spans="1:5" ht="15">
      <c r="A47" s="82"/>
      <c r="B47" s="82"/>
      <c r="C47" s="82"/>
      <c r="D47" s="82"/>
      <c r="E47" s="175"/>
    </row>
    <row r="48" spans="1:5" ht="15">
      <c r="A48" s="82"/>
      <c r="B48" s="82"/>
      <c r="C48" s="82"/>
      <c r="D48" s="82"/>
      <c r="E48" s="175"/>
    </row>
    <row r="49" spans="1:5" ht="15">
      <c r="A49" s="82"/>
      <c r="B49" s="82"/>
      <c r="C49" s="82"/>
      <c r="D49" s="82"/>
      <c r="E49" s="175"/>
    </row>
    <row r="50" spans="1:5" ht="15">
      <c r="A50" s="82"/>
      <c r="B50" s="82"/>
      <c r="C50" s="82"/>
      <c r="D50" s="82"/>
      <c r="E50" s="175"/>
    </row>
    <row r="51" spans="1:5" ht="15">
      <c r="A51" s="82"/>
      <c r="B51" s="82"/>
      <c r="C51" s="82"/>
      <c r="D51" s="82"/>
      <c r="E51" s="175"/>
    </row>
    <row r="52" spans="1:5" ht="15">
      <c r="A52" s="82"/>
      <c r="B52" s="82"/>
      <c r="C52" s="82"/>
      <c r="D52" s="82"/>
      <c r="E52" s="175"/>
    </row>
    <row r="53" spans="1:5" ht="15">
      <c r="A53" s="82"/>
      <c r="B53" s="82"/>
      <c r="C53" s="82"/>
      <c r="D53" s="82"/>
      <c r="E53" s="175"/>
    </row>
    <row r="54" spans="1:5" ht="15">
      <c r="A54" s="82"/>
      <c r="B54" s="82"/>
      <c r="C54" s="82"/>
      <c r="D54" s="82"/>
      <c r="E54" s="175"/>
    </row>
    <row r="55" spans="1:5" ht="15">
      <c r="A55" s="82"/>
      <c r="B55" s="82"/>
      <c r="C55" s="82"/>
      <c r="D55" s="82"/>
      <c r="E55" s="175"/>
    </row>
    <row r="56" spans="1:5" ht="15">
      <c r="A56" s="82"/>
      <c r="B56" s="82"/>
      <c r="C56" s="82"/>
      <c r="D56" s="82"/>
      <c r="E56" s="175"/>
    </row>
    <row r="57" spans="1:5" ht="15">
      <c r="A57" s="82"/>
      <c r="B57" s="82"/>
      <c r="C57" s="82"/>
      <c r="D57" s="82"/>
      <c r="E57" s="175"/>
    </row>
    <row r="58" spans="1:5" ht="15">
      <c r="A58" s="82"/>
      <c r="B58" s="82"/>
      <c r="C58" s="82"/>
      <c r="D58" s="82"/>
      <c r="E58" s="175"/>
    </row>
    <row r="59" spans="1:5" ht="15">
      <c r="A59" s="82"/>
      <c r="B59" s="82"/>
      <c r="C59" s="82"/>
      <c r="D59" s="82"/>
      <c r="E59" s="175"/>
    </row>
    <row r="60" spans="1:5" ht="15">
      <c r="A60" s="82"/>
      <c r="B60" s="82"/>
      <c r="C60" s="82"/>
      <c r="D60" s="82"/>
      <c r="E60" s="175"/>
    </row>
  </sheetData>
  <sheetProtection/>
  <mergeCells count="3">
    <mergeCell ref="A1:E1"/>
    <mergeCell ref="A3:E3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firstPageNumber="3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Tamus Mária</cp:lastModifiedBy>
  <cp:lastPrinted>2018-05-23T12:51:48Z</cp:lastPrinted>
  <dcterms:created xsi:type="dcterms:W3CDTF">1999-10-30T10:30:45Z</dcterms:created>
  <dcterms:modified xsi:type="dcterms:W3CDTF">2018-05-25T05:36:43Z</dcterms:modified>
  <cp:category/>
  <cp:version/>
  <cp:contentType/>
  <cp:contentStatus/>
</cp:coreProperties>
</file>