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11580" activeTab="0"/>
  </bookViews>
  <sheets>
    <sheet name="01" sheetId="1" r:id="rId1"/>
    <sheet name="02" sheetId="2" r:id="rId2"/>
    <sheet name="Munka1" sheetId="3" r:id="rId3"/>
  </sheets>
  <definedNames>
    <definedName name="_xlnm.Print_Area" localSheetId="0">'01'!$A$1:$AD$63</definedName>
    <definedName name="_xlnm.Print_Area" localSheetId="1">'02'!$A$1:$G$53</definedName>
    <definedName name="_xlnm.Print_Area">'01'!$A$1:$AD$41</definedName>
  </definedNames>
  <calcPr fullCalcOnLoad="1"/>
</workbook>
</file>

<file path=xl/sharedStrings.xml><?xml version="1.0" encoding="utf-8"?>
<sst xmlns="http://schemas.openxmlformats.org/spreadsheetml/2006/main" count="125" uniqueCount="119">
  <si>
    <t>Megnevezés</t>
  </si>
  <si>
    <t>Törvény szerinti illetmények, munkabérek        (K1101)</t>
  </si>
  <si>
    <t>Béren kívüli juttatások        (K1107)</t>
  </si>
  <si>
    <t>Ruházati költségtérítés        (K1108)</t>
  </si>
  <si>
    <t>Közlekedési költségtérítés        (K1109)</t>
  </si>
  <si>
    <t>Foglalkoztatottak egyéb személyi juttatásai(&gt;=14) (K1113)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</si>
  <si>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</si>
  <si>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</si>
  <si>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</si>
  <si>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Szakmai anyagok beszerzése        (K311)</t>
  </si>
  <si>
    <t>Üzemeltetési anyagok beszerzése        (K312)</t>
  </si>
  <si>
    <t>Árubeszerzés        (K313)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</si>
  <si>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</si>
  <si>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</si>
  <si>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</si>
  <si>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</si>
  <si>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Bérleti és lízing díjak (&gt;=39)        (K333)</t>
  </si>
  <si>
    <t>Karbantartási, kisjavítási szolgáltatások        (K334)</t>
  </si>
  <si>
    <t>Közvetített szolgáltatások  (&gt;=42)        (K335)</t>
  </si>
  <si>
    <t>Szakmai tevékenységet segítő szolgáltatások         (K336)</t>
  </si>
  <si>
    <t>Egyéb szolgáltatások         (K337)</t>
  </si>
  <si>
    <t>Kiküldetések kiadásai        (K341)</t>
  </si>
  <si>
    <t>Reklám- és propagandakiadások        (K342)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</si>
  <si>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</si>
  <si>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</si>
  <si>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</si>
  <si>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Egyéb dologi kiadások        (K355)</t>
  </si>
  <si>
    <t>ebből: helyi önkormányzatok és költségvetési szerveik        (K506)</t>
  </si>
  <si>
    <t>ebből: társulások és költségvetési szerveik        (K506)</t>
  </si>
  <si>
    <t>Tartalékok        (K513)</t>
  </si>
  <si>
    <t>Ingatlanok beszerzése, létesítése (&gt;=204) (K62)</t>
  </si>
  <si>
    <t>Egyéb tárgyi eszközök beszerzése, létesítése        (K64)</t>
  </si>
  <si>
    <t>Beruházási célú előzetesen felszámított általános forgalmi adó        (K67)</t>
  </si>
  <si>
    <t>Ingatlanok felújítása        (K71)</t>
  </si>
  <si>
    <t>Felújítási célú előzetesen felszámított általános forgalmi adó        (K74)</t>
  </si>
  <si>
    <t>ebből: pénzügyi vállalkozások        (K86)</t>
  </si>
  <si>
    <t>ebből: egyéb civil szervezetek        (K89)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</si>
  <si>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</si>
  <si>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</si>
  <si>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</si>
  <si>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</si>
  <si>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</si>
  <si>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</si>
  <si>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</si>
  <si>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</si>
  <si>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</si>
  <si>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Felhalmozási célú önkormányzati támogatások        (B21)</t>
  </si>
  <si>
    <t>ebből: magánszemélyek kommunális adója        (B34)</t>
  </si>
  <si>
    <t>ebből: állandó jeleggel végzett iparűzési tevékenység után fizetett helyi iparűzési adó        (B351)</t>
  </si>
  <si>
    <t>ebből: talajterhelési díj        (B355)</t>
  </si>
  <si>
    <t>ebből: egyéb bírság        (B36)</t>
  </si>
  <si>
    <t>ebből: önkormányzati vagyon üzemeltetéséből, koncesszióból származó bevétel        (B404)</t>
  </si>
  <si>
    <t>Ellátási díjak        (B405)</t>
  </si>
  <si>
    <t>Kiszámlázott általános forgalmi adó        (B406)</t>
  </si>
  <si>
    <t>ebből: háztartások (B64)</t>
  </si>
  <si>
    <t>ebből: pénzügyi vállalkozások (B64)</t>
  </si>
  <si>
    <t>ebből: egyéb civil szervezetek (B74)</t>
  </si>
  <si>
    <t>Központi, irányító szervi támogatások folyósítása (K915)</t>
  </si>
  <si>
    <t>Előző év költségvetési maradványának igénybevétele (B8131)</t>
  </si>
  <si>
    <t>%</t>
  </si>
  <si>
    <t>Kiadások összesen:</t>
  </si>
  <si>
    <t>Önkormányzatok működési támogatásai      (B11)</t>
  </si>
  <si>
    <t>Működési célú támogatások államháztartáson belülről         (B1)</t>
  </si>
  <si>
    <t>Felhalmozási célú támogatások államháztartáson belülről       (B2)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</si>
  <si>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</si>
  <si>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</si>
  <si>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</si>
  <si>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</si>
  <si>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</si>
  <si>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</si>
  <si>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</si>
  <si>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</si>
  <si>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</si>
  <si>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</si>
  <si>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</si>
  <si>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</si>
  <si>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</si>
  <si>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Működési célú átvett pénzeszközök(B6)</t>
  </si>
  <si>
    <t>Felhalmozási célú visszatérítendő támogatások, kölcsönök visszatérülése államháztartáson kívülről  (B74)</t>
  </si>
  <si>
    <t>Felhalmozási célú átvett pénzeszközök(B7)</t>
  </si>
  <si>
    <t>Költségvetési bevételek  (B1-B7)</t>
  </si>
  <si>
    <t>Bevételek összesen:</t>
  </si>
  <si>
    <t>Foglalkoztatottak személyi juttatásai       (K11)</t>
  </si>
  <si>
    <t>Külső személyi juttatások        (K12)</t>
  </si>
  <si>
    <t>Személyi juttatások(K1)</t>
  </si>
  <si>
    <t>Munkaadókat terhelő járulékok és szociális hozzájárulási adó      (K2)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</si>
  <si>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</si>
  <si>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</si>
  <si>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</si>
  <si>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</si>
  <si>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</si>
  <si>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</si>
  <si>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</si>
  <si>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támogatások államháztartáson belülre(K506)</t>
  </si>
  <si>
    <t>Egyéb működési célú támogatások államháztartáson kívülre  (K512)</t>
  </si>
  <si>
    <t>Egyéb működési célú kiadások(K5)</t>
  </si>
  <si>
    <t>Beruházások (K6)</t>
  </si>
  <si>
    <t>Felhalmozási célú visszatérítendő támogatások, kölcsönök nyújtása államháztartáson kívülre(K86)</t>
  </si>
  <si>
    <t>Egyéb felhalmozási célú támogatások államháztartáson kívülre    (K89)</t>
  </si>
  <si>
    <t>Egyéb felhalmozási célú kiadások (K8)</t>
  </si>
  <si>
    <t>Költségvetési kiadások  (K1-K8)</t>
  </si>
  <si>
    <t>Finanszírozási kiadások  (K9)</t>
  </si>
  <si>
    <t>Felújítások   (K7)</t>
  </si>
  <si>
    <t>Működési célú visszatérítendő támogatások, kölcsönök nyújtása államháztartáson kívülre   (K508)</t>
  </si>
  <si>
    <t>Belföldi finanszírozás bevételei (B81)</t>
  </si>
  <si>
    <t>Finanszírozási bevételek  (B8)</t>
  </si>
  <si>
    <t>Egyéb működési célú támogatások bevételei államháztartáson belülről     (B16)</t>
  </si>
  <si>
    <t>ebből: belföldi gépjárművek adójának a helyi önkormányzatot megillető része (B354)</t>
  </si>
  <si>
    <t>ebből: szabálysértési pénz- és helyszíni bírság és a közlekedési szabályszegések után kiszabott közigazgatási bírság helyi önkormányzatot megillető része  (B36)</t>
  </si>
  <si>
    <t>Áru és készletértékesítés ellenértéke</t>
  </si>
  <si>
    <t>Szolgáltatások ellenértéke</t>
  </si>
  <si>
    <t>Ingatlanok értékesítése (B52)</t>
  </si>
  <si>
    <t>Felhalmozási bevétel</t>
  </si>
  <si>
    <t>Államháztartáson belüli megelőlegezés visszafizetése</t>
  </si>
  <si>
    <t>Eredeti előirányzat 2016. évre</t>
  </si>
  <si>
    <t>Módosított előirányzat 2016. évre</t>
  </si>
  <si>
    <t>Teljesítés várható 2016. évre</t>
  </si>
  <si>
    <t>Tervezett 2017. évre</t>
  </si>
  <si>
    <t>Államháztartáson belüli megelőlegezés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</si>
</sst>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_-* #,##0\ _F_t_-;\-* #,##0\ _F_t_-;_-* &quot;-&quot;??\ _F_t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11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0" borderId="7" applyNumberFormat="0" applyFon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9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6" fillId="29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2" fillId="30" borderId="10" xfId="0" applyFont="1" applyFill="1" applyBorder="1" applyAlignment="1">
      <alignment horizontal="left" vertical="top" wrapText="1"/>
    </xf>
    <xf numFmtId="3" fontId="13" fillId="30" borderId="10" xfId="0" applyNumberFormat="1" applyFont="1" applyFill="1" applyBorder="1" applyAlignment="1">
      <alignment horizontal="right" vertical="top" wrapText="1"/>
    </xf>
    <xf numFmtId="3" fontId="12" fillId="30" borderId="10" xfId="0" applyNumberFormat="1" applyFont="1" applyFill="1" applyBorder="1" applyAlignment="1">
      <alignment horizontal="right" vertical="top" wrapText="1"/>
    </xf>
    <xf numFmtId="2" fontId="12" fillId="30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pane ySplit="1" topLeftCell="A30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5.25390625" style="0" customWidth="1"/>
    <col min="2" max="2" width="72.875" style="0" customWidth="1"/>
    <col min="3" max="4" width="13.375" style="0" customWidth="1"/>
    <col min="5" max="6" width="11.375" style="0" customWidth="1"/>
    <col min="7" max="7" width="9.375" style="0" customWidth="1"/>
  </cols>
  <sheetData>
    <row r="1" spans="1:7" ht="47.25">
      <c r="A1" s="1"/>
      <c r="B1" s="18" t="s">
        <v>0</v>
      </c>
      <c r="C1" s="18" t="s">
        <v>114</v>
      </c>
      <c r="D1" s="18" t="s">
        <v>115</v>
      </c>
      <c r="E1" s="18" t="s">
        <v>116</v>
      </c>
      <c r="F1" s="18" t="s">
        <v>117</v>
      </c>
      <c r="G1" s="18" t="s">
        <v>59</v>
      </c>
    </row>
    <row r="2" spans="1:9" ht="12.75">
      <c r="A2" s="21">
        <v>1</v>
      </c>
      <c r="B2" s="10" t="s">
        <v>1</v>
      </c>
      <c r="C2" s="11">
        <v>42739000</v>
      </c>
      <c r="D2" s="11">
        <v>59000000</v>
      </c>
      <c r="E2" s="12">
        <f>57874788+627000</f>
        <v>58501788</v>
      </c>
      <c r="F2" s="11">
        <f>F12-F11-F3-F4</f>
        <v>29000740</v>
      </c>
      <c r="G2" s="19">
        <f>E2/D2*100</f>
        <v>99.15557288135594</v>
      </c>
      <c r="I2" s="9"/>
    </row>
    <row r="3" spans="1:9" ht="12.75">
      <c r="A3" s="21">
        <f>A2+1</f>
        <v>2</v>
      </c>
      <c r="B3" s="10" t="s">
        <v>2</v>
      </c>
      <c r="C3" s="11">
        <v>768000</v>
      </c>
      <c r="D3" s="11">
        <v>650000</v>
      </c>
      <c r="E3" s="12">
        <v>604000</v>
      </c>
      <c r="F3" s="11">
        <v>67200</v>
      </c>
      <c r="G3" s="19">
        <f aca="true" t="shared" si="0" ref="G3:G62">E3/D3*100</f>
        <v>92.92307692307692</v>
      </c>
      <c r="I3" s="3"/>
    </row>
    <row r="4" spans="1:9" ht="12.75">
      <c r="A4" s="21">
        <f aca="true" t="shared" si="1" ref="A4:A62">A3+1</f>
        <v>3</v>
      </c>
      <c r="B4" s="10" t="s">
        <v>3</v>
      </c>
      <c r="C4" s="11">
        <v>100000</v>
      </c>
      <c r="D4" s="11">
        <v>50000</v>
      </c>
      <c r="E4" s="12">
        <v>50000</v>
      </c>
      <c r="F4" s="11">
        <v>125000</v>
      </c>
      <c r="G4" s="19">
        <f t="shared" si="0"/>
        <v>100</v>
      </c>
      <c r="I4" s="9"/>
    </row>
    <row r="5" spans="1:9" ht="12.75">
      <c r="A5" s="21">
        <f t="shared" si="1"/>
        <v>4</v>
      </c>
      <c r="B5" s="10" t="s">
        <v>4</v>
      </c>
      <c r="C5" s="11"/>
      <c r="D5" s="11">
        <v>70000</v>
      </c>
      <c r="E5" s="12">
        <v>65465</v>
      </c>
      <c r="F5" s="11"/>
      <c r="G5" s="19">
        <f t="shared" si="0"/>
        <v>93.52142857142857</v>
      </c>
      <c r="I5" s="3"/>
    </row>
    <row r="6" spans="1:7" ht="12.75">
      <c r="A6" s="21">
        <f t="shared" si="1"/>
        <v>5</v>
      </c>
      <c r="B6" s="10" t="s">
        <v>5</v>
      </c>
      <c r="C6" s="11"/>
      <c r="D6" s="11">
        <v>2500000</v>
      </c>
      <c r="E6" s="12">
        <v>2270664</v>
      </c>
      <c r="F6" s="11"/>
      <c r="G6" s="19">
        <f t="shared" si="0"/>
        <v>90.82656</v>
      </c>
    </row>
    <row r="7" spans="1:7" ht="12.75">
      <c r="A7" s="21">
        <f t="shared" si="1"/>
        <v>6</v>
      </c>
      <c r="B7" s="13" t="s">
        <v>82</v>
      </c>
      <c r="C7" s="14">
        <f>SUM(C2:C6)</f>
        <v>43607000</v>
      </c>
      <c r="D7" s="14">
        <f>SUM(D2:D6)</f>
        <v>62270000</v>
      </c>
      <c r="E7" s="14">
        <f>SUM(E2:E6)</f>
        <v>61491917</v>
      </c>
      <c r="F7" s="14">
        <f>SUM(F2:F6)</f>
        <v>29192940</v>
      </c>
      <c r="G7" s="19">
        <f t="shared" si="0"/>
        <v>98.75046892564639</v>
      </c>
    </row>
    <row r="8" spans="1:7" ht="12.75">
      <c r="A8" s="21">
        <f t="shared" si="1"/>
        <v>7</v>
      </c>
      <c r="B8" s="10" t="s">
        <v>6</v>
      </c>
      <c r="C8" s="11">
        <v>12287000</v>
      </c>
      <c r="D8" s="11">
        <v>5200000</v>
      </c>
      <c r="E8" s="12">
        <v>5191170</v>
      </c>
      <c r="F8" s="11">
        <v>5278344</v>
      </c>
      <c r="G8" s="19">
        <f t="shared" si="0"/>
        <v>99.83019230769231</v>
      </c>
    </row>
    <row r="9" spans="1:7" ht="25.5">
      <c r="A9" s="21">
        <f t="shared" si="1"/>
        <v>8</v>
      </c>
      <c r="B9" s="10" t="s">
        <v>7</v>
      </c>
      <c r="C9" s="11">
        <v>540000</v>
      </c>
      <c r="D9" s="11">
        <v>1500000</v>
      </c>
      <c r="E9" s="12">
        <v>1498514</v>
      </c>
      <c r="F9" s="11">
        <v>540000</v>
      </c>
      <c r="G9" s="19">
        <f t="shared" si="0"/>
        <v>99.90093333333333</v>
      </c>
    </row>
    <row r="10" spans="1:7" ht="12.75">
      <c r="A10" s="21">
        <f t="shared" si="1"/>
        <v>9</v>
      </c>
      <c r="B10" s="10" t="s">
        <v>8</v>
      </c>
      <c r="C10" s="11"/>
      <c r="D10" s="11">
        <v>850000</v>
      </c>
      <c r="E10" s="12">
        <v>845432</v>
      </c>
      <c r="F10" s="11"/>
      <c r="G10" s="19">
        <f t="shared" si="0"/>
        <v>99.46258823529412</v>
      </c>
    </row>
    <row r="11" spans="1:7" ht="12.75">
      <c r="A11" s="21">
        <f t="shared" si="1"/>
        <v>10</v>
      </c>
      <c r="B11" s="13" t="s">
        <v>83</v>
      </c>
      <c r="C11" s="14">
        <f>SUM(C8:C10)</f>
        <v>12827000</v>
      </c>
      <c r="D11" s="14">
        <f>SUM(D8:D10)</f>
        <v>7550000</v>
      </c>
      <c r="E11" s="14">
        <f>SUM(E8:E10)</f>
        <v>7535116</v>
      </c>
      <c r="F11" s="14">
        <f>SUM(F8:F9)</f>
        <v>5818344</v>
      </c>
      <c r="G11" s="19">
        <f t="shared" si="0"/>
        <v>99.80286092715231</v>
      </c>
    </row>
    <row r="12" spans="1:7" ht="12.75">
      <c r="A12" s="21">
        <f t="shared" si="1"/>
        <v>11</v>
      </c>
      <c r="B12" s="13" t="s">
        <v>84</v>
      </c>
      <c r="C12" s="14">
        <f>C7+C11</f>
        <v>56434000</v>
      </c>
      <c r="D12" s="14">
        <f>D7+D11</f>
        <v>69820000</v>
      </c>
      <c r="E12" s="14">
        <f>E7+E11</f>
        <v>69027033</v>
      </c>
      <c r="F12" s="14">
        <v>35011284</v>
      </c>
      <c r="G12" s="19">
        <f t="shared" si="0"/>
        <v>98.86426955027213</v>
      </c>
    </row>
    <row r="13" spans="1:7" ht="12.75">
      <c r="A13" s="21">
        <f t="shared" si="1"/>
        <v>12</v>
      </c>
      <c r="B13" s="13" t="s">
        <v>85</v>
      </c>
      <c r="C13" s="14">
        <v>12799000</v>
      </c>
      <c r="D13" s="14">
        <v>13200000</v>
      </c>
      <c r="E13" s="15">
        <v>13147629</v>
      </c>
      <c r="F13" s="14">
        <v>8068342</v>
      </c>
      <c r="G13" s="19">
        <f t="shared" si="0"/>
        <v>99.60325</v>
      </c>
    </row>
    <row r="14" spans="1:7" ht="12.75">
      <c r="A14" s="21">
        <f t="shared" si="1"/>
        <v>13</v>
      </c>
      <c r="B14" s="10" t="s">
        <v>9</v>
      </c>
      <c r="C14" s="11">
        <v>1905000</v>
      </c>
      <c r="D14" s="11">
        <v>790000</v>
      </c>
      <c r="E14" s="12">
        <v>786812</v>
      </c>
      <c r="F14" s="11">
        <v>1000000</v>
      </c>
      <c r="G14" s="19">
        <f t="shared" si="0"/>
        <v>99.59645569620254</v>
      </c>
    </row>
    <row r="15" spans="1:7" ht="12.75">
      <c r="A15" s="21">
        <f t="shared" si="1"/>
        <v>14</v>
      </c>
      <c r="B15" s="10" t="s">
        <v>10</v>
      </c>
      <c r="C15" s="11">
        <v>11000000</v>
      </c>
      <c r="D15" s="11">
        <v>18000000</v>
      </c>
      <c r="E15" s="12">
        <v>17553338</v>
      </c>
      <c r="F15" s="11">
        <v>7640000</v>
      </c>
      <c r="G15" s="19">
        <f t="shared" si="0"/>
        <v>97.51854444444444</v>
      </c>
    </row>
    <row r="16" spans="1:7" ht="12.75">
      <c r="A16" s="21">
        <f t="shared" si="1"/>
        <v>15</v>
      </c>
      <c r="B16" s="10" t="s">
        <v>11</v>
      </c>
      <c r="C16" s="11"/>
      <c r="D16" s="11"/>
      <c r="E16" s="12"/>
      <c r="F16" s="11"/>
      <c r="G16" s="19"/>
    </row>
    <row r="17" spans="1:7" ht="12.75">
      <c r="A17" s="21">
        <f t="shared" si="1"/>
        <v>16</v>
      </c>
      <c r="B17" s="13" t="s">
        <v>86</v>
      </c>
      <c r="C17" s="14">
        <f>SUM(C14:C16)</f>
        <v>12905000</v>
      </c>
      <c r="D17" s="14">
        <f>SUM(D14:D16)</f>
        <v>18790000</v>
      </c>
      <c r="E17" s="14">
        <f>SUM(E14:E16)</f>
        <v>18340150</v>
      </c>
      <c r="F17" s="14">
        <f>SUM(F14:F16)</f>
        <v>8640000</v>
      </c>
      <c r="G17" s="20">
        <f t="shared" si="0"/>
        <v>97.60590739755189</v>
      </c>
    </row>
    <row r="18" spans="1:7" ht="12.75">
      <c r="A18" s="21">
        <f t="shared" si="1"/>
        <v>17</v>
      </c>
      <c r="B18" s="10" t="s">
        <v>12</v>
      </c>
      <c r="C18" s="11">
        <v>300000</v>
      </c>
      <c r="D18" s="11">
        <v>300000</v>
      </c>
      <c r="E18" s="12">
        <v>295843</v>
      </c>
      <c r="F18" s="11">
        <v>300000</v>
      </c>
      <c r="G18" s="19">
        <f t="shared" si="0"/>
        <v>98.61433333333333</v>
      </c>
    </row>
    <row r="19" spans="1:7" ht="12.75">
      <c r="A19" s="21">
        <f t="shared" si="1"/>
        <v>18</v>
      </c>
      <c r="B19" s="10" t="s">
        <v>13</v>
      </c>
      <c r="C19" s="11">
        <v>300000</v>
      </c>
      <c r="D19" s="11">
        <v>650000</v>
      </c>
      <c r="E19" s="12">
        <v>611964</v>
      </c>
      <c r="F19" s="11">
        <v>600000</v>
      </c>
      <c r="G19" s="19">
        <f t="shared" si="0"/>
        <v>94.1483076923077</v>
      </c>
    </row>
    <row r="20" spans="1:7" ht="12.75">
      <c r="A20" s="21">
        <f t="shared" si="1"/>
        <v>19</v>
      </c>
      <c r="B20" s="13" t="s">
        <v>87</v>
      </c>
      <c r="C20" s="14">
        <f>SUM(C18:C19)</f>
        <v>600000</v>
      </c>
      <c r="D20" s="14">
        <f>SUM(D18:D19)</f>
        <v>950000</v>
      </c>
      <c r="E20" s="14">
        <f>SUM(E18:E19)</f>
        <v>907807</v>
      </c>
      <c r="F20" s="14">
        <f>SUM(F18:F19)</f>
        <v>900000</v>
      </c>
      <c r="G20" s="19">
        <f t="shared" si="0"/>
        <v>95.55863157894737</v>
      </c>
    </row>
    <row r="21" spans="1:7" ht="12.75">
      <c r="A21" s="21">
        <f t="shared" si="1"/>
        <v>20</v>
      </c>
      <c r="B21" s="10" t="s">
        <v>14</v>
      </c>
      <c r="C21" s="11">
        <v>6500000</v>
      </c>
      <c r="D21" s="11">
        <v>5300000</v>
      </c>
      <c r="E21" s="12">
        <v>5229278</v>
      </c>
      <c r="F21" s="11">
        <v>4000000</v>
      </c>
      <c r="G21" s="19">
        <f t="shared" si="0"/>
        <v>98.66562264150943</v>
      </c>
    </row>
    <row r="22" spans="1:7" ht="12.75">
      <c r="A22" s="21">
        <f t="shared" si="1"/>
        <v>21</v>
      </c>
      <c r="B22" s="10" t="s">
        <v>15</v>
      </c>
      <c r="C22" s="11">
        <v>7700000</v>
      </c>
      <c r="D22" s="11">
        <v>24000000</v>
      </c>
      <c r="E22" s="12">
        <v>23786522</v>
      </c>
      <c r="F22" s="11">
        <v>0</v>
      </c>
      <c r="G22" s="19">
        <f t="shared" si="0"/>
        <v>99.11050833333334</v>
      </c>
    </row>
    <row r="23" spans="1:7" ht="12.75">
      <c r="A23" s="21">
        <f t="shared" si="1"/>
        <v>22</v>
      </c>
      <c r="B23" s="10" t="s">
        <v>16</v>
      </c>
      <c r="C23" s="11">
        <v>300000</v>
      </c>
      <c r="D23" s="11">
        <v>900000</v>
      </c>
      <c r="E23" s="12">
        <v>823543</v>
      </c>
      <c r="F23" s="11">
        <v>300000</v>
      </c>
      <c r="G23" s="19">
        <f t="shared" si="0"/>
        <v>91.50477777777778</v>
      </c>
    </row>
    <row r="24" spans="1:7" ht="12.75">
      <c r="A24" s="21">
        <f t="shared" si="1"/>
        <v>23</v>
      </c>
      <c r="B24" s="10" t="s">
        <v>17</v>
      </c>
      <c r="C24" s="11">
        <v>3000000</v>
      </c>
      <c r="D24" s="11">
        <v>5200000</v>
      </c>
      <c r="E24" s="12">
        <v>5185089</v>
      </c>
      <c r="F24" s="11">
        <v>2005830</v>
      </c>
      <c r="G24" s="19">
        <f t="shared" si="0"/>
        <v>99.71325</v>
      </c>
    </row>
    <row r="25" spans="1:7" ht="12.75">
      <c r="A25" s="21">
        <f t="shared" si="1"/>
        <v>24</v>
      </c>
      <c r="B25" s="10" t="s">
        <v>18</v>
      </c>
      <c r="C25" s="11">
        <v>600000</v>
      </c>
      <c r="D25" s="11">
        <v>50000</v>
      </c>
      <c r="E25" s="12">
        <v>47165</v>
      </c>
      <c r="F25" s="11">
        <v>630600</v>
      </c>
      <c r="G25" s="19">
        <f t="shared" si="0"/>
        <v>94.33</v>
      </c>
    </row>
    <row r="26" spans="1:7" ht="12.75">
      <c r="A26" s="21">
        <f t="shared" si="1"/>
        <v>25</v>
      </c>
      <c r="B26" s="10" t="s">
        <v>19</v>
      </c>
      <c r="C26" s="11">
        <v>2200000</v>
      </c>
      <c r="D26" s="11">
        <v>6200000</v>
      </c>
      <c r="E26" s="12">
        <v>6050431</v>
      </c>
      <c r="F26" s="11">
        <v>2092180</v>
      </c>
      <c r="G26" s="19">
        <f t="shared" si="0"/>
        <v>97.58759677419356</v>
      </c>
    </row>
    <row r="27" spans="1:7" ht="12.75">
      <c r="A27" s="21">
        <f t="shared" si="1"/>
        <v>26</v>
      </c>
      <c r="B27" s="10" t="s">
        <v>20</v>
      </c>
      <c r="C27" s="11">
        <v>13500000</v>
      </c>
      <c r="D27" s="11">
        <v>9100000</v>
      </c>
      <c r="E27" s="12">
        <v>9048382</v>
      </c>
      <c r="F27" s="11">
        <v>7227412</v>
      </c>
      <c r="G27" s="19">
        <f t="shared" si="0"/>
        <v>99.43276923076924</v>
      </c>
    </row>
    <row r="28" spans="1:7" ht="12.75">
      <c r="A28" s="21">
        <f t="shared" si="1"/>
        <v>27</v>
      </c>
      <c r="B28" s="13" t="s">
        <v>88</v>
      </c>
      <c r="C28" s="14">
        <f>SUM(C21:C27)</f>
        <v>33800000</v>
      </c>
      <c r="D28" s="14">
        <f>SUM(D21:D27)</f>
        <v>50750000</v>
      </c>
      <c r="E28" s="14">
        <f>SUM(E21:E27)</f>
        <v>50170410</v>
      </c>
      <c r="F28" s="14">
        <f>SUM(F21:F27)</f>
        <v>16256022</v>
      </c>
      <c r="G28" s="20">
        <f t="shared" si="0"/>
        <v>98.85795073891626</v>
      </c>
    </row>
    <row r="29" spans="1:7" ht="12.75">
      <c r="A29" s="21">
        <f t="shared" si="1"/>
        <v>28</v>
      </c>
      <c r="B29" s="10" t="s">
        <v>21</v>
      </c>
      <c r="C29" s="11">
        <v>200000</v>
      </c>
      <c r="D29" s="11">
        <v>50000</v>
      </c>
      <c r="E29" s="12">
        <v>12225</v>
      </c>
      <c r="F29" s="11">
        <v>200000</v>
      </c>
      <c r="G29" s="19">
        <f t="shared" si="0"/>
        <v>24.45</v>
      </c>
    </row>
    <row r="30" spans="1:7" ht="12.75">
      <c r="A30" s="21">
        <f t="shared" si="1"/>
        <v>29</v>
      </c>
      <c r="B30" s="10" t="s">
        <v>22</v>
      </c>
      <c r="C30" s="11"/>
      <c r="D30" s="11">
        <v>110000</v>
      </c>
      <c r="E30" s="12">
        <v>100002</v>
      </c>
      <c r="F30" s="11"/>
      <c r="G30" s="19">
        <f t="shared" si="0"/>
        <v>90.91090909090909</v>
      </c>
    </row>
    <row r="31" spans="1:7" ht="12.75">
      <c r="A31" s="21">
        <f t="shared" si="1"/>
        <v>30</v>
      </c>
      <c r="B31" s="13" t="s">
        <v>89</v>
      </c>
      <c r="C31" s="14">
        <v>200000</v>
      </c>
      <c r="D31" s="14">
        <f>SUM(D29:D30)</f>
        <v>160000</v>
      </c>
      <c r="E31" s="14">
        <f>SUM(E29:E30)</f>
        <v>112227</v>
      </c>
      <c r="F31" s="14">
        <v>200000</v>
      </c>
      <c r="G31" s="20">
        <f t="shared" si="0"/>
        <v>70.141875</v>
      </c>
    </row>
    <row r="32" spans="1:7" ht="12.75">
      <c r="A32" s="21">
        <f t="shared" si="1"/>
        <v>31</v>
      </c>
      <c r="B32" s="10" t="s">
        <v>23</v>
      </c>
      <c r="C32" s="11">
        <v>15049000</v>
      </c>
      <c r="D32" s="11">
        <v>17000000</v>
      </c>
      <c r="E32" s="12">
        <v>16409626</v>
      </c>
      <c r="F32" s="11">
        <v>5295000</v>
      </c>
      <c r="G32" s="19">
        <f t="shared" si="0"/>
        <v>96.52721176470588</v>
      </c>
    </row>
    <row r="33" spans="1:7" ht="12.75">
      <c r="A33" s="21">
        <f t="shared" si="1"/>
        <v>32</v>
      </c>
      <c r="B33" s="10" t="s">
        <v>24</v>
      </c>
      <c r="C33" s="11"/>
      <c r="D33" s="11">
        <v>9000000</v>
      </c>
      <c r="E33" s="12">
        <v>7197000</v>
      </c>
      <c r="F33" s="11"/>
      <c r="G33" s="19">
        <f t="shared" si="0"/>
        <v>79.96666666666667</v>
      </c>
    </row>
    <row r="34" spans="1:7" ht="12.75">
      <c r="A34" s="21">
        <f t="shared" si="1"/>
        <v>33</v>
      </c>
      <c r="B34" s="10" t="s">
        <v>25</v>
      </c>
      <c r="C34" s="11"/>
      <c r="D34" s="11">
        <v>550000</v>
      </c>
      <c r="E34" s="12">
        <v>520802</v>
      </c>
      <c r="F34" s="11"/>
      <c r="G34" s="19">
        <f t="shared" si="0"/>
        <v>94.69127272727272</v>
      </c>
    </row>
    <row r="35" spans="1:7" ht="12.75">
      <c r="A35" s="21">
        <f t="shared" si="1"/>
        <v>34</v>
      </c>
      <c r="B35" s="10" t="s">
        <v>26</v>
      </c>
      <c r="C35" s="11">
        <v>600000</v>
      </c>
      <c r="D35" s="11">
        <v>3500000</v>
      </c>
      <c r="E35" s="12">
        <v>3084269</v>
      </c>
      <c r="F35" s="11"/>
      <c r="G35" s="19">
        <f t="shared" si="0"/>
        <v>88.12197142857143</v>
      </c>
    </row>
    <row r="36" spans="1:7" ht="12.75">
      <c r="A36" s="21">
        <f t="shared" si="1"/>
        <v>35</v>
      </c>
      <c r="B36" s="13" t="s">
        <v>90</v>
      </c>
      <c r="C36" s="14">
        <f>SUM(C32:C35)</f>
        <v>15649000</v>
      </c>
      <c r="D36" s="14">
        <f>SUM(D32:D35)</f>
        <v>30050000</v>
      </c>
      <c r="E36" s="14">
        <f>SUM(E32:E35)</f>
        <v>27211697</v>
      </c>
      <c r="F36" s="14">
        <f>SUM(F32:F35)</f>
        <v>5295000</v>
      </c>
      <c r="G36" s="20">
        <f t="shared" si="0"/>
        <v>90.55473211314475</v>
      </c>
    </row>
    <row r="37" spans="1:7" ht="12.75">
      <c r="A37" s="21">
        <f t="shared" si="1"/>
        <v>36</v>
      </c>
      <c r="B37" s="13" t="s">
        <v>91</v>
      </c>
      <c r="C37" s="14">
        <f>C17+C20+C28+C31+C36</f>
        <v>63154000</v>
      </c>
      <c r="D37" s="14">
        <f>D17+D20+D28+D31+D36</f>
        <v>100700000</v>
      </c>
      <c r="E37" s="14">
        <f>E17+E20+E28+E31+E36</f>
        <v>96742291</v>
      </c>
      <c r="F37" s="14">
        <f>F17+F20+F28+F31+F36</f>
        <v>31291022</v>
      </c>
      <c r="G37" s="20">
        <f t="shared" si="0"/>
        <v>96.06980238331678</v>
      </c>
    </row>
    <row r="38" spans="1:7" ht="12.75">
      <c r="A38" s="21">
        <f t="shared" si="1"/>
        <v>37</v>
      </c>
      <c r="B38" s="13" t="s">
        <v>92</v>
      </c>
      <c r="C38" s="14">
        <v>28000000</v>
      </c>
      <c r="D38" s="14">
        <v>4000000</v>
      </c>
      <c r="E38" s="15">
        <v>3838141</v>
      </c>
      <c r="F38" s="14">
        <v>18302000</v>
      </c>
      <c r="G38" s="20">
        <f t="shared" si="0"/>
        <v>95.953525</v>
      </c>
    </row>
    <row r="39" spans="1:7" ht="12.75">
      <c r="A39" s="21">
        <f t="shared" si="1"/>
        <v>38</v>
      </c>
      <c r="B39" s="10" t="s">
        <v>93</v>
      </c>
      <c r="C39" s="11">
        <v>31205000</v>
      </c>
      <c r="D39" s="11">
        <v>40000000</v>
      </c>
      <c r="E39" s="12">
        <v>39701889</v>
      </c>
      <c r="F39" s="11">
        <v>32238184</v>
      </c>
      <c r="G39" s="19">
        <f t="shared" si="0"/>
        <v>99.2547225</v>
      </c>
    </row>
    <row r="40" spans="1:7" ht="12.75">
      <c r="A40" s="21">
        <f t="shared" si="1"/>
        <v>39</v>
      </c>
      <c r="B40" s="10" t="s">
        <v>27</v>
      </c>
      <c r="C40" s="11"/>
      <c r="D40" s="11"/>
      <c r="E40" s="12"/>
      <c r="F40" s="11"/>
      <c r="G40" s="19"/>
    </row>
    <row r="41" spans="1:7" ht="12.75">
      <c r="A41" s="21">
        <f t="shared" si="1"/>
        <v>40</v>
      </c>
      <c r="B41" s="10" t="s">
        <v>28</v>
      </c>
      <c r="C41" s="11">
        <v>31205000</v>
      </c>
      <c r="D41" s="11">
        <v>39200000</v>
      </c>
      <c r="E41" s="12">
        <v>39140281</v>
      </c>
      <c r="F41" s="11">
        <v>32238184</v>
      </c>
      <c r="G41" s="19"/>
    </row>
    <row r="42" spans="1:7" ht="25.5">
      <c r="A42" s="21">
        <f t="shared" si="1"/>
        <v>41</v>
      </c>
      <c r="B42" s="10" t="s">
        <v>103</v>
      </c>
      <c r="C42" s="11">
        <v>150000</v>
      </c>
      <c r="D42" s="11">
        <v>750000</v>
      </c>
      <c r="E42" s="12">
        <v>746730</v>
      </c>
      <c r="F42" s="11"/>
      <c r="G42" s="19">
        <f t="shared" si="0"/>
        <v>99.564</v>
      </c>
    </row>
    <row r="43" spans="1:7" ht="12.75">
      <c r="A43" s="21">
        <f t="shared" si="1"/>
        <v>42</v>
      </c>
      <c r="B43" s="10" t="s">
        <v>94</v>
      </c>
      <c r="C43" s="11">
        <v>7000000</v>
      </c>
      <c r="D43" s="11">
        <v>7500000</v>
      </c>
      <c r="E43" s="12">
        <v>7241793</v>
      </c>
      <c r="F43" s="11">
        <f>3150675+7851213</f>
        <v>11001888</v>
      </c>
      <c r="G43" s="19">
        <f t="shared" si="0"/>
        <v>96.55724</v>
      </c>
    </row>
    <row r="44" spans="1:7" ht="12.75">
      <c r="A44" s="21">
        <f t="shared" si="1"/>
        <v>43</v>
      </c>
      <c r="B44" s="22" t="s">
        <v>29</v>
      </c>
      <c r="C44" s="23">
        <v>19874464</v>
      </c>
      <c r="D44" s="23">
        <v>108331916</v>
      </c>
      <c r="E44" s="24"/>
      <c r="F44" s="23">
        <v>3344842</v>
      </c>
      <c r="G44" s="25">
        <f t="shared" si="0"/>
        <v>0</v>
      </c>
    </row>
    <row r="45" spans="1:7" ht="12.75">
      <c r="A45" s="21">
        <f t="shared" si="1"/>
        <v>44</v>
      </c>
      <c r="B45" s="13" t="s">
        <v>95</v>
      </c>
      <c r="C45" s="14">
        <f>C39+C42+C43+C44</f>
        <v>58229464</v>
      </c>
      <c r="D45" s="14">
        <f>D39+D42+D43+D44</f>
        <v>156581916</v>
      </c>
      <c r="E45" s="14">
        <f>E39+E42+E43+E44</f>
        <v>47690412</v>
      </c>
      <c r="F45" s="14">
        <f>F39+F42+F43+F44</f>
        <v>46584914</v>
      </c>
      <c r="G45" s="19">
        <f t="shared" si="0"/>
        <v>30.457164670280317</v>
      </c>
    </row>
    <row r="46" spans="1:7" ht="12.75">
      <c r="A46" s="21">
        <f t="shared" si="1"/>
        <v>45</v>
      </c>
      <c r="B46" s="10" t="s">
        <v>30</v>
      </c>
      <c r="C46" s="11">
        <v>44000000</v>
      </c>
      <c r="D46" s="11">
        <v>30000000</v>
      </c>
      <c r="E46" s="12">
        <v>29839603</v>
      </c>
      <c r="F46" s="11">
        <v>10000000</v>
      </c>
      <c r="G46" s="19">
        <f t="shared" si="0"/>
        <v>99.46534333333334</v>
      </c>
    </row>
    <row r="47" spans="1:7" ht="12.75">
      <c r="A47" s="21">
        <f t="shared" si="1"/>
        <v>46</v>
      </c>
      <c r="B47" s="10" t="s">
        <v>31</v>
      </c>
      <c r="C47" s="11"/>
      <c r="D47" s="11">
        <v>6000000</v>
      </c>
      <c r="E47" s="12">
        <v>5675481</v>
      </c>
      <c r="F47" s="11">
        <v>2600000</v>
      </c>
      <c r="G47" s="19">
        <f t="shared" si="0"/>
        <v>94.59134999999999</v>
      </c>
    </row>
    <row r="48" spans="1:7" ht="12.75">
      <c r="A48" s="21">
        <f t="shared" si="1"/>
        <v>47</v>
      </c>
      <c r="B48" s="10" t="s">
        <v>32</v>
      </c>
      <c r="C48" s="11">
        <v>3780000</v>
      </c>
      <c r="D48" s="11">
        <v>3500000</v>
      </c>
      <c r="E48" s="12">
        <v>3047377</v>
      </c>
      <c r="F48" s="11">
        <v>3200000</v>
      </c>
      <c r="G48" s="19">
        <f t="shared" si="0"/>
        <v>87.06791428571428</v>
      </c>
    </row>
    <row r="49" spans="1:7" ht="12.75">
      <c r="A49" s="21">
        <f t="shared" si="1"/>
        <v>48</v>
      </c>
      <c r="B49" s="13" t="s">
        <v>96</v>
      </c>
      <c r="C49" s="14">
        <f>SUM(C46:C48)</f>
        <v>47780000</v>
      </c>
      <c r="D49" s="14">
        <f>SUM(D46:D48)</f>
        <v>39500000</v>
      </c>
      <c r="E49" s="14">
        <f>SUM(E46:E48)</f>
        <v>38562461</v>
      </c>
      <c r="F49" s="14">
        <f>SUM(F46:F48)</f>
        <v>15800000</v>
      </c>
      <c r="G49" s="19">
        <f t="shared" si="0"/>
        <v>97.6264835443038</v>
      </c>
    </row>
    <row r="50" spans="1:7" ht="12.75">
      <c r="A50" s="21">
        <f t="shared" si="1"/>
        <v>49</v>
      </c>
      <c r="B50" s="10" t="s">
        <v>33</v>
      </c>
      <c r="C50" s="11"/>
      <c r="D50" s="11"/>
      <c r="E50" s="12"/>
      <c r="F50" s="11"/>
      <c r="G50" s="19"/>
    </row>
    <row r="51" spans="1:7" ht="12.75">
      <c r="A51" s="21">
        <f t="shared" si="1"/>
        <v>50</v>
      </c>
      <c r="B51" s="10" t="s">
        <v>34</v>
      </c>
      <c r="C51" s="11"/>
      <c r="D51" s="11"/>
      <c r="E51" s="12"/>
      <c r="F51" s="11"/>
      <c r="G51" s="19"/>
    </row>
    <row r="52" spans="1:7" ht="12.75">
      <c r="A52" s="21">
        <f t="shared" si="1"/>
        <v>51</v>
      </c>
      <c r="B52" s="13" t="s">
        <v>102</v>
      </c>
      <c r="C52" s="14">
        <v>0</v>
      </c>
      <c r="D52" s="14"/>
      <c r="E52" s="15"/>
      <c r="F52" s="14"/>
      <c r="G52" s="19"/>
    </row>
    <row r="53" spans="1:7" ht="25.5">
      <c r="A53" s="21">
        <f t="shared" si="1"/>
        <v>52</v>
      </c>
      <c r="B53" s="10" t="s">
        <v>97</v>
      </c>
      <c r="C53" s="11"/>
      <c r="D53" s="11"/>
      <c r="E53" s="12"/>
      <c r="F53" s="11"/>
      <c r="G53" s="19"/>
    </row>
    <row r="54" spans="1:7" ht="12.75">
      <c r="A54" s="21">
        <f t="shared" si="1"/>
        <v>53</v>
      </c>
      <c r="B54" s="10" t="s">
        <v>35</v>
      </c>
      <c r="C54" s="11"/>
      <c r="D54" s="11"/>
      <c r="E54" s="12"/>
      <c r="F54" s="11"/>
      <c r="G54" s="19"/>
    </row>
    <row r="55" spans="1:7" ht="12.75">
      <c r="A55" s="21">
        <f t="shared" si="1"/>
        <v>54</v>
      </c>
      <c r="B55" s="10" t="s">
        <v>98</v>
      </c>
      <c r="C55" s="11"/>
      <c r="D55" s="11"/>
      <c r="E55" s="12"/>
      <c r="F55" s="11">
        <v>71879479</v>
      </c>
      <c r="G55" s="19"/>
    </row>
    <row r="56" spans="1:7" ht="12.75">
      <c r="A56" s="21">
        <f t="shared" si="1"/>
        <v>55</v>
      </c>
      <c r="B56" s="10" t="s">
        <v>36</v>
      </c>
      <c r="C56" s="11"/>
      <c r="D56" s="11"/>
      <c r="E56" s="12"/>
      <c r="F56" s="11"/>
      <c r="G56" s="19"/>
    </row>
    <row r="57" spans="1:7" ht="12.75">
      <c r="A57" s="21">
        <f t="shared" si="1"/>
        <v>56</v>
      </c>
      <c r="B57" s="13" t="s">
        <v>99</v>
      </c>
      <c r="C57" s="14">
        <v>0</v>
      </c>
      <c r="D57" s="14"/>
      <c r="E57" s="15"/>
      <c r="F57" s="14">
        <v>71879479</v>
      </c>
      <c r="G57" s="19"/>
    </row>
    <row r="58" spans="1:7" ht="12.75">
      <c r="A58" s="21">
        <f t="shared" si="1"/>
        <v>57</v>
      </c>
      <c r="B58" s="13" t="s">
        <v>100</v>
      </c>
      <c r="C58" s="14">
        <f>C57+C52+C49+C45+C38+C37+C13+C12</f>
        <v>266396464</v>
      </c>
      <c r="D58" s="14">
        <f>D57+D52+D49+D45+D38+D37+D13+D12</f>
        <v>383801916</v>
      </c>
      <c r="E58" s="14">
        <f>E57+E52+E49+E45+E38+E37+E13+E12</f>
        <v>269007967</v>
      </c>
      <c r="F58" s="14">
        <f>F57+F52+F49+F45+F38+F37+F13+F12</f>
        <v>226937041</v>
      </c>
      <c r="G58" s="19">
        <f t="shared" si="0"/>
        <v>70.09031372318631</v>
      </c>
    </row>
    <row r="59" spans="1:7" ht="12.75">
      <c r="A59" s="21">
        <f t="shared" si="1"/>
        <v>58</v>
      </c>
      <c r="B59" s="10" t="s">
        <v>113</v>
      </c>
      <c r="C59" s="14"/>
      <c r="D59" s="14">
        <v>6647253</v>
      </c>
      <c r="E59" s="14">
        <v>6647253</v>
      </c>
      <c r="F59" s="14">
        <v>6000000</v>
      </c>
      <c r="G59" s="19">
        <f t="shared" si="0"/>
        <v>100</v>
      </c>
    </row>
    <row r="60" spans="1:7" ht="12.75">
      <c r="A60" s="21">
        <f t="shared" si="1"/>
        <v>59</v>
      </c>
      <c r="B60" s="10" t="s">
        <v>57</v>
      </c>
      <c r="C60" s="11">
        <v>96901000</v>
      </c>
      <c r="D60" s="11">
        <v>93341218</v>
      </c>
      <c r="E60" s="12">
        <v>93341218</v>
      </c>
      <c r="F60" s="11">
        <v>118162189</v>
      </c>
      <c r="G60" s="19">
        <f t="shared" si="0"/>
        <v>100</v>
      </c>
    </row>
    <row r="61" spans="1:7" ht="12.75">
      <c r="A61" s="21">
        <f t="shared" si="1"/>
        <v>60</v>
      </c>
      <c r="B61" s="13" t="s">
        <v>101</v>
      </c>
      <c r="C61" s="14">
        <v>96901000</v>
      </c>
      <c r="D61" s="14">
        <f>SUM(D59:D60)</f>
        <v>99988471</v>
      </c>
      <c r="E61" s="14">
        <f>SUM(E59:E60)</f>
        <v>99988471</v>
      </c>
      <c r="F61" s="14">
        <f>SUM(F59:F60)</f>
        <v>124162189</v>
      </c>
      <c r="G61" s="19">
        <f t="shared" si="0"/>
        <v>100</v>
      </c>
    </row>
    <row r="62" spans="1:7" ht="12.75">
      <c r="A62" s="21">
        <f t="shared" si="1"/>
        <v>61</v>
      </c>
      <c r="B62" s="13" t="s">
        <v>60</v>
      </c>
      <c r="C62" s="14">
        <f>C58+C61</f>
        <v>363297464</v>
      </c>
      <c r="D62" s="14">
        <f>D58+D61</f>
        <v>483790387</v>
      </c>
      <c r="E62" s="14">
        <f>E58+E61</f>
        <v>368996438</v>
      </c>
      <c r="F62" s="14">
        <f>F58+F61</f>
        <v>351099230</v>
      </c>
      <c r="G62" s="19">
        <f t="shared" si="0"/>
        <v>76.27196569327451</v>
      </c>
    </row>
    <row r="63" spans="1:7" ht="12.75">
      <c r="A63" s="4"/>
      <c r="B63" s="5"/>
      <c r="C63" s="6"/>
      <c r="D63" s="6"/>
      <c r="E63" s="6"/>
      <c r="F63" s="6"/>
      <c r="G63" s="6"/>
    </row>
    <row r="64" spans="1:7" ht="12.75">
      <c r="A64" s="4"/>
      <c r="B64" s="5"/>
      <c r="C64" s="6"/>
      <c r="D64" s="6"/>
      <c r="E64" s="6"/>
      <c r="F64" s="6"/>
      <c r="G64" s="6"/>
    </row>
    <row r="65" spans="1:7" ht="12.75">
      <c r="A65" s="4"/>
      <c r="B65" s="5"/>
      <c r="C65" s="6"/>
      <c r="D65" s="6"/>
      <c r="E65" s="6"/>
      <c r="F65" s="6"/>
      <c r="G65" s="6"/>
    </row>
    <row r="66" spans="1:7" ht="12.75">
      <c r="A66" s="4"/>
      <c r="B66" s="5"/>
      <c r="C66" s="6"/>
      <c r="D66" s="6"/>
      <c r="E66" s="6"/>
      <c r="F66" s="6"/>
      <c r="G66" s="6"/>
    </row>
    <row r="67" spans="1:7" ht="12.75">
      <c r="A67" s="4"/>
      <c r="B67" s="5"/>
      <c r="C67" s="6"/>
      <c r="D67" s="6"/>
      <c r="E67" s="6"/>
      <c r="F67" s="6"/>
      <c r="G67" s="6"/>
    </row>
    <row r="68" spans="1:7" ht="12.75">
      <c r="A68" s="4"/>
      <c r="B68" s="5"/>
      <c r="C68" s="6"/>
      <c r="D68" s="6"/>
      <c r="E68" s="6"/>
      <c r="F68" s="6"/>
      <c r="G68" s="6"/>
    </row>
    <row r="69" spans="1:7" ht="12.75">
      <c r="A69" s="4"/>
      <c r="B69" s="5"/>
      <c r="C69" s="6"/>
      <c r="D69" s="6"/>
      <c r="E69" s="6"/>
      <c r="F69" s="6"/>
      <c r="G69" s="6"/>
    </row>
    <row r="70" spans="1:7" ht="12.75">
      <c r="A70" s="4"/>
      <c r="B70" s="5"/>
      <c r="C70" s="6"/>
      <c r="D70" s="6"/>
      <c r="E70" s="6"/>
      <c r="F70" s="6"/>
      <c r="G70" s="6"/>
    </row>
    <row r="71" spans="1:7" ht="12.75">
      <c r="A71" s="4"/>
      <c r="B71" s="5"/>
      <c r="C71" s="6"/>
      <c r="D71" s="6"/>
      <c r="E71" s="6"/>
      <c r="F71" s="6"/>
      <c r="G71" s="6"/>
    </row>
    <row r="72" spans="1:7" ht="12.75">
      <c r="A72" s="4"/>
      <c r="B72" s="5"/>
      <c r="C72" s="6"/>
      <c r="D72" s="6"/>
      <c r="E72" s="6"/>
      <c r="F72" s="6"/>
      <c r="G72" s="6"/>
    </row>
    <row r="73" spans="1:7" ht="12.75">
      <c r="A73" s="4"/>
      <c r="B73" s="5"/>
      <c r="C73" s="6"/>
      <c r="D73" s="6"/>
      <c r="E73" s="6"/>
      <c r="F73" s="6"/>
      <c r="G73" s="6"/>
    </row>
    <row r="74" spans="1:7" ht="12.75">
      <c r="A74" s="3"/>
      <c r="B74" s="3"/>
      <c r="C74" s="3"/>
      <c r="D74" s="3"/>
      <c r="E74" s="3"/>
      <c r="F74" s="3"/>
      <c r="G74" s="3"/>
    </row>
  </sheetData>
  <sheetProtection/>
  <printOptions/>
  <pageMargins left="0.31496062992125984" right="0.31496062992125984" top="1.29921259842519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Roman,Normál"&amp;12Me:Ft&amp;C&amp;"Times New Roman,Normál"&amp;12Kaposmérő Községi Önkormányzat
2017.évi 
tervezet kiadások &amp;R&amp;"Times New Roman,Normál"&amp;12 2. számú melléklet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52" sqref="B52"/>
    </sheetView>
  </sheetViews>
  <sheetFormatPr defaultColWidth="9.00390625" defaultRowHeight="12.75"/>
  <cols>
    <col min="1" max="1" width="4.875" style="0" customWidth="1"/>
    <col min="2" max="2" width="70.125" style="0" customWidth="1"/>
    <col min="3" max="4" width="13.00390625" style="0" customWidth="1"/>
    <col min="5" max="5" width="11.75390625" style="0" customWidth="1"/>
    <col min="6" max="6" width="12.625" style="0" customWidth="1"/>
    <col min="7" max="7" width="8.00390625" style="0" customWidth="1"/>
  </cols>
  <sheetData>
    <row r="1" spans="1:7" ht="47.25">
      <c r="A1" s="1"/>
      <c r="B1" s="18" t="s">
        <v>0</v>
      </c>
      <c r="C1" s="18" t="s">
        <v>114</v>
      </c>
      <c r="D1" s="18" t="s">
        <v>115</v>
      </c>
      <c r="E1" s="18" t="s">
        <v>116</v>
      </c>
      <c r="F1" s="18" t="s">
        <v>117</v>
      </c>
      <c r="G1" s="18" t="s">
        <v>59</v>
      </c>
    </row>
    <row r="2" spans="1:7" ht="12.75">
      <c r="A2" s="21">
        <v>1</v>
      </c>
      <c r="B2" s="10" t="s">
        <v>37</v>
      </c>
      <c r="C2" s="11">
        <v>60554032</v>
      </c>
      <c r="D2" s="11">
        <v>60554032</v>
      </c>
      <c r="E2" s="11">
        <v>60554032</v>
      </c>
      <c r="F2" s="11">
        <v>60758180</v>
      </c>
      <c r="G2" s="12">
        <f>E2/D2*100</f>
        <v>100</v>
      </c>
    </row>
    <row r="3" spans="1:7" ht="12.75" customHeight="1">
      <c r="A3" s="21">
        <v>2</v>
      </c>
      <c r="B3" s="10" t="s">
        <v>38</v>
      </c>
      <c r="C3" s="11">
        <v>58047867</v>
      </c>
      <c r="D3" s="11">
        <v>55672433</v>
      </c>
      <c r="E3" s="11">
        <v>55672433</v>
      </c>
      <c r="F3" s="11">
        <v>56234323</v>
      </c>
      <c r="G3" s="12">
        <f aca="true" t="shared" si="0" ref="G3:G53">E3/D3*100</f>
        <v>100</v>
      </c>
    </row>
    <row r="4" spans="1:8" ht="25.5">
      <c r="A4" s="21">
        <v>3</v>
      </c>
      <c r="B4" s="10" t="s">
        <v>39</v>
      </c>
      <c r="C4" s="11">
        <v>67065464</v>
      </c>
      <c r="D4" s="11">
        <v>74603175</v>
      </c>
      <c r="E4" s="11">
        <v>74603175</v>
      </c>
      <c r="F4" s="11">
        <v>75442650</v>
      </c>
      <c r="G4" s="12">
        <f t="shared" si="0"/>
        <v>100</v>
      </c>
      <c r="H4" s="7"/>
    </row>
    <row r="5" spans="1:7" ht="12.75">
      <c r="A5" s="21">
        <v>4</v>
      </c>
      <c r="B5" s="10" t="s">
        <v>40</v>
      </c>
      <c r="C5" s="11">
        <v>2824920</v>
      </c>
      <c r="D5" s="11">
        <v>2824920</v>
      </c>
      <c r="E5" s="11">
        <v>2824920</v>
      </c>
      <c r="F5" s="11">
        <v>2842020</v>
      </c>
      <c r="G5" s="12">
        <f t="shared" si="0"/>
        <v>100</v>
      </c>
    </row>
    <row r="6" spans="1:7" ht="12.75">
      <c r="A6" s="21">
        <v>5</v>
      </c>
      <c r="B6" s="10" t="s">
        <v>41</v>
      </c>
      <c r="C6" s="11"/>
      <c r="D6" s="11">
        <v>5551977</v>
      </c>
      <c r="E6" s="11">
        <v>5551977</v>
      </c>
      <c r="F6" s="11"/>
      <c r="G6" s="12">
        <f t="shared" si="0"/>
        <v>100</v>
      </c>
    </row>
    <row r="7" spans="1:7" ht="12.75">
      <c r="A7" s="21">
        <v>6</v>
      </c>
      <c r="B7" s="10" t="s">
        <v>42</v>
      </c>
      <c r="C7" s="11"/>
      <c r="D7" s="11"/>
      <c r="E7" s="11"/>
      <c r="F7" s="11"/>
      <c r="G7" s="12"/>
    </row>
    <row r="8" spans="1:7" ht="12.75">
      <c r="A8" s="21">
        <v>7</v>
      </c>
      <c r="B8" s="13" t="s">
        <v>61</v>
      </c>
      <c r="C8" s="14">
        <f>SUM(C2:C7)</f>
        <v>188492283</v>
      </c>
      <c r="D8" s="14">
        <f>SUM(D2:D7)</f>
        <v>199206537</v>
      </c>
      <c r="E8" s="14">
        <f>SUM(E2:E7)</f>
        <v>199206537</v>
      </c>
      <c r="F8" s="14">
        <f>SUM(F2:F7)</f>
        <v>195277173</v>
      </c>
      <c r="G8" s="12">
        <f t="shared" si="0"/>
        <v>100</v>
      </c>
    </row>
    <row r="9" spans="1:7" ht="12.75">
      <c r="A9" s="21">
        <v>8</v>
      </c>
      <c r="B9" s="10" t="s">
        <v>106</v>
      </c>
      <c r="C9" s="11">
        <v>49604000</v>
      </c>
      <c r="D9" s="11">
        <v>67948010</v>
      </c>
      <c r="E9" s="11">
        <v>67948010</v>
      </c>
      <c r="F9" s="11">
        <v>13414716</v>
      </c>
      <c r="G9" s="12">
        <f t="shared" si="0"/>
        <v>100</v>
      </c>
    </row>
    <row r="10" spans="1:7" ht="12.75">
      <c r="A10" s="21">
        <v>9</v>
      </c>
      <c r="B10" s="10" t="s">
        <v>43</v>
      </c>
      <c r="C10" s="11">
        <v>0</v>
      </c>
      <c r="D10" s="11"/>
      <c r="E10" s="11"/>
      <c r="F10" s="11">
        <v>9074116</v>
      </c>
      <c r="G10" s="12"/>
    </row>
    <row r="11" spans="1:7" ht="12.75">
      <c r="A11" s="21">
        <v>10</v>
      </c>
      <c r="B11" s="10" t="s">
        <v>44</v>
      </c>
      <c r="C11" s="11"/>
      <c r="D11" s="11"/>
      <c r="E11" s="11"/>
      <c r="F11" s="11">
        <v>4340600</v>
      </c>
      <c r="G11" s="12"/>
    </row>
    <row r="12" spans="1:12" ht="12.75">
      <c r="A12" s="21">
        <v>11</v>
      </c>
      <c r="B12" s="10" t="s">
        <v>45</v>
      </c>
      <c r="C12" s="11"/>
      <c r="D12" s="11"/>
      <c r="E12" s="11"/>
      <c r="F12" s="11"/>
      <c r="G12" s="12"/>
      <c r="L12" s="8"/>
    </row>
    <row r="13" spans="1:7" ht="12.75">
      <c r="A13" s="21">
        <v>12</v>
      </c>
      <c r="B13" s="13" t="s">
        <v>62</v>
      </c>
      <c r="C13" s="14">
        <f>C8+C9</f>
        <v>238096283</v>
      </c>
      <c r="D13" s="14">
        <f>D8+D9</f>
        <v>267154547</v>
      </c>
      <c r="E13" s="14">
        <f>E8+E9</f>
        <v>267154547</v>
      </c>
      <c r="F13" s="14">
        <f>F8+F9</f>
        <v>208691889</v>
      </c>
      <c r="G13" s="12">
        <f t="shared" si="0"/>
        <v>100</v>
      </c>
    </row>
    <row r="14" spans="1:7" ht="12.75">
      <c r="A14" s="21">
        <v>13</v>
      </c>
      <c r="B14" s="10" t="s">
        <v>46</v>
      </c>
      <c r="C14" s="11">
        <v>0</v>
      </c>
      <c r="D14" s="11">
        <v>90839031</v>
      </c>
      <c r="E14" s="11">
        <v>90839031</v>
      </c>
      <c r="F14" s="11"/>
      <c r="G14" s="12">
        <f t="shared" si="0"/>
        <v>100</v>
      </c>
    </row>
    <row r="15" spans="1:7" ht="12.75">
      <c r="A15" s="21">
        <v>14</v>
      </c>
      <c r="B15" s="13" t="s">
        <v>63</v>
      </c>
      <c r="C15" s="14">
        <f>SUM(C14)</f>
        <v>0</v>
      </c>
      <c r="D15" s="14"/>
      <c r="E15" s="14"/>
      <c r="F15" s="14"/>
      <c r="G15" s="12"/>
    </row>
    <row r="16" spans="1:7" ht="12.75">
      <c r="A16" s="21">
        <v>15</v>
      </c>
      <c r="B16" s="13" t="s">
        <v>64</v>
      </c>
      <c r="C16" s="14">
        <v>3000000</v>
      </c>
      <c r="D16" s="14">
        <v>3067269</v>
      </c>
      <c r="E16" s="11">
        <v>3067269</v>
      </c>
      <c r="F16" s="14">
        <v>4350000</v>
      </c>
      <c r="G16" s="12">
        <f t="shared" si="0"/>
        <v>100</v>
      </c>
    </row>
    <row r="17" spans="1:7" ht="12.75">
      <c r="A17" s="21">
        <v>16</v>
      </c>
      <c r="B17" s="10" t="s">
        <v>47</v>
      </c>
      <c r="C17" s="11">
        <v>3000000</v>
      </c>
      <c r="D17" s="11">
        <v>3067269</v>
      </c>
      <c r="E17" s="11">
        <v>3067269</v>
      </c>
      <c r="F17" s="11">
        <v>4350000</v>
      </c>
      <c r="G17" s="12">
        <f t="shared" si="0"/>
        <v>100</v>
      </c>
    </row>
    <row r="18" spans="1:7" ht="12.75">
      <c r="A18" s="21">
        <v>17</v>
      </c>
      <c r="B18" s="10" t="s">
        <v>65</v>
      </c>
      <c r="C18" s="11">
        <v>27000000</v>
      </c>
      <c r="D18" s="11">
        <v>23383339</v>
      </c>
      <c r="E18" s="11">
        <v>23383339</v>
      </c>
      <c r="F18" s="11">
        <v>22000000</v>
      </c>
      <c r="G18" s="12">
        <f t="shared" si="0"/>
        <v>100</v>
      </c>
    </row>
    <row r="19" spans="1:7" ht="25.5">
      <c r="A19" s="21">
        <v>18</v>
      </c>
      <c r="B19" s="10" t="s">
        <v>48</v>
      </c>
      <c r="C19" s="11">
        <v>27000000</v>
      </c>
      <c r="D19" s="11">
        <v>23383339</v>
      </c>
      <c r="E19" s="11">
        <v>23383339</v>
      </c>
      <c r="F19" s="11">
        <v>22000000</v>
      </c>
      <c r="G19" s="12">
        <f t="shared" si="0"/>
        <v>100</v>
      </c>
    </row>
    <row r="20" spans="1:7" ht="12.75">
      <c r="A20" s="21">
        <v>19</v>
      </c>
      <c r="B20" s="10" t="s">
        <v>66</v>
      </c>
      <c r="C20" s="11">
        <v>7200000</v>
      </c>
      <c r="D20" s="11">
        <v>6940874</v>
      </c>
      <c r="E20" s="11">
        <v>6940874</v>
      </c>
      <c r="F20" s="11">
        <v>7100000</v>
      </c>
      <c r="G20" s="12">
        <f t="shared" si="0"/>
        <v>100</v>
      </c>
    </row>
    <row r="21" spans="1:7" ht="12.75" customHeight="1">
      <c r="A21" s="21">
        <v>20</v>
      </c>
      <c r="B21" s="10" t="s">
        <v>107</v>
      </c>
      <c r="C21" s="11">
        <v>7200000</v>
      </c>
      <c r="D21" s="11">
        <v>6940874</v>
      </c>
      <c r="E21" s="11">
        <v>6940874</v>
      </c>
      <c r="F21" s="11">
        <v>7100000</v>
      </c>
      <c r="G21" s="12">
        <f t="shared" si="0"/>
        <v>100</v>
      </c>
    </row>
    <row r="22" spans="1:7" ht="12.75">
      <c r="A22" s="21">
        <v>21</v>
      </c>
      <c r="B22" s="10" t="s">
        <v>67</v>
      </c>
      <c r="C22" s="11">
        <v>2100000</v>
      </c>
      <c r="D22" s="11">
        <v>3244835</v>
      </c>
      <c r="E22" s="11">
        <v>3244835</v>
      </c>
      <c r="F22" s="11">
        <v>1500000</v>
      </c>
      <c r="G22" s="12">
        <f t="shared" si="0"/>
        <v>100</v>
      </c>
    </row>
    <row r="23" spans="1:7" ht="12.75">
      <c r="A23" s="21">
        <v>22</v>
      </c>
      <c r="B23" s="10" t="s">
        <v>49</v>
      </c>
      <c r="C23" s="11">
        <v>2100000</v>
      </c>
      <c r="D23" s="11">
        <v>3244835</v>
      </c>
      <c r="E23" s="11">
        <v>3244835</v>
      </c>
      <c r="F23" s="11">
        <v>1500000</v>
      </c>
      <c r="G23" s="12">
        <f t="shared" si="0"/>
        <v>100</v>
      </c>
    </row>
    <row r="24" spans="1:7" ht="12.75">
      <c r="A24" s="21">
        <v>23</v>
      </c>
      <c r="B24" s="13" t="s">
        <v>68</v>
      </c>
      <c r="C24" s="14">
        <f>C18+C20+C22</f>
        <v>36300000</v>
      </c>
      <c r="D24" s="14">
        <f>D18+D20+D22</f>
        <v>33569048</v>
      </c>
      <c r="E24" s="14">
        <f>E18+E20+E22</f>
        <v>33569048</v>
      </c>
      <c r="F24" s="14">
        <f>F18+F20+F22</f>
        <v>30600000</v>
      </c>
      <c r="G24" s="12">
        <f t="shared" si="0"/>
        <v>100</v>
      </c>
    </row>
    <row r="25" spans="1:7" ht="12.75">
      <c r="A25" s="21">
        <v>24</v>
      </c>
      <c r="B25" s="10" t="s">
        <v>69</v>
      </c>
      <c r="C25" s="11">
        <v>500000</v>
      </c>
      <c r="D25" s="11">
        <v>625208</v>
      </c>
      <c r="E25" s="11">
        <v>625208</v>
      </c>
      <c r="F25" s="11">
        <v>1000000</v>
      </c>
      <c r="G25" s="12">
        <f t="shared" si="0"/>
        <v>100</v>
      </c>
    </row>
    <row r="26" spans="1:7" ht="25.5" customHeight="1">
      <c r="A26" s="21">
        <v>25</v>
      </c>
      <c r="B26" s="10" t="s">
        <v>108</v>
      </c>
      <c r="C26" s="11"/>
      <c r="D26" s="11"/>
      <c r="E26" s="12"/>
      <c r="F26" s="11"/>
      <c r="G26" s="12"/>
    </row>
    <row r="27" spans="1:7" ht="12.75">
      <c r="A27" s="21">
        <v>26</v>
      </c>
      <c r="B27" s="10" t="s">
        <v>50</v>
      </c>
      <c r="C27" s="11"/>
      <c r="D27" s="11"/>
      <c r="E27" s="12"/>
      <c r="F27" s="11"/>
      <c r="G27" s="12"/>
    </row>
    <row r="28" spans="1:7" ht="12.75">
      <c r="A28" s="21">
        <v>27</v>
      </c>
      <c r="B28" s="13" t="s">
        <v>70</v>
      </c>
      <c r="C28" s="14">
        <f>C24+C25+C26+C27+C16</f>
        <v>39800000</v>
      </c>
      <c r="D28" s="14">
        <f>D24+D25+D26+D27+D16</f>
        <v>37261525</v>
      </c>
      <c r="E28" s="14">
        <f>E24+E25+E26+E27+E16</f>
        <v>37261525</v>
      </c>
      <c r="F28" s="14">
        <f>F24+F25+F26+F27+F16</f>
        <v>35950000</v>
      </c>
      <c r="G28" s="12">
        <f t="shared" si="0"/>
        <v>100</v>
      </c>
    </row>
    <row r="29" spans="1:7" ht="12.75">
      <c r="A29" s="21">
        <v>28</v>
      </c>
      <c r="B29" s="10" t="s">
        <v>71</v>
      </c>
      <c r="C29" s="11">
        <v>500000</v>
      </c>
      <c r="D29" s="11">
        <v>36741</v>
      </c>
      <c r="E29" s="12">
        <v>36741</v>
      </c>
      <c r="F29" s="11">
        <v>500000</v>
      </c>
      <c r="G29" s="12">
        <f t="shared" si="0"/>
        <v>100</v>
      </c>
    </row>
    <row r="30" spans="1:7" ht="12.75">
      <c r="A30" s="21"/>
      <c r="B30" s="10" t="s">
        <v>109</v>
      </c>
      <c r="C30" s="11"/>
      <c r="D30" s="11">
        <v>1260897</v>
      </c>
      <c r="E30" s="12">
        <v>1260897</v>
      </c>
      <c r="F30" s="11"/>
      <c r="G30" s="12">
        <f t="shared" si="0"/>
        <v>100</v>
      </c>
    </row>
    <row r="31" spans="1:7" ht="12.75">
      <c r="A31" s="21"/>
      <c r="B31" s="10" t="s">
        <v>110</v>
      </c>
      <c r="C31" s="11"/>
      <c r="D31" s="11">
        <v>19947957</v>
      </c>
      <c r="E31" s="12">
        <v>19947957</v>
      </c>
      <c r="F31" s="11">
        <v>0</v>
      </c>
      <c r="G31" s="12">
        <f t="shared" si="0"/>
        <v>100</v>
      </c>
    </row>
    <row r="32" spans="1:7" ht="12.75">
      <c r="A32" s="21">
        <v>29</v>
      </c>
      <c r="B32" s="10" t="s">
        <v>72</v>
      </c>
      <c r="C32" s="11">
        <v>10000000</v>
      </c>
      <c r="D32" s="11">
        <v>735338</v>
      </c>
      <c r="E32" s="12">
        <v>735338</v>
      </c>
      <c r="F32" s="11">
        <v>10000000</v>
      </c>
      <c r="G32" s="12">
        <f t="shared" si="0"/>
        <v>100</v>
      </c>
    </row>
    <row r="33" spans="1:7" ht="25.5">
      <c r="A33" s="21">
        <v>30</v>
      </c>
      <c r="B33" s="10" t="s">
        <v>51</v>
      </c>
      <c r="C33" s="11">
        <v>10000000</v>
      </c>
      <c r="D33" s="11"/>
      <c r="E33" s="12"/>
      <c r="F33" s="11">
        <v>10000000</v>
      </c>
      <c r="G33" s="12"/>
    </row>
    <row r="34" spans="1:7" ht="12.75">
      <c r="A34" s="21">
        <v>31</v>
      </c>
      <c r="B34" s="10" t="s">
        <v>52</v>
      </c>
      <c r="C34" s="11">
        <v>6000000</v>
      </c>
      <c r="D34" s="11">
        <v>4635013</v>
      </c>
      <c r="E34" s="12">
        <v>4635013</v>
      </c>
      <c r="F34" s="11">
        <v>0</v>
      </c>
      <c r="G34" s="12">
        <f t="shared" si="0"/>
        <v>100</v>
      </c>
    </row>
    <row r="35" spans="1:7" ht="12.75">
      <c r="A35" s="21">
        <v>32</v>
      </c>
      <c r="B35" s="10" t="s">
        <v>53</v>
      </c>
      <c r="C35" s="11">
        <v>4320000</v>
      </c>
      <c r="D35" s="11">
        <v>7359560</v>
      </c>
      <c r="E35" s="12">
        <v>7359560</v>
      </c>
      <c r="F35" s="11">
        <v>2500000</v>
      </c>
      <c r="G35" s="12">
        <f t="shared" si="0"/>
        <v>100</v>
      </c>
    </row>
    <row r="36" spans="1:7" ht="12.75">
      <c r="A36" s="21">
        <v>33</v>
      </c>
      <c r="B36" s="10" t="s">
        <v>73</v>
      </c>
      <c r="C36" s="11"/>
      <c r="D36" s="11">
        <v>4286</v>
      </c>
      <c r="E36" s="12">
        <v>4286</v>
      </c>
      <c r="F36" s="11"/>
      <c r="G36" s="12">
        <f t="shared" si="0"/>
        <v>100</v>
      </c>
    </row>
    <row r="37" spans="1:7" ht="12.75">
      <c r="A37" s="21">
        <v>34</v>
      </c>
      <c r="B37" s="10" t="s">
        <v>74</v>
      </c>
      <c r="C37" s="11">
        <v>4000000</v>
      </c>
      <c r="D37" s="11">
        <v>512684</v>
      </c>
      <c r="E37" s="12">
        <f>175433+337251</f>
        <v>512684</v>
      </c>
      <c r="F37" s="11">
        <v>295000</v>
      </c>
      <c r="G37" s="12">
        <f t="shared" si="0"/>
        <v>100</v>
      </c>
    </row>
    <row r="38" spans="1:7" ht="12.75">
      <c r="A38" s="21">
        <v>35</v>
      </c>
      <c r="B38" s="13" t="s">
        <v>75</v>
      </c>
      <c r="C38" s="14">
        <f>C29+C32+C34+C35+C36+C37</f>
        <v>24820000</v>
      </c>
      <c r="D38" s="14">
        <f>SUM(D29:D37)</f>
        <v>34492476</v>
      </c>
      <c r="E38" s="14">
        <f>SUM(E29:E37)</f>
        <v>34492476</v>
      </c>
      <c r="F38" s="14">
        <f>F29+F32+F34+F35+F36+F37</f>
        <v>13295000</v>
      </c>
      <c r="G38" s="12">
        <f t="shared" si="0"/>
        <v>100</v>
      </c>
    </row>
    <row r="39" spans="1:7" ht="12.75">
      <c r="A39" s="21">
        <v>36</v>
      </c>
      <c r="B39" s="10" t="s">
        <v>111</v>
      </c>
      <c r="C39" s="14">
        <v>0</v>
      </c>
      <c r="D39" s="11">
        <v>2767945</v>
      </c>
      <c r="E39" s="11">
        <v>2767945</v>
      </c>
      <c r="F39" s="11">
        <v>1200000</v>
      </c>
      <c r="G39" s="12">
        <f t="shared" si="0"/>
        <v>100</v>
      </c>
    </row>
    <row r="40" spans="1:7" ht="12.75">
      <c r="A40" s="21">
        <v>37</v>
      </c>
      <c r="B40" s="13" t="s">
        <v>112</v>
      </c>
      <c r="C40" s="14">
        <v>0</v>
      </c>
      <c r="D40" s="14">
        <f>SUM(D39)</f>
        <v>2767945</v>
      </c>
      <c r="E40" s="14">
        <f>SUM(E39)</f>
        <v>2767945</v>
      </c>
      <c r="F40" s="14">
        <v>1200000</v>
      </c>
      <c r="G40" s="12">
        <f t="shared" si="0"/>
        <v>100</v>
      </c>
    </row>
    <row r="41" spans="1:7" ht="25.5">
      <c r="A41" s="21">
        <v>38</v>
      </c>
      <c r="B41" s="10" t="s">
        <v>76</v>
      </c>
      <c r="C41" s="11"/>
      <c r="D41" s="11"/>
      <c r="E41" s="12"/>
      <c r="F41" s="11"/>
      <c r="G41" s="12"/>
    </row>
    <row r="42" spans="1:7" ht="12.75">
      <c r="A42" s="21">
        <v>39</v>
      </c>
      <c r="B42" s="10" t="s">
        <v>54</v>
      </c>
      <c r="C42" s="11">
        <v>600000</v>
      </c>
      <c r="D42" s="11">
        <v>984419</v>
      </c>
      <c r="E42" s="11">
        <v>984419</v>
      </c>
      <c r="F42" s="11">
        <v>600000</v>
      </c>
      <c r="G42" s="12">
        <f t="shared" si="0"/>
        <v>100</v>
      </c>
    </row>
    <row r="43" spans="1:7" ht="12.75">
      <c r="A43" s="21">
        <v>40</v>
      </c>
      <c r="B43" s="10" t="s">
        <v>55</v>
      </c>
      <c r="C43" s="11"/>
      <c r="D43" s="11"/>
      <c r="E43" s="12"/>
      <c r="F43" s="11"/>
      <c r="G43" s="12"/>
    </row>
    <row r="44" spans="1:7" ht="12.75">
      <c r="A44" s="21">
        <v>41</v>
      </c>
      <c r="B44" s="13" t="s">
        <v>77</v>
      </c>
      <c r="C44" s="14">
        <v>600000</v>
      </c>
      <c r="D44" s="14">
        <v>984419</v>
      </c>
      <c r="E44" s="14">
        <v>984419</v>
      </c>
      <c r="F44" s="14">
        <v>600000</v>
      </c>
      <c r="G44" s="12">
        <f t="shared" si="0"/>
        <v>100</v>
      </c>
    </row>
    <row r="45" spans="1:7" ht="25.5">
      <c r="A45" s="21">
        <v>42</v>
      </c>
      <c r="B45" s="10" t="s">
        <v>78</v>
      </c>
      <c r="C45" s="11">
        <v>986181</v>
      </c>
      <c r="D45" s="11"/>
      <c r="E45" s="12"/>
      <c r="F45" s="11">
        <v>0</v>
      </c>
      <c r="G45" s="12"/>
    </row>
    <row r="46" spans="1:7" ht="12.75">
      <c r="A46" s="21">
        <v>43</v>
      </c>
      <c r="B46" s="10" t="s">
        <v>56</v>
      </c>
      <c r="C46" s="11">
        <v>986181</v>
      </c>
      <c r="D46" s="11"/>
      <c r="E46" s="12"/>
      <c r="F46" s="11">
        <v>0</v>
      </c>
      <c r="G46" s="12"/>
    </row>
    <row r="47" spans="1:7" ht="12.75">
      <c r="A47" s="21">
        <v>44</v>
      </c>
      <c r="B47" s="13" t="s">
        <v>79</v>
      </c>
      <c r="C47" s="14">
        <f>SUM(C46)</f>
        <v>986181</v>
      </c>
      <c r="D47" s="14"/>
      <c r="E47" s="15"/>
      <c r="F47" s="14">
        <v>0</v>
      </c>
      <c r="G47" s="12"/>
    </row>
    <row r="48" spans="1:7" ht="12.75">
      <c r="A48" s="21">
        <v>45</v>
      </c>
      <c r="B48" s="13" t="s">
        <v>80</v>
      </c>
      <c r="C48" s="14">
        <f>C47+C44+C38+C28+C15+C13</f>
        <v>304302464</v>
      </c>
      <c r="D48" s="14">
        <f>D47+D44+D38+D28+D15+D13+D40+D14</f>
        <v>433499943</v>
      </c>
      <c r="E48" s="14">
        <f>E47+E44+E38+E28+E15+E13+E40+E14</f>
        <v>433499943</v>
      </c>
      <c r="F48" s="14">
        <f>F47+F44+F38+F28+F15+F13+F40</f>
        <v>259736889</v>
      </c>
      <c r="G48" s="12">
        <f t="shared" si="0"/>
        <v>100</v>
      </c>
    </row>
    <row r="49" spans="1:7" ht="12.75">
      <c r="A49" s="21">
        <v>46</v>
      </c>
      <c r="B49" s="10" t="s">
        <v>58</v>
      </c>
      <c r="C49" s="11">
        <v>58995000</v>
      </c>
      <c r="D49" s="11">
        <v>43240510</v>
      </c>
      <c r="E49" s="12">
        <v>43240510</v>
      </c>
      <c r="F49" s="11">
        <v>91362341</v>
      </c>
      <c r="G49" s="12">
        <f t="shared" si="0"/>
        <v>100</v>
      </c>
    </row>
    <row r="50" spans="1:7" ht="12.75">
      <c r="A50" s="21">
        <v>47</v>
      </c>
      <c r="B50" s="10" t="s">
        <v>118</v>
      </c>
      <c r="C50" s="11">
        <v>0</v>
      </c>
      <c r="D50" s="11">
        <v>7049934</v>
      </c>
      <c r="E50" s="12">
        <v>7049934</v>
      </c>
      <c r="F50" s="11">
        <v>91362341</v>
      </c>
      <c r="G50" s="12">
        <f t="shared" si="0"/>
        <v>100</v>
      </c>
    </row>
    <row r="51" spans="1:7" ht="12.75">
      <c r="A51" s="21">
        <v>48</v>
      </c>
      <c r="B51" s="10" t="s">
        <v>104</v>
      </c>
      <c r="C51" s="11">
        <v>58995000</v>
      </c>
      <c r="D51" s="11">
        <f>SUM(D49:D50)</f>
        <v>50290444</v>
      </c>
      <c r="E51" s="11">
        <f>SUM(E49:E50)</f>
        <v>50290444</v>
      </c>
      <c r="F51" s="11">
        <v>91362341</v>
      </c>
      <c r="G51" s="12">
        <f t="shared" si="0"/>
        <v>100</v>
      </c>
    </row>
    <row r="52" spans="1:7" ht="12.75">
      <c r="A52" s="21">
        <v>49</v>
      </c>
      <c r="B52" s="13" t="s">
        <v>105</v>
      </c>
      <c r="C52" s="14">
        <v>58995000</v>
      </c>
      <c r="D52" s="14">
        <f>SUM(D51)</f>
        <v>50290444</v>
      </c>
      <c r="E52" s="14">
        <f>SUM(E51)</f>
        <v>50290444</v>
      </c>
      <c r="F52" s="14">
        <v>91362341</v>
      </c>
      <c r="G52" s="12">
        <f t="shared" si="0"/>
        <v>100</v>
      </c>
    </row>
    <row r="53" spans="1:7" ht="12.75">
      <c r="A53" s="21">
        <v>50</v>
      </c>
      <c r="B53" s="16" t="s">
        <v>81</v>
      </c>
      <c r="C53" s="17">
        <f>C48+C52</f>
        <v>363297464</v>
      </c>
      <c r="D53" s="17">
        <f>D48+D52</f>
        <v>483790387</v>
      </c>
      <c r="E53" s="17">
        <f>E48+E52</f>
        <v>483790387</v>
      </c>
      <c r="F53" s="17">
        <f>F48+F52</f>
        <v>351099230</v>
      </c>
      <c r="G53" s="12">
        <f t="shared" si="0"/>
        <v>100</v>
      </c>
    </row>
    <row r="54" spans="1:7" ht="12.75" hidden="1">
      <c r="A54" s="2"/>
      <c r="B54" s="2"/>
      <c r="C54" s="2"/>
      <c r="D54" s="2"/>
      <c r="E54" s="2"/>
      <c r="F54" s="2"/>
      <c r="G54" s="2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</sheetData>
  <sheetProtection/>
  <printOptions/>
  <pageMargins left="0.31496062992125984" right="0.31496062992125984" top="1.2598425196850394" bottom="0.984251968503937" header="0.5118110236220472" footer="0.5118110236220472"/>
  <pageSetup horizontalDpi="300" verticalDpi="300" orientation="portrait" paperSize="9" scale="74" r:id="rId1"/>
  <headerFooter differentOddEven="1" alignWithMargins="0">
    <oddHeader>&amp;L&amp;"Times New Roman,Normál"&amp;12Me:Ft&amp;C&amp;"Times New Roman,Normál"&amp;12Kaposmérő Községi Önkormányzat
2017.év
tervezet bevételek &amp;R&amp;"Times New Roman,Normál"&amp;12 1. számú melléklet</oddHead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2017-01-26T06:38:24Z</cp:lastPrinted>
  <dcterms:created xsi:type="dcterms:W3CDTF">2010-05-29T08:47:41Z</dcterms:created>
  <dcterms:modified xsi:type="dcterms:W3CDTF">2017-03-01T02:21:01Z</dcterms:modified>
  <cp:category/>
  <cp:version/>
  <cp:contentType/>
  <cp:contentStatus/>
</cp:coreProperties>
</file>