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3"/>
  </bookViews>
  <sheets>
    <sheet name="01" sheetId="1" r:id="rId1"/>
    <sheet name="02" sheetId="2" r:id="rId2"/>
    <sheet name="03" sheetId="3" r:id="rId3"/>
    <sheet name="04" sheetId="4" r:id="rId4"/>
  </sheets>
  <definedNames/>
  <calcPr fullCalcOnLoad="1"/>
</workbook>
</file>

<file path=xl/sharedStrings.xml><?xml version="1.0" encoding="utf-8"?>
<sst xmlns="http://schemas.openxmlformats.org/spreadsheetml/2006/main" count="147" uniqueCount="104">
  <si>
    <t>Sorszám</t>
  </si>
  <si>
    <t>Megnevezés</t>
  </si>
  <si>
    <t>Összesen</t>
  </si>
  <si>
    <t>010001 Növénytermesztés és kapcsolódó szolgáltatások</t>
  </si>
  <si>
    <t>562912 Óvodai intézményi étkeztetés</t>
  </si>
  <si>
    <t>562913 Iskolai intézményi étkeztetés</t>
  </si>
  <si>
    <t>562917 Munkahelyi étkeztetés</t>
  </si>
  <si>
    <t>562918 Intézményen kívüli gyermekétkeztetés</t>
  </si>
  <si>
    <t>813000 Zöldterület-kezelés</t>
  </si>
  <si>
    <t>889921 Szociális étkeztetés</t>
  </si>
  <si>
    <t>910501 Közművelődési tevékenységek</t>
  </si>
  <si>
    <t>910502 Közművelődési intézmények, közösségi színterek működtetése</t>
  </si>
  <si>
    <t>960302 Köztemető-fenntartás és -működtetés</t>
  </si>
  <si>
    <t>999000 Szakfeladatra el nem számolt tételek</t>
  </si>
  <si>
    <t>Törvény szerinti illetmények, munkabérek</t>
  </si>
  <si>
    <t>Béren kívüli juttatások</t>
  </si>
  <si>
    <t>Közlekedési költségtérítés</t>
  </si>
  <si>
    <t>Egyéb költségtérítések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</si>
  <si>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</si>
  <si>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</si>
  <si>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</si>
  <si>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</si>
  <si>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</si>
  <si>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</si>
  <si>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</si>
  <si>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Karbantartási, kisjavítási szolgáltatások</t>
  </si>
  <si>
    <t xml:space="preserve">Szakmai tevékenységet segítő szolgáltatások </t>
  </si>
  <si>
    <t>Egyéb szolgáltatások</t>
  </si>
  <si>
    <t>Kiküldetések kiadásai</t>
  </si>
  <si>
    <t>Működési célú előzetesen felszámított általános forgalmi adó</t>
  </si>
  <si>
    <t>Egyéb pénzügyi műveletek kiadásai</t>
  </si>
  <si>
    <t>Egyéb dologi kiadások</t>
  </si>
  <si>
    <t>Családi támogatások</t>
  </si>
  <si>
    <t>Lakhatással kapcsolatos ellátások</t>
  </si>
  <si>
    <t>Intézményi ellátottak pénzbeli juttatásai</t>
  </si>
  <si>
    <t>Egyéb nem intézményi ellátások</t>
  </si>
  <si>
    <t>A helyi önkormányzatok előző évi elszámolásából származó kiadások</t>
  </si>
  <si>
    <t>Működési célú visszatérítendő támogatások, kölcsönök nyújtása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</si>
  <si>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</si>
  <si>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</si>
  <si>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</si>
  <si>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Tartalékok</t>
  </si>
  <si>
    <t>Egyéb tárgyi eszközök beszerzése, létesítése</t>
  </si>
  <si>
    <t>Beruházási célú előzetesen felszámított általános forgalmi adó</t>
  </si>
  <si>
    <t>Ingatlanok felújítása</t>
  </si>
  <si>
    <t>Informatikai eszközök felújítása</t>
  </si>
  <si>
    <t>Felújítási célú előzetesen felszámított általános forgalmi adó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</si>
  <si>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</si>
  <si>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</si>
  <si>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</si>
  <si>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</si>
  <si>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</si>
  <si>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</si>
  <si>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</si>
  <si>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</si>
  <si>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</si>
  <si>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</si>
  <si>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</si>
  <si>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felhalmozási célú átvett pénzeszközök</t>
  </si>
  <si>
    <t>Központi, irányító szervi támogatások folyósítása</t>
  </si>
  <si>
    <t>Foglalkoztatottak személyi juttatásai (=01+…+04)</t>
  </si>
  <si>
    <t>Külső személyi juttatások (=06)</t>
  </si>
  <si>
    <t>Személyi juttatások (=05+07)</t>
  </si>
  <si>
    <t>Készletbeszerzés (=09+10+11)</t>
  </si>
  <si>
    <t>Kommunikációs szolgáltatások (=13+14)</t>
  </si>
  <si>
    <t>Szolgáltatási kiadások (=16+…+19)</t>
  </si>
  <si>
    <t>Kiküldetések, reklám- és propagandakiadások (=21)</t>
  </si>
  <si>
    <t>Dologi kiadások (=12+15+20+22+26)</t>
  </si>
  <si>
    <t>Ellátottak pénzbeli juttatásai (=28+…+31)</t>
  </si>
  <si>
    <t>Elvonások és befizetések (=33)</t>
  </si>
  <si>
    <t>Beruházások (=41+42)</t>
  </si>
  <si>
    <t>Felújítások (=45+46+47)</t>
  </si>
  <si>
    <t>Költségvetési kiadások (=08+09+27+32+40+43+47)</t>
  </si>
  <si>
    <t>Kurd Község Önkormányzata</t>
  </si>
  <si>
    <t>1. Költségvetési kiadások szakfeladatonként</t>
  </si>
  <si>
    <t>2. Költségvetési bevételek szakfeladatonként</t>
  </si>
  <si>
    <t>Önkormányzatok működési támogatásai (=01+…+04)</t>
  </si>
  <si>
    <t xml:space="preserve">Termékek és szolgáltatások adói (=10+11+12) </t>
  </si>
  <si>
    <t>Közhatalmi bevételek (=09+13+14)</t>
  </si>
  <si>
    <t>Működési bevételek (=16+…+21)</t>
  </si>
  <si>
    <t>Felhalmozási célú átvett pénzeszközök (=25)</t>
  </si>
  <si>
    <t>3. Finanszírozási kiadások szakfeladatonként</t>
  </si>
  <si>
    <t>Belföldi finanszírozás kiadásai (=02)</t>
  </si>
  <si>
    <t>Finanszírozási kiadások (=03)</t>
  </si>
  <si>
    <t>Maradvány igénybevétele (=01)</t>
  </si>
  <si>
    <t>Belföldi finanszírozás bevételei (=02)</t>
  </si>
  <si>
    <t>Finanszírozási bevételek (=03)</t>
  </si>
  <si>
    <t>2017. évi költségvetés tervezése</t>
  </si>
  <si>
    <t>Különféle befizetések és egyéb dologi kiadások (=23+24+25)</t>
  </si>
  <si>
    <t>Egyéb működési célú kiadások (=35+…39)</t>
  </si>
  <si>
    <t>Tel. önk. egyes köznevelési fel. tám.</t>
  </si>
  <si>
    <t>Helyi önk. működésének ált. támogatása</t>
  </si>
  <si>
    <t>Tel. önk. szoc. gyermekjól. és gyermekétk. fel. tám.</t>
  </si>
  <si>
    <t>Tel. önk. kulturális feladatainak tám.</t>
  </si>
  <si>
    <t>Műk. c. visszatér. tám. kölcsönök ig.ÁHB</t>
  </si>
  <si>
    <t>Egyéb műk. c. tám. bev. ÁHB</t>
  </si>
  <si>
    <t>Működési célú tám. ÁHB (=06+07)</t>
  </si>
  <si>
    <t>Működési célú átvett pénzeszk. (=23)</t>
  </si>
  <si>
    <t>Költségvetési bevételek (=05+08+15+22+24+26)</t>
  </si>
  <si>
    <t>Műk. c. visszatér. tám. kölcsönök visszatérülése ÁHK</t>
  </si>
  <si>
    <t xml:space="preserve">Előző év költségvetési </t>
  </si>
  <si>
    <t>maradványának igénybevétele</t>
  </si>
  <si>
    <t xml:space="preserve"> Finanszírozási bevételek szakfeladatonként</t>
  </si>
  <si>
    <t xml:space="preserve">2017. évi költségvetés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</si>
</sst>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8">
    <font>
      <sz val="10"/>
      <name val="Segoe UI"/>
      <family val="0"/>
    </font>
    <font>
      <b/>
      <sz val="11"/>
      <name val="Segoe UI"/>
      <family val="2"/>
    </font>
    <font>
      <b/>
      <sz val="10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E69" sqref="E69"/>
    </sheetView>
  </sheetViews>
  <sheetFormatPr defaultColWidth="9.140625" defaultRowHeight="14.25"/>
  <cols>
    <col min="1" max="1" width="3.7109375" style="1" customWidth="1"/>
    <col min="2" max="2" width="33.7109375" style="0" customWidth="1"/>
    <col min="3" max="3" width="10.57421875" style="0" customWidth="1"/>
    <col min="13" max="13" width="11.00390625" style="0" customWidth="1"/>
  </cols>
  <sheetData>
    <row r="1" spans="1:13" ht="16.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6.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6.5">
      <c r="A3" s="11" t="s">
        <v>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ht="112.5" customHeight="1">
      <c r="A5" s="2" t="s">
        <v>0</v>
      </c>
      <c r="B5" s="3" t="s">
        <v>1</v>
      </c>
      <c r="C5" s="6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12</v>
      </c>
      <c r="M5" s="3" t="s">
        <v>13</v>
      </c>
    </row>
    <row r="6" spans="1:13" ht="14.25">
      <c r="A6" s="4">
        <v>1</v>
      </c>
      <c r="B6" s="5" t="s">
        <v>14</v>
      </c>
      <c r="C6" s="7">
        <f>SUM(D6:M6)</f>
        <v>22113109</v>
      </c>
      <c r="D6" s="5">
        <v>3561975</v>
      </c>
      <c r="E6" s="5"/>
      <c r="F6" s="5"/>
      <c r="G6" s="5">
        <v>631600</v>
      </c>
      <c r="H6" s="5"/>
      <c r="I6" s="5">
        <v>3349000</v>
      </c>
      <c r="J6" s="5"/>
      <c r="K6" s="5"/>
      <c r="L6" s="5"/>
      <c r="M6" s="5">
        <f>11780495+2790039</f>
        <v>14570534</v>
      </c>
    </row>
    <row r="7" spans="1:13" ht="14.25">
      <c r="A7" s="4">
        <v>2</v>
      </c>
      <c r="B7" s="5" t="s">
        <v>15</v>
      </c>
      <c r="C7" s="7">
        <f>SUM(D7:M7)</f>
        <v>513333</v>
      </c>
      <c r="D7" s="5"/>
      <c r="E7" s="5"/>
      <c r="F7" s="5"/>
      <c r="G7" s="5"/>
      <c r="H7" s="5"/>
      <c r="I7" s="5">
        <v>183333</v>
      </c>
      <c r="J7" s="5"/>
      <c r="K7" s="5"/>
      <c r="L7" s="5"/>
      <c r="M7" s="5">
        <f>200000+100000+30000</f>
        <v>330000</v>
      </c>
    </row>
    <row r="8" spans="1:13" ht="14.25">
      <c r="A8" s="4">
        <v>3</v>
      </c>
      <c r="B8" s="5" t="s">
        <v>16</v>
      </c>
      <c r="C8" s="7">
        <f>SUM(D8:M8)</f>
        <v>118000</v>
      </c>
      <c r="D8" s="5"/>
      <c r="E8" s="5"/>
      <c r="F8" s="5"/>
      <c r="G8" s="5"/>
      <c r="H8" s="5"/>
      <c r="I8" s="5"/>
      <c r="J8" s="5"/>
      <c r="K8" s="5"/>
      <c r="L8" s="5"/>
      <c r="M8" s="5">
        <f>72000+24000+22000</f>
        <v>118000</v>
      </c>
    </row>
    <row r="9" spans="1:13" ht="14.25">
      <c r="A9" s="4">
        <v>4</v>
      </c>
      <c r="B9" s="5" t="s">
        <v>17</v>
      </c>
      <c r="C9" s="7">
        <f>SUM(D9:M9)</f>
        <v>118000</v>
      </c>
      <c r="D9" s="5"/>
      <c r="E9" s="5"/>
      <c r="F9" s="5"/>
      <c r="G9" s="5"/>
      <c r="H9" s="5"/>
      <c r="I9" s="5">
        <v>22000</v>
      </c>
      <c r="J9" s="5"/>
      <c r="K9" s="5"/>
      <c r="L9" s="5"/>
      <c r="M9" s="5">
        <v>96000</v>
      </c>
    </row>
    <row r="10" spans="1:14" ht="14.25">
      <c r="A10" s="4">
        <v>5</v>
      </c>
      <c r="B10" s="5" t="s">
        <v>60</v>
      </c>
      <c r="C10" s="7">
        <f>SUM(C6:C9)</f>
        <v>22862442</v>
      </c>
      <c r="D10" s="7">
        <f>SUM(D6:D9)</f>
        <v>3561975</v>
      </c>
      <c r="E10" s="7">
        <f aca="true" t="shared" si="0" ref="E10:M10">SUM(E6:E9)</f>
        <v>0</v>
      </c>
      <c r="F10" s="7">
        <f t="shared" si="0"/>
        <v>0</v>
      </c>
      <c r="G10" s="7">
        <f t="shared" si="0"/>
        <v>631600</v>
      </c>
      <c r="H10" s="7">
        <f t="shared" si="0"/>
        <v>0</v>
      </c>
      <c r="I10" s="7">
        <f t="shared" si="0"/>
        <v>3554333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15114534</v>
      </c>
      <c r="N10" s="8"/>
    </row>
    <row r="11" spans="1:14" ht="14.25">
      <c r="A11" s="4">
        <v>6</v>
      </c>
      <c r="B11" s="5" t="s">
        <v>18</v>
      </c>
      <c r="C11" s="7">
        <f>SUM(D11:M11)</f>
        <v>10033757</v>
      </c>
      <c r="D11" s="5"/>
      <c r="E11" s="5"/>
      <c r="F11" s="5"/>
      <c r="G11" s="5"/>
      <c r="H11" s="5"/>
      <c r="I11" s="5">
        <v>285727</v>
      </c>
      <c r="J11" s="5"/>
      <c r="K11" s="5">
        <v>360000</v>
      </c>
      <c r="L11" s="5"/>
      <c r="M11" s="5">
        <v>9388030</v>
      </c>
      <c r="N11" s="9"/>
    </row>
    <row r="12" spans="1:14" ht="14.25">
      <c r="A12" s="4">
        <v>7</v>
      </c>
      <c r="B12" s="5" t="s">
        <v>61</v>
      </c>
      <c r="C12" s="7">
        <v>10033757</v>
      </c>
      <c r="D12" s="7"/>
      <c r="E12" s="7"/>
      <c r="F12" s="7"/>
      <c r="G12" s="7"/>
      <c r="H12" s="7"/>
      <c r="I12" s="7">
        <v>285727</v>
      </c>
      <c r="J12" s="7"/>
      <c r="K12" s="7">
        <v>360000</v>
      </c>
      <c r="L12" s="7"/>
      <c r="M12" s="7">
        <v>9388030</v>
      </c>
      <c r="N12" s="9"/>
    </row>
    <row r="13" spans="1:14" ht="14.25">
      <c r="A13" s="4">
        <v>8</v>
      </c>
      <c r="B13" s="5" t="s">
        <v>62</v>
      </c>
      <c r="C13" s="7">
        <f>C10+C12</f>
        <v>32896199</v>
      </c>
      <c r="D13" s="7">
        <f aca="true" t="shared" si="1" ref="D13:M13">D10+D12</f>
        <v>3561975</v>
      </c>
      <c r="E13" s="7">
        <f t="shared" si="1"/>
        <v>0</v>
      </c>
      <c r="F13" s="7">
        <f t="shared" si="1"/>
        <v>0</v>
      </c>
      <c r="G13" s="7">
        <f t="shared" si="1"/>
        <v>631600</v>
      </c>
      <c r="H13" s="7">
        <f t="shared" si="1"/>
        <v>0</v>
      </c>
      <c r="I13" s="7">
        <f t="shared" si="1"/>
        <v>3840060</v>
      </c>
      <c r="J13" s="7">
        <f t="shared" si="1"/>
        <v>0</v>
      </c>
      <c r="K13" s="7">
        <f t="shared" si="1"/>
        <v>360000</v>
      </c>
      <c r="L13" s="7">
        <f t="shared" si="1"/>
        <v>0</v>
      </c>
      <c r="M13" s="7">
        <f t="shared" si="1"/>
        <v>24502564</v>
      </c>
      <c r="N13" s="10"/>
    </row>
    <row r="14" spans="1:13" ht="14.25">
      <c r="A14" s="4">
        <v>9</v>
      </c>
      <c r="B14" s="5" t="s">
        <v>19</v>
      </c>
      <c r="C14" s="7">
        <f>SUM(D14:M14)</f>
        <v>6060971</v>
      </c>
      <c r="D14" s="5">
        <v>421500</v>
      </c>
      <c r="E14" s="5"/>
      <c r="F14" s="5"/>
      <c r="G14" s="5">
        <v>164430</v>
      </c>
      <c r="H14" s="5"/>
      <c r="I14" s="5">
        <v>818549</v>
      </c>
      <c r="J14" s="5"/>
      <c r="K14" s="5"/>
      <c r="L14" s="5"/>
      <c r="M14" s="5">
        <v>4656492</v>
      </c>
    </row>
    <row r="15" spans="1:13" ht="14.25">
      <c r="A15" s="4">
        <v>10</v>
      </c>
      <c r="B15" s="5" t="s">
        <v>20</v>
      </c>
      <c r="C15" s="7">
        <f>SUM(D15:M15)</f>
        <v>785590</v>
      </c>
      <c r="D15" s="5"/>
      <c r="E15" s="5"/>
      <c r="F15" s="5"/>
      <c r="G15" s="5"/>
      <c r="H15" s="5"/>
      <c r="I15" s="5">
        <v>242000</v>
      </c>
      <c r="J15" s="5"/>
      <c r="K15" s="5"/>
      <c r="L15" s="5">
        <v>30000</v>
      </c>
      <c r="M15" s="5">
        <v>513590</v>
      </c>
    </row>
    <row r="16" spans="1:13" ht="14.25">
      <c r="A16" s="4">
        <v>11</v>
      </c>
      <c r="B16" s="5" t="s">
        <v>21</v>
      </c>
      <c r="C16" s="7">
        <f>SUM(D16:M16)</f>
        <v>1611000</v>
      </c>
      <c r="D16" s="5">
        <v>60000</v>
      </c>
      <c r="E16" s="5"/>
      <c r="F16" s="5"/>
      <c r="G16" s="5">
        <v>60000</v>
      </c>
      <c r="H16" s="5"/>
      <c r="I16" s="5">
        <v>80000</v>
      </c>
      <c r="J16" s="5"/>
      <c r="K16" s="5"/>
      <c r="L16" s="5">
        <v>35000</v>
      </c>
      <c r="M16" s="5">
        <v>1376000</v>
      </c>
    </row>
    <row r="17" spans="1:13" ht="14.25">
      <c r="A17" s="4">
        <v>12</v>
      </c>
      <c r="B17" s="5" t="s">
        <v>63</v>
      </c>
      <c r="C17" s="7">
        <f>SUM(C15:C16)</f>
        <v>2396590</v>
      </c>
      <c r="D17" s="7">
        <f aca="true" t="shared" si="2" ref="D17:M17">SUM(D15:D16)</f>
        <v>60000</v>
      </c>
      <c r="E17" s="7">
        <f t="shared" si="2"/>
        <v>0</v>
      </c>
      <c r="F17" s="7">
        <f t="shared" si="2"/>
        <v>0</v>
      </c>
      <c r="G17" s="7">
        <f t="shared" si="2"/>
        <v>60000</v>
      </c>
      <c r="H17" s="7">
        <f t="shared" si="2"/>
        <v>0</v>
      </c>
      <c r="I17" s="7">
        <f t="shared" si="2"/>
        <v>322000</v>
      </c>
      <c r="J17" s="7">
        <f t="shared" si="2"/>
        <v>0</v>
      </c>
      <c r="K17" s="7">
        <f t="shared" si="2"/>
        <v>0</v>
      </c>
      <c r="L17" s="7">
        <f t="shared" si="2"/>
        <v>65000</v>
      </c>
      <c r="M17" s="7">
        <f t="shared" si="2"/>
        <v>1889590</v>
      </c>
    </row>
    <row r="18" spans="1:13" ht="14.25">
      <c r="A18" s="4">
        <v>13</v>
      </c>
      <c r="B18" s="5" t="s">
        <v>22</v>
      </c>
      <c r="C18" s="7">
        <f>SUM(D18:M18)</f>
        <v>91000</v>
      </c>
      <c r="D18" s="5"/>
      <c r="E18" s="5"/>
      <c r="F18" s="5"/>
      <c r="G18" s="5"/>
      <c r="H18" s="5"/>
      <c r="I18" s="5"/>
      <c r="J18" s="5"/>
      <c r="K18" s="5">
        <v>40000</v>
      </c>
      <c r="L18" s="5"/>
      <c r="M18" s="5">
        <v>51000</v>
      </c>
    </row>
    <row r="19" spans="1:13" ht="14.25">
      <c r="A19" s="4">
        <v>14</v>
      </c>
      <c r="B19" s="5" t="s">
        <v>23</v>
      </c>
      <c r="C19" s="7">
        <f>SUM(D19:M19)</f>
        <v>267000</v>
      </c>
      <c r="D19" s="5"/>
      <c r="E19" s="5"/>
      <c r="F19" s="5"/>
      <c r="G19" s="5">
        <v>12000</v>
      </c>
      <c r="H19" s="5"/>
      <c r="I19" s="5">
        <v>30000</v>
      </c>
      <c r="J19" s="5"/>
      <c r="K19" s="5"/>
      <c r="L19" s="5"/>
      <c r="M19" s="5">
        <v>225000</v>
      </c>
    </row>
    <row r="20" spans="1:13" ht="14.25">
      <c r="A20" s="4">
        <v>15</v>
      </c>
      <c r="B20" s="5" t="s">
        <v>64</v>
      </c>
      <c r="C20" s="7">
        <f>SUM(C18:C19)</f>
        <v>358000</v>
      </c>
      <c r="D20" s="7">
        <f aca="true" t="shared" si="3" ref="D20:M20">SUM(D18:D19)</f>
        <v>0</v>
      </c>
      <c r="E20" s="7">
        <f t="shared" si="3"/>
        <v>0</v>
      </c>
      <c r="F20" s="7">
        <f t="shared" si="3"/>
        <v>0</v>
      </c>
      <c r="G20" s="7">
        <f t="shared" si="3"/>
        <v>12000</v>
      </c>
      <c r="H20" s="7">
        <f t="shared" si="3"/>
        <v>0</v>
      </c>
      <c r="I20" s="7">
        <f t="shared" si="3"/>
        <v>30000</v>
      </c>
      <c r="J20" s="7">
        <f t="shared" si="3"/>
        <v>0</v>
      </c>
      <c r="K20" s="7">
        <f t="shared" si="3"/>
        <v>40000</v>
      </c>
      <c r="L20" s="7">
        <f t="shared" si="3"/>
        <v>0</v>
      </c>
      <c r="M20" s="7">
        <f t="shared" si="3"/>
        <v>276000</v>
      </c>
    </row>
    <row r="21" spans="1:13" ht="14.25">
      <c r="A21" s="4">
        <v>16</v>
      </c>
      <c r="B21" s="5" t="s">
        <v>24</v>
      </c>
      <c r="C21" s="7">
        <f>SUM(D21:M21)</f>
        <v>4584028</v>
      </c>
      <c r="D21" s="5"/>
      <c r="E21" s="5"/>
      <c r="F21" s="5"/>
      <c r="G21" s="5">
        <f>250000+100000+15000+40000+20000</f>
        <v>425000</v>
      </c>
      <c r="H21" s="5"/>
      <c r="I21" s="5"/>
      <c r="J21" s="5"/>
      <c r="K21" s="5">
        <v>422000</v>
      </c>
      <c r="L21" s="5">
        <v>56000</v>
      </c>
      <c r="M21" s="5">
        <v>3681028</v>
      </c>
    </row>
    <row r="22" spans="1:13" ht="14.25">
      <c r="A22" s="4">
        <v>17</v>
      </c>
      <c r="B22" s="5" t="s">
        <v>25</v>
      </c>
      <c r="C22" s="7">
        <f>SUM(D22:M22)</f>
        <v>786000</v>
      </c>
      <c r="D22" s="5"/>
      <c r="E22" s="5"/>
      <c r="F22" s="5"/>
      <c r="G22" s="5">
        <v>50000</v>
      </c>
      <c r="H22" s="5"/>
      <c r="I22" s="5">
        <v>120000</v>
      </c>
      <c r="J22" s="5"/>
      <c r="K22" s="5"/>
      <c r="L22" s="5"/>
      <c r="M22" s="5">
        <v>616000</v>
      </c>
    </row>
    <row r="23" spans="1:13" ht="14.25">
      <c r="A23" s="4">
        <v>18</v>
      </c>
      <c r="B23" s="5" t="s">
        <v>26</v>
      </c>
      <c r="C23" s="7">
        <f>SUM(D23:M23)</f>
        <v>3985539</v>
      </c>
      <c r="D23" s="5"/>
      <c r="E23" s="5"/>
      <c r="F23" s="5"/>
      <c r="G23" s="5"/>
      <c r="H23" s="5">
        <v>351120</v>
      </c>
      <c r="I23" s="5"/>
      <c r="J23" s="5">
        <v>963840</v>
      </c>
      <c r="K23" s="5">
        <v>600000</v>
      </c>
      <c r="L23" s="5"/>
      <c r="M23" s="5">
        <f>1718579+352000</f>
        <v>2070579</v>
      </c>
    </row>
    <row r="24" spans="1:13" ht="14.25">
      <c r="A24" s="4">
        <v>19</v>
      </c>
      <c r="B24" s="5" t="s">
        <v>27</v>
      </c>
      <c r="C24" s="7">
        <f>SUM(D24:M24)</f>
        <v>2969282</v>
      </c>
      <c r="D24" s="5"/>
      <c r="E24" s="5"/>
      <c r="F24" s="5"/>
      <c r="G24" s="5"/>
      <c r="H24" s="5"/>
      <c r="I24" s="5">
        <f>100000+9000+50000</f>
        <v>159000</v>
      </c>
      <c r="J24" s="5"/>
      <c r="K24" s="5"/>
      <c r="L24" s="5"/>
      <c r="M24" s="5">
        <v>2810282</v>
      </c>
    </row>
    <row r="25" spans="1:13" ht="14.25">
      <c r="A25" s="4">
        <v>20</v>
      </c>
      <c r="B25" s="5" t="s">
        <v>65</v>
      </c>
      <c r="C25" s="7">
        <f>SUM(C21:C24)</f>
        <v>12324849</v>
      </c>
      <c r="D25" s="7">
        <f aca="true" t="shared" si="4" ref="D25:M25">SUM(D21:D24)</f>
        <v>0</v>
      </c>
      <c r="E25" s="7">
        <f t="shared" si="4"/>
        <v>0</v>
      </c>
      <c r="F25" s="7">
        <f t="shared" si="4"/>
        <v>0</v>
      </c>
      <c r="G25" s="7">
        <f t="shared" si="4"/>
        <v>475000</v>
      </c>
      <c r="H25" s="7">
        <f t="shared" si="4"/>
        <v>351120</v>
      </c>
      <c r="I25" s="7">
        <f t="shared" si="4"/>
        <v>279000</v>
      </c>
      <c r="J25" s="7">
        <f t="shared" si="4"/>
        <v>963840</v>
      </c>
      <c r="K25" s="7">
        <f t="shared" si="4"/>
        <v>1022000</v>
      </c>
      <c r="L25" s="7">
        <f t="shared" si="4"/>
        <v>56000</v>
      </c>
      <c r="M25" s="7">
        <f t="shared" si="4"/>
        <v>9177889</v>
      </c>
    </row>
    <row r="26" spans="1:13" ht="14.25">
      <c r="A26" s="4">
        <v>21</v>
      </c>
      <c r="B26" s="5" t="s">
        <v>28</v>
      </c>
      <c r="C26" s="7">
        <f>SUM(D26:M26)</f>
        <v>85000</v>
      </c>
      <c r="D26" s="5"/>
      <c r="E26" s="5"/>
      <c r="F26" s="5"/>
      <c r="G26" s="5"/>
      <c r="H26" s="5"/>
      <c r="I26" s="5">
        <v>15000</v>
      </c>
      <c r="J26" s="5"/>
      <c r="K26" s="5"/>
      <c r="L26" s="5"/>
      <c r="M26" s="5">
        <v>70000</v>
      </c>
    </row>
    <row r="27" spans="1:13" ht="14.25">
      <c r="A27" s="4">
        <v>22</v>
      </c>
      <c r="B27" s="5" t="s">
        <v>66</v>
      </c>
      <c r="C27" s="7">
        <f>SUM(D27:M27)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4.25">
      <c r="A28" s="4">
        <v>23</v>
      </c>
      <c r="B28" s="5" t="s">
        <v>29</v>
      </c>
      <c r="C28" s="7">
        <f>SUM(D28:M28)</f>
        <v>4425689</v>
      </c>
      <c r="D28" s="5"/>
      <c r="E28" s="5"/>
      <c r="F28" s="5"/>
      <c r="G28" s="5">
        <v>147690</v>
      </c>
      <c r="H28" s="5">
        <v>94802</v>
      </c>
      <c r="I28" s="5">
        <v>170370</v>
      </c>
      <c r="J28" s="5">
        <v>260237</v>
      </c>
      <c r="K28" s="5">
        <v>381240</v>
      </c>
      <c r="L28" s="5"/>
      <c r="M28" s="5">
        <v>3371350</v>
      </c>
    </row>
    <row r="29" spans="1:13" ht="14.25">
      <c r="A29" s="4">
        <v>24</v>
      </c>
      <c r="B29" s="5" t="s">
        <v>30</v>
      </c>
      <c r="C29" s="7">
        <f>SUM(D29:M29)</f>
        <v>1300000</v>
      </c>
      <c r="D29" s="5"/>
      <c r="E29" s="5"/>
      <c r="F29" s="5"/>
      <c r="G29" s="5"/>
      <c r="H29" s="5"/>
      <c r="I29" s="5"/>
      <c r="J29" s="5"/>
      <c r="K29" s="5"/>
      <c r="L29" s="5"/>
      <c r="M29" s="5">
        <v>1300000</v>
      </c>
    </row>
    <row r="30" spans="1:13" ht="14.25">
      <c r="A30" s="4">
        <v>25</v>
      </c>
      <c r="B30" s="5" t="s">
        <v>31</v>
      </c>
      <c r="C30" s="7">
        <f>SUM(D30:M30)</f>
        <v>1577000</v>
      </c>
      <c r="D30" s="5"/>
      <c r="E30" s="5"/>
      <c r="F30" s="5"/>
      <c r="G30" s="5"/>
      <c r="H30" s="5"/>
      <c r="I30" s="5">
        <v>15000</v>
      </c>
      <c r="J30" s="5"/>
      <c r="K30" s="5">
        <v>400000</v>
      </c>
      <c r="L30" s="5"/>
      <c r="M30" s="5">
        <v>1162000</v>
      </c>
    </row>
    <row r="31" spans="1:13" ht="14.25">
      <c r="A31" s="4">
        <v>26</v>
      </c>
      <c r="B31" s="5" t="s">
        <v>88</v>
      </c>
      <c r="C31" s="7">
        <f>SUM(C28:C30)</f>
        <v>7302689</v>
      </c>
      <c r="D31" s="7">
        <f aca="true" t="shared" si="5" ref="D31:M31">SUM(D28:D30)</f>
        <v>0</v>
      </c>
      <c r="E31" s="7">
        <f t="shared" si="5"/>
        <v>0</v>
      </c>
      <c r="F31" s="7">
        <f t="shared" si="5"/>
        <v>0</v>
      </c>
      <c r="G31" s="7">
        <f t="shared" si="5"/>
        <v>147690</v>
      </c>
      <c r="H31" s="7">
        <f t="shared" si="5"/>
        <v>94802</v>
      </c>
      <c r="I31" s="7">
        <f t="shared" si="5"/>
        <v>185370</v>
      </c>
      <c r="J31" s="7">
        <f t="shared" si="5"/>
        <v>260237</v>
      </c>
      <c r="K31" s="7">
        <f t="shared" si="5"/>
        <v>781240</v>
      </c>
      <c r="L31" s="7">
        <f t="shared" si="5"/>
        <v>0</v>
      </c>
      <c r="M31" s="7">
        <f t="shared" si="5"/>
        <v>5833350</v>
      </c>
    </row>
    <row r="32" spans="1:13" ht="14.25">
      <c r="A32" s="4">
        <v>27</v>
      </c>
      <c r="B32" s="5" t="s">
        <v>67</v>
      </c>
      <c r="C32" s="7">
        <f>C17+C20+C25+C31</f>
        <v>22382128</v>
      </c>
      <c r="D32" s="7">
        <f aca="true" t="shared" si="6" ref="D32:M32">D17+D20+D25+D31</f>
        <v>60000</v>
      </c>
      <c r="E32" s="7">
        <f t="shared" si="6"/>
        <v>0</v>
      </c>
      <c r="F32" s="7">
        <f t="shared" si="6"/>
        <v>0</v>
      </c>
      <c r="G32" s="7">
        <f t="shared" si="6"/>
        <v>694690</v>
      </c>
      <c r="H32" s="7">
        <f t="shared" si="6"/>
        <v>445922</v>
      </c>
      <c r="I32" s="7">
        <f t="shared" si="6"/>
        <v>816370</v>
      </c>
      <c r="J32" s="7">
        <f t="shared" si="6"/>
        <v>1224077</v>
      </c>
      <c r="K32" s="7">
        <f t="shared" si="6"/>
        <v>1843240</v>
      </c>
      <c r="L32" s="7">
        <f t="shared" si="6"/>
        <v>121000</v>
      </c>
      <c r="M32" s="7">
        <f t="shared" si="6"/>
        <v>17176829</v>
      </c>
    </row>
    <row r="33" spans="1:13" ht="14.25">
      <c r="A33" s="4">
        <v>28</v>
      </c>
      <c r="B33" s="5" t="s">
        <v>32</v>
      </c>
      <c r="C33" s="7">
        <f>SUM(D33:M33)</f>
        <v>40000</v>
      </c>
      <c r="D33" s="5"/>
      <c r="E33" s="5"/>
      <c r="F33" s="5"/>
      <c r="G33" s="5"/>
      <c r="H33" s="5"/>
      <c r="I33" s="5"/>
      <c r="J33" s="5"/>
      <c r="K33" s="5"/>
      <c r="L33" s="5"/>
      <c r="M33" s="5">
        <v>40000</v>
      </c>
    </row>
    <row r="34" spans="1:13" ht="14.25">
      <c r="A34" s="4">
        <v>29</v>
      </c>
      <c r="B34" s="5" t="s">
        <v>33</v>
      </c>
      <c r="C34" s="7">
        <f>SUM(D34:M34)</f>
        <v>4150000</v>
      </c>
      <c r="D34" s="5"/>
      <c r="E34" s="5"/>
      <c r="F34" s="5"/>
      <c r="G34" s="5"/>
      <c r="H34" s="5"/>
      <c r="I34" s="5"/>
      <c r="J34" s="5"/>
      <c r="K34" s="5"/>
      <c r="L34" s="5"/>
      <c r="M34" s="5">
        <v>4150000</v>
      </c>
    </row>
    <row r="35" spans="1:13" ht="14.25">
      <c r="A35" s="4">
        <v>30</v>
      </c>
      <c r="B35" s="5" t="s">
        <v>34</v>
      </c>
      <c r="C35" s="7">
        <f>SUM(D35:M35)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4">
        <v>31</v>
      </c>
      <c r="B36" s="5" t="s">
        <v>35</v>
      </c>
      <c r="C36" s="7">
        <f>SUM(D36:M36)</f>
        <v>2361000</v>
      </c>
      <c r="D36" s="5"/>
      <c r="E36" s="5"/>
      <c r="F36" s="5"/>
      <c r="G36" s="5"/>
      <c r="H36" s="5"/>
      <c r="I36" s="5"/>
      <c r="J36" s="5"/>
      <c r="K36" s="5"/>
      <c r="L36" s="5"/>
      <c r="M36" s="5">
        <v>2361000</v>
      </c>
    </row>
    <row r="37" spans="1:13" ht="14.25">
      <c r="A37" s="4">
        <v>32</v>
      </c>
      <c r="B37" s="5" t="s">
        <v>68</v>
      </c>
      <c r="C37" s="7">
        <f>SUM(C33:C36)</f>
        <v>6551000</v>
      </c>
      <c r="D37" s="5"/>
      <c r="E37" s="5"/>
      <c r="F37" s="5"/>
      <c r="G37" s="5"/>
      <c r="H37" s="5"/>
      <c r="I37" s="5"/>
      <c r="J37" s="5"/>
      <c r="K37" s="5"/>
      <c r="L37" s="5"/>
      <c r="M37" s="5">
        <f>SUM(M33:M36)</f>
        <v>6551000</v>
      </c>
    </row>
    <row r="38" spans="1:13" ht="14.25">
      <c r="A38" s="4">
        <v>33</v>
      </c>
      <c r="B38" s="5" t="s">
        <v>36</v>
      </c>
      <c r="C38" s="7">
        <f>SUM(D38:M38)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4.25">
      <c r="A39" s="4">
        <v>34</v>
      </c>
      <c r="B39" s="5" t="s">
        <v>69</v>
      </c>
      <c r="C39" s="7">
        <f>C38</f>
        <v>0</v>
      </c>
      <c r="D39" s="7">
        <f aca="true" t="shared" si="7" ref="D39:M39">D38</f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</row>
    <row r="40" spans="1:13" ht="14.25">
      <c r="A40" s="4">
        <v>35</v>
      </c>
      <c r="B40" s="5" t="s">
        <v>37</v>
      </c>
      <c r="C40" s="7">
        <f>SUM(D40:M40)</f>
        <v>47720176</v>
      </c>
      <c r="D40" s="5"/>
      <c r="E40" s="5"/>
      <c r="F40" s="5"/>
      <c r="G40" s="5"/>
      <c r="H40" s="5"/>
      <c r="I40" s="5"/>
      <c r="J40" s="5"/>
      <c r="K40" s="5"/>
      <c r="L40" s="5"/>
      <c r="M40" s="5">
        <v>47720176</v>
      </c>
    </row>
    <row r="41" spans="1:13" ht="14.25">
      <c r="A41" s="4">
        <v>36</v>
      </c>
      <c r="B41" s="5" t="s">
        <v>38</v>
      </c>
      <c r="C41" s="7">
        <f>SUM(D41:M41)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4.25">
      <c r="A42" s="4">
        <v>37</v>
      </c>
      <c r="B42" s="5" t="s">
        <v>39</v>
      </c>
      <c r="C42" s="7">
        <f>SUM(D42:M42)</f>
        <v>300000</v>
      </c>
      <c r="D42" s="5"/>
      <c r="E42" s="5"/>
      <c r="F42" s="5"/>
      <c r="G42" s="5"/>
      <c r="H42" s="5"/>
      <c r="I42" s="5"/>
      <c r="J42" s="5"/>
      <c r="K42" s="5"/>
      <c r="L42" s="5"/>
      <c r="M42" s="5">
        <v>300000</v>
      </c>
    </row>
    <row r="43" spans="1:13" ht="14.25">
      <c r="A43" s="4">
        <v>38</v>
      </c>
      <c r="B43" s="5" t="s">
        <v>40</v>
      </c>
      <c r="C43" s="7">
        <f>SUM(D43:M43)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4">
        <v>39</v>
      </c>
      <c r="B44" s="5" t="s">
        <v>41</v>
      </c>
      <c r="C44" s="7">
        <f>SUM(D44:M44)</f>
        <v>5950000</v>
      </c>
      <c r="D44" s="5"/>
      <c r="E44" s="5"/>
      <c r="F44" s="5"/>
      <c r="G44" s="5"/>
      <c r="H44" s="5"/>
      <c r="I44" s="5"/>
      <c r="J44" s="5"/>
      <c r="K44" s="5"/>
      <c r="L44" s="5"/>
      <c r="M44" s="5">
        <v>5950000</v>
      </c>
    </row>
    <row r="45" spans="1:13" ht="14.25">
      <c r="A45" s="4">
        <v>40</v>
      </c>
      <c r="B45" s="5" t="s">
        <v>89</v>
      </c>
      <c r="C45" s="7">
        <f>SUM(C40:C44)</f>
        <v>53970176</v>
      </c>
      <c r="D45" s="7">
        <f aca="true" t="shared" si="8" ref="D45:M45">SUM(D40:D44)</f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7">
        <f t="shared" si="8"/>
        <v>53970176</v>
      </c>
    </row>
    <row r="46" spans="1:13" ht="14.25">
      <c r="A46" s="4">
        <v>41</v>
      </c>
      <c r="B46" s="5" t="s">
        <v>42</v>
      </c>
      <c r="C46" s="7">
        <f>SUM(D46:M46)</f>
        <v>11395153</v>
      </c>
      <c r="D46" s="5"/>
      <c r="E46" s="5"/>
      <c r="F46" s="5"/>
      <c r="G46" s="5"/>
      <c r="H46" s="5"/>
      <c r="I46" s="5"/>
      <c r="J46" s="5"/>
      <c r="K46" s="5">
        <v>957480</v>
      </c>
      <c r="L46" s="5"/>
      <c r="M46" s="5">
        <v>10437673</v>
      </c>
    </row>
    <row r="47" spans="1:13" ht="14.25">
      <c r="A47" s="4">
        <v>42</v>
      </c>
      <c r="B47" s="5" t="s">
        <v>43</v>
      </c>
      <c r="C47" s="7">
        <f>SUM(D47:M47)</f>
        <v>3076692</v>
      </c>
      <c r="D47" s="5"/>
      <c r="E47" s="5"/>
      <c r="F47" s="5"/>
      <c r="G47" s="5"/>
      <c r="H47" s="5"/>
      <c r="I47" s="5"/>
      <c r="J47" s="5"/>
      <c r="K47" s="5">
        <v>258520</v>
      </c>
      <c r="L47" s="5"/>
      <c r="M47" s="5">
        <v>2818172</v>
      </c>
    </row>
    <row r="48" spans="1:13" ht="14.25">
      <c r="A48" s="4">
        <v>43</v>
      </c>
      <c r="B48" s="5" t="s">
        <v>70</v>
      </c>
      <c r="C48" s="7">
        <f>SUM(C46:C47)</f>
        <v>14471845</v>
      </c>
      <c r="D48" s="7">
        <f aca="true" t="shared" si="9" ref="D48:M48">SUM(D46:D47)</f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1216000</v>
      </c>
      <c r="L48" s="7">
        <f t="shared" si="9"/>
        <v>0</v>
      </c>
      <c r="M48" s="7">
        <f t="shared" si="9"/>
        <v>13255845</v>
      </c>
    </row>
    <row r="49" spans="1:13" ht="14.25">
      <c r="A49" s="4">
        <v>44</v>
      </c>
      <c r="B49" s="5" t="s">
        <v>44</v>
      </c>
      <c r="C49" s="7">
        <f>SUM(D49:M49)</f>
        <v>35058804</v>
      </c>
      <c r="D49" s="5"/>
      <c r="E49" s="5"/>
      <c r="F49" s="5"/>
      <c r="G49" s="5"/>
      <c r="H49" s="5"/>
      <c r="I49" s="5"/>
      <c r="J49" s="5"/>
      <c r="K49" s="5">
        <v>393701</v>
      </c>
      <c r="L49" s="5"/>
      <c r="M49" s="5">
        <v>34665103</v>
      </c>
    </row>
    <row r="50" spans="1:13" ht="14.25">
      <c r="A50" s="4">
        <v>45</v>
      </c>
      <c r="B50" s="5" t="s">
        <v>45</v>
      </c>
      <c r="C50" s="7">
        <f>SUM(D50:M50)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4.25">
      <c r="A51" s="4">
        <v>46</v>
      </c>
      <c r="B51" s="5" t="s">
        <v>46</v>
      </c>
      <c r="C51" s="7">
        <f>SUM(D51:M51)</f>
        <v>9465877</v>
      </c>
      <c r="D51" s="5"/>
      <c r="E51" s="5"/>
      <c r="F51" s="5"/>
      <c r="G51" s="5"/>
      <c r="H51" s="5"/>
      <c r="I51" s="5"/>
      <c r="J51" s="5"/>
      <c r="K51" s="5"/>
      <c r="L51" s="5"/>
      <c r="M51" s="5">
        <v>9465877</v>
      </c>
    </row>
    <row r="52" spans="1:13" ht="14.25">
      <c r="A52" s="4">
        <v>47</v>
      </c>
      <c r="B52" s="5" t="s">
        <v>71</v>
      </c>
      <c r="C52" s="7">
        <f>SUM(C49:C51)</f>
        <v>44524681</v>
      </c>
      <c r="D52" s="7">
        <f aca="true" t="shared" si="10" ref="D52:M52">SUM(D49:D51)</f>
        <v>0</v>
      </c>
      <c r="E52" s="7">
        <f t="shared" si="10"/>
        <v>0</v>
      </c>
      <c r="F52" s="7">
        <f t="shared" si="10"/>
        <v>0</v>
      </c>
      <c r="G52" s="7">
        <f t="shared" si="10"/>
        <v>0</v>
      </c>
      <c r="H52" s="7">
        <f t="shared" si="10"/>
        <v>0</v>
      </c>
      <c r="I52" s="7">
        <f t="shared" si="10"/>
        <v>0</v>
      </c>
      <c r="J52" s="7">
        <f t="shared" si="10"/>
        <v>0</v>
      </c>
      <c r="K52" s="7">
        <f t="shared" si="10"/>
        <v>393701</v>
      </c>
      <c r="L52" s="7">
        <f t="shared" si="10"/>
        <v>0</v>
      </c>
      <c r="M52" s="7">
        <f t="shared" si="10"/>
        <v>44130980</v>
      </c>
    </row>
    <row r="53" spans="1:13" ht="14.25">
      <c r="A53" s="4">
        <v>48</v>
      </c>
      <c r="B53" s="5" t="s">
        <v>72</v>
      </c>
      <c r="C53" s="7">
        <f>C13+C14+C32+C37+C45+C48+C52</f>
        <v>180857000</v>
      </c>
      <c r="D53" s="7">
        <f aca="true" t="shared" si="11" ref="D53:M53">D13+D14+D32+D37+D45+D48+D52</f>
        <v>4043475</v>
      </c>
      <c r="E53" s="7">
        <f t="shared" si="11"/>
        <v>0</v>
      </c>
      <c r="F53" s="7">
        <f t="shared" si="11"/>
        <v>0</v>
      </c>
      <c r="G53" s="7">
        <f t="shared" si="11"/>
        <v>1490720</v>
      </c>
      <c r="H53" s="7">
        <f t="shared" si="11"/>
        <v>445922</v>
      </c>
      <c r="I53" s="7">
        <f t="shared" si="11"/>
        <v>5474979</v>
      </c>
      <c r="J53" s="7">
        <f t="shared" si="11"/>
        <v>1224077</v>
      </c>
      <c r="K53" s="7">
        <f t="shared" si="11"/>
        <v>3812941</v>
      </c>
      <c r="L53" s="7">
        <f t="shared" si="11"/>
        <v>121000</v>
      </c>
      <c r="M53" s="7">
        <f t="shared" si="11"/>
        <v>164243886</v>
      </c>
    </row>
  </sheetData>
  <sheetProtection/>
  <mergeCells count="3">
    <mergeCell ref="A1:M1"/>
    <mergeCell ref="A2:M2"/>
    <mergeCell ref="A3:M3"/>
  </mergeCells>
  <printOptions/>
  <pageMargins left="0.5905511811023623" right="0.4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M24" sqref="M24"/>
    </sheetView>
  </sheetViews>
  <sheetFormatPr defaultColWidth="9.140625" defaultRowHeight="14.25"/>
  <cols>
    <col min="1" max="1" width="3.421875" style="0" customWidth="1"/>
    <col min="2" max="2" width="33.7109375" style="0" customWidth="1"/>
    <col min="3" max="3" width="10.57421875" style="0" customWidth="1"/>
    <col min="13" max="13" width="10.00390625" style="0" customWidth="1"/>
    <col min="14" max="14" width="10.00390625" style="0" bestFit="1" customWidth="1"/>
  </cols>
  <sheetData>
    <row r="1" spans="1:12" ht="16.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6.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6.5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3" ht="126" customHeight="1">
      <c r="A5" s="3" t="s">
        <v>0</v>
      </c>
      <c r="B5" s="3" t="s">
        <v>1</v>
      </c>
      <c r="C5" s="6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12</v>
      </c>
      <c r="M5" s="3" t="s">
        <v>13</v>
      </c>
    </row>
    <row r="6" spans="1:13" ht="14.25">
      <c r="A6" s="4">
        <v>1</v>
      </c>
      <c r="B6" s="5" t="s">
        <v>91</v>
      </c>
      <c r="C6" s="7">
        <f>SUM(D6:M6)</f>
        <v>79141276</v>
      </c>
      <c r="D6" s="5"/>
      <c r="E6" s="5"/>
      <c r="F6" s="5"/>
      <c r="G6" s="5"/>
      <c r="H6" s="5"/>
      <c r="I6" s="5">
        <v>4335120</v>
      </c>
      <c r="J6" s="5"/>
      <c r="K6" s="5"/>
      <c r="L6" s="5">
        <v>100800</v>
      </c>
      <c r="M6" s="5">
        <v>74705356</v>
      </c>
    </row>
    <row r="7" spans="1:13" ht="14.25">
      <c r="A7" s="4">
        <v>2</v>
      </c>
      <c r="B7" s="5" t="s">
        <v>90</v>
      </c>
      <c r="C7" s="7">
        <f>SUM(D7:M7)</f>
        <v>23099958</v>
      </c>
      <c r="D7" s="5"/>
      <c r="E7" s="5"/>
      <c r="F7" s="5"/>
      <c r="G7" s="5"/>
      <c r="H7" s="5"/>
      <c r="I7" s="5"/>
      <c r="J7" s="5"/>
      <c r="K7" s="5"/>
      <c r="L7" s="5"/>
      <c r="M7" s="5">
        <v>23099958</v>
      </c>
    </row>
    <row r="8" spans="1:13" ht="14.25">
      <c r="A8" s="4">
        <v>3</v>
      </c>
      <c r="B8" s="5" t="s">
        <v>92</v>
      </c>
      <c r="C8" s="7">
        <f>SUM(D8:M8)</f>
        <v>22657546</v>
      </c>
      <c r="D8" s="5"/>
      <c r="E8" s="12">
        <v>10947546</v>
      </c>
      <c r="F8" s="13"/>
      <c r="G8" s="5"/>
      <c r="H8" s="5">
        <v>351120</v>
      </c>
      <c r="I8" s="5"/>
      <c r="J8" s="5">
        <v>442880</v>
      </c>
      <c r="K8" s="5"/>
      <c r="L8" s="5"/>
      <c r="M8" s="5">
        <v>10916000</v>
      </c>
    </row>
    <row r="9" spans="1:13" ht="14.25">
      <c r="A9" s="4">
        <v>4</v>
      </c>
      <c r="B9" s="5" t="s">
        <v>93</v>
      </c>
      <c r="C9" s="7">
        <f>SUM(D9:M9)</f>
        <v>1380540</v>
      </c>
      <c r="D9" s="5"/>
      <c r="E9" s="5"/>
      <c r="F9" s="5"/>
      <c r="G9" s="5"/>
      <c r="H9" s="5"/>
      <c r="I9" s="5"/>
      <c r="J9" s="5"/>
      <c r="K9" s="5">
        <v>1380540</v>
      </c>
      <c r="L9" s="5"/>
      <c r="M9" s="5"/>
    </row>
    <row r="10" spans="1:14" ht="14.25">
      <c r="A10" s="4">
        <v>5</v>
      </c>
      <c r="B10" s="5" t="s">
        <v>76</v>
      </c>
      <c r="C10" s="7">
        <f>SUM(C6:C9)</f>
        <v>126279320</v>
      </c>
      <c r="D10" s="7">
        <f aca="true" t="shared" si="0" ref="D10:M10">SUM(D6:D9)</f>
        <v>0</v>
      </c>
      <c r="E10" s="7">
        <f t="shared" si="0"/>
        <v>10947546</v>
      </c>
      <c r="F10" s="7">
        <f t="shared" si="0"/>
        <v>0</v>
      </c>
      <c r="G10" s="7">
        <f t="shared" si="0"/>
        <v>0</v>
      </c>
      <c r="H10" s="7">
        <f t="shared" si="0"/>
        <v>351120</v>
      </c>
      <c r="I10" s="7">
        <f t="shared" si="0"/>
        <v>4335120</v>
      </c>
      <c r="J10" s="7">
        <f t="shared" si="0"/>
        <v>442880</v>
      </c>
      <c r="K10" s="7">
        <f t="shared" si="0"/>
        <v>1380540</v>
      </c>
      <c r="L10" s="7">
        <f t="shared" si="0"/>
        <v>100800</v>
      </c>
      <c r="M10" s="7">
        <f t="shared" si="0"/>
        <v>108721314</v>
      </c>
      <c r="N10" s="10"/>
    </row>
    <row r="11" spans="1:13" ht="14.25">
      <c r="A11" s="4">
        <v>6</v>
      </c>
      <c r="B11" s="5" t="s">
        <v>94</v>
      </c>
      <c r="C11" s="7">
        <f>SUM(D11:M11)</f>
        <v>6679427</v>
      </c>
      <c r="D11" s="5"/>
      <c r="E11" s="5"/>
      <c r="F11" s="5"/>
      <c r="G11" s="5"/>
      <c r="H11" s="5"/>
      <c r="I11" s="5"/>
      <c r="J11" s="5"/>
      <c r="K11" s="5"/>
      <c r="L11" s="5"/>
      <c r="M11" s="5">
        <v>6679427</v>
      </c>
    </row>
    <row r="12" spans="1:13" ht="14.25">
      <c r="A12" s="4">
        <v>7</v>
      </c>
      <c r="B12" s="5" t="s">
        <v>95</v>
      </c>
      <c r="C12" s="7">
        <f>SUM(D12:M12)</f>
        <v>3714601</v>
      </c>
      <c r="D12" s="5">
        <v>3454010</v>
      </c>
      <c r="E12" s="5"/>
      <c r="F12" s="5"/>
      <c r="G12" s="5"/>
      <c r="H12" s="5"/>
      <c r="I12" s="5"/>
      <c r="J12" s="5"/>
      <c r="K12" s="5"/>
      <c r="L12" s="5"/>
      <c r="M12" s="5">
        <v>260591</v>
      </c>
    </row>
    <row r="13" spans="1:13" ht="14.25">
      <c r="A13" s="4">
        <v>8</v>
      </c>
      <c r="B13" s="5" t="s">
        <v>96</v>
      </c>
      <c r="C13" s="7">
        <f>SUM(C11:C12)</f>
        <v>10394028</v>
      </c>
      <c r="D13" s="7">
        <f aca="true" t="shared" si="1" ref="D13:M13">SUM(D11:D12)</f>
        <v>3454010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6940018</v>
      </c>
    </row>
    <row r="14" spans="1:13" ht="14.25">
      <c r="A14" s="4">
        <v>9</v>
      </c>
      <c r="B14" s="5" t="s">
        <v>47</v>
      </c>
      <c r="C14" s="7">
        <f>SUM(D14:M14)</f>
        <v>5000000</v>
      </c>
      <c r="D14" s="5"/>
      <c r="E14" s="5"/>
      <c r="F14" s="5"/>
      <c r="G14" s="5"/>
      <c r="H14" s="5"/>
      <c r="I14" s="5"/>
      <c r="J14" s="5"/>
      <c r="K14" s="5"/>
      <c r="L14" s="5"/>
      <c r="M14" s="5">
        <v>5000000</v>
      </c>
    </row>
    <row r="15" spans="1:13" ht="14.25">
      <c r="A15" s="4">
        <v>10</v>
      </c>
      <c r="B15" s="5" t="s">
        <v>48</v>
      </c>
      <c r="C15" s="7">
        <f>SUM(D15:M15)</f>
        <v>11200000</v>
      </c>
      <c r="D15" s="5"/>
      <c r="E15" s="5"/>
      <c r="F15" s="5"/>
      <c r="G15" s="5"/>
      <c r="H15" s="5"/>
      <c r="I15" s="5"/>
      <c r="J15" s="5"/>
      <c r="K15" s="5"/>
      <c r="L15" s="5"/>
      <c r="M15" s="5">
        <v>11200000</v>
      </c>
    </row>
    <row r="16" spans="1:13" ht="14.25">
      <c r="A16" s="4">
        <v>11</v>
      </c>
      <c r="B16" s="5" t="s">
        <v>49</v>
      </c>
      <c r="C16" s="7">
        <f>SUM(D16:M16)</f>
        <v>3000000</v>
      </c>
      <c r="D16" s="5"/>
      <c r="E16" s="5"/>
      <c r="F16" s="5"/>
      <c r="G16" s="5"/>
      <c r="H16" s="5"/>
      <c r="I16" s="5"/>
      <c r="J16" s="5"/>
      <c r="K16" s="5"/>
      <c r="L16" s="5"/>
      <c r="M16" s="5">
        <v>3000000</v>
      </c>
    </row>
    <row r="17" spans="1:13" ht="14.25">
      <c r="A17" s="4">
        <v>12</v>
      </c>
      <c r="B17" s="5" t="s">
        <v>50</v>
      </c>
      <c r="C17" s="7">
        <f>SUM(D17:M17)</f>
        <v>800000</v>
      </c>
      <c r="D17" s="5"/>
      <c r="E17" s="5"/>
      <c r="F17" s="5"/>
      <c r="G17" s="5"/>
      <c r="H17" s="5"/>
      <c r="I17" s="5"/>
      <c r="J17" s="5"/>
      <c r="K17" s="5"/>
      <c r="L17" s="5"/>
      <c r="M17" s="5">
        <v>800000</v>
      </c>
    </row>
    <row r="18" spans="1:13" ht="14.25">
      <c r="A18" s="4">
        <v>13</v>
      </c>
      <c r="B18" s="5" t="s">
        <v>77</v>
      </c>
      <c r="C18" s="7">
        <f>C15+C16+C17</f>
        <v>15000000</v>
      </c>
      <c r="D18" s="7">
        <f aca="true" t="shared" si="2" ref="D18:M18">D15+D16+D17</f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15000000</v>
      </c>
    </row>
    <row r="19" spans="1:13" ht="14.25">
      <c r="A19" s="4">
        <v>14</v>
      </c>
      <c r="B19" s="5" t="s">
        <v>51</v>
      </c>
      <c r="C19" s="7">
        <f>SUM(D19:M19)</f>
        <v>614000</v>
      </c>
      <c r="D19" s="5"/>
      <c r="E19" s="5"/>
      <c r="F19" s="5"/>
      <c r="G19" s="5"/>
      <c r="H19" s="5"/>
      <c r="I19" s="5"/>
      <c r="J19" s="5"/>
      <c r="K19" s="5"/>
      <c r="L19" s="5"/>
      <c r="M19" s="5">
        <v>614000</v>
      </c>
    </row>
    <row r="20" spans="1:13" ht="14.25">
      <c r="A20" s="4">
        <v>15</v>
      </c>
      <c r="B20" s="5" t="s">
        <v>78</v>
      </c>
      <c r="C20" s="7">
        <f>C14+C18+C19</f>
        <v>20614000</v>
      </c>
      <c r="D20" s="7">
        <f aca="true" t="shared" si="3" ref="D20:M20">D14+D18+D19</f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 t="shared" si="3"/>
        <v>0</v>
      </c>
      <c r="J20" s="7">
        <f t="shared" si="3"/>
        <v>0</v>
      </c>
      <c r="K20" s="7">
        <f t="shared" si="3"/>
        <v>0</v>
      </c>
      <c r="L20" s="7">
        <f t="shared" si="3"/>
        <v>0</v>
      </c>
      <c r="M20" s="7">
        <f t="shared" si="3"/>
        <v>20614000</v>
      </c>
    </row>
    <row r="21" spans="1:13" ht="14.25">
      <c r="A21" s="4">
        <v>16</v>
      </c>
      <c r="B21" s="5" t="s">
        <v>52</v>
      </c>
      <c r="C21" s="7">
        <f aca="true" t="shared" si="4" ref="C21:C26">SUM(D21:M21)</f>
        <v>1496000</v>
      </c>
      <c r="D21" s="5">
        <v>1496000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4.25">
      <c r="A22" s="4">
        <v>17</v>
      </c>
      <c r="B22" s="5" t="s">
        <v>53</v>
      </c>
      <c r="C22" s="7">
        <f t="shared" si="4"/>
        <v>62400</v>
      </c>
      <c r="D22" s="5"/>
      <c r="E22" s="5"/>
      <c r="F22" s="5"/>
      <c r="G22" s="5"/>
      <c r="H22" s="5"/>
      <c r="I22" s="5"/>
      <c r="J22" s="5"/>
      <c r="K22" s="5"/>
      <c r="L22" s="5"/>
      <c r="M22" s="5">
        <v>62400</v>
      </c>
    </row>
    <row r="23" spans="1:13" ht="14.25">
      <c r="A23" s="4">
        <v>18</v>
      </c>
      <c r="B23" s="5" t="s">
        <v>54</v>
      </c>
      <c r="C23" s="7">
        <f t="shared" si="4"/>
        <v>1968753</v>
      </c>
      <c r="D23" s="5"/>
      <c r="E23" s="5"/>
      <c r="F23" s="5"/>
      <c r="G23" s="5"/>
      <c r="H23" s="5"/>
      <c r="I23" s="5"/>
      <c r="J23" s="5"/>
      <c r="K23" s="5"/>
      <c r="L23" s="5"/>
      <c r="M23" s="5">
        <v>1968753</v>
      </c>
    </row>
    <row r="24" spans="1:13" ht="14.25">
      <c r="A24" s="4">
        <v>19</v>
      </c>
      <c r="B24" s="5" t="s">
        <v>55</v>
      </c>
      <c r="C24" s="7">
        <f t="shared" si="4"/>
        <v>2496878</v>
      </c>
      <c r="D24" s="5"/>
      <c r="E24" s="5"/>
      <c r="F24" s="5"/>
      <c r="G24" s="5"/>
      <c r="H24" s="5"/>
      <c r="I24" s="5"/>
      <c r="J24" s="5"/>
      <c r="K24" s="5"/>
      <c r="L24" s="5"/>
      <c r="M24" s="5">
        <v>2496878</v>
      </c>
    </row>
    <row r="25" spans="1:13" ht="14.25">
      <c r="A25" s="4">
        <v>20</v>
      </c>
      <c r="B25" s="5" t="s">
        <v>56</v>
      </c>
      <c r="C25" s="7">
        <f t="shared" si="4"/>
        <v>1199002</v>
      </c>
      <c r="D25" s="5"/>
      <c r="E25" s="12">
        <v>515880</v>
      </c>
      <c r="F25" s="13"/>
      <c r="G25" s="5"/>
      <c r="H25" s="5"/>
      <c r="I25" s="5"/>
      <c r="J25" s="5">
        <v>683122</v>
      </c>
      <c r="K25" s="5"/>
      <c r="L25" s="5"/>
      <c r="M25" s="5"/>
    </row>
    <row r="26" spans="1:13" ht="14.25">
      <c r="A26" s="4">
        <v>21</v>
      </c>
      <c r="B26" s="5" t="s">
        <v>57</v>
      </c>
      <c r="C26" s="7">
        <f t="shared" si="4"/>
        <v>1462625</v>
      </c>
      <c r="D26" s="5">
        <v>403920</v>
      </c>
      <c r="E26" s="12">
        <v>139288</v>
      </c>
      <c r="F26" s="13"/>
      <c r="G26" s="5"/>
      <c r="H26" s="5"/>
      <c r="I26" s="5"/>
      <c r="J26" s="5">
        <v>184443</v>
      </c>
      <c r="K26" s="5"/>
      <c r="L26" s="5"/>
      <c r="M26" s="5">
        <v>734974</v>
      </c>
    </row>
    <row r="27" spans="1:13" ht="14.25">
      <c r="A27" s="4">
        <v>22</v>
      </c>
      <c r="B27" s="5" t="s">
        <v>79</v>
      </c>
      <c r="C27" s="7">
        <f>SUM(C21:C26)</f>
        <v>8685658</v>
      </c>
      <c r="D27" s="7">
        <f aca="true" t="shared" si="5" ref="D27:M27">SUM(D21:D26)</f>
        <v>1899920</v>
      </c>
      <c r="E27" s="7">
        <f t="shared" si="5"/>
        <v>655168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867565</v>
      </c>
      <c r="K27" s="7">
        <f t="shared" si="5"/>
        <v>0</v>
      </c>
      <c r="L27" s="7">
        <f t="shared" si="5"/>
        <v>0</v>
      </c>
      <c r="M27" s="7">
        <f t="shared" si="5"/>
        <v>5263005</v>
      </c>
    </row>
    <row r="28" spans="1:13" ht="14.25">
      <c r="A28" s="4">
        <v>23</v>
      </c>
      <c r="B28" s="5" t="s">
        <v>99</v>
      </c>
      <c r="C28" s="7">
        <f>SUM(D28:M28)</f>
        <v>200000</v>
      </c>
      <c r="D28" s="5"/>
      <c r="E28" s="5"/>
      <c r="F28" s="5"/>
      <c r="G28" s="5"/>
      <c r="H28" s="5"/>
      <c r="I28" s="5"/>
      <c r="J28" s="5"/>
      <c r="K28" s="5"/>
      <c r="L28" s="5"/>
      <c r="M28" s="5">
        <v>200000</v>
      </c>
    </row>
    <row r="29" spans="1:13" ht="14.25">
      <c r="A29" s="4">
        <v>24</v>
      </c>
      <c r="B29" s="5" t="s">
        <v>97</v>
      </c>
      <c r="C29" s="7">
        <f>C28</f>
        <v>200000</v>
      </c>
      <c r="D29" s="7">
        <f aca="true" t="shared" si="6" ref="D29:M29">D28</f>
        <v>0</v>
      </c>
      <c r="E29" s="7">
        <f t="shared" si="6"/>
        <v>0</v>
      </c>
      <c r="F29" s="7">
        <f t="shared" si="6"/>
        <v>0</v>
      </c>
      <c r="G29" s="7">
        <f t="shared" si="6"/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200000</v>
      </c>
    </row>
    <row r="30" spans="1:13" ht="14.25">
      <c r="A30" s="4">
        <v>25</v>
      </c>
      <c r="B30" s="5" t="s">
        <v>58</v>
      </c>
      <c r="C30" s="7">
        <f>SUM(D30:M30)</f>
        <v>800000</v>
      </c>
      <c r="D30" s="5"/>
      <c r="E30" s="5"/>
      <c r="F30" s="5"/>
      <c r="G30" s="5"/>
      <c r="H30" s="5"/>
      <c r="I30" s="5"/>
      <c r="J30" s="5"/>
      <c r="K30" s="5"/>
      <c r="L30" s="5"/>
      <c r="M30" s="5">
        <v>800000</v>
      </c>
    </row>
    <row r="31" spans="1:13" ht="14.25">
      <c r="A31" s="4">
        <v>26</v>
      </c>
      <c r="B31" s="5" t="s">
        <v>80</v>
      </c>
      <c r="C31" s="7">
        <f>C30</f>
        <v>800000</v>
      </c>
      <c r="D31" s="7">
        <f aca="true" t="shared" si="7" ref="D31:M31">D30</f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800000</v>
      </c>
    </row>
    <row r="32" spans="1:13" ht="14.25">
      <c r="A32" s="4">
        <v>27</v>
      </c>
      <c r="B32" s="5" t="s">
        <v>98</v>
      </c>
      <c r="C32" s="7">
        <f>C10+C13+C20+C27+C29+C31</f>
        <v>166973006</v>
      </c>
      <c r="D32" s="7">
        <f aca="true" t="shared" si="8" ref="D32:M32">D8+D20+D27+D29+D31</f>
        <v>1899920</v>
      </c>
      <c r="E32" s="7">
        <f t="shared" si="8"/>
        <v>11602714</v>
      </c>
      <c r="F32" s="7">
        <f t="shared" si="8"/>
        <v>0</v>
      </c>
      <c r="G32" s="7">
        <f t="shared" si="8"/>
        <v>0</v>
      </c>
      <c r="H32" s="7">
        <f t="shared" si="8"/>
        <v>351120</v>
      </c>
      <c r="I32" s="7">
        <f t="shared" si="8"/>
        <v>0</v>
      </c>
      <c r="J32" s="7">
        <f t="shared" si="8"/>
        <v>1310445</v>
      </c>
      <c r="K32" s="7">
        <f t="shared" si="8"/>
        <v>0</v>
      </c>
      <c r="L32" s="7">
        <f t="shared" si="8"/>
        <v>0</v>
      </c>
      <c r="M32" s="7">
        <f t="shared" si="8"/>
        <v>37793005</v>
      </c>
    </row>
  </sheetData>
  <sheetProtection/>
  <mergeCells count="6">
    <mergeCell ref="E25:F25"/>
    <mergeCell ref="E26:F26"/>
    <mergeCell ref="A1:L1"/>
    <mergeCell ref="A2:L2"/>
    <mergeCell ref="A3:L3"/>
    <mergeCell ref="E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23" sqref="E23"/>
    </sheetView>
  </sheetViews>
  <sheetFormatPr defaultColWidth="9.140625" defaultRowHeight="14.25"/>
  <cols>
    <col min="1" max="1" width="3.7109375" style="0" customWidth="1"/>
    <col min="2" max="2" width="33.7109375" style="0" customWidth="1"/>
    <col min="3" max="3" width="10.7109375" style="0" customWidth="1"/>
  </cols>
  <sheetData>
    <row r="1" spans="1:12" ht="16.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6.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6.5">
      <c r="A3" s="11" t="s">
        <v>81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3" ht="126" customHeight="1">
      <c r="A5" s="2" t="s">
        <v>0</v>
      </c>
      <c r="B5" s="3" t="s">
        <v>1</v>
      </c>
      <c r="C5" s="6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</row>
    <row r="6" spans="1:13" ht="14.25">
      <c r="A6" s="4">
        <v>1</v>
      </c>
      <c r="B6" s="5" t="s">
        <v>59</v>
      </c>
      <c r="C6" s="7">
        <f>SUM(D6:M6)</f>
        <v>40443000</v>
      </c>
      <c r="D6" s="5"/>
      <c r="E6" s="5"/>
      <c r="F6" s="5"/>
      <c r="G6" s="5"/>
      <c r="H6" s="5"/>
      <c r="I6" s="5"/>
      <c r="J6" s="5"/>
      <c r="K6" s="5"/>
      <c r="L6" s="5"/>
      <c r="M6" s="5">
        <v>40443000</v>
      </c>
    </row>
    <row r="7" spans="1:13" ht="14.25">
      <c r="A7" s="4">
        <v>2</v>
      </c>
      <c r="B7" s="5" t="s">
        <v>82</v>
      </c>
      <c r="C7" s="7">
        <f>C6</f>
        <v>40443000</v>
      </c>
      <c r="D7" s="7">
        <f aca="true" t="shared" si="0" ref="D7:M8">D6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40443000</v>
      </c>
    </row>
    <row r="8" spans="1:13" ht="14.25">
      <c r="A8" s="4">
        <v>3</v>
      </c>
      <c r="B8" s="5" t="s">
        <v>83</v>
      </c>
      <c r="C8" s="7">
        <f>C7</f>
        <v>40443000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40443000</v>
      </c>
    </row>
  </sheetData>
  <sheetProtection/>
  <mergeCells count="3">
    <mergeCell ref="A1:L1"/>
    <mergeCell ref="A2:L2"/>
    <mergeCell ref="A3:L3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Layout" workbookViewId="0" topLeftCell="A1">
      <selection activeCell="F18" sqref="F18:F19"/>
    </sheetView>
  </sheetViews>
  <sheetFormatPr defaultColWidth="9.140625" defaultRowHeight="14.25"/>
  <cols>
    <col min="1" max="1" width="3.7109375" style="0" customWidth="1"/>
    <col min="2" max="2" width="27.7109375" style="0" customWidth="1"/>
    <col min="3" max="3" width="9.7109375" style="0" customWidth="1"/>
    <col min="4" max="4" width="10.28125" style="0" customWidth="1"/>
    <col min="5" max="5" width="9.7109375" style="0" customWidth="1"/>
    <col min="6" max="7" width="10.00390625" style="0" customWidth="1"/>
    <col min="8" max="8" width="11.140625" style="0" customWidth="1"/>
    <col min="9" max="9" width="9.7109375" style="0" customWidth="1"/>
    <col min="10" max="10" width="10.140625" style="0" customWidth="1"/>
    <col min="11" max="11" width="11.57421875" style="0" customWidth="1"/>
    <col min="12" max="12" width="10.00390625" style="0" customWidth="1"/>
    <col min="13" max="13" width="10.140625" style="0" customWidth="1"/>
  </cols>
  <sheetData>
    <row r="1" spans="1:11" ht="16.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>
      <c r="A2" s="11" t="s">
        <v>103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5">
      <c r="A3" s="11" t="s">
        <v>102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3" ht="126" customHeight="1">
      <c r="A5" s="2" t="s">
        <v>0</v>
      </c>
      <c r="B5" s="3" t="s">
        <v>1</v>
      </c>
      <c r="C5" s="6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</row>
    <row r="6" spans="1:13" ht="21.75" customHeight="1">
      <c r="A6" s="2"/>
      <c r="B6" s="14" t="s">
        <v>100</v>
      </c>
      <c r="C6" s="7">
        <f>SUM(D6:M6)</f>
        <v>54326994</v>
      </c>
      <c r="D6" s="5">
        <v>4918597</v>
      </c>
      <c r="E6" s="5">
        <v>24282755</v>
      </c>
      <c r="F6" s="5"/>
      <c r="G6" s="5"/>
      <c r="H6" s="5"/>
      <c r="I6" s="5"/>
      <c r="J6" s="5"/>
      <c r="K6" s="5">
        <v>916000</v>
      </c>
      <c r="L6" s="5"/>
      <c r="M6" s="5">
        <v>24209642</v>
      </c>
    </row>
    <row r="7" spans="1:2" ht="19.5" customHeight="1">
      <c r="A7" s="4">
        <v>1</v>
      </c>
      <c r="B7" s="15" t="s">
        <v>101</v>
      </c>
    </row>
    <row r="8" spans="1:13" ht="14.25">
      <c r="A8" s="4">
        <v>2</v>
      </c>
      <c r="B8" s="5" t="s">
        <v>84</v>
      </c>
      <c r="C8" s="7">
        <f>C6</f>
        <v>54326994</v>
      </c>
      <c r="D8" s="7">
        <f>D6</f>
        <v>4918597</v>
      </c>
      <c r="E8" s="7">
        <f>E6</f>
        <v>24282755</v>
      </c>
      <c r="F8" s="7">
        <f>F6</f>
        <v>0</v>
      </c>
      <c r="G8" s="7">
        <f>G6</f>
        <v>0</v>
      </c>
      <c r="H8" s="7">
        <f>H6</f>
        <v>0</v>
      </c>
      <c r="I8" s="7">
        <f>I6</f>
        <v>0</v>
      </c>
      <c r="J8" s="7">
        <f>J6</f>
        <v>0</v>
      </c>
      <c r="K8" s="7">
        <f>K6</f>
        <v>916000</v>
      </c>
      <c r="L8" s="7">
        <f>L6</f>
        <v>0</v>
      </c>
      <c r="M8" s="7">
        <f>M6</f>
        <v>24209642</v>
      </c>
    </row>
    <row r="9" spans="1:13" s="19" customFormat="1" ht="28.5">
      <c r="A9" s="16">
        <v>3</v>
      </c>
      <c r="B9" s="17" t="s">
        <v>85</v>
      </c>
      <c r="C9" s="18">
        <f>C8</f>
        <v>54326994</v>
      </c>
      <c r="D9" s="18">
        <f aca="true" t="shared" si="0" ref="D8:M10">D8</f>
        <v>4918597</v>
      </c>
      <c r="E9" s="18">
        <f t="shared" si="0"/>
        <v>24282755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916000</v>
      </c>
      <c r="L9" s="18">
        <f t="shared" si="0"/>
        <v>0</v>
      </c>
      <c r="M9" s="18">
        <f t="shared" si="0"/>
        <v>24209642</v>
      </c>
    </row>
    <row r="10" spans="1:13" ht="14.25">
      <c r="A10" s="4">
        <v>4</v>
      </c>
      <c r="B10" s="5" t="s">
        <v>86</v>
      </c>
      <c r="C10" s="7">
        <f>C9</f>
        <v>54326994</v>
      </c>
      <c r="D10" s="7">
        <f t="shared" si="0"/>
        <v>4918597</v>
      </c>
      <c r="E10" s="7">
        <f t="shared" si="0"/>
        <v>24282755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916000</v>
      </c>
      <c r="L10" s="7">
        <f t="shared" si="0"/>
        <v>0</v>
      </c>
      <c r="M10" s="7">
        <f t="shared" si="0"/>
        <v>24209642</v>
      </c>
    </row>
  </sheetData>
  <sheetProtection/>
  <mergeCells count="3">
    <mergeCell ref="A1:K1"/>
    <mergeCell ref="A2:K2"/>
    <mergeCell ref="A3:K3"/>
  </mergeCells>
  <printOptions/>
  <pageMargins left="0.3937007874015748" right="0.3937007874015748" top="1.1145833333333333" bottom="0.984251968503937" header="0.5118110236220472" footer="1.4960629921259843"/>
  <pageSetup horizontalDpi="600" verticalDpi="600" orientation="landscape" paperSize="9" r:id="rId1"/>
  <headerFooter alignWithMargins="0">
    <oddHeader>&amp;C&amp;"Book Antiqua,Félkövér"9.melléklet
az 1/2017.(II.28.)önkormányzati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</dc:creator>
  <cp:keywords/>
  <dc:description/>
  <cp:lastModifiedBy>Vali</cp:lastModifiedBy>
  <cp:lastPrinted>2017-03-03T07:44:59Z</cp:lastPrinted>
  <dcterms:created xsi:type="dcterms:W3CDTF">2016-02-19T09:46:39Z</dcterms:created>
  <dcterms:modified xsi:type="dcterms:W3CDTF">2017-03-03T07:45:06Z</dcterms:modified>
  <cp:category/>
  <cp:version/>
  <cp:contentType/>
  <cp:contentStatus/>
</cp:coreProperties>
</file>