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arhant\Rendeletek\2018\"/>
    </mc:Choice>
  </mc:AlternateContent>
  <xr:revisionPtr revIDLastSave="0" documentId="13_ncr:1_{4DED4B3F-D4B4-49C4-BA17-AE1B31478CBE}" xr6:coauthVersionLast="40" xr6:coauthVersionMax="40" xr10:uidLastSave="{00000000-0000-0000-0000-000000000000}"/>
  <bookViews>
    <workbookView xWindow="0" yWindow="0" windowWidth="28800" windowHeight="12210" tabRatio="759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4.7. sz. mell." sheetId="25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'2.sz.melléklet'!$A$1:$C$123</definedName>
  </definedNames>
  <calcPr calcId="181029"/>
</workbook>
</file>

<file path=xl/calcChain.xml><?xml version="1.0" encoding="utf-8"?>
<calcChain xmlns="http://schemas.openxmlformats.org/spreadsheetml/2006/main">
  <c r="C32" i="3" l="1"/>
  <c r="C33" i="3" l="1"/>
  <c r="G16" i="31"/>
  <c r="F16" i="31"/>
  <c r="O7" i="20"/>
  <c r="D35" i="25"/>
  <c r="D48" i="25" s="1"/>
  <c r="D27" i="25"/>
  <c r="D22" i="25"/>
  <c r="D8" i="25"/>
  <c r="D35" i="24"/>
  <c r="D48" i="24" s="1"/>
  <c r="D27" i="24"/>
  <c r="D31" i="25" l="1"/>
  <c r="F19" i="31"/>
  <c r="O26" i="20"/>
  <c r="O10" i="20"/>
  <c r="O22" i="20"/>
  <c r="D55" i="26"/>
  <c r="D22" i="24"/>
  <c r="D8" i="24"/>
  <c r="D31" i="24" s="1"/>
  <c r="G19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9"/>
  <c r="B28" i="4"/>
  <c r="D32" i="13"/>
  <c r="E19" i="3"/>
  <c r="E36" i="3" s="1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02" i="1"/>
  <c r="C19" i="2"/>
  <c r="E28" i="2"/>
  <c r="E32" i="3"/>
  <c r="D8" i="14"/>
  <c r="D17" i="14"/>
  <c r="D22" i="14"/>
  <c r="D27" i="14"/>
  <c r="D31" i="14" s="1"/>
  <c r="D35" i="14"/>
  <c r="D41" i="14"/>
  <c r="D8" i="16"/>
  <c r="D31" i="16" s="1"/>
  <c r="D22" i="16"/>
  <c r="D35" i="16"/>
  <c r="D41" i="16"/>
  <c r="D8" i="17"/>
  <c r="D17" i="17"/>
  <c r="D22" i="17"/>
  <c r="D41" i="17"/>
  <c r="D8" i="18"/>
  <c r="D17" i="18"/>
  <c r="D22" i="18"/>
  <c r="D35" i="18"/>
  <c r="D41" i="18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D48" i="14" l="1"/>
  <c r="C5" i="1"/>
  <c r="D92" i="26"/>
  <c r="D96" i="26" s="1"/>
  <c r="C101" i="1"/>
  <c r="C120" i="1" s="1"/>
  <c r="C122" i="1" s="1"/>
  <c r="E30" i="20"/>
  <c r="M30" i="20"/>
  <c r="C30" i="20"/>
  <c r="I30" i="20"/>
  <c r="K30" i="20"/>
  <c r="G30" i="20"/>
  <c r="D48" i="18"/>
  <c r="D48" i="16"/>
  <c r="L30" i="20"/>
  <c r="I19" i="22"/>
  <c r="J30" i="20"/>
  <c r="N30" i="20"/>
  <c r="C51" i="1"/>
  <c r="D54" i="26"/>
  <c r="D58" i="26" s="1"/>
  <c r="F25" i="9"/>
  <c r="D48" i="17"/>
  <c r="E29" i="2"/>
  <c r="E33" i="2" s="1"/>
  <c r="E33" i="3"/>
  <c r="E37" i="3" s="1"/>
  <c r="O16" i="20"/>
  <c r="D30" i="20"/>
  <c r="F30" i="20"/>
  <c r="H30" i="20"/>
  <c r="O29" i="20"/>
  <c r="E35" i="3" l="1"/>
  <c r="C37" i="3" s="1"/>
  <c r="C65" i="1"/>
  <c r="C67" i="1" s="1"/>
  <c r="E31" i="2"/>
  <c r="O30" i="20"/>
</calcChain>
</file>

<file path=xl/sharedStrings.xml><?xml version="1.0" encoding="utf-8"?>
<sst xmlns="http://schemas.openxmlformats.org/spreadsheetml/2006/main" count="1535" uniqueCount="585">
  <si>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</si>
  <si>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</si>
  <si>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</si>
  <si>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</si>
  <si>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</si>
  <si>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</si>
  <si>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</si>
  <si>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</si>
  <si>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</si>
  <si>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</si>
  <si>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</si>
  <si>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</si>
  <si>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</si>
  <si>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</si>
  <si>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</si>
  <si>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</si>
  <si>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</si>
  <si>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</si>
  <si>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</si>
  <si>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</si>
  <si>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</si>
  <si>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</si>
  <si>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</si>
  <si>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</si>
  <si>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</si>
  <si>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</si>
  <si>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</si>
  <si>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</si>
  <si>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</si>
  <si>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</si>
  <si>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</si>
  <si>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</si>
  <si>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</si>
  <si>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</si>
  <si>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</si>
  <si>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</si>
  <si>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</si>
  <si>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</si>
  <si>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</si>
  <si>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</si>
  <si>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</si>
  <si>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</si>
  <si>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</si>
  <si>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</si>
  <si>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</si>
  <si>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</si>
  <si>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</si>
  <si>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</si>
  <si>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</si>
  <si>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</si>
  <si>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</si>
  <si>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</si>
  <si>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</si>
  <si>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</si>
  <si>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</si>
  <si>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</si>
  <si>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</si>
  <si>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</si>
  <si>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</si>
  <si>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</si>
  <si>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</si>
  <si>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</si>
  <si>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</si>
  <si>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</si>
  <si>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</si>
  <si>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</si>
  <si>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</si>
  <si>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</si>
  <si>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</si>
  <si>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</si>
  <si>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</si>
  <si>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</si>
  <si>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</si>
  <si>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</si>
  <si>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</si>
  <si>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</si>
  <si>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</si>
  <si>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</si>
  <si>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</si>
  <si>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</si>
  <si>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</si>
  <si>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</si>
  <si>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</si>
  <si>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</si>
  <si>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</si>
  <si>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</si>
  <si>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</si>
  <si>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</si>
  <si>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</si>
  <si>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</si>
  <si>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</si>
  <si>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</si>
  <si>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</si>
  <si>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</si>
  <si>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</si>
  <si>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</si>
  <si>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</si>
  <si>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</si>
  <si>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</si>
  <si>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</si>
  <si>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</si>
  <si>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</si>
  <si>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</si>
  <si>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</si>
  <si>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</si>
  <si>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</si>
  <si>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</si>
  <si>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</si>
  <si>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</si>
  <si>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</si>
  <si>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</si>
  <si>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</si>
  <si>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</si>
  <si>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</si>
  <si>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</si>
  <si>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</si>
  <si>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</si>
  <si>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</si>
  <si>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</si>
  <si>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</si>
  <si>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</si>
  <si>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</si>
  <si>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</si>
  <si>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</si>
  <si>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</si>
  <si>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</si>
  <si>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</si>
  <si>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</si>
  <si>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</si>
  <si>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</si>
  <si>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</si>
  <si>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</si>
  <si>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</si>
  <si>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</si>
  <si>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</si>
  <si>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</si>
  <si>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</si>
  <si>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</si>
  <si>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</si>
  <si>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</si>
  <si>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</si>
  <si>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</si>
  <si>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</si>
  <si>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</si>
  <si>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</si>
  <si>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</si>
  <si>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</si>
  <si>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</si>
  <si>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</si>
  <si>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</si>
  <si>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</si>
  <si>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</si>
  <si>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</si>
  <si>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</si>
  <si>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</si>
  <si>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</si>
  <si>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</si>
  <si>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</si>
  <si>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</si>
  <si>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</si>
  <si>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</si>
  <si>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</si>
  <si>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</si>
  <si>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</si>
  <si>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</si>
  <si>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</si>
  <si>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</si>
  <si>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</si>
  <si>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</si>
  <si>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</si>
  <si>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</si>
  <si>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</si>
  <si>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</si>
  <si>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</si>
  <si>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</si>
  <si>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</si>
  <si>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</si>
  <si>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</si>
  <si>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</si>
  <si>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</si>
  <si>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</si>
  <si>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</si>
  <si>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</si>
  <si>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</si>
  <si>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</si>
  <si>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</si>
  <si>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</si>
  <si>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</si>
  <si>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</si>
  <si>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</si>
  <si>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</si>
  <si>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</si>
  <si>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</si>
  <si>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</si>
  <si>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</si>
  <si>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</si>
  <si>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</si>
  <si>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</si>
  <si>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</si>
  <si>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</si>
  <si>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</si>
  <si>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</si>
  <si>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</si>
  <si>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</si>
  <si>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</si>
  <si>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</si>
  <si>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</si>
  <si>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</si>
  <si>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</si>
  <si>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</si>
  <si>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</si>
  <si>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</si>
  <si>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</si>
  <si>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</si>
  <si>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</si>
  <si>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</si>
  <si>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</si>
  <si>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</si>
  <si>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</si>
  <si>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</si>
  <si>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</si>
  <si>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</si>
  <si>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</si>
  <si>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</si>
  <si>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</si>
  <si>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</si>
  <si>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</si>
  <si>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</si>
  <si>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</si>
  <si>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</si>
  <si>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</si>
  <si>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</si>
  <si>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</si>
  <si>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</si>
  <si>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</si>
  <si>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</si>
  <si>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</si>
  <si>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</si>
  <si>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</si>
  <si>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</si>
  <si>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</si>
  <si>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</si>
  <si>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</si>
  <si>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</si>
  <si>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</si>
  <si>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</si>
  <si>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</si>
  <si>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</si>
  <si>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</si>
  <si>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</si>
  <si>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</si>
  <si>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</si>
  <si>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</si>
  <si>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</si>
  <si>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</si>
  <si>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</si>
  <si>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</si>
  <si>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</si>
  <si>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</si>
  <si>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</si>
  <si>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</si>
  <si>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</si>
  <si>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</si>
  <si>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</si>
  <si>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</si>
  <si>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</si>
  <si>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</si>
  <si>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</si>
  <si>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</si>
  <si>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</si>
  <si>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</si>
  <si>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</si>
  <si>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</si>
  <si>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</si>
  <si>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</si>
  <si>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</si>
  <si>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</si>
  <si>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</si>
  <si>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</si>
  <si>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</si>
  <si>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</si>
  <si>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</si>
  <si>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</si>
  <si>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</si>
  <si>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</si>
  <si>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</si>
  <si>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</si>
  <si>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</si>
  <si>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</si>
  <si>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</si>
  <si>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</si>
  <si>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</si>
  <si>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</si>
  <si>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</si>
  <si>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</si>
  <si>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</si>
  <si>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</si>
  <si>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</si>
  <si>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</si>
  <si>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</si>
  <si>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</si>
  <si>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</si>
  <si>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</si>
  <si>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</si>
  <si>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</si>
  <si>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</si>
  <si>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</si>
  <si>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</si>
  <si>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</si>
  <si>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</si>
  <si>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</si>
  <si>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</si>
  <si>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</si>
  <si>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</si>
  <si>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</si>
  <si>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</si>
  <si>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</si>
  <si>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</si>
  <si>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</si>
  <si>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</si>
  <si>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</si>
  <si>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</si>
  <si>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</si>
  <si>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</si>
  <si>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</si>
  <si>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</si>
  <si>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</si>
  <si>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</si>
  <si>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</si>
  <si>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</si>
  <si>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</si>
  <si>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</si>
  <si>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</si>
  <si>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</si>
  <si>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</si>
  <si>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</si>
  <si>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</si>
  <si>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</si>
  <si>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</si>
  <si>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</si>
  <si>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</si>
  <si>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</si>
  <si>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</si>
  <si>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</si>
  <si>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</si>
  <si>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</si>
  <si>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</si>
  <si>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</si>
  <si>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</si>
  <si>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</si>
  <si>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</si>
  <si>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</si>
  <si>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</si>
  <si>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</si>
  <si>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</si>
  <si>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</si>
  <si>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</si>
  <si>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</si>
  <si>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</si>
  <si>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</si>
  <si>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</si>
  <si>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</si>
  <si>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</si>
  <si>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</si>
  <si>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</si>
  <si>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</si>
  <si>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</si>
  <si>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</si>
  <si>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</si>
  <si>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</si>
  <si>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</si>
  <si>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</si>
  <si>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</si>
  <si>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</si>
  <si>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</si>
  <si>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</si>
  <si>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</si>
  <si>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</si>
  <si>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</si>
  <si>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</si>
  <si>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</si>
  <si>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</si>
  <si>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</si>
  <si>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</si>
  <si>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</si>
  <si>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</si>
  <si>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</si>
  <si>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</si>
  <si>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</si>
  <si>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</si>
  <si>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</si>
  <si>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</si>
  <si>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</si>
  <si>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</si>
  <si>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</si>
  <si>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</si>
  <si>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</si>
  <si>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</si>
  <si>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</si>
  <si>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</si>
  <si>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</si>
  <si>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</si>
  <si>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</si>
  <si>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</si>
  <si>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</si>
  <si>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</si>
  <si>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</si>
  <si>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</si>
  <si>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</si>
  <si>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</si>
  <si>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</si>
  <si>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</si>
  <si>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</si>
  <si>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</si>
  <si>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</si>
  <si>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</si>
  <si>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</si>
  <si>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</si>
  <si>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</si>
  <si>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</si>
  <si>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</si>
  <si>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</si>
  <si>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</si>
  <si>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</si>
  <si>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</si>
  <si>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</si>
  <si>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</si>
  <si>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</si>
  <si>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</si>
  <si>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</si>
  <si>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</si>
  <si>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</si>
  <si>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</si>
  <si>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</si>
  <si>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</si>
  <si>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</si>
  <si>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</si>
  <si>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</si>
  <si>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</si>
  <si>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</si>
  <si>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</si>
  <si>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</si>
  <si>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</si>
  <si>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</si>
  <si>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</si>
  <si>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</si>
  <si>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</si>
  <si>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</si>
  <si>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</si>
  <si>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</si>
  <si>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</si>
  <si>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</si>
  <si>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</si>
  <si>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</si>
  <si>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</si>
  <si>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</si>
  <si>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</si>
  <si>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</si>
  <si>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</si>
  <si>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</si>
  <si>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</si>
  <si>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</si>
  <si>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</si>
  <si>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</si>
  <si>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</si>
  <si>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</si>
  <si>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</si>
  <si>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</si>
  <si>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</si>
  <si>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</si>
  <si>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</si>
  <si>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</si>
  <si>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</si>
  <si>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</si>
  <si>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</si>
  <si>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</si>
  <si>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</si>
  <si>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</si>
  <si>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</si>
  <si>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</si>
  <si>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</si>
  <si>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</si>
  <si>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</si>
  <si>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</si>
  <si>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</si>
  <si>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</si>
  <si>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</si>
  <si>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</si>
  <si>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</si>
  <si>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</si>
  <si>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</si>
  <si>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</si>
  <si>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</si>
  <si>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</si>
  <si>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</si>
  <si>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</si>
  <si>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</si>
  <si>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</si>
  <si>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</si>
  <si>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</si>
  <si>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>2016.évi támogatás összesen</t>
  </si>
  <si>
    <t xml:space="preserve">Gyermekétkeztetés </t>
  </si>
  <si>
    <t>Közvilágítás</t>
  </si>
  <si>
    <t>GYERMEKÉTKEZTETÉS</t>
  </si>
  <si>
    <t>KÖZVILÁGÍTÁS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</si>
  <si>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</si>
  <si>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</si>
  <si>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</si>
  <si>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</si>
  <si>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</si>
  <si>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Felhalmozási célú finanszírozási bevételek</t>
  </si>
  <si>
    <t xml:space="preserve"> forintban</t>
  </si>
  <si>
    <t xml:space="preserve"> Forintban !</t>
  </si>
  <si>
    <t>-</t>
  </si>
  <si>
    <t xml:space="preserve">  forintban !</t>
  </si>
  <si>
    <t>forintban !</t>
  </si>
  <si>
    <t>Önkormányzati Hivatal mködésének támogatása I,a.</t>
  </si>
  <si>
    <t>Polgárőrség támogatása</t>
  </si>
  <si>
    <t xml:space="preserve"> forintban !</t>
  </si>
  <si>
    <t>Intézményi étkezés</t>
  </si>
  <si>
    <t>4.5 melléklet</t>
  </si>
  <si>
    <t>05</t>
  </si>
  <si>
    <t>2018. évi előirányzat</t>
  </si>
  <si>
    <t xml:space="preserve">Aparhant Község Önkormányzat        </t>
  </si>
  <si>
    <t>Intézményi finanszírozás bevétele</t>
  </si>
  <si>
    <t>Aparhanti Felhőcske Óvoda 2018</t>
  </si>
  <si>
    <t>Községi Önkormányzat Vízműve 2018</t>
  </si>
  <si>
    <t>Zöldterület-gazdálkodás</t>
  </si>
  <si>
    <t>Köztemető fenntartás</t>
  </si>
  <si>
    <t>Közutak fenntartása</t>
  </si>
  <si>
    <t>Egyéb önkormányzati tám.</t>
  </si>
  <si>
    <t>Lakott külterülettel kapcsolatos feladatok</t>
  </si>
  <si>
    <t>Kiegészítés</t>
  </si>
  <si>
    <t>Szennyvíz tám.</t>
  </si>
  <si>
    <t>Polgármesteri illetmény kiegészítés</t>
  </si>
  <si>
    <t>A 2018. évi általános működés és ágazati feladatok támogatásának alakulása jogcímenként</t>
  </si>
  <si>
    <t>Energetikai pályázat</t>
  </si>
  <si>
    <t>Járdafelújítás (Petőfi S. utca, Ady utca)</t>
  </si>
  <si>
    <t>Felhasználás
2018. XII.31-ig</t>
  </si>
  <si>
    <t xml:space="preserve">
2018. év utáni szükséglet
</t>
  </si>
  <si>
    <t>Szennyvízkezelési pályázat</t>
  </si>
  <si>
    <t>Tűzoltók támogatása</t>
  </si>
  <si>
    <t>Aparhanti Sportegyesület támogatása</t>
  </si>
  <si>
    <t>Aparhant Fejlődésére Egyesület támogatása</t>
  </si>
  <si>
    <t xml:space="preserve">Aparhant Község Önkormányzatának 2018. évi adó bevételei </t>
  </si>
  <si>
    <t>Helyi iparűzési adó bevétel</t>
  </si>
  <si>
    <t>Egyéb közhatalmi bevételek</t>
  </si>
  <si>
    <t>Előirányzat-felhasználási terv
2018. évre</t>
  </si>
  <si>
    <t xml:space="preserve">Aparhant Község Önkormányzat </t>
  </si>
  <si>
    <t>Óvoda</t>
  </si>
  <si>
    <t>Vízmű</t>
  </si>
  <si>
    <t>Védőnő</t>
  </si>
  <si>
    <t>2018. Évi költségvetési létszámkeret</t>
  </si>
  <si>
    <t>Választott tisztségviselő</t>
  </si>
  <si>
    <t>Közfoglalkoztatottak</t>
  </si>
  <si>
    <t>Könyvtáros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</si>
  <si>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</si>
  <si>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</si>
  <si>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Önkormányzati utak karbantartása</t>
  </si>
  <si>
    <t>Aparhant Község Önkormányzatának Címrendje</t>
  </si>
  <si>
    <t>4.6.</t>
  </si>
  <si>
    <t>4.7.</t>
  </si>
  <si>
    <t>Községi Önkormányzat Vízműve</t>
  </si>
  <si>
    <t>Aparhanti Felhőcske Óvoda</t>
  </si>
  <si>
    <t>Aparhant Község Önkormányzata által átadott pénzeszközök, támogatásértékű kiadások és bevételek</t>
  </si>
  <si>
    <t xml:space="preserve">2.1. melléklet </t>
  </si>
  <si>
    <t>2.2. melléklet</t>
  </si>
  <si>
    <t>3.  melléklet</t>
  </si>
  <si>
    <t>4.1. melléklet</t>
  </si>
  <si>
    <t>4.2.  melléklet</t>
  </si>
  <si>
    <t>4.3. melléklet</t>
  </si>
  <si>
    <t>4.4.  melléklet</t>
  </si>
  <si>
    <t>4.6.  melléklet</t>
  </si>
  <si>
    <t>4.7. melléklet</t>
  </si>
  <si>
    <t>5.  melléklet</t>
  </si>
  <si>
    <t>6. melléklet</t>
  </si>
  <si>
    <t>7.  melléklet</t>
  </si>
  <si>
    <t>8.  melléklet</t>
  </si>
  <si>
    <t>9. melléklet</t>
  </si>
  <si>
    <t>10. melléklet</t>
  </si>
  <si>
    <t>11.  melléklet</t>
  </si>
  <si>
    <t>13. melléklet</t>
  </si>
  <si>
    <t>Egyéb működési bevételek</t>
  </si>
  <si>
    <t>2018. év utáni szükséglet
(6=2 - 4 - 5)</t>
  </si>
  <si>
    <t>1. 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</si>
</sst>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  <font>
      <b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58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0" fillId="0" borderId="0" xfId="0" applyFill="1" applyAlignment="1"/>
    <xf numFmtId="0" fontId="2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3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37" xfId="0" applyFont="1" applyBorder="1" applyAlignment="1" applyProtection="1">
      <alignment horizontal="left" vertical="center" wrapText="1"/>
    </xf>
    <xf numFmtId="164" fontId="11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37" xfId="5" applyFont="1" applyFill="1" applyBorder="1" applyAlignment="1" applyProtection="1">
      <alignment horizontal="left" vertical="center" wrapText="1"/>
    </xf>
    <xf numFmtId="164" fontId="11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1" xfId="5" applyFont="1" applyFill="1" applyBorder="1" applyAlignment="1" applyProtection="1">
      <alignment horizontal="left" vertical="center" wrapText="1"/>
    </xf>
    <xf numFmtId="0" fontId="12" fillId="0" borderId="52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3" xfId="0" applyFont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49" xfId="0" applyFont="1" applyFill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40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47" xfId="0" applyNumberFormat="1" applyFont="1" applyFill="1" applyBorder="1" applyAlignment="1" applyProtection="1">
      <alignment horizontal="right" vertical="center" wrapText="1"/>
    </xf>
    <xf numFmtId="0" fontId="23" fillId="0" borderId="46" xfId="0" applyFont="1" applyFill="1" applyBorder="1" applyAlignment="1" applyProtection="1">
      <alignment vertical="center" wrapText="1"/>
    </xf>
    <xf numFmtId="0" fontId="27" fillId="0" borderId="55" xfId="0" applyFont="1" applyBorder="1" applyAlignment="1" applyProtection="1">
      <alignment horizontal="center" wrapText="1"/>
    </xf>
    <xf numFmtId="0" fontId="10" fillId="0" borderId="55" xfId="5" applyFont="1" applyFill="1" applyBorder="1" applyAlignment="1" applyProtection="1">
      <alignment horizontal="left" vertical="center" wrapText="1"/>
    </xf>
    <xf numFmtId="0" fontId="28" fillId="0" borderId="55" xfId="0" applyFont="1" applyBorder="1" applyAlignment="1" applyProtection="1">
      <alignment horizontal="center" wrapText="1"/>
    </xf>
    <xf numFmtId="0" fontId="29" fillId="0" borderId="55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49" fontId="8" fillId="0" borderId="4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1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56" xfId="7" applyFont="1" applyFill="1" applyBorder="1" applyAlignment="1" applyProtection="1">
      <alignment horizontal="left" vertical="center"/>
    </xf>
    <xf numFmtId="0" fontId="6" fillId="0" borderId="49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48" xfId="0" applyNumberFormat="1" applyFont="1" applyFill="1" applyBorder="1" applyAlignment="1" applyProtection="1">
      <alignment horizontal="center" vertical="center" wrapText="1"/>
    </xf>
    <xf numFmtId="164" fontId="10" fillId="0" borderId="56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5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48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56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 applyProtection="1">
      <alignment horizontal="left" vertical="center" wrapText="1"/>
    </xf>
    <xf numFmtId="164" fontId="11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 applyProtection="1">
      <alignment horizontal="left" vertical="center" wrapText="1"/>
    </xf>
    <xf numFmtId="164" fontId="11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1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2" xfId="4" applyBorder="1"/>
    <xf numFmtId="0" fontId="1" fillId="0" borderId="63" xfId="4" applyFont="1" applyBorder="1" applyAlignment="1">
      <alignment horizontal="center"/>
    </xf>
    <xf numFmtId="0" fontId="31" fillId="0" borderId="63" xfId="4" applyFont="1" applyBorder="1"/>
    <xf numFmtId="0" fontId="31" fillId="0" borderId="64" xfId="4" applyFont="1" applyBorder="1" applyAlignment="1">
      <alignment horizontal="center"/>
    </xf>
    <xf numFmtId="0" fontId="1" fillId="0" borderId="62" xfId="4" applyFont="1" applyBorder="1"/>
    <xf numFmtId="0" fontId="32" fillId="0" borderId="62" xfId="4" applyFont="1" applyBorder="1"/>
    <xf numFmtId="0" fontId="1" fillId="0" borderId="63" xfId="4" applyBorder="1" applyAlignment="1">
      <alignment horizontal="center"/>
    </xf>
    <xf numFmtId="0" fontId="31" fillId="0" borderId="62" xfId="4" applyFont="1" applyBorder="1"/>
    <xf numFmtId="0" fontId="31" fillId="0" borderId="65" xfId="4" applyFont="1" applyBorder="1"/>
    <xf numFmtId="0" fontId="31" fillId="0" borderId="66" xfId="4" applyFont="1" applyBorder="1" applyAlignment="1">
      <alignment horizontal="center"/>
    </xf>
    <xf numFmtId="0" fontId="31" fillId="0" borderId="66" xfId="4" applyFont="1" applyBorder="1"/>
    <xf numFmtId="0" fontId="31" fillId="0" borderId="67" xfId="4" applyFont="1" applyBorder="1" applyAlignment="1">
      <alignment horizontal="center"/>
    </xf>
    <xf numFmtId="0" fontId="31" fillId="0" borderId="68" xfId="4" applyFont="1" applyBorder="1"/>
    <xf numFmtId="0" fontId="31" fillId="0" borderId="69" xfId="4" applyFont="1" applyBorder="1" applyAlignment="1">
      <alignment horizontal="center"/>
    </xf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1" xfId="3" applyNumberFormat="1" applyFont="1" applyFill="1" applyBorder="1" applyAlignment="1">
      <alignment vertical="center" wrapText="1"/>
    </xf>
    <xf numFmtId="164" fontId="8" fillId="3" borderId="72" xfId="3" applyNumberFormat="1" applyFont="1" applyFill="1" applyBorder="1" applyAlignment="1">
      <alignment vertical="center" wrapText="1"/>
    </xf>
    <xf numFmtId="0" fontId="8" fillId="3" borderId="73" xfId="3" applyFont="1" applyFill="1" applyBorder="1" applyAlignment="1">
      <alignment horizontal="left" vertical="center" wrapText="1" indent="1"/>
    </xf>
    <xf numFmtId="3" fontId="36" fillId="0" borderId="74" xfId="3" applyNumberFormat="1" applyBorder="1" applyAlignment="1">
      <alignment vertical="center" wrapText="1"/>
    </xf>
    <xf numFmtId="164" fontId="25" fillId="0" borderId="75" xfId="3" applyNumberFormat="1" applyFont="1" applyBorder="1" applyAlignment="1" applyProtection="1">
      <alignment vertical="center" wrapText="1"/>
      <protection locked="0"/>
    </xf>
    <xf numFmtId="0" fontId="25" fillId="0" borderId="76" xfId="3" applyFont="1" applyBorder="1" applyAlignment="1">
      <alignment horizontal="left" vertical="center" wrapText="1" indent="1"/>
    </xf>
    <xf numFmtId="0" fontId="25" fillId="0" borderId="76" xfId="3" applyFont="1" applyBorder="1" applyAlignment="1" applyProtection="1">
      <alignment horizontal="left" vertical="center" wrapText="1" indent="1"/>
      <protection locked="0"/>
    </xf>
    <xf numFmtId="3" fontId="36" fillId="0" borderId="77" xfId="3" applyNumberFormat="1" applyBorder="1" applyAlignment="1">
      <alignment vertical="center" wrapText="1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79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1" xfId="3" applyFont="1" applyBorder="1" applyAlignment="1">
      <alignment horizontal="center" vertical="center" wrapText="1"/>
    </xf>
    <xf numFmtId="0" fontId="9" fillId="0" borderId="72" xfId="3" applyFont="1" applyBorder="1" applyAlignment="1">
      <alignment horizontal="center" vertical="center" wrapText="1"/>
    </xf>
    <xf numFmtId="0" fontId="9" fillId="0" borderId="73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79" xfId="3" applyFont="1" applyBorder="1" applyAlignment="1">
      <alignment horizontal="left" vertical="center" wrapText="1" indent="1"/>
    </xf>
    <xf numFmtId="164" fontId="25" fillId="0" borderId="77" xfId="3" applyNumberFormat="1" applyFont="1" applyBorder="1" applyAlignment="1" applyProtection="1">
      <alignment vertical="center" wrapText="1"/>
      <protection locked="0"/>
    </xf>
    <xf numFmtId="164" fontId="25" fillId="0" borderId="74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36" fillId="0" borderId="81" xfId="3" applyBorder="1" applyAlignment="1">
      <alignment horizontal="left" vertical="center" wrapText="1" inden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47" fillId="0" borderId="76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1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5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37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5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36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48" xfId="5" applyFont="1" applyFill="1" applyBorder="1" applyAlignment="1" applyProtection="1">
      <alignment horizontal="left" vertical="center" wrapText="1"/>
    </xf>
    <xf numFmtId="49" fontId="30" fillId="0" borderId="83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0" xfId="5" applyNumberFormat="1" applyFont="1" applyFill="1" applyBorder="1" applyAlignment="1" applyProtection="1">
      <alignment horizontal="right" vertical="center" wrapText="1"/>
    </xf>
    <xf numFmtId="49" fontId="30" fillId="0" borderId="84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1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2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4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0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2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46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5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1" xfId="5" applyFont="1" applyFill="1" applyBorder="1" applyAlignment="1" applyProtection="1">
      <alignment vertical="center" wrapText="1"/>
    </xf>
    <xf numFmtId="0" fontId="30" fillId="0" borderId="60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1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5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2" fillId="0" borderId="47" xfId="0" applyNumberFormat="1" applyFont="1" applyFill="1" applyBorder="1" applyAlignment="1" applyProtection="1">
      <alignment horizontal="right" vertical="center" wrapText="1"/>
    </xf>
    <xf numFmtId="164" fontId="52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3" fillId="0" borderId="63" xfId="4" applyFont="1" applyBorder="1"/>
    <xf numFmtId="0" fontId="53" fillId="0" borderId="63" xfId="4" applyFont="1" applyBorder="1" applyAlignment="1">
      <alignment horizontal="center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0" fontId="17" fillId="0" borderId="86" xfId="0" applyFont="1" applyFill="1" applyBorder="1" applyAlignment="1" applyProtection="1">
      <alignment horizontal="center" vertical="center" wrapText="1"/>
    </xf>
    <xf numFmtId="0" fontId="17" fillId="0" borderId="87" xfId="0" applyFont="1" applyFill="1" applyBorder="1" applyAlignment="1" applyProtection="1">
      <alignment vertical="center" wrapText="1"/>
    </xf>
    <xf numFmtId="0" fontId="12" fillId="0" borderId="76" xfId="0" applyFont="1" applyFill="1" applyBorder="1" applyAlignment="1" applyProtection="1">
      <alignment horizontal="center" vertical="center" wrapText="1"/>
    </xf>
    <xf numFmtId="0" fontId="12" fillId="0" borderId="74" xfId="0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 applyProtection="1">
      <alignment horizontal="left" vertical="center" wrapText="1"/>
      <protection locked="0"/>
    </xf>
    <xf numFmtId="164" fontId="13" fillId="0" borderId="7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6" xfId="0" applyBorder="1"/>
    <xf numFmtId="3" fontId="0" fillId="0" borderId="74" xfId="0" applyNumberFormat="1" applyBorder="1"/>
    <xf numFmtId="0" fontId="13" fillId="0" borderId="80" xfId="0" applyFont="1" applyFill="1" applyBorder="1" applyAlignment="1" applyProtection="1">
      <alignment horizontal="left" vertical="center" wrapText="1"/>
      <protection locked="0"/>
    </xf>
    <xf numFmtId="164" fontId="13" fillId="0" borderId="82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73" xfId="0" applyFont="1" applyFill="1" applyBorder="1" applyAlignment="1" applyProtection="1">
      <alignment vertical="center" wrapText="1"/>
    </xf>
    <xf numFmtId="164" fontId="12" fillId="0" borderId="71" xfId="0" applyNumberFormat="1" applyFont="1" applyFill="1" applyBorder="1" applyAlignment="1" applyProtection="1">
      <alignment horizontal="right" vertical="center" wrapText="1"/>
    </xf>
    <xf numFmtId="0" fontId="54" fillId="0" borderId="0" xfId="6" applyFont="1"/>
    <xf numFmtId="0" fontId="24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49" fontId="31" fillId="0" borderId="64" xfId="4" applyNumberFormat="1" applyFont="1" applyBorder="1" applyAlignment="1">
      <alignment horizontal="center"/>
    </xf>
    <xf numFmtId="164" fontId="9" fillId="0" borderId="0" xfId="5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5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6" sqref="F6"/>
    </sheetView>
  </sheetViews>
  <sheetFormatPr defaultColWidth="10.6640625" defaultRowHeight="12.75" x14ac:dyDescent="0.2"/>
  <cols>
    <col min="1" max="1" width="8.83203125" style="340" customWidth="1"/>
    <col min="2" max="2" width="7.33203125" style="339" customWidth="1"/>
    <col min="3" max="3" width="12" style="338" customWidth="1"/>
    <col min="4" max="4" width="50.5" style="337" bestFit="1" customWidth="1"/>
    <col min="5" max="16384" width="10.6640625" style="337"/>
  </cols>
  <sheetData>
    <row r="1" spans="1:8" x14ac:dyDescent="0.2">
      <c r="D1" s="359" t="s">
        <v>584</v>
      </c>
    </row>
    <row r="4" spans="1:8" s="357" customFormat="1" ht="18" x14ac:dyDescent="0.25">
      <c r="A4" s="358" t="s">
        <v>559</v>
      </c>
      <c r="B4" s="358"/>
      <c r="C4" s="358"/>
      <c r="D4" s="358"/>
      <c r="E4" s="358"/>
    </row>
    <row r="5" spans="1:8" ht="13.5" thickBot="1" x14ac:dyDescent="0.25"/>
    <row r="6" spans="1:8" s="339" customFormat="1" ht="14.25" thickTop="1" thickBot="1" x14ac:dyDescent="0.25">
      <c r="A6" s="356" t="s">
        <v>476</v>
      </c>
      <c r="B6" s="355" t="s">
        <v>475</v>
      </c>
      <c r="C6" s="354" t="s">
        <v>474</v>
      </c>
      <c r="D6" s="353" t="s">
        <v>473</v>
      </c>
      <c r="H6" s="337"/>
    </row>
    <row r="7" spans="1:8" s="339" customFormat="1" ht="13.5" thickTop="1" x14ac:dyDescent="0.2">
      <c r="A7" s="352"/>
      <c r="B7" s="351"/>
      <c r="C7" s="350"/>
      <c r="D7" s="349"/>
      <c r="H7" s="337"/>
    </row>
    <row r="8" spans="1:8" s="339" customFormat="1" x14ac:dyDescent="0.2">
      <c r="A8" s="352"/>
      <c r="B8" s="351"/>
      <c r="C8" s="350"/>
      <c r="D8" s="349"/>
      <c r="H8" s="337"/>
    </row>
    <row r="9" spans="1:8" x14ac:dyDescent="0.2">
      <c r="A9" s="344">
        <v>1</v>
      </c>
      <c r="B9" s="343"/>
      <c r="C9" s="347"/>
      <c r="D9" s="348" t="s">
        <v>472</v>
      </c>
    </row>
    <row r="10" spans="1:8" x14ac:dyDescent="0.2">
      <c r="A10" s="344"/>
      <c r="B10" s="343">
        <v>1</v>
      </c>
      <c r="C10" s="347"/>
      <c r="D10" s="348" t="s">
        <v>471</v>
      </c>
    </row>
    <row r="11" spans="1:8" x14ac:dyDescent="0.2">
      <c r="A11" s="344"/>
      <c r="B11" s="343">
        <v>2</v>
      </c>
      <c r="C11" s="347"/>
      <c r="D11" s="348" t="s">
        <v>470</v>
      </c>
    </row>
    <row r="12" spans="1:8" x14ac:dyDescent="0.2">
      <c r="A12" s="344"/>
      <c r="B12" s="343">
        <v>3</v>
      </c>
      <c r="C12" s="347"/>
      <c r="D12" s="349" t="s">
        <v>501</v>
      </c>
    </row>
    <row r="13" spans="1:8" x14ac:dyDescent="0.2">
      <c r="A13" s="344"/>
      <c r="B13" s="343">
        <v>4</v>
      </c>
      <c r="C13" s="347"/>
      <c r="D13" s="348" t="s">
        <v>502</v>
      </c>
    </row>
    <row r="14" spans="1:8" x14ac:dyDescent="0.2">
      <c r="A14" s="344"/>
      <c r="B14" s="516">
        <v>5</v>
      </c>
      <c r="C14" s="517"/>
      <c r="D14" s="348" t="s">
        <v>469</v>
      </c>
    </row>
    <row r="15" spans="1:8" x14ac:dyDescent="0.2">
      <c r="A15" s="344"/>
      <c r="B15" s="343"/>
      <c r="C15" s="347"/>
      <c r="D15" s="349"/>
    </row>
    <row r="16" spans="1:8" x14ac:dyDescent="0.2">
      <c r="A16" s="538" t="s">
        <v>560</v>
      </c>
      <c r="B16" s="343"/>
      <c r="C16" s="347"/>
      <c r="D16" s="348" t="s">
        <v>563</v>
      </c>
    </row>
    <row r="17" spans="1:4" x14ac:dyDescent="0.2">
      <c r="A17" s="538" t="s">
        <v>561</v>
      </c>
      <c r="B17" s="343"/>
      <c r="C17" s="347"/>
      <c r="D17" s="348" t="s">
        <v>562</v>
      </c>
    </row>
    <row r="18" spans="1:4" x14ac:dyDescent="0.2">
      <c r="A18" s="344"/>
      <c r="B18" s="343"/>
      <c r="C18" s="347"/>
      <c r="D18" s="346" t="s">
        <v>196</v>
      </c>
    </row>
    <row r="19" spans="1:4" x14ac:dyDescent="0.2">
      <c r="A19" s="344"/>
      <c r="B19" s="343"/>
      <c r="C19" s="342" t="s">
        <v>461</v>
      </c>
      <c r="D19" s="341" t="s">
        <v>468</v>
      </c>
    </row>
    <row r="20" spans="1:4" x14ac:dyDescent="0.2">
      <c r="A20" s="344"/>
      <c r="B20" s="343"/>
      <c r="C20" s="342" t="s">
        <v>459</v>
      </c>
      <c r="D20" s="341" t="s">
        <v>467</v>
      </c>
    </row>
    <row r="21" spans="1:4" x14ac:dyDescent="0.2">
      <c r="A21" s="344"/>
      <c r="B21" s="343"/>
      <c r="C21" s="342" t="s">
        <v>457</v>
      </c>
      <c r="D21" s="341" t="s">
        <v>466</v>
      </c>
    </row>
    <row r="22" spans="1:4" x14ac:dyDescent="0.2">
      <c r="A22" s="344"/>
      <c r="B22" s="343"/>
      <c r="C22" s="342" t="s">
        <v>456</v>
      </c>
      <c r="D22" s="341" t="s">
        <v>465</v>
      </c>
    </row>
    <row r="23" spans="1:4" x14ac:dyDescent="0.2">
      <c r="A23" s="344"/>
      <c r="B23" s="343"/>
      <c r="C23" s="342" t="s">
        <v>454</v>
      </c>
      <c r="D23" s="345" t="s">
        <v>464</v>
      </c>
    </row>
    <row r="24" spans="1:4" x14ac:dyDescent="0.2">
      <c r="A24" s="344"/>
      <c r="B24" s="343"/>
      <c r="C24" s="342" t="s">
        <v>452</v>
      </c>
      <c r="D24" s="341" t="s">
        <v>405</v>
      </c>
    </row>
    <row r="25" spans="1:4" x14ac:dyDescent="0.2">
      <c r="A25" s="344"/>
      <c r="B25" s="343"/>
      <c r="C25" s="342" t="s">
        <v>450</v>
      </c>
      <c r="D25" s="341" t="s">
        <v>463</v>
      </c>
    </row>
    <row r="26" spans="1:4" x14ac:dyDescent="0.2">
      <c r="A26" s="344"/>
      <c r="B26" s="343"/>
      <c r="C26" s="342" t="s">
        <v>449</v>
      </c>
      <c r="D26" s="345" t="s">
        <v>462</v>
      </c>
    </row>
    <row r="27" spans="1:4" x14ac:dyDescent="0.2">
      <c r="A27" s="344"/>
      <c r="B27" s="343"/>
      <c r="C27" s="347"/>
      <c r="D27" s="346" t="s">
        <v>197</v>
      </c>
    </row>
    <row r="28" spans="1:4" x14ac:dyDescent="0.2">
      <c r="A28" s="344"/>
      <c r="B28" s="343"/>
      <c r="C28" s="342" t="s">
        <v>461</v>
      </c>
      <c r="D28" s="341" t="s">
        <v>460</v>
      </c>
    </row>
    <row r="29" spans="1:4" x14ac:dyDescent="0.2">
      <c r="A29" s="344"/>
      <c r="B29" s="343"/>
      <c r="C29" s="342" t="s">
        <v>459</v>
      </c>
      <c r="D29" s="341" t="s">
        <v>458</v>
      </c>
    </row>
    <row r="30" spans="1:4" x14ac:dyDescent="0.2">
      <c r="A30" s="344"/>
      <c r="B30" s="343"/>
      <c r="C30" s="342" t="s">
        <v>457</v>
      </c>
      <c r="D30" s="341" t="s">
        <v>207</v>
      </c>
    </row>
    <row r="31" spans="1:4" x14ac:dyDescent="0.2">
      <c r="A31" s="344"/>
      <c r="B31" s="343"/>
      <c r="C31" s="342" t="s">
        <v>456</v>
      </c>
      <c r="D31" s="341" t="s">
        <v>455</v>
      </c>
    </row>
    <row r="32" spans="1:4" x14ac:dyDescent="0.2">
      <c r="A32" s="344"/>
      <c r="B32" s="343"/>
      <c r="C32" s="342" t="s">
        <v>454</v>
      </c>
      <c r="D32" s="341" t="s">
        <v>453</v>
      </c>
    </row>
    <row r="33" spans="1:4" x14ac:dyDescent="0.2">
      <c r="A33" s="344"/>
      <c r="B33" s="343"/>
      <c r="C33" s="342" t="s">
        <v>452</v>
      </c>
      <c r="D33" s="345" t="s">
        <v>451</v>
      </c>
    </row>
    <row r="34" spans="1:4" x14ac:dyDescent="0.2">
      <c r="A34" s="344"/>
      <c r="B34" s="343"/>
      <c r="C34" s="342" t="s">
        <v>450</v>
      </c>
      <c r="D34" s="341" t="s">
        <v>408</v>
      </c>
    </row>
    <row r="35" spans="1:4" x14ac:dyDescent="0.2">
      <c r="A35" s="344"/>
      <c r="B35" s="343"/>
      <c r="C35" s="342" t="s">
        <v>449</v>
      </c>
      <c r="D35" s="341" t="s">
        <v>448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D51"/>
  <sheetViews>
    <sheetView view="pageLayout" zoomScale="118" zoomScaleNormal="100" zoomScalePageLayoutView="118" workbookViewId="0">
      <selection activeCell="C3" sqref="C3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520</v>
      </c>
    </row>
    <row r="2" spans="1:4" s="110" customFormat="1" ht="25.5" customHeight="1" x14ac:dyDescent="0.2">
      <c r="A2" s="544" t="s">
        <v>354</v>
      </c>
      <c r="B2" s="544"/>
      <c r="C2" s="228" t="s">
        <v>446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7" t="s">
        <v>447</v>
      </c>
      <c r="D3" s="226" t="s">
        <v>521</v>
      </c>
    </row>
    <row r="4" spans="1:4" s="117" customFormat="1" ht="15.95" customHeight="1" x14ac:dyDescent="0.25">
      <c r="A4" s="115"/>
      <c r="B4" s="115"/>
      <c r="C4" s="115"/>
      <c r="D4" s="116" t="s">
        <v>518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387</v>
      </c>
      <c r="D25" s="54">
        <v>1800000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/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1800000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1073800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211404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514796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1800000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1</v>
      </c>
    </row>
    <row r="51" spans="1:4" x14ac:dyDescent="0.2">
      <c r="A51" s="197" t="s">
        <v>353</v>
      </c>
      <c r="B51" s="198"/>
      <c r="C51" s="199"/>
      <c r="D51" s="200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D51"/>
  <sheetViews>
    <sheetView workbookViewId="0">
      <selection activeCell="D50" sqref="D50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57.5" style="102" customWidth="1"/>
    <col min="4" max="4" width="18.6640625" style="102" customWidth="1"/>
    <col min="5" max="16384" width="9.33203125" style="102"/>
  </cols>
  <sheetData>
    <row r="1" spans="1:4" s="107" customFormat="1" ht="21" customHeight="1" thickBot="1" x14ac:dyDescent="0.25">
      <c r="A1" s="103"/>
      <c r="B1" s="104"/>
      <c r="C1" s="223"/>
      <c r="D1" s="106" t="s">
        <v>572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356</v>
      </c>
    </row>
    <row r="3" spans="1:4" s="110" customFormat="1" ht="16.5" thickBot="1" x14ac:dyDescent="0.25">
      <c r="A3" s="111" t="s">
        <v>307</v>
      </c>
      <c r="B3" s="112"/>
      <c r="C3" s="536" t="s">
        <v>525</v>
      </c>
      <c r="D3" s="226"/>
    </row>
    <row r="4" spans="1:4" s="117" customFormat="1" ht="15.95" customHeight="1" thickBot="1" x14ac:dyDescent="0.3">
      <c r="A4" s="115"/>
      <c r="B4" s="115"/>
      <c r="C4" s="115"/>
      <c r="D4" s="116" t="s">
        <v>518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206"/>
    </row>
    <row r="8" spans="1:4" s="130" customFormat="1" ht="12" customHeight="1" thickBot="1" x14ac:dyDescent="0.25">
      <c r="A8" s="120" t="s">
        <v>4</v>
      </c>
      <c r="B8" s="127"/>
      <c r="C8" s="207" t="s">
        <v>357</v>
      </c>
      <c r="D8" s="45">
        <f>SUM(D9:D16)</f>
        <v>600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thickBot="1" x14ac:dyDescent="0.25">
      <c r="A16" s="140"/>
      <c r="B16" s="141" t="s">
        <v>141</v>
      </c>
      <c r="C16" s="6" t="s">
        <v>361</v>
      </c>
      <c r="D16" s="41">
        <v>600</v>
      </c>
    </row>
    <row r="17" spans="1:4" s="130" customFormat="1" ht="12" customHeight="1" thickBot="1" x14ac:dyDescent="0.25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thickBot="1" x14ac:dyDescent="0.25">
      <c r="A21" s="131"/>
      <c r="B21" s="132" t="s">
        <v>14</v>
      </c>
      <c r="C21" s="5" t="s">
        <v>364</v>
      </c>
      <c r="D21" s="34"/>
    </row>
    <row r="22" spans="1:4" s="134" customFormat="1" ht="12" customHeight="1" thickBot="1" x14ac:dyDescent="0.25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thickBot="1" x14ac:dyDescent="0.25">
      <c r="A24" s="209"/>
      <c r="B24" s="210" t="s">
        <v>20</v>
      </c>
      <c r="C24" s="7" t="s">
        <v>79</v>
      </c>
      <c r="D24" s="211"/>
    </row>
    <row r="25" spans="1:4" s="130" customFormat="1" ht="12" customHeight="1" thickBot="1" x14ac:dyDescent="0.25">
      <c r="A25" s="120" t="s">
        <v>170</v>
      </c>
      <c r="B25" s="127"/>
      <c r="C25" s="3" t="s">
        <v>380</v>
      </c>
      <c r="D25" s="54"/>
    </row>
    <row r="26" spans="1:4" s="130" customFormat="1" ht="12" customHeight="1" thickBot="1" x14ac:dyDescent="0.25">
      <c r="A26" s="120" t="s">
        <v>36</v>
      </c>
      <c r="B26" s="158"/>
      <c r="C26" s="3" t="s">
        <v>381</v>
      </c>
      <c r="D26" s="159"/>
    </row>
    <row r="27" spans="1:4" s="134" customFormat="1" ht="12" customHeight="1" thickBot="1" x14ac:dyDescent="0.25">
      <c r="A27" s="212" t="s">
        <v>53</v>
      </c>
      <c r="B27" s="213"/>
      <c r="C27" s="187" t="s">
        <v>382</v>
      </c>
      <c r="D27" s="214">
        <f>D28+D29</f>
        <v>23074400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>
        <v>126563</v>
      </c>
    </row>
    <row r="29" spans="1:4" s="134" customFormat="1" ht="15" customHeight="1" thickBot="1" x14ac:dyDescent="0.25">
      <c r="A29" s="215"/>
      <c r="B29" s="151" t="s">
        <v>66</v>
      </c>
      <c r="C29" s="11" t="s">
        <v>524</v>
      </c>
      <c r="D29" s="152">
        <v>22947837</v>
      </c>
    </row>
    <row r="30" spans="1:4" ht="13.5" thickBot="1" x14ac:dyDescent="0.25">
      <c r="A30" s="163" t="s">
        <v>191</v>
      </c>
      <c r="B30" s="216"/>
      <c r="C30" s="217" t="s">
        <v>383</v>
      </c>
      <c r="D30" s="155"/>
    </row>
    <row r="31" spans="1:4" s="123" customFormat="1" ht="16.5" customHeight="1" thickBot="1" x14ac:dyDescent="0.25">
      <c r="A31" s="163" t="s">
        <v>80</v>
      </c>
      <c r="B31" s="218"/>
      <c r="C31" s="219" t="s">
        <v>384</v>
      </c>
      <c r="D31" s="159">
        <f>D8+D27</f>
        <v>23075000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thickBot="1" x14ac:dyDescent="0.25">
      <c r="A33" s="169"/>
      <c r="B33" s="170"/>
      <c r="C33" s="170"/>
      <c r="D33" s="171"/>
    </row>
    <row r="34" spans="1:4" ht="12" customHeight="1" thickBot="1" x14ac:dyDescent="0.25">
      <c r="A34" s="172"/>
      <c r="B34" s="173"/>
      <c r="C34" s="174" t="s">
        <v>197</v>
      </c>
      <c r="D34" s="159"/>
    </row>
    <row r="35" spans="1:4" ht="12" customHeight="1" thickBot="1" x14ac:dyDescent="0.25">
      <c r="A35" s="120" t="s">
        <v>4</v>
      </c>
      <c r="B35" s="3"/>
      <c r="C35" s="3" t="s">
        <v>325</v>
      </c>
      <c r="D35" s="45">
        <f>D36+D37+D38</f>
        <v>23075000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17555000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3000000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2520000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thickBot="1" x14ac:dyDescent="0.25">
      <c r="A40" s="131"/>
      <c r="B40" s="147" t="s">
        <v>135</v>
      </c>
      <c r="C40" s="5" t="s">
        <v>136</v>
      </c>
      <c r="D40" s="34"/>
    </row>
    <row r="41" spans="1:4" ht="12" customHeight="1" thickBot="1" x14ac:dyDescent="0.25">
      <c r="A41" s="120" t="s">
        <v>6</v>
      </c>
      <c r="B41" s="3"/>
      <c r="C41" s="3" t="s">
        <v>374</v>
      </c>
      <c r="D41" s="45"/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497</v>
      </c>
      <c r="D44" s="34"/>
    </row>
    <row r="45" spans="1:4" ht="23.25" thickBot="1" x14ac:dyDescent="0.25">
      <c r="A45" s="131"/>
      <c r="B45" s="147" t="s">
        <v>159</v>
      </c>
      <c r="C45" s="5" t="s">
        <v>376</v>
      </c>
      <c r="D45" s="34"/>
    </row>
    <row r="46" spans="1:4" ht="15" customHeight="1" thickBot="1" x14ac:dyDescent="0.25">
      <c r="A46" s="120" t="s">
        <v>16</v>
      </c>
      <c r="B46" s="3"/>
      <c r="C46" s="3" t="s">
        <v>377</v>
      </c>
      <c r="D46" s="54"/>
    </row>
    <row r="47" spans="1:4" ht="14.25" customHeight="1" thickBot="1" x14ac:dyDescent="0.25">
      <c r="A47" s="163" t="s">
        <v>170</v>
      </c>
      <c r="B47" s="216"/>
      <c r="C47" s="217" t="s">
        <v>378</v>
      </c>
      <c r="D47" s="155"/>
    </row>
    <row r="48" spans="1:4" ht="13.5" thickBot="1" x14ac:dyDescent="0.25">
      <c r="A48" s="120" t="s">
        <v>36</v>
      </c>
      <c r="B48" s="154"/>
      <c r="C48" s="220" t="s">
        <v>379</v>
      </c>
      <c r="D48" s="45">
        <f>D35</f>
        <v>23075000</v>
      </c>
    </row>
    <row r="49" spans="1:4" ht="13.5" thickBot="1" x14ac:dyDescent="0.25">
      <c r="A49" s="201"/>
      <c r="B49" s="202"/>
      <c r="C49" s="202"/>
      <c r="D49" s="221"/>
    </row>
    <row r="50" spans="1:4" ht="13.5" thickBot="1" x14ac:dyDescent="0.25">
      <c r="A50" s="197" t="s">
        <v>352</v>
      </c>
      <c r="B50" s="198"/>
      <c r="C50" s="199"/>
      <c r="D50" s="200">
        <v>6</v>
      </c>
    </row>
    <row r="51" spans="1:4" ht="13.5" thickBot="1" x14ac:dyDescent="0.25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D51"/>
  <sheetViews>
    <sheetView workbookViewId="0">
      <selection activeCell="D39" sqref="D39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57.5" style="102" customWidth="1"/>
    <col min="4" max="4" width="18.6640625" style="102" customWidth="1"/>
    <col min="5" max="16384" width="9.33203125" style="102"/>
  </cols>
  <sheetData>
    <row r="1" spans="1:4" s="107" customFormat="1" ht="21" customHeight="1" thickBot="1" x14ac:dyDescent="0.25">
      <c r="A1" s="103"/>
      <c r="B1" s="104"/>
      <c r="C1" s="223"/>
      <c r="D1" s="106" t="s">
        <v>573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356</v>
      </c>
    </row>
    <row r="3" spans="1:4" s="110" customFormat="1" ht="16.5" thickBot="1" x14ac:dyDescent="0.25">
      <c r="A3" s="111" t="s">
        <v>307</v>
      </c>
      <c r="B3" s="112"/>
      <c r="C3" s="536" t="s">
        <v>526</v>
      </c>
      <c r="D3" s="226"/>
    </row>
    <row r="4" spans="1:4" s="117" customFormat="1" ht="15.95" customHeight="1" thickBot="1" x14ac:dyDescent="0.3">
      <c r="A4" s="115"/>
      <c r="B4" s="115"/>
      <c r="C4" s="115"/>
      <c r="D4" s="116" t="s">
        <v>518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206"/>
    </row>
    <row r="8" spans="1:4" s="130" customFormat="1" ht="12" customHeight="1" thickBot="1" x14ac:dyDescent="0.25">
      <c r="A8" s="120" t="s">
        <v>4</v>
      </c>
      <c r="B8" s="127"/>
      <c r="C8" s="207" t="s">
        <v>357</v>
      </c>
      <c r="D8" s="45">
        <f>SUM(D9:D16)</f>
        <v>15906500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>
        <v>12500000</v>
      </c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>
        <v>3105000</v>
      </c>
    </row>
    <row r="15" spans="1:4" s="134" customFormat="1" ht="12" customHeight="1" x14ac:dyDescent="0.2">
      <c r="A15" s="131"/>
      <c r="B15" s="132" t="s">
        <v>139</v>
      </c>
      <c r="C15" s="6" t="s">
        <v>361</v>
      </c>
      <c r="D15" s="41">
        <v>1500</v>
      </c>
    </row>
    <row r="16" spans="1:4" s="134" customFormat="1" ht="12" customHeight="1" thickBot="1" x14ac:dyDescent="0.25">
      <c r="A16" s="140"/>
      <c r="B16" s="141" t="s">
        <v>141</v>
      </c>
      <c r="C16" s="6" t="s">
        <v>582</v>
      </c>
      <c r="D16" s="41">
        <v>300000</v>
      </c>
    </row>
    <row r="17" spans="1:4" s="130" customFormat="1" ht="12" customHeight="1" thickBot="1" x14ac:dyDescent="0.25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thickBot="1" x14ac:dyDescent="0.25">
      <c r="A21" s="131"/>
      <c r="B21" s="132" t="s">
        <v>14</v>
      </c>
      <c r="C21" s="5" t="s">
        <v>364</v>
      </c>
      <c r="D21" s="34"/>
    </row>
    <row r="22" spans="1:4" s="134" customFormat="1" ht="12" customHeight="1" thickBot="1" x14ac:dyDescent="0.25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thickBot="1" x14ac:dyDescent="0.25">
      <c r="A24" s="209"/>
      <c r="B24" s="210" t="s">
        <v>20</v>
      </c>
      <c r="C24" s="7" t="s">
        <v>79</v>
      </c>
      <c r="D24" s="211"/>
    </row>
    <row r="25" spans="1:4" s="130" customFormat="1" ht="12" customHeight="1" thickBot="1" x14ac:dyDescent="0.25">
      <c r="A25" s="120" t="s">
        <v>170</v>
      </c>
      <c r="B25" s="127"/>
      <c r="C25" s="3" t="s">
        <v>380</v>
      </c>
      <c r="D25" s="54"/>
    </row>
    <row r="26" spans="1:4" s="130" customFormat="1" ht="12" customHeight="1" thickBot="1" x14ac:dyDescent="0.25">
      <c r="A26" s="120" t="s">
        <v>36</v>
      </c>
      <c r="B26" s="158"/>
      <c r="C26" s="3" t="s">
        <v>381</v>
      </c>
      <c r="D26" s="159"/>
    </row>
    <row r="27" spans="1:4" s="134" customFormat="1" ht="12" customHeight="1" thickBot="1" x14ac:dyDescent="0.25">
      <c r="A27" s="212" t="s">
        <v>53</v>
      </c>
      <c r="B27" s="213"/>
      <c r="C27" s="187" t="s">
        <v>382</v>
      </c>
      <c r="D27" s="214">
        <f>D28+D29</f>
        <v>9093500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>
        <v>1788553</v>
      </c>
    </row>
    <row r="29" spans="1:4" s="134" customFormat="1" ht="15" customHeight="1" thickBot="1" x14ac:dyDescent="0.25">
      <c r="A29" s="215"/>
      <c r="B29" s="151" t="s">
        <v>66</v>
      </c>
      <c r="C29" s="11" t="s">
        <v>524</v>
      </c>
      <c r="D29" s="152">
        <v>7304947</v>
      </c>
    </row>
    <row r="30" spans="1:4" ht="13.5" thickBot="1" x14ac:dyDescent="0.25">
      <c r="A30" s="163" t="s">
        <v>191</v>
      </c>
      <c r="B30" s="216"/>
      <c r="C30" s="217" t="s">
        <v>383</v>
      </c>
      <c r="D30" s="155"/>
    </row>
    <row r="31" spans="1:4" s="123" customFormat="1" ht="16.5" customHeight="1" thickBot="1" x14ac:dyDescent="0.25">
      <c r="A31" s="163" t="s">
        <v>80</v>
      </c>
      <c r="B31" s="218"/>
      <c r="C31" s="219" t="s">
        <v>384</v>
      </c>
      <c r="D31" s="159">
        <f>D8+D27</f>
        <v>25000000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thickBot="1" x14ac:dyDescent="0.25">
      <c r="A33" s="169"/>
      <c r="B33" s="170"/>
      <c r="C33" s="170"/>
      <c r="D33" s="171"/>
    </row>
    <row r="34" spans="1:4" ht="12" customHeight="1" thickBot="1" x14ac:dyDescent="0.25">
      <c r="A34" s="172"/>
      <c r="B34" s="173"/>
      <c r="C34" s="174" t="s">
        <v>197</v>
      </c>
      <c r="D34" s="159"/>
    </row>
    <row r="35" spans="1:4" ht="12" customHeight="1" thickBot="1" x14ac:dyDescent="0.25">
      <c r="A35" s="120" t="s">
        <v>4</v>
      </c>
      <c r="B35" s="3"/>
      <c r="C35" s="3" t="s">
        <v>325</v>
      </c>
      <c r="D35" s="45">
        <f>D36+D37+D38</f>
        <v>25000000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11500000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2200000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11300000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thickBot="1" x14ac:dyDescent="0.25">
      <c r="A40" s="131"/>
      <c r="B40" s="147" t="s">
        <v>135</v>
      </c>
      <c r="C40" s="5" t="s">
        <v>136</v>
      </c>
      <c r="D40" s="34"/>
    </row>
    <row r="41" spans="1:4" ht="12" customHeight="1" thickBot="1" x14ac:dyDescent="0.25">
      <c r="A41" s="120" t="s">
        <v>6</v>
      </c>
      <c r="B41" s="3"/>
      <c r="C41" s="3" t="s">
        <v>374</v>
      </c>
      <c r="D41" s="45"/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497</v>
      </c>
      <c r="D44" s="34"/>
    </row>
    <row r="45" spans="1:4" ht="23.25" thickBot="1" x14ac:dyDescent="0.25">
      <c r="A45" s="131"/>
      <c r="B45" s="147" t="s">
        <v>159</v>
      </c>
      <c r="C45" s="5" t="s">
        <v>376</v>
      </c>
      <c r="D45" s="34"/>
    </row>
    <row r="46" spans="1:4" ht="15" customHeight="1" thickBot="1" x14ac:dyDescent="0.25">
      <c r="A46" s="120" t="s">
        <v>16</v>
      </c>
      <c r="B46" s="3"/>
      <c r="C46" s="3" t="s">
        <v>377</v>
      </c>
      <c r="D46" s="54"/>
    </row>
    <row r="47" spans="1:4" ht="14.25" customHeight="1" thickBot="1" x14ac:dyDescent="0.25">
      <c r="A47" s="163" t="s">
        <v>170</v>
      </c>
      <c r="B47" s="216"/>
      <c r="C47" s="217" t="s">
        <v>378</v>
      </c>
      <c r="D47" s="155"/>
    </row>
    <row r="48" spans="1:4" ht="13.5" thickBot="1" x14ac:dyDescent="0.25">
      <c r="A48" s="120" t="s">
        <v>36</v>
      </c>
      <c r="B48" s="154"/>
      <c r="C48" s="220" t="s">
        <v>379</v>
      </c>
      <c r="D48" s="45">
        <f>D35</f>
        <v>25000000</v>
      </c>
    </row>
    <row r="49" spans="1:4" ht="13.5" thickBot="1" x14ac:dyDescent="0.25">
      <c r="A49" s="201"/>
      <c r="B49" s="202"/>
      <c r="C49" s="202"/>
      <c r="D49" s="221"/>
    </row>
    <row r="50" spans="1:4" ht="13.5" thickBot="1" x14ac:dyDescent="0.25">
      <c r="A50" s="197" t="s">
        <v>352</v>
      </c>
      <c r="B50" s="198"/>
      <c r="C50" s="199"/>
      <c r="D50" s="200">
        <v>4</v>
      </c>
    </row>
    <row r="51" spans="1:4" ht="13.5" thickBot="1" x14ac:dyDescent="0.25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B28"/>
  <sheetViews>
    <sheetView view="pageLayout" zoomScale="130" zoomScaleNormal="100" zoomScalePageLayoutView="130" workbookViewId="0">
      <selection activeCell="B1" sqref="B1"/>
    </sheetView>
  </sheetViews>
  <sheetFormatPr defaultRowHeight="12.75" x14ac:dyDescent="0.2"/>
  <cols>
    <col min="1" max="1" width="88.6640625" style="66" customWidth="1"/>
    <col min="2" max="2" width="27.83203125" style="66" customWidth="1"/>
    <col min="3" max="16384" width="9.33203125" style="66"/>
  </cols>
  <sheetData>
    <row r="1" spans="1:2" x14ac:dyDescent="0.2">
      <c r="B1" s="404" t="s">
        <v>574</v>
      </c>
    </row>
    <row r="2" spans="1:2" ht="47.25" customHeight="1" x14ac:dyDescent="0.2">
      <c r="A2" s="546" t="s">
        <v>535</v>
      </c>
      <c r="B2" s="546"/>
    </row>
    <row r="3" spans="1:2" ht="22.5" customHeight="1" thickBot="1" x14ac:dyDescent="0.25">
      <c r="A3" s="67"/>
      <c r="B3" s="68" t="s">
        <v>292</v>
      </c>
    </row>
    <row r="4" spans="1:2" s="69" customFormat="1" ht="24" customHeight="1" x14ac:dyDescent="0.2">
      <c r="A4" s="522" t="s">
        <v>293</v>
      </c>
      <c r="B4" s="523" t="s">
        <v>500</v>
      </c>
    </row>
    <row r="5" spans="1:2" s="70" customFormat="1" x14ac:dyDescent="0.2">
      <c r="A5" s="524">
        <v>1</v>
      </c>
      <c r="B5" s="525">
        <v>2</v>
      </c>
    </row>
    <row r="6" spans="1:2" x14ac:dyDescent="0.2">
      <c r="A6" s="526" t="s">
        <v>516</v>
      </c>
      <c r="B6" s="527"/>
    </row>
    <row r="7" spans="1:2" x14ac:dyDescent="0.2">
      <c r="A7" s="528"/>
      <c r="B7" s="527"/>
    </row>
    <row r="8" spans="1:2" ht="12.75" customHeight="1" x14ac:dyDescent="0.2">
      <c r="A8" s="526"/>
      <c r="B8" s="527"/>
    </row>
    <row r="9" spans="1:2" x14ac:dyDescent="0.2">
      <c r="A9" s="528" t="s">
        <v>527</v>
      </c>
      <c r="B9" s="529">
        <v>3650510</v>
      </c>
    </row>
    <row r="10" spans="1:2" x14ac:dyDescent="0.2">
      <c r="A10" s="528" t="s">
        <v>502</v>
      </c>
      <c r="B10" s="529">
        <v>2496000</v>
      </c>
    </row>
    <row r="11" spans="1:2" x14ac:dyDescent="0.2">
      <c r="A11" s="528" t="s">
        <v>528</v>
      </c>
      <c r="B11" s="529">
        <v>1470183</v>
      </c>
    </row>
    <row r="12" spans="1:2" x14ac:dyDescent="0.2">
      <c r="A12" s="528" t="s">
        <v>529</v>
      </c>
      <c r="B12" s="529">
        <v>2081590</v>
      </c>
    </row>
    <row r="13" spans="1:2" x14ac:dyDescent="0.2">
      <c r="A13" s="528" t="s">
        <v>530</v>
      </c>
      <c r="B13" s="529">
        <v>6000000</v>
      </c>
    </row>
    <row r="14" spans="1:2" x14ac:dyDescent="0.2">
      <c r="A14" s="528" t="s">
        <v>531</v>
      </c>
      <c r="B14" s="529">
        <v>30600</v>
      </c>
    </row>
    <row r="15" spans="1:2" x14ac:dyDescent="0.2">
      <c r="A15" s="528" t="s">
        <v>532</v>
      </c>
      <c r="B15" s="529">
        <v>7077997</v>
      </c>
    </row>
    <row r="16" spans="1:2" x14ac:dyDescent="0.2">
      <c r="A16" s="528" t="s">
        <v>533</v>
      </c>
      <c r="B16" s="529">
        <v>1200000</v>
      </c>
    </row>
    <row r="17" spans="1:2" x14ac:dyDescent="0.2">
      <c r="A17" s="528" t="s">
        <v>534</v>
      </c>
      <c r="B17" s="529">
        <v>1170400</v>
      </c>
    </row>
    <row r="18" spans="1:2" x14ac:dyDescent="0.2">
      <c r="A18" s="526"/>
      <c r="B18" s="527"/>
    </row>
    <row r="19" spans="1:2" x14ac:dyDescent="0.2">
      <c r="A19" s="526"/>
      <c r="B19" s="527"/>
    </row>
    <row r="20" spans="1:2" x14ac:dyDescent="0.2">
      <c r="A20" s="526"/>
      <c r="B20" s="527"/>
    </row>
    <row r="21" spans="1:2" x14ac:dyDescent="0.2">
      <c r="A21" s="526"/>
      <c r="B21" s="527"/>
    </row>
    <row r="22" spans="1:2" x14ac:dyDescent="0.2">
      <c r="A22" s="526"/>
      <c r="B22" s="527"/>
    </row>
    <row r="23" spans="1:2" x14ac:dyDescent="0.2">
      <c r="A23" s="526"/>
      <c r="B23" s="527"/>
    </row>
    <row r="24" spans="1:2" x14ac:dyDescent="0.2">
      <c r="A24" s="526"/>
      <c r="B24" s="527"/>
    </row>
    <row r="25" spans="1:2" x14ac:dyDescent="0.2">
      <c r="A25" s="526"/>
      <c r="B25" s="527"/>
    </row>
    <row r="26" spans="1:2" x14ac:dyDescent="0.2">
      <c r="A26" s="526"/>
      <c r="B26" s="527"/>
    </row>
    <row r="27" spans="1:2" ht="13.5" thickBot="1" x14ac:dyDescent="0.25">
      <c r="A27" s="530"/>
      <c r="B27" s="531"/>
    </row>
    <row r="28" spans="1:2" s="71" customFormat="1" ht="19.5" customHeight="1" thickBot="1" x14ac:dyDescent="0.25">
      <c r="A28" s="532" t="s">
        <v>294</v>
      </c>
      <c r="B28" s="533">
        <f>SUM(B8:B27)</f>
        <v>25177280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F25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47.1640625" style="72" customWidth="1"/>
    <col min="2" max="2" width="15.6640625" style="73" customWidth="1"/>
    <col min="3" max="3" width="16.33203125" style="73" customWidth="1"/>
    <col min="4" max="4" width="18" style="73" customWidth="1"/>
    <col min="5" max="5" width="16.6640625" style="73" customWidth="1"/>
    <col min="6" max="6" width="18.83203125" style="12" customWidth="1"/>
    <col min="7" max="8" width="12.83203125" style="73" customWidth="1"/>
    <col min="9" max="9" width="13.83203125" style="73" customWidth="1"/>
    <col min="10" max="16384" width="9.33203125" style="73"/>
  </cols>
  <sheetData>
    <row r="1" spans="1:6" x14ac:dyDescent="0.2">
      <c r="F1" s="405" t="s">
        <v>575</v>
      </c>
    </row>
    <row r="2" spans="1:6" ht="25.5" customHeight="1" x14ac:dyDescent="0.2">
      <c r="A2" s="547" t="s">
        <v>296</v>
      </c>
      <c r="B2" s="547"/>
      <c r="C2" s="547"/>
      <c r="D2" s="547"/>
      <c r="E2" s="547"/>
      <c r="F2" s="547"/>
    </row>
    <row r="3" spans="1:6" ht="22.5" customHeight="1" x14ac:dyDescent="0.25">
      <c r="A3" s="13"/>
      <c r="B3" s="12"/>
      <c r="C3" s="12"/>
      <c r="D3" s="12"/>
      <c r="E3" s="12"/>
      <c r="F3" s="74" t="s">
        <v>514</v>
      </c>
    </row>
    <row r="4" spans="1:6" s="75" customFormat="1" ht="44.25" customHeight="1" x14ac:dyDescent="0.2">
      <c r="A4" s="17" t="s">
        <v>297</v>
      </c>
      <c r="B4" s="19" t="s">
        <v>298</v>
      </c>
      <c r="C4" s="19" t="s">
        <v>299</v>
      </c>
      <c r="D4" s="19" t="s">
        <v>538</v>
      </c>
      <c r="E4" s="19" t="s">
        <v>522</v>
      </c>
      <c r="F4" s="20" t="s">
        <v>539</v>
      </c>
    </row>
    <row r="5" spans="1:6" s="12" customFormat="1" ht="12" customHeight="1" x14ac:dyDescent="0.2">
      <c r="A5" s="76">
        <v>1</v>
      </c>
      <c r="B5" s="77">
        <v>2</v>
      </c>
      <c r="C5" s="77">
        <v>3</v>
      </c>
      <c r="D5" s="77">
        <v>4</v>
      </c>
      <c r="E5" s="77">
        <v>5</v>
      </c>
      <c r="F5" s="78"/>
    </row>
    <row r="6" spans="1:6" ht="15.95" customHeight="1" x14ac:dyDescent="0.2">
      <c r="A6" s="37" t="s">
        <v>537</v>
      </c>
      <c r="B6" s="79">
        <v>1600000</v>
      </c>
      <c r="C6" s="80">
        <v>2018</v>
      </c>
      <c r="D6" s="79">
        <v>1600000</v>
      </c>
      <c r="E6" s="79">
        <v>1600000</v>
      </c>
      <c r="F6" s="92">
        <v>0</v>
      </c>
    </row>
    <row r="7" spans="1:6" ht="15.95" customHeight="1" x14ac:dyDescent="0.2">
      <c r="A7" s="37" t="s">
        <v>536</v>
      </c>
      <c r="B7" s="79">
        <v>48000000</v>
      </c>
      <c r="C7" s="80">
        <v>2018</v>
      </c>
      <c r="D7" s="79">
        <v>48000000</v>
      </c>
      <c r="E7" s="79">
        <v>48000000</v>
      </c>
      <c r="F7" s="81">
        <v>0</v>
      </c>
    </row>
    <row r="8" spans="1:6" ht="15.95" customHeight="1" x14ac:dyDescent="0.2">
      <c r="A8" s="37" t="s">
        <v>540</v>
      </c>
      <c r="B8" s="79">
        <v>63000000</v>
      </c>
      <c r="C8" s="80">
        <v>2018</v>
      </c>
      <c r="D8" s="79">
        <v>30000000</v>
      </c>
      <c r="E8" s="79">
        <v>30000000</v>
      </c>
      <c r="F8" s="81">
        <v>33000000</v>
      </c>
    </row>
    <row r="9" spans="1:6" ht="15.95" customHeight="1" x14ac:dyDescent="0.2">
      <c r="A9" s="37" t="s">
        <v>558</v>
      </c>
      <c r="B9" s="79">
        <v>2100000</v>
      </c>
      <c r="C9" s="80">
        <v>2018</v>
      </c>
      <c r="D9" s="79">
        <v>2100000</v>
      </c>
      <c r="E9" s="79">
        <v>2100000</v>
      </c>
      <c r="F9" s="81"/>
    </row>
    <row r="10" spans="1:6" ht="15.95" customHeight="1" x14ac:dyDescent="0.2">
      <c r="A10" s="37"/>
      <c r="B10" s="79"/>
      <c r="C10" s="80"/>
      <c r="D10" s="79"/>
      <c r="E10" s="79"/>
      <c r="F10" s="81">
        <f t="shared" ref="F10:F22" si="0">B10-D10-E10</f>
        <v>0</v>
      </c>
    </row>
    <row r="11" spans="1:6" ht="15.95" customHeight="1" x14ac:dyDescent="0.2">
      <c r="A11" s="82"/>
      <c r="B11" s="79"/>
      <c r="C11" s="80"/>
      <c r="D11" s="79"/>
      <c r="E11" s="79"/>
      <c r="F11" s="81">
        <f t="shared" si="0"/>
        <v>0</v>
      </c>
    </row>
    <row r="12" spans="1:6" ht="15.95" customHeight="1" x14ac:dyDescent="0.2">
      <c r="A12" s="37"/>
      <c r="B12" s="79"/>
      <c r="C12" s="80"/>
      <c r="D12" s="79"/>
      <c r="E12" s="79"/>
      <c r="F12" s="81">
        <f t="shared" si="0"/>
        <v>0</v>
      </c>
    </row>
    <row r="13" spans="1:6" ht="15.95" customHeight="1" x14ac:dyDescent="0.2">
      <c r="A13" s="37"/>
      <c r="B13" s="79"/>
      <c r="C13" s="80"/>
      <c r="D13" s="79"/>
      <c r="E13" s="79"/>
      <c r="F13" s="81">
        <f t="shared" si="0"/>
        <v>0</v>
      </c>
    </row>
    <row r="14" spans="1:6" ht="15.95" customHeight="1" x14ac:dyDescent="0.2">
      <c r="A14" s="37"/>
      <c r="B14" s="79"/>
      <c r="C14" s="80"/>
      <c r="D14" s="79"/>
      <c r="E14" s="79"/>
      <c r="F14" s="81">
        <f t="shared" si="0"/>
        <v>0</v>
      </c>
    </row>
    <row r="15" spans="1:6" ht="15.95" customHeight="1" x14ac:dyDescent="0.2">
      <c r="A15" s="37"/>
      <c r="B15" s="79"/>
      <c r="C15" s="80"/>
      <c r="D15" s="79"/>
      <c r="E15" s="79"/>
      <c r="F15" s="81">
        <f t="shared" si="0"/>
        <v>0</v>
      </c>
    </row>
    <row r="16" spans="1:6" ht="15.95" customHeight="1" x14ac:dyDescent="0.2">
      <c r="A16" s="37"/>
      <c r="B16" s="79"/>
      <c r="C16" s="80"/>
      <c r="D16" s="79"/>
      <c r="E16" s="79"/>
      <c r="F16" s="81">
        <f t="shared" si="0"/>
        <v>0</v>
      </c>
    </row>
    <row r="17" spans="1:6" ht="15.95" customHeight="1" x14ac:dyDescent="0.2">
      <c r="A17" s="37"/>
      <c r="B17" s="79"/>
      <c r="C17" s="80"/>
      <c r="D17" s="79"/>
      <c r="E17" s="79"/>
      <c r="F17" s="81">
        <f t="shared" si="0"/>
        <v>0</v>
      </c>
    </row>
    <row r="18" spans="1:6" ht="15.95" customHeight="1" x14ac:dyDescent="0.2">
      <c r="A18" s="37"/>
      <c r="B18" s="79"/>
      <c r="C18" s="80"/>
      <c r="D18" s="79"/>
      <c r="E18" s="79"/>
      <c r="F18" s="81">
        <f t="shared" si="0"/>
        <v>0</v>
      </c>
    </row>
    <row r="19" spans="1:6" ht="15.95" customHeight="1" x14ac:dyDescent="0.2">
      <c r="A19" s="37"/>
      <c r="B19" s="79"/>
      <c r="C19" s="80"/>
      <c r="D19" s="79"/>
      <c r="E19" s="79"/>
      <c r="F19" s="81">
        <f t="shared" si="0"/>
        <v>0</v>
      </c>
    </row>
    <row r="20" spans="1:6" ht="15.95" customHeight="1" x14ac:dyDescent="0.2">
      <c r="A20" s="37"/>
      <c r="B20" s="79"/>
      <c r="C20" s="80"/>
      <c r="D20" s="79"/>
      <c r="E20" s="79"/>
      <c r="F20" s="81">
        <f t="shared" si="0"/>
        <v>0</v>
      </c>
    </row>
    <row r="21" spans="1:6" ht="15.95" customHeight="1" x14ac:dyDescent="0.2">
      <c r="A21" s="37"/>
      <c r="B21" s="79"/>
      <c r="C21" s="80"/>
      <c r="D21" s="79"/>
      <c r="E21" s="79"/>
      <c r="F21" s="81">
        <f t="shared" si="0"/>
        <v>0</v>
      </c>
    </row>
    <row r="22" spans="1:6" ht="15.95" customHeight="1" x14ac:dyDescent="0.2">
      <c r="A22" s="39"/>
      <c r="B22" s="83"/>
      <c r="C22" s="84"/>
      <c r="D22" s="83"/>
      <c r="E22" s="83"/>
      <c r="F22" s="85">
        <f t="shared" si="0"/>
        <v>0</v>
      </c>
    </row>
    <row r="23" spans="1:6" ht="15.95" customHeight="1" x14ac:dyDescent="0.2">
      <c r="A23" s="52" t="s">
        <v>300</v>
      </c>
      <c r="B23" s="86">
        <f>SUM(B6:B22)</f>
        <v>114700000</v>
      </c>
      <c r="C23" s="87"/>
      <c r="D23" s="86">
        <f>SUM(D6:D22)</f>
        <v>81700000</v>
      </c>
      <c r="E23" s="86">
        <f>SUM(E6:E22)</f>
        <v>81700000</v>
      </c>
      <c r="F23" s="92">
        <v>33000000</v>
      </c>
    </row>
    <row r="24" spans="1:6" ht="15.95" customHeight="1" x14ac:dyDescent="0.2"/>
    <row r="25" spans="1:6" s="88" customFormat="1" ht="18" customHeight="1" x14ac:dyDescent="0.2">
      <c r="A25" s="72"/>
      <c r="B25" s="73"/>
      <c r="C25" s="73"/>
      <c r="D25" s="73"/>
      <c r="E25" s="73"/>
      <c r="F25" s="12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F25"/>
  <sheetViews>
    <sheetView view="pageLayout" zoomScaleNormal="100" workbookViewId="0">
      <selection activeCell="F5" sqref="F5"/>
    </sheetView>
  </sheetViews>
  <sheetFormatPr defaultRowHeight="12.75" x14ac:dyDescent="0.2"/>
  <cols>
    <col min="1" max="1" width="60.6640625" style="72" customWidth="1"/>
    <col min="2" max="2" width="15.6640625" style="73" customWidth="1"/>
    <col min="3" max="3" width="16.33203125" style="73" customWidth="1"/>
    <col min="4" max="4" width="18" style="73" customWidth="1"/>
    <col min="5" max="5" width="16.6640625" style="73" customWidth="1"/>
    <col min="6" max="6" width="18.83203125" style="73" customWidth="1"/>
    <col min="7" max="8" width="12.83203125" style="73" customWidth="1"/>
    <col min="9" max="9" width="13.83203125" style="73" customWidth="1"/>
    <col min="10" max="16384" width="9.33203125" style="73"/>
  </cols>
  <sheetData>
    <row r="1" spans="1:6" x14ac:dyDescent="0.2">
      <c r="F1" s="73" t="s">
        <v>576</v>
      </c>
    </row>
    <row r="2" spans="1:6" ht="24.75" customHeight="1" x14ac:dyDescent="0.2">
      <c r="A2" s="547" t="s">
        <v>301</v>
      </c>
      <c r="B2" s="547"/>
      <c r="C2" s="547"/>
      <c r="D2" s="547"/>
      <c r="E2" s="547"/>
      <c r="F2" s="547"/>
    </row>
    <row r="3" spans="1:6" ht="23.25" customHeight="1" x14ac:dyDescent="0.25">
      <c r="A3" s="13"/>
      <c r="B3" s="12"/>
      <c r="C3" s="12"/>
      <c r="D3" s="12"/>
      <c r="E3" s="12"/>
      <c r="F3" s="74" t="s">
        <v>514</v>
      </c>
    </row>
    <row r="4" spans="1:6" s="75" customFormat="1" ht="48.75" customHeight="1" x14ac:dyDescent="0.2">
      <c r="A4" s="17" t="s">
        <v>302</v>
      </c>
      <c r="B4" s="19" t="s">
        <v>298</v>
      </c>
      <c r="C4" s="19" t="s">
        <v>299</v>
      </c>
      <c r="D4" s="19" t="s">
        <v>538</v>
      </c>
      <c r="E4" s="19" t="s">
        <v>522</v>
      </c>
      <c r="F4" s="20" t="s">
        <v>583</v>
      </c>
    </row>
    <row r="5" spans="1:6" s="12" customFormat="1" ht="15" customHeight="1" x14ac:dyDescent="0.2">
      <c r="A5" s="76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</row>
    <row r="6" spans="1:6" ht="15.95" customHeight="1" x14ac:dyDescent="0.2">
      <c r="A6" s="89"/>
      <c r="B6" s="90"/>
      <c r="C6" s="91"/>
      <c r="D6" s="90"/>
      <c r="E6" s="90"/>
      <c r="F6" s="92">
        <f>B6-D6-E6</f>
        <v>0</v>
      </c>
    </row>
    <row r="7" spans="1:6" ht="15.95" customHeight="1" x14ac:dyDescent="0.2">
      <c r="A7" s="89"/>
      <c r="B7" s="90"/>
      <c r="C7" s="91"/>
      <c r="D7" s="90"/>
      <c r="E7" s="90"/>
      <c r="F7" s="92">
        <f t="shared" ref="F7:F24" si="0">B7-D7-E7</f>
        <v>0</v>
      </c>
    </row>
    <row r="8" spans="1:6" ht="15.95" customHeight="1" x14ac:dyDescent="0.2">
      <c r="A8" s="89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89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89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89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89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89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89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89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89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89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89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89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89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89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89"/>
      <c r="B22" s="90"/>
      <c r="C22" s="91"/>
      <c r="D22" s="90"/>
      <c r="E22" s="90"/>
      <c r="F22" s="92">
        <f t="shared" si="0"/>
        <v>0</v>
      </c>
    </row>
    <row r="23" spans="1:6" ht="15.95" customHeight="1" x14ac:dyDescent="0.2">
      <c r="A23" s="89"/>
      <c r="B23" s="90"/>
      <c r="C23" s="91"/>
      <c r="D23" s="90"/>
      <c r="E23" s="90"/>
      <c r="F23" s="92">
        <f t="shared" si="0"/>
        <v>0</v>
      </c>
    </row>
    <row r="24" spans="1:6" ht="15.95" customHeight="1" x14ac:dyDescent="0.2">
      <c r="A24" s="93"/>
      <c r="B24" s="94"/>
      <c r="C24" s="94"/>
      <c r="D24" s="94"/>
      <c r="E24" s="94"/>
      <c r="F24" s="95">
        <f t="shared" si="0"/>
        <v>0</v>
      </c>
    </row>
    <row r="25" spans="1:6" s="88" customFormat="1" ht="18" customHeight="1" x14ac:dyDescent="0.2">
      <c r="A25" s="52" t="s">
        <v>300</v>
      </c>
      <c r="B25" s="96">
        <f>SUM(B6:B24)</f>
        <v>0</v>
      </c>
      <c r="C25" s="97"/>
      <c r="D25" s="96">
        <f>SUM(D6:D24)</f>
        <v>0</v>
      </c>
      <c r="E25" s="96">
        <f>SUM(E6:E24)</f>
        <v>0</v>
      </c>
      <c r="F25" s="98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B35"/>
  <sheetViews>
    <sheetView view="pageLayout" zoomScaleNormal="100" workbookViewId="0">
      <selection activeCell="B8" sqref="B8"/>
    </sheetView>
  </sheetViews>
  <sheetFormatPr defaultRowHeight="12.75" x14ac:dyDescent="0.2"/>
  <cols>
    <col min="1" max="1" width="47.83203125" style="361" customWidth="1"/>
    <col min="2" max="2" width="30.5" style="360" customWidth="1"/>
    <col min="3" max="3" width="20" style="360" customWidth="1"/>
    <col min="4" max="4" width="19" style="360" customWidth="1"/>
    <col min="5" max="16384" width="9.33203125" style="360"/>
  </cols>
  <sheetData>
    <row r="1" spans="1:2" x14ac:dyDescent="0.2">
      <c r="B1" s="407" t="s">
        <v>577</v>
      </c>
    </row>
    <row r="2" spans="1:2" ht="38.25" x14ac:dyDescent="0.2">
      <c r="A2" s="406" t="s">
        <v>564</v>
      </c>
    </row>
    <row r="3" spans="1:2" s="376" customFormat="1" ht="24" customHeight="1" thickBot="1" x14ac:dyDescent="0.3">
      <c r="A3" s="377"/>
      <c r="B3" s="393" t="s">
        <v>514</v>
      </c>
    </row>
    <row r="4" spans="1:2" s="372" customFormat="1" ht="22.5" customHeight="1" thickBot="1" x14ac:dyDescent="0.25">
      <c r="A4" s="375" t="s">
        <v>483</v>
      </c>
      <c r="B4" s="373" t="s">
        <v>484</v>
      </c>
    </row>
    <row r="5" spans="1:2" ht="18" customHeight="1" x14ac:dyDescent="0.2">
      <c r="A5" s="394" t="s">
        <v>485</v>
      </c>
      <c r="B5" s="395"/>
    </row>
    <row r="6" spans="1:2" ht="18" customHeight="1" x14ac:dyDescent="0.2">
      <c r="A6" s="367" t="s">
        <v>517</v>
      </c>
      <c r="B6" s="396">
        <v>100000</v>
      </c>
    </row>
    <row r="7" spans="1:2" ht="18" customHeight="1" x14ac:dyDescent="0.2">
      <c r="A7" s="367" t="s">
        <v>541</v>
      </c>
      <c r="B7" s="396">
        <v>100000</v>
      </c>
    </row>
    <row r="8" spans="1:2" ht="21.95" customHeight="1" x14ac:dyDescent="0.2">
      <c r="A8" s="367" t="s">
        <v>542</v>
      </c>
      <c r="B8" s="396">
        <v>600000</v>
      </c>
    </row>
    <row r="9" spans="1:2" ht="18" customHeight="1" x14ac:dyDescent="0.2">
      <c r="A9" s="367" t="s">
        <v>543</v>
      </c>
      <c r="B9" s="396">
        <v>100000</v>
      </c>
    </row>
    <row r="10" spans="1:2" ht="18" customHeight="1" x14ac:dyDescent="0.2">
      <c r="A10" s="367"/>
      <c r="B10" s="396"/>
    </row>
    <row r="11" spans="1:2" ht="18" customHeight="1" x14ac:dyDescent="0.2">
      <c r="A11" s="368"/>
      <c r="B11" s="396"/>
    </row>
    <row r="12" spans="1:2" ht="18" customHeight="1" x14ac:dyDescent="0.2">
      <c r="A12" s="368"/>
      <c r="B12" s="396"/>
    </row>
    <row r="13" spans="1:2" ht="18" customHeight="1" x14ac:dyDescent="0.2">
      <c r="A13" s="368"/>
      <c r="B13" s="396"/>
    </row>
    <row r="14" spans="1:2" ht="18" customHeight="1" x14ac:dyDescent="0.2">
      <c r="A14" s="367"/>
      <c r="B14" s="396"/>
    </row>
    <row r="15" spans="1:2" ht="18" customHeight="1" x14ac:dyDescent="0.2">
      <c r="A15" s="367"/>
      <c r="B15" s="396"/>
    </row>
    <row r="16" spans="1:2" ht="18" customHeight="1" x14ac:dyDescent="0.2">
      <c r="A16" s="397"/>
      <c r="B16" s="396"/>
    </row>
    <row r="17" spans="1:2" ht="18" customHeight="1" thickBot="1" x14ac:dyDescent="0.25">
      <c r="A17" s="398"/>
      <c r="B17" s="399"/>
    </row>
    <row r="18" spans="1:2" ht="18" customHeight="1" thickBot="1" x14ac:dyDescent="0.25">
      <c r="A18" s="364" t="s">
        <v>300</v>
      </c>
      <c r="B18" s="362">
        <f>SUM(B6:B17)</f>
        <v>900000</v>
      </c>
    </row>
    <row r="21" spans="1:2" ht="14.25" thickBot="1" x14ac:dyDescent="0.3">
      <c r="A21" s="377"/>
      <c r="B21" s="393" t="s">
        <v>514</v>
      </c>
    </row>
    <row r="22" spans="1:2" ht="13.5" thickBot="1" x14ac:dyDescent="0.25">
      <c r="A22" s="375" t="s">
        <v>486</v>
      </c>
      <c r="B22" s="373" t="s">
        <v>484</v>
      </c>
    </row>
    <row r="23" spans="1:2" x14ac:dyDescent="0.2">
      <c r="A23" s="394" t="s">
        <v>487</v>
      </c>
      <c r="B23" s="395"/>
    </row>
    <row r="24" spans="1:2" x14ac:dyDescent="0.2">
      <c r="A24" s="367" t="s">
        <v>489</v>
      </c>
      <c r="B24" s="396"/>
    </row>
    <row r="25" spans="1:2" x14ac:dyDescent="0.2">
      <c r="A25" s="367" t="s">
        <v>490</v>
      </c>
      <c r="B25" s="396">
        <v>5000000</v>
      </c>
    </row>
    <row r="26" spans="1:2" x14ac:dyDescent="0.2">
      <c r="A26" s="367" t="s">
        <v>491</v>
      </c>
      <c r="B26" s="396"/>
    </row>
    <row r="27" spans="1:2" x14ac:dyDescent="0.2">
      <c r="A27" s="367" t="s">
        <v>492</v>
      </c>
      <c r="B27" s="396">
        <v>3200000</v>
      </c>
    </row>
    <row r="28" spans="1:2" ht="24" x14ac:dyDescent="0.2">
      <c r="A28" s="400" t="s">
        <v>488</v>
      </c>
      <c r="B28" s="396"/>
    </row>
    <row r="29" spans="1:2" x14ac:dyDescent="0.2">
      <c r="A29" s="368"/>
      <c r="B29" s="396"/>
    </row>
    <row r="30" spans="1:2" x14ac:dyDescent="0.2">
      <c r="A30" s="368"/>
      <c r="B30" s="396"/>
    </row>
    <row r="31" spans="1:2" x14ac:dyDescent="0.2">
      <c r="A31" s="367"/>
      <c r="B31" s="396"/>
    </row>
    <row r="32" spans="1:2" x14ac:dyDescent="0.2">
      <c r="A32" s="367"/>
      <c r="B32" s="396"/>
    </row>
    <row r="33" spans="1:2" x14ac:dyDescent="0.2">
      <c r="A33" s="397"/>
      <c r="B33" s="396"/>
    </row>
    <row r="34" spans="1:2" ht="13.5" thickBot="1" x14ac:dyDescent="0.25">
      <c r="A34" s="398"/>
      <c r="B34" s="399"/>
    </row>
    <row r="35" spans="1:2" ht="13.5" thickBot="1" x14ac:dyDescent="0.25">
      <c r="A35" s="364" t="s">
        <v>300</v>
      </c>
      <c r="B35" s="362">
        <f>SUM(B24:B34)</f>
        <v>8200000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C15"/>
  <sheetViews>
    <sheetView showWhiteSpace="0" zoomScaleNormal="100" workbookViewId="0">
      <selection activeCell="B8" sqref="B8"/>
    </sheetView>
  </sheetViews>
  <sheetFormatPr defaultRowHeight="12.75" x14ac:dyDescent="0.2"/>
  <cols>
    <col min="1" max="1" width="47.5" style="361" bestFit="1" customWidth="1"/>
    <col min="2" max="2" width="20.6640625" style="360" customWidth="1"/>
    <col min="3" max="3" width="24.5" style="360" customWidth="1"/>
    <col min="4" max="4" width="19" style="360" customWidth="1"/>
    <col min="5" max="16384" width="9.33203125" style="360"/>
  </cols>
  <sheetData>
    <row r="1" spans="1:3" x14ac:dyDescent="0.2">
      <c r="C1" s="360" t="s">
        <v>578</v>
      </c>
    </row>
    <row r="3" spans="1:3" ht="25.5" customHeight="1" x14ac:dyDescent="0.2">
      <c r="A3" s="549" t="s">
        <v>544</v>
      </c>
      <c r="B3" s="549"/>
      <c r="C3" s="549"/>
    </row>
    <row r="4" spans="1:3" ht="25.5" customHeight="1" x14ac:dyDescent="0.2">
      <c r="A4" s="406"/>
      <c r="B4" s="406"/>
      <c r="C4" s="406"/>
    </row>
    <row r="5" spans="1:3" s="376" customFormat="1" ht="24" customHeight="1" thickBot="1" x14ac:dyDescent="0.3">
      <c r="A5" s="377"/>
      <c r="B5" s="548" t="s">
        <v>518</v>
      </c>
      <c r="C5" s="548"/>
    </row>
    <row r="6" spans="1:3" s="372" customFormat="1" ht="22.5" customHeight="1" thickBot="1" x14ac:dyDescent="0.25">
      <c r="A6" s="375" t="s">
        <v>295</v>
      </c>
      <c r="B6" s="374" t="s">
        <v>480</v>
      </c>
      <c r="C6" s="373" t="s">
        <v>479</v>
      </c>
    </row>
    <row r="7" spans="1:3" ht="34.5" customHeight="1" x14ac:dyDescent="0.2">
      <c r="A7" s="371" t="s">
        <v>478</v>
      </c>
      <c r="B7" s="370">
        <v>3345848</v>
      </c>
      <c r="C7" s="369"/>
    </row>
    <row r="8" spans="1:3" ht="30" customHeight="1" x14ac:dyDescent="0.2">
      <c r="A8" s="367" t="s">
        <v>477</v>
      </c>
      <c r="B8" s="366">
        <v>3750000</v>
      </c>
      <c r="C8" s="365"/>
    </row>
    <row r="9" spans="1:3" ht="26.25" customHeight="1" x14ac:dyDescent="0.2">
      <c r="A9" s="368" t="s">
        <v>545</v>
      </c>
      <c r="B9" s="366">
        <v>8400000</v>
      </c>
      <c r="C9" s="365"/>
    </row>
    <row r="10" spans="1:3" ht="26.25" customHeight="1" x14ac:dyDescent="0.2">
      <c r="A10" s="368" t="s">
        <v>546</v>
      </c>
      <c r="B10" s="366">
        <v>150000</v>
      </c>
      <c r="C10" s="365"/>
    </row>
    <row r="11" spans="1:3" ht="31.5" customHeight="1" x14ac:dyDescent="0.2">
      <c r="A11" s="368"/>
      <c r="B11" s="366"/>
      <c r="C11" s="365"/>
    </row>
    <row r="12" spans="1:3" ht="18" customHeight="1" thickBot="1" x14ac:dyDescent="0.25">
      <c r="A12" s="367"/>
      <c r="B12" s="366"/>
      <c r="C12" s="365"/>
    </row>
    <row r="13" spans="1:3" ht="25.5" customHeight="1" thickBot="1" x14ac:dyDescent="0.25">
      <c r="A13" s="364" t="s">
        <v>300</v>
      </c>
      <c r="B13" s="363">
        <f>SUM(B7:B12)</f>
        <v>15645848</v>
      </c>
      <c r="C13" s="362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2:O85"/>
  <sheetViews>
    <sheetView view="pageLayout" topLeftCell="C1" zoomScale="130" zoomScaleNormal="100" zoomScalePageLayoutView="130" workbookViewId="0">
      <selection activeCell="N2" sqref="N2:O2"/>
    </sheetView>
  </sheetViews>
  <sheetFormatPr defaultRowHeight="15.75" x14ac:dyDescent="0.25"/>
  <cols>
    <col min="1" max="1" width="4.83203125" style="232" customWidth="1"/>
    <col min="2" max="2" width="28.83203125" style="233" customWidth="1"/>
    <col min="3" max="4" width="9" style="233" customWidth="1"/>
    <col min="5" max="5" width="9.5" style="233" customWidth="1"/>
    <col min="6" max="6" width="8.83203125" style="233" customWidth="1"/>
    <col min="7" max="7" width="8.6640625" style="233" customWidth="1"/>
    <col min="8" max="8" width="8.83203125" style="233" customWidth="1"/>
    <col min="9" max="9" width="9.83203125" style="233" customWidth="1"/>
    <col min="10" max="14" width="9.5" style="233" customWidth="1"/>
    <col min="15" max="15" width="12.6640625" style="232" customWidth="1"/>
    <col min="16" max="16384" width="9.33203125" style="233"/>
  </cols>
  <sheetData>
    <row r="2" spans="1:15" x14ac:dyDescent="0.25">
      <c r="N2" s="551" t="s">
        <v>579</v>
      </c>
      <c r="O2" s="551"/>
    </row>
    <row r="3" spans="1:15" ht="31.5" customHeight="1" x14ac:dyDescent="0.25">
      <c r="A3" s="550" t="s">
        <v>547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</row>
    <row r="4" spans="1:15" x14ac:dyDescent="0.25">
      <c r="O4" s="234" t="s">
        <v>518</v>
      </c>
    </row>
    <row r="5" spans="1:15" s="232" customFormat="1" ht="26.1" customHeight="1" x14ac:dyDescent="0.25">
      <c r="A5" s="235" t="s">
        <v>125</v>
      </c>
      <c r="B5" s="236" t="s">
        <v>198</v>
      </c>
      <c r="C5" s="236" t="s">
        <v>388</v>
      </c>
      <c r="D5" s="236" t="s">
        <v>389</v>
      </c>
      <c r="E5" s="236" t="s">
        <v>390</v>
      </c>
      <c r="F5" s="236" t="s">
        <v>391</v>
      </c>
      <c r="G5" s="236" t="s">
        <v>392</v>
      </c>
      <c r="H5" s="236" t="s">
        <v>393</v>
      </c>
      <c r="I5" s="236" t="s">
        <v>394</v>
      </c>
      <c r="J5" s="236" t="s">
        <v>395</v>
      </c>
      <c r="K5" s="236" t="s">
        <v>396</v>
      </c>
      <c r="L5" s="236" t="s">
        <v>397</v>
      </c>
      <c r="M5" s="236" t="s">
        <v>398</v>
      </c>
      <c r="N5" s="236" t="s">
        <v>399</v>
      </c>
      <c r="O5" s="237" t="s">
        <v>294</v>
      </c>
    </row>
    <row r="6" spans="1:15" s="242" customFormat="1" ht="15" customHeight="1" x14ac:dyDescent="0.2">
      <c r="A6" s="238" t="s">
        <v>4</v>
      </c>
      <c r="B6" s="239" t="s">
        <v>196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1"/>
    </row>
    <row r="7" spans="1:15" s="242" customFormat="1" ht="15" customHeight="1" x14ac:dyDescent="0.2">
      <c r="A7" s="243" t="s">
        <v>6</v>
      </c>
      <c r="B7" s="244" t="s">
        <v>199</v>
      </c>
      <c r="C7" s="245"/>
      <c r="D7" s="245"/>
      <c r="E7" s="245">
        <v>5150000</v>
      </c>
      <c r="F7" s="245"/>
      <c r="G7" s="245"/>
      <c r="H7" s="245"/>
      <c r="I7" s="245"/>
      <c r="J7" s="245"/>
      <c r="K7" s="245">
        <v>5150000</v>
      </c>
      <c r="L7" s="245"/>
      <c r="M7" s="245"/>
      <c r="N7" s="245">
        <v>2000000</v>
      </c>
      <c r="O7" s="246">
        <f>E7+K7+N7</f>
        <v>12300000</v>
      </c>
    </row>
    <row r="8" spans="1:15" s="251" customFormat="1" ht="14.1" customHeight="1" x14ac:dyDescent="0.2">
      <c r="A8" s="247" t="s">
        <v>16</v>
      </c>
      <c r="B8" s="248" t="s">
        <v>201</v>
      </c>
      <c r="C8" s="249">
        <v>1560000</v>
      </c>
      <c r="D8" s="249">
        <v>1560000</v>
      </c>
      <c r="E8" s="249">
        <v>1560000</v>
      </c>
      <c r="F8" s="249">
        <v>1560000</v>
      </c>
      <c r="G8" s="249">
        <v>1560000</v>
      </c>
      <c r="H8" s="249">
        <v>1560000</v>
      </c>
      <c r="I8" s="249">
        <v>1560000</v>
      </c>
      <c r="J8" s="249">
        <v>1560000</v>
      </c>
      <c r="K8" s="249">
        <v>1560000</v>
      </c>
      <c r="L8" s="249">
        <v>1560000</v>
      </c>
      <c r="M8" s="249">
        <v>1560000</v>
      </c>
      <c r="N8" s="249">
        <v>1560000</v>
      </c>
      <c r="O8" s="250">
        <f>SUM(C8:N8)</f>
        <v>18720000</v>
      </c>
    </row>
    <row r="9" spans="1:15" s="251" customFormat="1" x14ac:dyDescent="0.2">
      <c r="A9" s="247" t="s">
        <v>170</v>
      </c>
      <c r="B9" s="252" t="s">
        <v>202</v>
      </c>
      <c r="C9" s="253"/>
      <c r="D9" s="253"/>
      <c r="E9" s="253">
        <v>1702500</v>
      </c>
      <c r="F9" s="253"/>
      <c r="G9" s="253"/>
      <c r="H9" s="253"/>
      <c r="I9" s="253"/>
      <c r="J9" s="253"/>
      <c r="K9" s="253">
        <v>1702500</v>
      </c>
      <c r="L9" s="253"/>
      <c r="M9" s="253"/>
      <c r="N9" s="253"/>
      <c r="O9" s="254">
        <f>SUM(C9:N9)</f>
        <v>3405000</v>
      </c>
    </row>
    <row r="10" spans="1:15" s="251" customFormat="1" ht="14.1" customHeight="1" x14ac:dyDescent="0.2">
      <c r="A10" s="247" t="s">
        <v>36</v>
      </c>
      <c r="B10" s="248" t="s">
        <v>400</v>
      </c>
      <c r="C10" s="249">
        <v>4886631</v>
      </c>
      <c r="D10" s="249">
        <v>4886631</v>
      </c>
      <c r="E10" s="249">
        <v>4886631</v>
      </c>
      <c r="F10" s="249">
        <v>4886631</v>
      </c>
      <c r="G10" s="249">
        <v>4886631</v>
      </c>
      <c r="H10" s="249">
        <v>4886631</v>
      </c>
      <c r="I10" s="249">
        <v>4886631</v>
      </c>
      <c r="J10" s="249">
        <v>4886631</v>
      </c>
      <c r="K10" s="249">
        <v>4886631</v>
      </c>
      <c r="L10" s="249">
        <v>4886631</v>
      </c>
      <c r="M10" s="249">
        <v>4886631</v>
      </c>
      <c r="N10" s="249">
        <v>4886636</v>
      </c>
      <c r="O10" s="250">
        <f>SUM(C10:N10)</f>
        <v>58639577</v>
      </c>
    </row>
    <row r="11" spans="1:15" s="251" customFormat="1" ht="14.1" customHeight="1" x14ac:dyDescent="0.2">
      <c r="A11" s="247" t="s">
        <v>53</v>
      </c>
      <c r="B11" s="248" t="s">
        <v>401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>
        <f>SUM(C11:N11)</f>
        <v>0</v>
      </c>
    </row>
    <row r="12" spans="1:15" s="251" customFormat="1" ht="14.1" customHeight="1" x14ac:dyDescent="0.2">
      <c r="A12" s="247" t="s">
        <v>191</v>
      </c>
      <c r="B12" s="248" t="s">
        <v>402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s="251" customFormat="1" ht="14.1" customHeight="1" x14ac:dyDescent="0.2">
      <c r="A13" s="247" t="s">
        <v>80</v>
      </c>
      <c r="B13" s="248" t="s">
        <v>403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50"/>
    </row>
    <row r="14" spans="1:15" s="251" customFormat="1" x14ac:dyDescent="0.2">
      <c r="A14" s="247" t="s">
        <v>194</v>
      </c>
      <c r="B14" s="255" t="s">
        <v>404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50"/>
    </row>
    <row r="15" spans="1:15" s="251" customFormat="1" ht="14.1" customHeight="1" x14ac:dyDescent="0.2">
      <c r="A15" s="247" t="s">
        <v>90</v>
      </c>
      <c r="B15" s="248" t="s">
        <v>405</v>
      </c>
      <c r="C15" s="249">
        <v>683333</v>
      </c>
      <c r="D15" s="249">
        <v>683333</v>
      </c>
      <c r="E15" s="249">
        <v>683333</v>
      </c>
      <c r="F15" s="249">
        <v>2283333</v>
      </c>
      <c r="G15" s="249">
        <v>683333</v>
      </c>
      <c r="H15" s="249">
        <v>683333</v>
      </c>
      <c r="I15" s="249">
        <v>49883333</v>
      </c>
      <c r="J15" s="249">
        <v>683333</v>
      </c>
      <c r="K15" s="249">
        <v>683333</v>
      </c>
      <c r="L15" s="249">
        <v>683333</v>
      </c>
      <c r="M15" s="249">
        <v>683333</v>
      </c>
      <c r="N15" s="249">
        <v>54576455</v>
      </c>
      <c r="O15" s="250">
        <f>SUM(C15:N15)</f>
        <v>112893118</v>
      </c>
    </row>
    <row r="16" spans="1:15" s="242" customFormat="1" ht="15.95" customHeight="1" x14ac:dyDescent="0.2">
      <c r="A16" s="238" t="s">
        <v>92</v>
      </c>
      <c r="B16" s="256" t="s">
        <v>406</v>
      </c>
      <c r="C16" s="257">
        <f>SUM(C7:C15)</f>
        <v>7129964</v>
      </c>
      <c r="D16" s="257">
        <f t="shared" ref="D16:O16" si="0">SUM(D7:D15)</f>
        <v>7129964</v>
      </c>
      <c r="E16" s="257">
        <f t="shared" si="0"/>
        <v>13982464</v>
      </c>
      <c r="F16" s="257">
        <f t="shared" si="0"/>
        <v>8729964</v>
      </c>
      <c r="G16" s="257">
        <f t="shared" si="0"/>
        <v>7129964</v>
      </c>
      <c r="H16" s="257">
        <f t="shared" si="0"/>
        <v>7129964</v>
      </c>
      <c r="I16" s="257">
        <f t="shared" si="0"/>
        <v>56329964</v>
      </c>
      <c r="J16" s="257">
        <f t="shared" si="0"/>
        <v>7129964</v>
      </c>
      <c r="K16" s="257">
        <f t="shared" si="0"/>
        <v>13982464</v>
      </c>
      <c r="L16" s="257">
        <f t="shared" si="0"/>
        <v>7129964</v>
      </c>
      <c r="M16" s="257">
        <f t="shared" si="0"/>
        <v>7129964</v>
      </c>
      <c r="N16" s="257">
        <f t="shared" si="0"/>
        <v>63023091</v>
      </c>
      <c r="O16" s="257">
        <f t="shared" si="0"/>
        <v>205957695</v>
      </c>
    </row>
    <row r="17" spans="1:15" s="242" customFormat="1" ht="15" customHeight="1" x14ac:dyDescent="0.2">
      <c r="A17" s="238" t="s">
        <v>117</v>
      </c>
      <c r="B17" s="239" t="s">
        <v>197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1"/>
    </row>
    <row r="18" spans="1:15" s="251" customFormat="1" ht="14.1" customHeight="1" x14ac:dyDescent="0.2">
      <c r="A18" s="258" t="s">
        <v>119</v>
      </c>
      <c r="B18" s="259" t="s">
        <v>200</v>
      </c>
      <c r="C18" s="253">
        <v>1022913</v>
      </c>
      <c r="D18" s="253">
        <v>1022917</v>
      </c>
      <c r="E18" s="253">
        <v>1022917</v>
      </c>
      <c r="F18" s="253">
        <v>1022917</v>
      </c>
      <c r="G18" s="253">
        <v>1022917</v>
      </c>
      <c r="H18" s="253">
        <v>1022917</v>
      </c>
      <c r="I18" s="253">
        <v>1022917</v>
      </c>
      <c r="J18" s="253">
        <v>1022917</v>
      </c>
      <c r="K18" s="253">
        <v>1022917</v>
      </c>
      <c r="L18" s="253">
        <v>1022917</v>
      </c>
      <c r="M18" s="253">
        <v>1022917</v>
      </c>
      <c r="N18" s="253">
        <v>1022917</v>
      </c>
      <c r="O18" s="254">
        <f>SUM(C18:N18)</f>
        <v>12275000</v>
      </c>
    </row>
    <row r="19" spans="1:15" s="251" customFormat="1" ht="27" customHeight="1" x14ac:dyDescent="0.2">
      <c r="A19" s="247" t="s">
        <v>121</v>
      </c>
      <c r="B19" s="255" t="s">
        <v>130</v>
      </c>
      <c r="C19" s="249">
        <v>250000</v>
      </c>
      <c r="D19" s="249">
        <v>250000</v>
      </c>
      <c r="E19" s="249">
        <v>250000</v>
      </c>
      <c r="F19" s="249">
        <v>250000</v>
      </c>
      <c r="G19" s="249">
        <v>250000</v>
      </c>
      <c r="H19" s="249">
        <v>250000</v>
      </c>
      <c r="I19" s="249">
        <v>250000</v>
      </c>
      <c r="J19" s="249">
        <v>250000</v>
      </c>
      <c r="K19" s="249">
        <v>250000</v>
      </c>
      <c r="L19" s="249">
        <v>250000</v>
      </c>
      <c r="M19" s="249">
        <v>250000</v>
      </c>
      <c r="N19" s="249">
        <v>250000</v>
      </c>
      <c r="O19" s="250">
        <f>SUM(C19:N19)</f>
        <v>3000000</v>
      </c>
    </row>
    <row r="20" spans="1:15" s="251" customFormat="1" ht="14.1" customHeight="1" x14ac:dyDescent="0.2">
      <c r="A20" s="247" t="s">
        <v>216</v>
      </c>
      <c r="B20" s="248" t="s">
        <v>132</v>
      </c>
      <c r="C20" s="249">
        <v>2883337</v>
      </c>
      <c r="D20" s="249">
        <v>2883333</v>
      </c>
      <c r="E20" s="249">
        <v>2883333</v>
      </c>
      <c r="F20" s="249">
        <v>2883333</v>
      </c>
      <c r="G20" s="249">
        <v>2883333</v>
      </c>
      <c r="H20" s="249">
        <v>2883333</v>
      </c>
      <c r="I20" s="249">
        <v>2883333</v>
      </c>
      <c r="J20" s="249">
        <v>2883333</v>
      </c>
      <c r="K20" s="249">
        <v>2883333</v>
      </c>
      <c r="L20" s="249">
        <v>2883333</v>
      </c>
      <c r="M20" s="249">
        <v>2883333</v>
      </c>
      <c r="N20" s="249">
        <v>2883333</v>
      </c>
      <c r="O20" s="250">
        <f>SUM(C20:N20)</f>
        <v>34600000</v>
      </c>
    </row>
    <row r="21" spans="1:15" s="251" customFormat="1" ht="14.1" customHeight="1" x14ac:dyDescent="0.2">
      <c r="A21" s="247" t="s">
        <v>218</v>
      </c>
      <c r="B21" s="248" t="s">
        <v>134</v>
      </c>
      <c r="C21" s="249">
        <v>100000</v>
      </c>
      <c r="D21" s="249">
        <v>100000</v>
      </c>
      <c r="E21" s="249">
        <v>100000</v>
      </c>
      <c r="F21" s="249">
        <v>100000</v>
      </c>
      <c r="G21" s="249">
        <v>100000</v>
      </c>
      <c r="H21" s="249">
        <v>100000</v>
      </c>
      <c r="I21" s="249">
        <v>100000</v>
      </c>
      <c r="J21" s="249">
        <v>100000</v>
      </c>
      <c r="K21" s="249">
        <v>2000000</v>
      </c>
      <c r="L21" s="249">
        <v>100000</v>
      </c>
      <c r="M21" s="249">
        <v>100000</v>
      </c>
      <c r="N21" s="249">
        <v>4482000</v>
      </c>
      <c r="O21" s="250">
        <f>SUM(C21:N21)</f>
        <v>7482000</v>
      </c>
    </row>
    <row r="22" spans="1:15" s="251" customFormat="1" ht="14.1" customHeight="1" x14ac:dyDescent="0.2">
      <c r="A22" s="247" t="s">
        <v>220</v>
      </c>
      <c r="B22" s="248" t="s">
        <v>407</v>
      </c>
      <c r="C22" s="249">
        <v>50000</v>
      </c>
      <c r="D22" s="249">
        <v>50000</v>
      </c>
      <c r="E22" s="249">
        <v>50000</v>
      </c>
      <c r="F22" s="249">
        <v>50000</v>
      </c>
      <c r="G22" s="249">
        <v>50000</v>
      </c>
      <c r="H22" s="249">
        <v>50000</v>
      </c>
      <c r="I22" s="249">
        <v>350000</v>
      </c>
      <c r="J22" s="249">
        <v>50000</v>
      </c>
      <c r="K22" s="249">
        <v>50000</v>
      </c>
      <c r="L22" s="249">
        <v>50000</v>
      </c>
      <c r="M22" s="249">
        <v>50000</v>
      </c>
      <c r="N22" s="249">
        <v>50000</v>
      </c>
      <c r="O22" s="250">
        <f>SUM(C22:N22)</f>
        <v>900000</v>
      </c>
    </row>
    <row r="23" spans="1:15" s="251" customFormat="1" ht="14.1" customHeight="1" x14ac:dyDescent="0.2">
      <c r="A23" s="247" t="s">
        <v>223</v>
      </c>
      <c r="B23" s="248" t="s">
        <v>151</v>
      </c>
      <c r="C23" s="249">
        <v>0</v>
      </c>
      <c r="D23" s="249">
        <v>0</v>
      </c>
      <c r="E23" s="249">
        <v>0</v>
      </c>
      <c r="F23" s="249">
        <v>1600000</v>
      </c>
      <c r="G23" s="249">
        <v>0</v>
      </c>
      <c r="H23" s="249">
        <v>0</v>
      </c>
      <c r="I23" s="249">
        <v>49200000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50">
        <f t="shared" ref="O23:O28" si="1">SUM(C23:N23)</f>
        <v>50800000</v>
      </c>
    </row>
    <row r="24" spans="1:15" s="251" customFormat="1" x14ac:dyDescent="0.2">
      <c r="A24" s="247" t="s">
        <v>226</v>
      </c>
      <c r="B24" s="255" t="s">
        <v>152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50">
        <f t="shared" si="1"/>
        <v>0</v>
      </c>
    </row>
    <row r="25" spans="1:15" s="251" customFormat="1" ht="14.1" customHeight="1" x14ac:dyDescent="0.2">
      <c r="A25" s="247" t="s">
        <v>229</v>
      </c>
      <c r="B25" s="248" t="s">
        <v>153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50">
        <f t="shared" si="1"/>
        <v>0</v>
      </c>
    </row>
    <row r="26" spans="1:15" s="251" customFormat="1" ht="14.1" customHeight="1" x14ac:dyDescent="0.2">
      <c r="A26" s="247" t="s">
        <v>232</v>
      </c>
      <c r="B26" s="248" t="s">
        <v>207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>
        <v>30902982</v>
      </c>
      <c r="O26" s="250">
        <f t="shared" si="1"/>
        <v>30902982</v>
      </c>
    </row>
    <row r="27" spans="1:15" s="251" customFormat="1" ht="13.5" customHeight="1" x14ac:dyDescent="0.2">
      <c r="A27" s="247" t="s">
        <v>233</v>
      </c>
      <c r="B27" s="248" t="s">
        <v>209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0">
        <f t="shared" si="1"/>
        <v>0</v>
      </c>
    </row>
    <row r="28" spans="1:15" s="251" customFormat="1" ht="14.1" customHeight="1" x14ac:dyDescent="0.2">
      <c r="A28" s="247" t="s">
        <v>236</v>
      </c>
      <c r="B28" s="248" t="s">
        <v>408</v>
      </c>
      <c r="C28" s="249">
        <v>2521069</v>
      </c>
      <c r="D28" s="249">
        <v>2521065</v>
      </c>
      <c r="E28" s="249">
        <v>2521065</v>
      </c>
      <c r="F28" s="249">
        <v>2521065</v>
      </c>
      <c r="G28" s="249">
        <v>2521065</v>
      </c>
      <c r="H28" s="249">
        <v>2521065</v>
      </c>
      <c r="I28" s="249">
        <v>2521065</v>
      </c>
      <c r="J28" s="249">
        <v>2521065</v>
      </c>
      <c r="K28" s="249">
        <v>2521065</v>
      </c>
      <c r="L28" s="249">
        <v>2521065</v>
      </c>
      <c r="M28" s="249">
        <v>2521065</v>
      </c>
      <c r="N28" s="249">
        <v>2521065</v>
      </c>
      <c r="O28" s="250">
        <f t="shared" si="1"/>
        <v>30252784</v>
      </c>
    </row>
    <row r="29" spans="1:15" s="242" customFormat="1" ht="15.95" customHeight="1" x14ac:dyDescent="0.2">
      <c r="A29" s="260" t="s">
        <v>239</v>
      </c>
      <c r="B29" s="256" t="s">
        <v>409</v>
      </c>
      <c r="C29" s="257">
        <f>SUM(C18:C28)</f>
        <v>6827319</v>
      </c>
      <c r="D29" s="257">
        <f t="shared" ref="D29:O29" si="2">SUM(D18:D28)</f>
        <v>6827315</v>
      </c>
      <c r="E29" s="257">
        <f t="shared" si="2"/>
        <v>6827315</v>
      </c>
      <c r="F29" s="257">
        <f t="shared" si="2"/>
        <v>8427315</v>
      </c>
      <c r="G29" s="257">
        <f t="shared" si="2"/>
        <v>6827315</v>
      </c>
      <c r="H29" s="257">
        <f t="shared" si="2"/>
        <v>6827315</v>
      </c>
      <c r="I29" s="257">
        <f>SUM(I18:I28)</f>
        <v>56327315</v>
      </c>
      <c r="J29" s="257">
        <f t="shared" si="2"/>
        <v>6827315</v>
      </c>
      <c r="K29" s="257">
        <f t="shared" si="2"/>
        <v>8727315</v>
      </c>
      <c r="L29" s="257">
        <f t="shared" si="2"/>
        <v>6827315</v>
      </c>
      <c r="M29" s="257">
        <f t="shared" si="2"/>
        <v>6827315</v>
      </c>
      <c r="N29" s="257">
        <f t="shared" si="2"/>
        <v>42112297</v>
      </c>
      <c r="O29" s="257">
        <f t="shared" si="2"/>
        <v>170212766</v>
      </c>
    </row>
    <row r="30" spans="1:15" x14ac:dyDescent="0.25">
      <c r="A30" s="260" t="s">
        <v>242</v>
      </c>
      <c r="B30" s="261" t="s">
        <v>410</v>
      </c>
      <c r="C30" s="262">
        <f t="shared" ref="C30:N30" si="3">C16-C29</f>
        <v>302645</v>
      </c>
      <c r="D30" s="262">
        <f t="shared" si="3"/>
        <v>302649</v>
      </c>
      <c r="E30" s="262">
        <f t="shared" si="3"/>
        <v>7155149</v>
      </c>
      <c r="F30" s="262">
        <f t="shared" si="3"/>
        <v>302649</v>
      </c>
      <c r="G30" s="262">
        <f t="shared" si="3"/>
        <v>302649</v>
      </c>
      <c r="H30" s="262">
        <f t="shared" si="3"/>
        <v>302649</v>
      </c>
      <c r="I30" s="262">
        <f t="shared" si="3"/>
        <v>2649</v>
      </c>
      <c r="J30" s="262">
        <f t="shared" si="3"/>
        <v>302649</v>
      </c>
      <c r="K30" s="262">
        <f t="shared" si="3"/>
        <v>5255149</v>
      </c>
      <c r="L30" s="262">
        <f t="shared" si="3"/>
        <v>302649</v>
      </c>
      <c r="M30" s="262">
        <f t="shared" si="3"/>
        <v>302649</v>
      </c>
      <c r="N30" s="262">
        <f t="shared" si="3"/>
        <v>20910794</v>
      </c>
      <c r="O30" s="262">
        <f>SUM(O16-O29)</f>
        <v>35744929</v>
      </c>
    </row>
    <row r="31" spans="1:15" x14ac:dyDescent="0.25">
      <c r="A31" s="263"/>
    </row>
    <row r="32" spans="1:15" x14ac:dyDescent="0.25">
      <c r="B32" s="264"/>
      <c r="C32" s="265"/>
      <c r="D32" s="265"/>
      <c r="O32" s="233"/>
    </row>
    <row r="33" spans="15:15" x14ac:dyDescent="0.25">
      <c r="O33" s="233"/>
    </row>
    <row r="34" spans="15:15" x14ac:dyDescent="0.25">
      <c r="O34" s="233"/>
    </row>
    <row r="35" spans="15:15" x14ac:dyDescent="0.25">
      <c r="O35" s="233"/>
    </row>
    <row r="36" spans="15:15" x14ac:dyDescent="0.25">
      <c r="O36" s="233"/>
    </row>
    <row r="37" spans="15:15" x14ac:dyDescent="0.25">
      <c r="O37" s="233"/>
    </row>
    <row r="38" spans="15:15" x14ac:dyDescent="0.25">
      <c r="O38" s="233"/>
    </row>
    <row r="39" spans="15:15" x14ac:dyDescent="0.25">
      <c r="O39" s="233"/>
    </row>
    <row r="40" spans="15:15" x14ac:dyDescent="0.25">
      <c r="O40" s="233"/>
    </row>
    <row r="41" spans="15:15" x14ac:dyDescent="0.25">
      <c r="O41" s="233"/>
    </row>
    <row r="42" spans="15:15" x14ac:dyDescent="0.25">
      <c r="O42" s="233"/>
    </row>
    <row r="43" spans="15:15" x14ac:dyDescent="0.25">
      <c r="O43" s="233"/>
    </row>
    <row r="44" spans="15:15" x14ac:dyDescent="0.25">
      <c r="O44" s="233"/>
    </row>
    <row r="45" spans="15:15" x14ac:dyDescent="0.25">
      <c r="O45" s="233"/>
    </row>
    <row r="46" spans="15:15" x14ac:dyDescent="0.25">
      <c r="O46" s="233"/>
    </row>
    <row r="47" spans="15:15" x14ac:dyDescent="0.25">
      <c r="O47" s="233"/>
    </row>
    <row r="48" spans="15:15" x14ac:dyDescent="0.25">
      <c r="O48" s="233"/>
    </row>
    <row r="49" spans="15:15" x14ac:dyDescent="0.25">
      <c r="O49" s="233"/>
    </row>
    <row r="50" spans="15:15" x14ac:dyDescent="0.25">
      <c r="O50" s="233"/>
    </row>
    <row r="51" spans="15:15" x14ac:dyDescent="0.25">
      <c r="O51" s="233"/>
    </row>
    <row r="52" spans="15:15" x14ac:dyDescent="0.25">
      <c r="O52" s="233"/>
    </row>
    <row r="53" spans="15:15" x14ac:dyDescent="0.25">
      <c r="O53" s="233"/>
    </row>
    <row r="54" spans="15:15" x14ac:dyDescent="0.25">
      <c r="O54" s="233"/>
    </row>
    <row r="55" spans="15:15" x14ac:dyDescent="0.25">
      <c r="O55" s="233"/>
    </row>
    <row r="56" spans="15:15" x14ac:dyDescent="0.25">
      <c r="O56" s="233"/>
    </row>
    <row r="57" spans="15:15" x14ac:dyDescent="0.25">
      <c r="O57" s="233"/>
    </row>
    <row r="58" spans="15:15" x14ac:dyDescent="0.25">
      <c r="O58" s="233"/>
    </row>
    <row r="59" spans="15:15" x14ac:dyDescent="0.25">
      <c r="O59" s="233"/>
    </row>
    <row r="60" spans="15:15" x14ac:dyDescent="0.25">
      <c r="O60" s="233"/>
    </row>
    <row r="61" spans="15:15" x14ac:dyDescent="0.25">
      <c r="O61" s="233"/>
    </row>
    <row r="62" spans="15:15" x14ac:dyDescent="0.25">
      <c r="O62" s="233"/>
    </row>
    <row r="63" spans="15:15" x14ac:dyDescent="0.25">
      <c r="O63" s="233"/>
    </row>
    <row r="64" spans="15:15" x14ac:dyDescent="0.25">
      <c r="O64" s="233"/>
    </row>
    <row r="65" spans="15:15" x14ac:dyDescent="0.25">
      <c r="O65" s="233"/>
    </row>
    <row r="66" spans="15:15" x14ac:dyDescent="0.25">
      <c r="O66" s="233"/>
    </row>
    <row r="67" spans="15:15" x14ac:dyDescent="0.25">
      <c r="O67" s="233"/>
    </row>
    <row r="68" spans="15:15" x14ac:dyDescent="0.25">
      <c r="O68" s="233"/>
    </row>
    <row r="69" spans="15:15" x14ac:dyDescent="0.25">
      <c r="O69" s="233"/>
    </row>
    <row r="70" spans="15:15" x14ac:dyDescent="0.25">
      <c r="O70" s="233"/>
    </row>
    <row r="71" spans="15:15" x14ac:dyDescent="0.25">
      <c r="O71" s="233"/>
    </row>
    <row r="72" spans="15:15" x14ac:dyDescent="0.25">
      <c r="O72" s="233"/>
    </row>
    <row r="73" spans="15:15" x14ac:dyDescent="0.25">
      <c r="O73" s="233"/>
    </row>
    <row r="74" spans="15:15" x14ac:dyDescent="0.25">
      <c r="O74" s="233"/>
    </row>
    <row r="75" spans="15:15" x14ac:dyDescent="0.25">
      <c r="O75" s="233"/>
    </row>
    <row r="76" spans="15:15" x14ac:dyDescent="0.25">
      <c r="O76" s="233"/>
    </row>
    <row r="77" spans="15:15" x14ac:dyDescent="0.25">
      <c r="O77" s="233"/>
    </row>
    <row r="78" spans="15:15" x14ac:dyDescent="0.25">
      <c r="O78" s="233"/>
    </row>
    <row r="79" spans="15:15" x14ac:dyDescent="0.25">
      <c r="O79" s="233"/>
    </row>
    <row r="80" spans="15:15" x14ac:dyDescent="0.25">
      <c r="O80" s="233"/>
    </row>
    <row r="81" spans="15:15" x14ac:dyDescent="0.25">
      <c r="O81" s="233"/>
    </row>
    <row r="82" spans="15:15" x14ac:dyDescent="0.25">
      <c r="O82" s="233"/>
    </row>
    <row r="83" spans="15:15" x14ac:dyDescent="0.25">
      <c r="O83" s="233"/>
    </row>
    <row r="84" spans="15:15" x14ac:dyDescent="0.25">
      <c r="O84" s="233"/>
    </row>
    <row r="85" spans="15:15" x14ac:dyDescent="0.25">
      <c r="O85" s="233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J19"/>
  <sheetViews>
    <sheetView view="pageLayout" zoomScaleNormal="100" workbookViewId="0">
      <selection activeCell="H1" sqref="H1:I1"/>
    </sheetView>
  </sheetViews>
  <sheetFormatPr defaultRowHeight="12.75" x14ac:dyDescent="0.2"/>
  <cols>
    <col min="1" max="1" width="6.83203125" style="72" customWidth="1"/>
    <col min="2" max="2" width="49.6640625" style="73" customWidth="1"/>
    <col min="3" max="8" width="12.83203125" style="73" customWidth="1"/>
    <col min="9" max="9" width="13.83203125" style="73" customWidth="1"/>
    <col min="10" max="16384" width="9.33203125" style="73"/>
  </cols>
  <sheetData>
    <row r="1" spans="1:10" ht="25.5" customHeight="1" x14ac:dyDescent="0.2">
      <c r="H1" s="553" t="s">
        <v>580</v>
      </c>
      <c r="I1" s="553"/>
    </row>
    <row r="2" spans="1:10" ht="27.75" customHeight="1" x14ac:dyDescent="0.2">
      <c r="A2" s="547" t="s">
        <v>412</v>
      </c>
      <c r="B2" s="547"/>
      <c r="C2" s="547"/>
      <c r="D2" s="547"/>
      <c r="E2" s="547"/>
      <c r="F2" s="547"/>
      <c r="G2" s="547"/>
      <c r="H2" s="547"/>
      <c r="I2" s="547"/>
    </row>
    <row r="3" spans="1:10" ht="20.25" customHeight="1" x14ac:dyDescent="0.25">
      <c r="I3" s="266" t="s">
        <v>514</v>
      </c>
    </row>
    <row r="4" spans="1:10" s="268" customFormat="1" ht="26.25" customHeight="1" x14ac:dyDescent="0.2">
      <c r="A4" s="16" t="s">
        <v>2</v>
      </c>
      <c r="B4" s="267" t="s">
        <v>413</v>
      </c>
      <c r="C4" s="16" t="s">
        <v>414</v>
      </c>
      <c r="D4" s="16"/>
      <c r="E4" s="552" t="s">
        <v>415</v>
      </c>
      <c r="F4" s="552"/>
      <c r="G4" s="552"/>
      <c r="H4" s="552"/>
      <c r="I4" s="267" t="s">
        <v>303</v>
      </c>
    </row>
    <row r="5" spans="1:10" s="272" customFormat="1" ht="32.25" customHeight="1" x14ac:dyDescent="0.2">
      <c r="A5" s="18"/>
      <c r="B5" s="269"/>
      <c r="C5" s="269"/>
      <c r="D5" s="18"/>
      <c r="E5" s="270"/>
      <c r="F5" s="270"/>
      <c r="G5" s="270"/>
      <c r="H5" s="271"/>
      <c r="I5" s="269"/>
    </row>
    <row r="6" spans="1:10" s="276" customFormat="1" ht="12.95" customHeight="1" x14ac:dyDescent="0.2">
      <c r="A6" s="273">
        <v>1</v>
      </c>
      <c r="B6" s="22">
        <v>2</v>
      </c>
      <c r="C6" s="274">
        <v>3</v>
      </c>
      <c r="D6" s="22">
        <v>4</v>
      </c>
      <c r="E6" s="273">
        <v>5</v>
      </c>
      <c r="F6" s="274">
        <v>6</v>
      </c>
      <c r="G6" s="274">
        <v>7</v>
      </c>
      <c r="H6" s="25">
        <v>8</v>
      </c>
      <c r="I6" s="275" t="s">
        <v>416</v>
      </c>
    </row>
    <row r="7" spans="1:10" ht="24.75" customHeight="1" x14ac:dyDescent="0.2">
      <c r="A7" s="23" t="s">
        <v>4</v>
      </c>
      <c r="B7" s="277" t="s">
        <v>417</v>
      </c>
      <c r="C7" s="278"/>
      <c r="D7" s="279"/>
      <c r="E7" s="280"/>
      <c r="F7" s="281"/>
      <c r="G7" s="281"/>
      <c r="H7" s="282"/>
      <c r="I7" s="283">
        <f t="shared" ref="I7:I19" si="0">SUM(D7:H7)</f>
        <v>0</v>
      </c>
    </row>
    <row r="8" spans="1:10" ht="20.100000000000001" customHeight="1" x14ac:dyDescent="0.2">
      <c r="A8" s="284" t="s">
        <v>6</v>
      </c>
      <c r="B8" s="285" t="s">
        <v>418</v>
      </c>
      <c r="C8" s="286"/>
      <c r="D8" s="287"/>
      <c r="E8" s="288"/>
      <c r="F8" s="79"/>
      <c r="G8" s="79"/>
      <c r="H8" s="289"/>
      <c r="I8" s="290">
        <f t="shared" si="0"/>
        <v>0</v>
      </c>
    </row>
    <row r="9" spans="1:10" ht="20.100000000000001" customHeight="1" x14ac:dyDescent="0.2">
      <c r="A9" s="284" t="s">
        <v>16</v>
      </c>
      <c r="B9" s="285" t="s">
        <v>418</v>
      </c>
      <c r="C9" s="286"/>
      <c r="D9" s="287"/>
      <c r="E9" s="288"/>
      <c r="F9" s="79"/>
      <c r="G9" s="79"/>
      <c r="H9" s="289"/>
      <c r="I9" s="290">
        <f t="shared" si="0"/>
        <v>0</v>
      </c>
    </row>
    <row r="10" spans="1:10" ht="26.1" customHeight="1" x14ac:dyDescent="0.2">
      <c r="A10" s="23" t="s">
        <v>170</v>
      </c>
      <c r="B10" s="277" t="s">
        <v>419</v>
      </c>
      <c r="C10" s="291"/>
      <c r="D10" s="279"/>
      <c r="E10" s="280"/>
      <c r="F10" s="281"/>
      <c r="G10" s="281"/>
      <c r="H10" s="282"/>
      <c r="I10" s="283">
        <f t="shared" si="0"/>
        <v>0</v>
      </c>
    </row>
    <row r="11" spans="1:10" ht="20.100000000000001" customHeight="1" x14ac:dyDescent="0.2">
      <c r="A11" s="284" t="s">
        <v>36</v>
      </c>
      <c r="B11" s="285" t="s">
        <v>418</v>
      </c>
      <c r="C11" s="286"/>
      <c r="D11" s="287"/>
      <c r="E11" s="288"/>
      <c r="F11" s="79"/>
      <c r="G11" s="79"/>
      <c r="H11" s="289"/>
      <c r="I11" s="290">
        <f t="shared" si="0"/>
        <v>0</v>
      </c>
    </row>
    <row r="12" spans="1:10" ht="20.100000000000001" customHeight="1" x14ac:dyDescent="0.2">
      <c r="A12" s="284" t="s">
        <v>53</v>
      </c>
      <c r="B12" s="285" t="s">
        <v>418</v>
      </c>
      <c r="C12" s="286"/>
      <c r="D12" s="287"/>
      <c r="E12" s="288"/>
      <c r="F12" s="79"/>
      <c r="G12" s="79"/>
      <c r="H12" s="289"/>
      <c r="I12" s="290">
        <f t="shared" si="0"/>
        <v>0</v>
      </c>
    </row>
    <row r="13" spans="1:10" ht="20.100000000000001" customHeight="1" x14ac:dyDescent="0.2">
      <c r="A13" s="23" t="s">
        <v>191</v>
      </c>
      <c r="B13" s="277" t="s">
        <v>420</v>
      </c>
      <c r="C13" s="291"/>
      <c r="D13" s="279"/>
      <c r="E13" s="280"/>
      <c r="F13" s="281"/>
      <c r="G13" s="281"/>
      <c r="H13" s="282"/>
      <c r="I13" s="283">
        <f t="shared" si="0"/>
        <v>0</v>
      </c>
    </row>
    <row r="14" spans="1:10" ht="20.100000000000001" customHeight="1" x14ac:dyDescent="0.2">
      <c r="A14" s="284" t="s">
        <v>80</v>
      </c>
      <c r="B14" s="285" t="s">
        <v>494</v>
      </c>
      <c r="C14" s="286"/>
      <c r="D14" s="287"/>
      <c r="E14" s="288"/>
      <c r="F14" s="79"/>
      <c r="G14" s="79"/>
      <c r="H14" s="289"/>
      <c r="I14" s="290"/>
    </row>
    <row r="15" spans="1:10" ht="20.100000000000001" customHeight="1" x14ac:dyDescent="0.2">
      <c r="A15" s="23" t="s">
        <v>194</v>
      </c>
      <c r="B15" s="277" t="s">
        <v>421</v>
      </c>
      <c r="C15" s="291"/>
      <c r="D15" s="279"/>
      <c r="E15" s="280"/>
      <c r="F15" s="281"/>
      <c r="G15" s="281"/>
      <c r="H15" s="282"/>
      <c r="I15" s="283"/>
      <c r="J15" s="292"/>
    </row>
    <row r="16" spans="1:10" ht="20.100000000000001" customHeight="1" x14ac:dyDescent="0.2">
      <c r="A16" s="293" t="s">
        <v>90</v>
      </c>
      <c r="B16" s="294" t="s">
        <v>493</v>
      </c>
      <c r="C16" s="295"/>
      <c r="D16" s="296"/>
      <c r="E16" s="297"/>
      <c r="F16" s="83"/>
      <c r="G16" s="83"/>
      <c r="H16" s="298"/>
      <c r="I16" s="299"/>
    </row>
    <row r="17" spans="1:9" ht="20.100000000000001" customHeight="1" x14ac:dyDescent="0.2">
      <c r="A17" s="23" t="s">
        <v>92</v>
      </c>
      <c r="B17" s="277" t="s">
        <v>422</v>
      </c>
      <c r="C17" s="291"/>
      <c r="D17" s="279"/>
      <c r="E17" s="280"/>
      <c r="F17" s="281"/>
      <c r="G17" s="281"/>
      <c r="H17" s="282"/>
      <c r="I17" s="283">
        <f t="shared" si="0"/>
        <v>0</v>
      </c>
    </row>
    <row r="18" spans="1:9" ht="20.100000000000001" customHeight="1" x14ac:dyDescent="0.2">
      <c r="A18" s="300" t="s">
        <v>117</v>
      </c>
      <c r="B18" s="301" t="s">
        <v>418</v>
      </c>
      <c r="C18" s="302"/>
      <c r="D18" s="303"/>
      <c r="E18" s="304"/>
      <c r="F18" s="305"/>
      <c r="G18" s="305"/>
      <c r="H18" s="306"/>
      <c r="I18" s="307">
        <f t="shared" si="0"/>
        <v>0</v>
      </c>
    </row>
    <row r="19" spans="1:9" ht="20.100000000000001" customHeight="1" x14ac:dyDescent="0.2">
      <c r="A19" s="308" t="s">
        <v>423</v>
      </c>
      <c r="B19" s="309"/>
      <c r="C19" s="310"/>
      <c r="D19" s="283">
        <f>D7+D10+D13+D15+D17</f>
        <v>0</v>
      </c>
      <c r="E19" s="311">
        <f>E7+E10+E13+E15+E17</f>
        <v>0</v>
      </c>
      <c r="F19" s="312">
        <f>F7+F10+F13+F15+F17</f>
        <v>0</v>
      </c>
      <c r="G19" s="312">
        <f>G7+G10+G13+G15+G17</f>
        <v>0</v>
      </c>
      <c r="H19" s="313">
        <f>H7+H10+H13+H15+H17</f>
        <v>0</v>
      </c>
      <c r="I19" s="283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124"/>
  <sheetViews>
    <sheetView view="pageLayout" zoomScale="120" zoomScaleNormal="120" zoomScalePageLayoutView="120" workbookViewId="0">
      <selection activeCell="C88" sqref="C88"/>
    </sheetView>
  </sheetViews>
  <sheetFormatPr defaultRowHeight="12.75" x14ac:dyDescent="0.2"/>
  <cols>
    <col min="1" max="1" width="9.5" style="408" customWidth="1"/>
    <col min="2" max="2" width="91.6640625" style="408" customWidth="1"/>
    <col min="3" max="3" width="16.5" style="497" customWidth="1"/>
    <col min="4" max="4" width="21" style="408" customWidth="1"/>
    <col min="5" max="16384" width="9.33203125" style="408"/>
  </cols>
  <sheetData>
    <row r="1" spans="1:3" ht="15.95" customHeight="1" x14ac:dyDescent="0.2">
      <c r="A1" s="539" t="s">
        <v>0</v>
      </c>
      <c r="B1" s="539"/>
      <c r="C1" s="539"/>
    </row>
    <row r="2" spans="1:3" ht="15.95" customHeight="1" x14ac:dyDescent="0.2">
      <c r="A2" s="409" t="s">
        <v>1</v>
      </c>
      <c r="B2" s="409"/>
      <c r="C2" s="1" t="s">
        <v>511</v>
      </c>
    </row>
    <row r="3" spans="1:3" ht="38.1" customHeight="1" x14ac:dyDescent="0.2">
      <c r="A3" s="410" t="s">
        <v>2</v>
      </c>
      <c r="B3" s="2" t="s">
        <v>3</v>
      </c>
      <c r="C3" s="411" t="s">
        <v>522</v>
      </c>
    </row>
    <row r="4" spans="1:3" ht="14.1" customHeight="1" x14ac:dyDescent="0.2">
      <c r="A4" s="410">
        <v>1</v>
      </c>
      <c r="B4" s="2"/>
      <c r="C4" s="411">
        <v>3</v>
      </c>
    </row>
    <row r="5" spans="1:3" ht="12" customHeight="1" x14ac:dyDescent="0.2">
      <c r="A5" s="412" t="s">
        <v>4</v>
      </c>
      <c r="B5" s="413" t="s">
        <v>5</v>
      </c>
      <c r="C5" s="500">
        <f>SUM(C6+C11+C20)</f>
        <v>50272948</v>
      </c>
    </row>
    <row r="6" spans="1:3" ht="12" customHeight="1" x14ac:dyDescent="0.2">
      <c r="A6" s="414" t="s">
        <v>6</v>
      </c>
      <c r="B6" s="415" t="s">
        <v>7</v>
      </c>
      <c r="C6" s="501">
        <f>SUM(C7:C10)</f>
        <v>15645848</v>
      </c>
    </row>
    <row r="7" spans="1:3" ht="12" customHeight="1" x14ac:dyDescent="0.2">
      <c r="A7" s="417" t="s">
        <v>8</v>
      </c>
      <c r="B7" s="418" t="s">
        <v>9</v>
      </c>
      <c r="C7" s="419">
        <v>15645848</v>
      </c>
    </row>
    <row r="8" spans="1:3" ht="12" customHeight="1" x14ac:dyDescent="0.2">
      <c r="A8" s="417" t="s">
        <v>10</v>
      </c>
      <c r="B8" s="420" t="s">
        <v>11</v>
      </c>
      <c r="C8" s="419"/>
    </row>
    <row r="9" spans="1:3" ht="12" customHeight="1" x14ac:dyDescent="0.2">
      <c r="A9" s="417" t="s">
        <v>12</v>
      </c>
      <c r="B9" s="420" t="s">
        <v>13</v>
      </c>
      <c r="C9" s="419"/>
    </row>
    <row r="10" spans="1:3" ht="12" customHeight="1" x14ac:dyDescent="0.2">
      <c r="A10" s="417" t="s">
        <v>14</v>
      </c>
      <c r="B10" s="421" t="s">
        <v>15</v>
      </c>
      <c r="C10" s="419"/>
    </row>
    <row r="11" spans="1:3" ht="12" customHeight="1" x14ac:dyDescent="0.2">
      <c r="A11" s="414" t="s">
        <v>16</v>
      </c>
      <c r="B11" s="413" t="s">
        <v>17</v>
      </c>
      <c r="C11" s="498">
        <f>SUM(C12:C19)</f>
        <v>34627100</v>
      </c>
    </row>
    <row r="12" spans="1:3" ht="12" customHeight="1" x14ac:dyDescent="0.2">
      <c r="A12" s="423" t="s">
        <v>18</v>
      </c>
      <c r="B12" s="424" t="s">
        <v>19</v>
      </c>
      <c r="C12" s="425"/>
    </row>
    <row r="13" spans="1:3" ht="12" customHeight="1" x14ac:dyDescent="0.2">
      <c r="A13" s="417" t="s">
        <v>20</v>
      </c>
      <c r="B13" s="426" t="s">
        <v>21</v>
      </c>
      <c r="C13" s="427">
        <v>15500000</v>
      </c>
    </row>
    <row r="14" spans="1:3" ht="12" customHeight="1" x14ac:dyDescent="0.2">
      <c r="A14" s="417" t="s">
        <v>22</v>
      </c>
      <c r="B14" s="426" t="s">
        <v>23</v>
      </c>
      <c r="C14" s="427">
        <v>10000000</v>
      </c>
    </row>
    <row r="15" spans="1:3" ht="12" customHeight="1" x14ac:dyDescent="0.2">
      <c r="A15" s="417" t="s">
        <v>24</v>
      </c>
      <c r="B15" s="426" t="s">
        <v>25</v>
      </c>
      <c r="C15" s="427">
        <v>2200000</v>
      </c>
    </row>
    <row r="16" spans="1:3" ht="12" customHeight="1" x14ac:dyDescent="0.2">
      <c r="A16" s="428" t="s">
        <v>26</v>
      </c>
      <c r="B16" s="429" t="s">
        <v>27</v>
      </c>
      <c r="C16" s="430"/>
    </row>
    <row r="17" spans="1:3" ht="12" customHeight="1" x14ac:dyDescent="0.2">
      <c r="A17" s="417" t="s">
        <v>28</v>
      </c>
      <c r="B17" s="426" t="s">
        <v>29</v>
      </c>
      <c r="C17" s="427">
        <v>4605000</v>
      </c>
    </row>
    <row r="18" spans="1:3" ht="12" customHeight="1" x14ac:dyDescent="0.2">
      <c r="A18" s="417" t="s">
        <v>30</v>
      </c>
      <c r="B18" s="426" t="s">
        <v>31</v>
      </c>
      <c r="C18" s="427">
        <v>22100</v>
      </c>
    </row>
    <row r="19" spans="1:3" ht="12" customHeight="1" x14ac:dyDescent="0.2">
      <c r="A19" s="431" t="s">
        <v>32</v>
      </c>
      <c r="B19" s="432" t="s">
        <v>33</v>
      </c>
      <c r="C19" s="433">
        <v>2300000</v>
      </c>
    </row>
    <row r="20" spans="1:3" ht="12" customHeight="1" x14ac:dyDescent="0.2">
      <c r="A20" s="414" t="s">
        <v>34</v>
      </c>
      <c r="B20" s="413" t="s">
        <v>35</v>
      </c>
      <c r="C20" s="434"/>
    </row>
    <row r="21" spans="1:3" ht="12" customHeight="1" x14ac:dyDescent="0.2">
      <c r="A21" s="414" t="s">
        <v>36</v>
      </c>
      <c r="B21" s="413" t="s">
        <v>506</v>
      </c>
      <c r="C21" s="498">
        <f>SUM(C22:C29)</f>
        <v>58949656</v>
      </c>
    </row>
    <row r="22" spans="1:3" ht="12" customHeight="1" x14ac:dyDescent="0.2">
      <c r="A22" s="435" t="s">
        <v>37</v>
      </c>
      <c r="B22" s="436" t="s">
        <v>38</v>
      </c>
      <c r="C22" s="437">
        <v>25177280</v>
      </c>
    </row>
    <row r="23" spans="1:3" ht="12" customHeight="1" x14ac:dyDescent="0.2">
      <c r="A23" s="417" t="s">
        <v>39</v>
      </c>
      <c r="B23" s="426" t="s">
        <v>40</v>
      </c>
      <c r="C23" s="427">
        <v>33462297</v>
      </c>
    </row>
    <row r="24" spans="1:3" ht="12" customHeight="1" x14ac:dyDescent="0.2">
      <c r="A24" s="417" t="s">
        <v>41</v>
      </c>
      <c r="B24" s="426" t="s">
        <v>42</v>
      </c>
      <c r="C24" s="427"/>
    </row>
    <row r="25" spans="1:3" ht="12" customHeight="1" x14ac:dyDescent="0.2">
      <c r="A25" s="438" t="s">
        <v>43</v>
      </c>
      <c r="B25" s="426" t="s">
        <v>44</v>
      </c>
      <c r="C25" s="439">
        <v>310079</v>
      </c>
    </row>
    <row r="26" spans="1:3" ht="12" customHeight="1" x14ac:dyDescent="0.2">
      <c r="A26" s="438" t="s">
        <v>45</v>
      </c>
      <c r="B26" s="426" t="s">
        <v>46</v>
      </c>
      <c r="C26" s="439"/>
    </row>
    <row r="27" spans="1:3" ht="12" customHeight="1" x14ac:dyDescent="0.2">
      <c r="A27" s="417" t="s">
        <v>47</v>
      </c>
      <c r="B27" s="426" t="s">
        <v>48</v>
      </c>
      <c r="C27" s="427"/>
    </row>
    <row r="28" spans="1:3" ht="12" customHeight="1" x14ac:dyDescent="0.2">
      <c r="A28" s="417" t="s">
        <v>49</v>
      </c>
      <c r="B28" s="426" t="s">
        <v>50</v>
      </c>
      <c r="C28" s="427"/>
    </row>
    <row r="29" spans="1:3" ht="12" customHeight="1" x14ac:dyDescent="0.2">
      <c r="A29" s="417" t="s">
        <v>51</v>
      </c>
      <c r="B29" s="440" t="s">
        <v>52</v>
      </c>
      <c r="C29" s="427"/>
    </row>
    <row r="30" spans="1:3" ht="12" customHeight="1" x14ac:dyDescent="0.2">
      <c r="A30" s="441" t="s">
        <v>53</v>
      </c>
      <c r="B30" s="413" t="s">
        <v>507</v>
      </c>
      <c r="C30" s="501">
        <f>SUM(C31:C42)</f>
        <v>8200000</v>
      </c>
    </row>
    <row r="31" spans="1:3" ht="12" customHeight="1" x14ac:dyDescent="0.2">
      <c r="A31" s="442" t="s">
        <v>54</v>
      </c>
      <c r="B31" s="443" t="s">
        <v>55</v>
      </c>
      <c r="C31" s="444"/>
    </row>
    <row r="32" spans="1:3" ht="12" customHeight="1" x14ac:dyDescent="0.2">
      <c r="A32" s="445" t="s">
        <v>56</v>
      </c>
      <c r="B32" s="446" t="s">
        <v>57</v>
      </c>
      <c r="C32" s="419">
        <v>3200000</v>
      </c>
    </row>
    <row r="33" spans="1:3" ht="12" customHeight="1" x14ac:dyDescent="0.2">
      <c r="A33" s="445" t="s">
        <v>58</v>
      </c>
      <c r="B33" s="446" t="s">
        <v>59</v>
      </c>
      <c r="C33" s="419"/>
    </row>
    <row r="34" spans="1:3" ht="12" customHeight="1" x14ac:dyDescent="0.2">
      <c r="A34" s="445" t="s">
        <v>60</v>
      </c>
      <c r="B34" s="446" t="s">
        <v>61</v>
      </c>
      <c r="C34" s="419"/>
    </row>
    <row r="35" spans="1:3" ht="12" customHeight="1" x14ac:dyDescent="0.2">
      <c r="A35" s="445" t="s">
        <v>62</v>
      </c>
      <c r="B35" s="446" t="s">
        <v>63</v>
      </c>
      <c r="C35" s="419"/>
    </row>
    <row r="36" spans="1:3" ht="12" customHeight="1" x14ac:dyDescent="0.2">
      <c r="A36" s="445" t="s">
        <v>64</v>
      </c>
      <c r="B36" s="446" t="s">
        <v>65</v>
      </c>
      <c r="C36" s="419">
        <v>5000000</v>
      </c>
    </row>
    <row r="37" spans="1:3" ht="12" customHeight="1" x14ac:dyDescent="0.2">
      <c r="A37" s="445" t="s">
        <v>66</v>
      </c>
      <c r="B37" s="447" t="s">
        <v>67</v>
      </c>
      <c r="C37" s="448"/>
    </row>
    <row r="38" spans="1:3" ht="12" customHeight="1" x14ac:dyDescent="0.2">
      <c r="A38" s="445" t="s">
        <v>68</v>
      </c>
      <c r="B38" s="446" t="s">
        <v>57</v>
      </c>
      <c r="C38" s="419"/>
    </row>
    <row r="39" spans="1:3" ht="12" customHeight="1" x14ac:dyDescent="0.2">
      <c r="A39" s="445" t="s">
        <v>69</v>
      </c>
      <c r="B39" s="446" t="s">
        <v>59</v>
      </c>
      <c r="C39" s="419"/>
    </row>
    <row r="40" spans="1:3" ht="12" customHeight="1" x14ac:dyDescent="0.2">
      <c r="A40" s="445" t="s">
        <v>70</v>
      </c>
      <c r="B40" s="446" t="s">
        <v>61</v>
      </c>
      <c r="C40" s="419"/>
    </row>
    <row r="41" spans="1:3" ht="12" customHeight="1" x14ac:dyDescent="0.2">
      <c r="A41" s="445" t="s">
        <v>71</v>
      </c>
      <c r="B41" s="449" t="s">
        <v>63</v>
      </c>
      <c r="C41" s="419"/>
    </row>
    <row r="42" spans="1:3" ht="12" customHeight="1" x14ac:dyDescent="0.2">
      <c r="A42" s="450" t="s">
        <v>72</v>
      </c>
      <c r="B42" s="451" t="s">
        <v>73</v>
      </c>
      <c r="C42" s="452"/>
    </row>
    <row r="43" spans="1:3" ht="12" customHeight="1" x14ac:dyDescent="0.2">
      <c r="A43" s="414" t="s">
        <v>74</v>
      </c>
      <c r="B43" s="453" t="s">
        <v>75</v>
      </c>
      <c r="C43" s="416">
        <f>SUM(C44:C45)</f>
        <v>10000000</v>
      </c>
    </row>
    <row r="44" spans="1:3" ht="12" customHeight="1" x14ac:dyDescent="0.2">
      <c r="A44" s="435" t="s">
        <v>76</v>
      </c>
      <c r="B44" s="420" t="s">
        <v>77</v>
      </c>
      <c r="C44" s="454"/>
    </row>
    <row r="45" spans="1:3" ht="12" customHeight="1" x14ac:dyDescent="0.2">
      <c r="A45" s="428" t="s">
        <v>78</v>
      </c>
      <c r="B45" s="455" t="s">
        <v>79</v>
      </c>
      <c r="C45" s="456">
        <v>10000000</v>
      </c>
    </row>
    <row r="46" spans="1:3" ht="12" customHeight="1" x14ac:dyDescent="0.2">
      <c r="A46" s="414" t="s">
        <v>80</v>
      </c>
      <c r="B46" s="453" t="s">
        <v>81</v>
      </c>
      <c r="C46" s="416">
        <f>+C47+C48+C49</f>
        <v>0</v>
      </c>
    </row>
    <row r="47" spans="1:3" ht="12" customHeight="1" x14ac:dyDescent="0.2">
      <c r="A47" s="435" t="s">
        <v>82</v>
      </c>
      <c r="B47" s="420" t="s">
        <v>83</v>
      </c>
      <c r="C47" s="454"/>
    </row>
    <row r="48" spans="1:3" ht="12" customHeight="1" x14ac:dyDescent="0.2">
      <c r="A48" s="417" t="s">
        <v>84</v>
      </c>
      <c r="B48" s="446" t="s">
        <v>85</v>
      </c>
      <c r="C48" s="427"/>
    </row>
    <row r="49" spans="1:5" ht="12" customHeight="1" x14ac:dyDescent="0.2">
      <c r="A49" s="428" t="s">
        <v>86</v>
      </c>
      <c r="B49" s="455" t="s">
        <v>87</v>
      </c>
      <c r="C49" s="456"/>
    </row>
    <row r="50" spans="1:5" ht="17.25" customHeight="1" x14ac:dyDescent="0.2">
      <c r="A50" s="414" t="s">
        <v>88</v>
      </c>
      <c r="B50" s="457" t="s">
        <v>89</v>
      </c>
      <c r="C50" s="458"/>
      <c r="E50" s="459"/>
    </row>
    <row r="51" spans="1:5" ht="12" customHeight="1" x14ac:dyDescent="0.2">
      <c r="A51" s="502" t="s">
        <v>90</v>
      </c>
      <c r="B51" s="503" t="s">
        <v>91</v>
      </c>
      <c r="C51" s="507">
        <f>SUM(C6+C11+C20+C21+C30+C43+C46)</f>
        <v>127422604</v>
      </c>
      <c r="D51" s="515"/>
    </row>
    <row r="52" spans="1:5" ht="12" customHeight="1" x14ac:dyDescent="0.2">
      <c r="A52" s="460" t="s">
        <v>92</v>
      </c>
      <c r="B52" s="415" t="s">
        <v>93</v>
      </c>
      <c r="C52" s="498">
        <f>SUM(C53:C64)</f>
        <v>145061018</v>
      </c>
    </row>
    <row r="53" spans="1:5" ht="12" customHeight="1" x14ac:dyDescent="0.2">
      <c r="A53" s="461" t="s">
        <v>94</v>
      </c>
      <c r="B53" s="443" t="s">
        <v>95</v>
      </c>
      <c r="C53" s="462"/>
    </row>
    <row r="54" spans="1:5" ht="12" customHeight="1" x14ac:dyDescent="0.2">
      <c r="A54" s="463" t="s">
        <v>96</v>
      </c>
      <c r="B54" s="446" t="s">
        <v>97</v>
      </c>
      <c r="C54" s="427">
        <v>114808234</v>
      </c>
    </row>
    <row r="55" spans="1:5" ht="12" customHeight="1" x14ac:dyDescent="0.2">
      <c r="A55" s="463" t="s">
        <v>98</v>
      </c>
      <c r="B55" s="446" t="s">
        <v>99</v>
      </c>
      <c r="C55" s="427"/>
    </row>
    <row r="56" spans="1:5" ht="12" customHeight="1" x14ac:dyDescent="0.2">
      <c r="A56" s="463" t="s">
        <v>100</v>
      </c>
      <c r="B56" s="446" t="s">
        <v>101</v>
      </c>
      <c r="C56" s="427"/>
    </row>
    <row r="57" spans="1:5" ht="12" customHeight="1" x14ac:dyDescent="0.2">
      <c r="A57" s="463" t="s">
        <v>102</v>
      </c>
      <c r="B57" s="446" t="s">
        <v>103</v>
      </c>
      <c r="C57" s="427"/>
    </row>
    <row r="58" spans="1:5" ht="12" customHeight="1" x14ac:dyDescent="0.2">
      <c r="A58" s="463" t="s">
        <v>104</v>
      </c>
      <c r="B58" s="446" t="s">
        <v>524</v>
      </c>
      <c r="C58" s="427">
        <v>30252784</v>
      </c>
    </row>
    <row r="59" spans="1:5" ht="12" customHeight="1" x14ac:dyDescent="0.2">
      <c r="A59" s="464" t="s">
        <v>105</v>
      </c>
      <c r="B59" s="447" t="s">
        <v>106</v>
      </c>
      <c r="C59" s="465"/>
    </row>
    <row r="60" spans="1:5" ht="12" customHeight="1" x14ac:dyDescent="0.2">
      <c r="A60" s="463" t="s">
        <v>107</v>
      </c>
      <c r="B60" s="446" t="s">
        <v>108</v>
      </c>
      <c r="C60" s="427"/>
    </row>
    <row r="61" spans="1:5" ht="12" customHeight="1" x14ac:dyDescent="0.2">
      <c r="A61" s="463" t="s">
        <v>109</v>
      </c>
      <c r="B61" s="446" t="s">
        <v>110</v>
      </c>
      <c r="C61" s="427"/>
    </row>
    <row r="62" spans="1:5" ht="12" customHeight="1" x14ac:dyDescent="0.2">
      <c r="A62" s="463" t="s">
        <v>111</v>
      </c>
      <c r="B62" s="446" t="s">
        <v>112</v>
      </c>
      <c r="C62" s="427"/>
    </row>
    <row r="63" spans="1:5" ht="12" customHeight="1" x14ac:dyDescent="0.2">
      <c r="A63" s="463" t="s">
        <v>113</v>
      </c>
      <c r="B63" s="446" t="s">
        <v>114</v>
      </c>
      <c r="C63" s="427"/>
    </row>
    <row r="64" spans="1:5" ht="12" customHeight="1" x14ac:dyDescent="0.2">
      <c r="A64" s="466" t="s">
        <v>115</v>
      </c>
      <c r="B64" s="455" t="s">
        <v>116</v>
      </c>
      <c r="C64" s="467"/>
    </row>
    <row r="65" spans="1:7" ht="12" customHeight="1" x14ac:dyDescent="0.2">
      <c r="A65" s="460" t="s">
        <v>117</v>
      </c>
      <c r="B65" s="415" t="s">
        <v>118</v>
      </c>
      <c r="C65" s="498">
        <f>SUM(C51+C52)</f>
        <v>272483622</v>
      </c>
    </row>
    <row r="66" spans="1:7" ht="13.5" customHeight="1" x14ac:dyDescent="0.2">
      <c r="A66" s="468" t="s">
        <v>119</v>
      </c>
      <c r="B66" s="457" t="s">
        <v>120</v>
      </c>
      <c r="C66" s="434"/>
    </row>
    <row r="67" spans="1:7" ht="12" customHeight="1" x14ac:dyDescent="0.2">
      <c r="A67" s="504" t="s">
        <v>121</v>
      </c>
      <c r="B67" s="505" t="s">
        <v>122</v>
      </c>
      <c r="C67" s="506">
        <f>SUM(C66+C65)</f>
        <v>272483622</v>
      </c>
    </row>
    <row r="68" spans="1:7" ht="83.25" customHeight="1" x14ac:dyDescent="0.2">
      <c r="A68" s="469"/>
      <c r="B68" s="470"/>
      <c r="C68" s="471"/>
      <c r="G68" s="408" t="s">
        <v>498</v>
      </c>
    </row>
    <row r="69" spans="1:7" ht="16.5" customHeight="1" x14ac:dyDescent="0.2">
      <c r="A69" s="539" t="s">
        <v>123</v>
      </c>
      <c r="B69" s="539"/>
      <c r="C69" s="539"/>
    </row>
    <row r="70" spans="1:7" s="473" customFormat="1" ht="16.5" customHeight="1" x14ac:dyDescent="0.25">
      <c r="A70" s="472" t="s">
        <v>124</v>
      </c>
      <c r="B70" s="472"/>
      <c r="C70" s="10" t="s">
        <v>511</v>
      </c>
    </row>
    <row r="71" spans="1:7" ht="38.1" customHeight="1" x14ac:dyDescent="0.2">
      <c r="A71" s="410" t="s">
        <v>125</v>
      </c>
      <c r="B71" s="2" t="s">
        <v>126</v>
      </c>
      <c r="C71" s="411" t="s">
        <v>522</v>
      </c>
    </row>
    <row r="72" spans="1:7" ht="12" customHeight="1" x14ac:dyDescent="0.2">
      <c r="A72" s="410">
        <v>1</v>
      </c>
      <c r="B72" s="2">
        <v>2</v>
      </c>
      <c r="C72" s="411">
        <v>3</v>
      </c>
    </row>
    <row r="73" spans="1:7" ht="12" customHeight="1" x14ac:dyDescent="0.2">
      <c r="A73" s="412" t="s">
        <v>4</v>
      </c>
      <c r="B73" s="474" t="s">
        <v>508</v>
      </c>
      <c r="C73" s="499">
        <f>SUM(C74:C85)</f>
        <v>114537927</v>
      </c>
    </row>
    <row r="74" spans="1:7" ht="12" customHeight="1" x14ac:dyDescent="0.2">
      <c r="A74" s="423" t="s">
        <v>127</v>
      </c>
      <c r="B74" s="424" t="s">
        <v>128</v>
      </c>
      <c r="C74" s="425">
        <v>47835000</v>
      </c>
    </row>
    <row r="75" spans="1:7" ht="12" customHeight="1" x14ac:dyDescent="0.2">
      <c r="A75" s="417" t="s">
        <v>129</v>
      </c>
      <c r="B75" s="426" t="s">
        <v>130</v>
      </c>
      <c r="C75" s="427">
        <v>8200000</v>
      </c>
    </row>
    <row r="76" spans="1:7" ht="12" customHeight="1" x14ac:dyDescent="0.2">
      <c r="A76" s="417" t="s">
        <v>131</v>
      </c>
      <c r="B76" s="426" t="s">
        <v>132</v>
      </c>
      <c r="C76" s="439">
        <v>49630790</v>
      </c>
    </row>
    <row r="77" spans="1:7" ht="12" customHeight="1" x14ac:dyDescent="0.2">
      <c r="A77" s="417" t="s">
        <v>133</v>
      </c>
      <c r="B77" s="475" t="s">
        <v>134</v>
      </c>
      <c r="C77" s="439">
        <v>7482000</v>
      </c>
    </row>
    <row r="78" spans="1:7" ht="12" customHeight="1" x14ac:dyDescent="0.2">
      <c r="A78" s="417" t="s">
        <v>135</v>
      </c>
      <c r="B78" s="476" t="s">
        <v>136</v>
      </c>
      <c r="C78" s="439">
        <v>1390137</v>
      </c>
    </row>
    <row r="79" spans="1:7" ht="12" customHeight="1" x14ac:dyDescent="0.2">
      <c r="A79" s="417" t="s">
        <v>137</v>
      </c>
      <c r="B79" s="426" t="s">
        <v>138</v>
      </c>
      <c r="C79" s="439"/>
    </row>
    <row r="80" spans="1:7" ht="12" customHeight="1" x14ac:dyDescent="0.2">
      <c r="A80" s="417" t="s">
        <v>139</v>
      </c>
      <c r="B80" s="477" t="s">
        <v>140</v>
      </c>
      <c r="C80" s="439"/>
    </row>
    <row r="81" spans="1:3" ht="12" customHeight="1" x14ac:dyDescent="0.2">
      <c r="A81" s="417" t="s">
        <v>141</v>
      </c>
      <c r="B81" s="477" t="s">
        <v>142</v>
      </c>
      <c r="C81" s="439"/>
    </row>
    <row r="82" spans="1:3" ht="12" customHeight="1" x14ac:dyDescent="0.2">
      <c r="A82" s="417" t="s">
        <v>143</v>
      </c>
      <c r="B82" s="426" t="s">
        <v>144</v>
      </c>
      <c r="C82" s="439"/>
    </row>
    <row r="83" spans="1:3" ht="12" customHeight="1" x14ac:dyDescent="0.2">
      <c r="A83" s="428" t="s">
        <v>145</v>
      </c>
      <c r="B83" s="440" t="s">
        <v>146</v>
      </c>
      <c r="C83" s="439"/>
    </row>
    <row r="84" spans="1:3" ht="12" customHeight="1" x14ac:dyDescent="0.2">
      <c r="A84" s="417" t="s">
        <v>147</v>
      </c>
      <c r="B84" s="440" t="s">
        <v>148</v>
      </c>
      <c r="C84" s="439"/>
    </row>
    <row r="85" spans="1:3" ht="12" customHeight="1" x14ac:dyDescent="0.2">
      <c r="A85" s="478" t="s">
        <v>149</v>
      </c>
      <c r="B85" s="479" t="s">
        <v>150</v>
      </c>
      <c r="C85" s="467"/>
    </row>
    <row r="86" spans="1:3" ht="12" customHeight="1" x14ac:dyDescent="0.2">
      <c r="A86" s="414" t="s">
        <v>6</v>
      </c>
      <c r="B86" s="480" t="s">
        <v>509</v>
      </c>
      <c r="C86" s="498">
        <f>SUM(C87:C96)</f>
        <v>94425000</v>
      </c>
    </row>
    <row r="87" spans="1:3" ht="12" customHeight="1" x14ac:dyDescent="0.2">
      <c r="A87" s="435" t="s">
        <v>8</v>
      </c>
      <c r="B87" s="426" t="s">
        <v>151</v>
      </c>
      <c r="C87" s="437">
        <v>94425000</v>
      </c>
    </row>
    <row r="88" spans="1:3" ht="12" customHeight="1" x14ac:dyDescent="0.2">
      <c r="A88" s="435" t="s">
        <v>10</v>
      </c>
      <c r="B88" s="440" t="s">
        <v>152</v>
      </c>
      <c r="C88" s="427"/>
    </row>
    <row r="89" spans="1:3" ht="12" customHeight="1" x14ac:dyDescent="0.2">
      <c r="A89" s="435" t="s">
        <v>12</v>
      </c>
      <c r="B89" s="446" t="s">
        <v>153</v>
      </c>
      <c r="C89" s="419"/>
    </row>
    <row r="90" spans="1:3" ht="12" customHeight="1" x14ac:dyDescent="0.2">
      <c r="A90" s="435" t="s">
        <v>14</v>
      </c>
      <c r="B90" s="446" t="s">
        <v>154</v>
      </c>
      <c r="C90" s="419"/>
    </row>
    <row r="91" spans="1:3" ht="12" customHeight="1" x14ac:dyDescent="0.2">
      <c r="A91" s="435" t="s">
        <v>155</v>
      </c>
      <c r="B91" s="446" t="s">
        <v>156</v>
      </c>
      <c r="C91" s="419"/>
    </row>
    <row r="92" spans="1:3" x14ac:dyDescent="0.2">
      <c r="A92" s="435" t="s">
        <v>157</v>
      </c>
      <c r="B92" s="446" t="s">
        <v>158</v>
      </c>
      <c r="C92" s="419"/>
    </row>
    <row r="93" spans="1:3" ht="12" customHeight="1" x14ac:dyDescent="0.2">
      <c r="A93" s="435" t="s">
        <v>159</v>
      </c>
      <c r="B93" s="446" t="s">
        <v>160</v>
      </c>
      <c r="C93" s="419"/>
    </row>
    <row r="94" spans="1:3" ht="12" customHeight="1" x14ac:dyDescent="0.2">
      <c r="A94" s="435" t="s">
        <v>161</v>
      </c>
      <c r="B94" s="446" t="s">
        <v>162</v>
      </c>
      <c r="C94" s="419"/>
    </row>
    <row r="95" spans="1:3" ht="12" customHeight="1" x14ac:dyDescent="0.2">
      <c r="A95" s="435" t="s">
        <v>163</v>
      </c>
      <c r="B95" s="446" t="s">
        <v>164</v>
      </c>
      <c r="C95" s="419"/>
    </row>
    <row r="96" spans="1:3" ht="24" customHeight="1" x14ac:dyDescent="0.2">
      <c r="A96" s="428" t="s">
        <v>165</v>
      </c>
      <c r="B96" s="455" t="s">
        <v>166</v>
      </c>
      <c r="C96" s="452"/>
    </row>
    <row r="97" spans="1:3" ht="12" customHeight="1" x14ac:dyDescent="0.2">
      <c r="A97" s="414" t="s">
        <v>16</v>
      </c>
      <c r="B97" s="413" t="s">
        <v>167</v>
      </c>
      <c r="C97" s="498">
        <f>SUM(C98:C99)</f>
        <v>31216535</v>
      </c>
    </row>
    <row r="98" spans="1:3" ht="12" customHeight="1" x14ac:dyDescent="0.2">
      <c r="A98" s="435" t="s">
        <v>18</v>
      </c>
      <c r="B98" s="436" t="s">
        <v>168</v>
      </c>
      <c r="C98" s="437">
        <v>7210659</v>
      </c>
    </row>
    <row r="99" spans="1:3" ht="12" customHeight="1" x14ac:dyDescent="0.2">
      <c r="A99" s="438" t="s">
        <v>20</v>
      </c>
      <c r="B99" s="440" t="s">
        <v>169</v>
      </c>
      <c r="C99" s="439">
        <v>24005876</v>
      </c>
    </row>
    <row r="100" spans="1:3" s="482" customFormat="1" ht="12" customHeight="1" x14ac:dyDescent="0.2">
      <c r="A100" s="460" t="s">
        <v>170</v>
      </c>
      <c r="B100" s="415" t="s">
        <v>171</v>
      </c>
      <c r="C100" s="481"/>
    </row>
    <row r="101" spans="1:3" ht="12" customHeight="1" x14ac:dyDescent="0.2">
      <c r="A101" s="508" t="s">
        <v>36</v>
      </c>
      <c r="B101" s="509" t="s">
        <v>172</v>
      </c>
      <c r="C101" s="510">
        <f>SUM(C100+C97+C86+C73)</f>
        <v>240179462</v>
      </c>
    </row>
    <row r="102" spans="1:3" ht="12" customHeight="1" x14ac:dyDescent="0.2">
      <c r="A102" s="460" t="s">
        <v>53</v>
      </c>
      <c r="B102" s="415" t="s">
        <v>173</v>
      </c>
      <c r="C102" s="422">
        <f>+C103+C111</f>
        <v>32304160</v>
      </c>
    </row>
    <row r="103" spans="1:3" ht="12" customHeight="1" x14ac:dyDescent="0.2">
      <c r="A103" s="483" t="s">
        <v>54</v>
      </c>
      <c r="B103" s="484" t="s">
        <v>174</v>
      </c>
      <c r="C103" s="485">
        <v>32304160</v>
      </c>
    </row>
    <row r="104" spans="1:3" ht="12" customHeight="1" x14ac:dyDescent="0.2">
      <c r="A104" s="486" t="s">
        <v>56</v>
      </c>
      <c r="B104" s="420" t="s">
        <v>175</v>
      </c>
      <c r="C104" s="487"/>
    </row>
    <row r="105" spans="1:3" ht="12" customHeight="1" x14ac:dyDescent="0.2">
      <c r="A105" s="463" t="s">
        <v>58</v>
      </c>
      <c r="B105" s="446" t="s">
        <v>176</v>
      </c>
      <c r="C105" s="488"/>
    </row>
    <row r="106" spans="1:3" ht="12" customHeight="1" x14ac:dyDescent="0.2">
      <c r="A106" s="463" t="s">
        <v>60</v>
      </c>
      <c r="B106" s="446" t="s">
        <v>177</v>
      </c>
      <c r="C106" s="488"/>
    </row>
    <row r="107" spans="1:3" ht="12" customHeight="1" x14ac:dyDescent="0.2">
      <c r="A107" s="463" t="s">
        <v>62</v>
      </c>
      <c r="B107" s="446" t="s">
        <v>178</v>
      </c>
      <c r="C107" s="488"/>
    </row>
    <row r="108" spans="1:3" ht="12" customHeight="1" x14ac:dyDescent="0.2">
      <c r="A108" s="463" t="s">
        <v>64</v>
      </c>
      <c r="B108" s="446" t="s">
        <v>179</v>
      </c>
      <c r="C108" s="488"/>
    </row>
    <row r="109" spans="1:3" ht="12" customHeight="1" x14ac:dyDescent="0.2">
      <c r="A109" s="463" t="s">
        <v>180</v>
      </c>
      <c r="B109" s="446" t="s">
        <v>181</v>
      </c>
      <c r="C109" s="488"/>
    </row>
    <row r="110" spans="1:3" ht="12" customHeight="1" x14ac:dyDescent="0.2">
      <c r="A110" s="489" t="s">
        <v>182</v>
      </c>
      <c r="B110" s="490" t="s">
        <v>183</v>
      </c>
      <c r="C110" s="491"/>
    </row>
    <row r="111" spans="1:3" ht="12" customHeight="1" x14ac:dyDescent="0.2">
      <c r="A111" s="483" t="s">
        <v>66</v>
      </c>
      <c r="B111" s="484" t="s">
        <v>184</v>
      </c>
      <c r="C111" s="485">
        <f>SUM(C112:C119)</f>
        <v>0</v>
      </c>
    </row>
    <row r="112" spans="1:3" ht="12" customHeight="1" x14ac:dyDescent="0.2">
      <c r="A112" s="486" t="s">
        <v>68</v>
      </c>
      <c r="B112" s="420" t="s">
        <v>175</v>
      </c>
      <c r="C112" s="487"/>
    </row>
    <row r="113" spans="1:9" ht="12" customHeight="1" x14ac:dyDescent="0.2">
      <c r="A113" s="463" t="s">
        <v>69</v>
      </c>
      <c r="B113" s="446" t="s">
        <v>185</v>
      </c>
      <c r="C113" s="488"/>
    </row>
    <row r="114" spans="1:9" ht="12" customHeight="1" x14ac:dyDescent="0.2">
      <c r="A114" s="463" t="s">
        <v>70</v>
      </c>
      <c r="B114" s="446" t="s">
        <v>177</v>
      </c>
      <c r="C114" s="488"/>
    </row>
    <row r="115" spans="1:9" ht="12" customHeight="1" x14ac:dyDescent="0.2">
      <c r="A115" s="463" t="s">
        <v>71</v>
      </c>
      <c r="B115" s="446" t="s">
        <v>178</v>
      </c>
      <c r="C115" s="488"/>
    </row>
    <row r="116" spans="1:9" ht="12" customHeight="1" x14ac:dyDescent="0.2">
      <c r="A116" s="463" t="s">
        <v>72</v>
      </c>
      <c r="B116" s="446" t="s">
        <v>179</v>
      </c>
      <c r="C116" s="488"/>
    </row>
    <row r="117" spans="1:9" ht="12" customHeight="1" x14ac:dyDescent="0.2">
      <c r="A117" s="463" t="s">
        <v>186</v>
      </c>
      <c r="B117" s="446" t="s">
        <v>187</v>
      </c>
      <c r="C117" s="488"/>
    </row>
    <row r="118" spans="1:9" ht="12" customHeight="1" x14ac:dyDescent="0.2">
      <c r="A118" s="463" t="s">
        <v>188</v>
      </c>
      <c r="B118" s="446" t="s">
        <v>183</v>
      </c>
      <c r="C118" s="488"/>
    </row>
    <row r="119" spans="1:9" ht="12" customHeight="1" x14ac:dyDescent="0.2">
      <c r="A119" s="489" t="s">
        <v>189</v>
      </c>
      <c r="B119" s="490" t="s">
        <v>190</v>
      </c>
      <c r="C119" s="491"/>
    </row>
    <row r="120" spans="1:9" ht="12" customHeight="1" x14ac:dyDescent="0.2">
      <c r="A120" s="460" t="s">
        <v>191</v>
      </c>
      <c r="B120" s="415" t="s">
        <v>192</v>
      </c>
      <c r="C120" s="492">
        <f>SUM(C101+C102)</f>
        <v>272483622</v>
      </c>
    </row>
    <row r="121" spans="1:9" ht="15" customHeight="1" x14ac:dyDescent="0.2">
      <c r="A121" s="460" t="s">
        <v>80</v>
      </c>
      <c r="B121" s="415" t="s">
        <v>193</v>
      </c>
      <c r="C121" s="493"/>
      <c r="F121" s="459"/>
      <c r="G121" s="494"/>
      <c r="H121" s="494"/>
      <c r="I121" s="494"/>
    </row>
    <row r="122" spans="1:9" ht="12.95" customHeight="1" x14ac:dyDescent="0.2">
      <c r="A122" s="511" t="s">
        <v>194</v>
      </c>
      <c r="B122" s="512" t="s">
        <v>195</v>
      </c>
      <c r="C122" s="506">
        <f>+C120+C121</f>
        <v>272483622</v>
      </c>
    </row>
    <row r="123" spans="1:9" ht="7.5" customHeight="1" x14ac:dyDescent="0.2">
      <c r="A123" s="495"/>
      <c r="B123" s="495"/>
      <c r="C123" s="496"/>
    </row>
    <row r="124" spans="1:9" x14ac:dyDescent="0.2">
      <c r="C124" s="521"/>
    </row>
  </sheetData>
  <sheetProtection selectLockedCells="1" selectUnlockedCells="1"/>
  <mergeCells count="2">
    <mergeCell ref="A1:C1"/>
    <mergeCell ref="A69:C69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CE,Félkövér"&amp;12Aparhant Község Önkormányzata
2018.  ÉVI KÖLTSÉGVETÉSÉNEK ÖSSZEVONT MÉRLEGE&amp;R2. melléklet  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D32"/>
  <sheetViews>
    <sheetView view="pageLayout" topLeftCell="B1" zoomScaleNormal="100" workbookViewId="0">
      <selection activeCell="B1" sqref="B1:D1"/>
    </sheetView>
  </sheetViews>
  <sheetFormatPr defaultRowHeight="12.75" x14ac:dyDescent="0.2"/>
  <cols>
    <col min="1" max="1" width="5.83203125" style="314" customWidth="1"/>
    <col min="2" max="2" width="54.83203125" style="102" customWidth="1"/>
    <col min="3" max="4" width="17.6640625" style="102" customWidth="1"/>
    <col min="5" max="16384" width="9.33203125" style="102"/>
  </cols>
  <sheetData>
    <row r="1" spans="1:4" ht="31.5" customHeight="1" x14ac:dyDescent="0.25">
      <c r="B1" s="554" t="s">
        <v>424</v>
      </c>
      <c r="C1" s="554"/>
      <c r="D1" s="554"/>
    </row>
    <row r="2" spans="1:4" s="317" customFormat="1" ht="15.75" x14ac:dyDescent="0.25">
      <c r="A2" s="315"/>
      <c r="B2" s="316"/>
      <c r="D2" s="318" t="s">
        <v>514</v>
      </c>
    </row>
    <row r="3" spans="1:4" s="231" customFormat="1" ht="48" customHeight="1" x14ac:dyDescent="0.2">
      <c r="A3" s="319" t="s">
        <v>125</v>
      </c>
      <c r="B3" s="229" t="s">
        <v>411</v>
      </c>
      <c r="C3" s="229" t="s">
        <v>425</v>
      </c>
      <c r="D3" s="230" t="s">
        <v>426</v>
      </c>
    </row>
    <row r="4" spans="1:4" s="231" customFormat="1" ht="14.1" customHeight="1" x14ac:dyDescent="0.2">
      <c r="A4" s="320">
        <v>1</v>
      </c>
      <c r="B4" s="121">
        <v>2</v>
      </c>
      <c r="C4" s="121">
        <v>3</v>
      </c>
      <c r="D4" s="122">
        <v>4</v>
      </c>
    </row>
    <row r="5" spans="1:4" ht="18" customHeight="1" x14ac:dyDescent="0.2">
      <c r="A5" s="321" t="s">
        <v>4</v>
      </c>
      <c r="B5" s="322" t="s">
        <v>427</v>
      </c>
      <c r="C5" s="323"/>
      <c r="D5" s="30"/>
    </row>
    <row r="6" spans="1:4" ht="18" customHeight="1" x14ac:dyDescent="0.2">
      <c r="A6" s="324" t="s">
        <v>6</v>
      </c>
      <c r="B6" s="325" t="s">
        <v>428</v>
      </c>
      <c r="C6" s="326"/>
      <c r="D6" s="34"/>
    </row>
    <row r="7" spans="1:4" ht="18" customHeight="1" x14ac:dyDescent="0.2">
      <c r="A7" s="324" t="s">
        <v>16</v>
      </c>
      <c r="B7" s="325" t="s">
        <v>429</v>
      </c>
      <c r="C7" s="326"/>
      <c r="D7" s="34"/>
    </row>
    <row r="8" spans="1:4" ht="18" customHeight="1" x14ac:dyDescent="0.2">
      <c r="A8" s="324" t="s">
        <v>170</v>
      </c>
      <c r="B8" s="325" t="s">
        <v>430</v>
      </c>
      <c r="C8" s="326"/>
      <c r="D8" s="34"/>
    </row>
    <row r="9" spans="1:4" ht="18" customHeight="1" x14ac:dyDescent="0.2">
      <c r="A9" s="324" t="s">
        <v>36</v>
      </c>
      <c r="B9" s="325" t="s">
        <v>431</v>
      </c>
      <c r="C9" s="326"/>
      <c r="D9" s="34"/>
    </row>
    <row r="10" spans="1:4" ht="18" customHeight="1" x14ac:dyDescent="0.2">
      <c r="A10" s="324" t="s">
        <v>53</v>
      </c>
      <c r="B10" s="325" t="s">
        <v>432</v>
      </c>
      <c r="C10" s="326"/>
      <c r="D10" s="34"/>
    </row>
    <row r="11" spans="1:4" ht="18" customHeight="1" x14ac:dyDescent="0.2">
      <c r="A11" s="324" t="s">
        <v>191</v>
      </c>
      <c r="B11" s="325" t="s">
        <v>433</v>
      </c>
      <c r="C11" s="326"/>
      <c r="D11" s="34"/>
    </row>
    <row r="12" spans="1:4" ht="18" customHeight="1" x14ac:dyDescent="0.2">
      <c r="A12" s="324" t="s">
        <v>80</v>
      </c>
      <c r="B12" s="325" t="s">
        <v>434</v>
      </c>
      <c r="C12" s="326"/>
      <c r="D12" s="34"/>
    </row>
    <row r="13" spans="1:4" ht="18" customHeight="1" x14ac:dyDescent="0.2">
      <c r="A13" s="324" t="s">
        <v>194</v>
      </c>
      <c r="B13" s="325" t="s">
        <v>435</v>
      </c>
      <c r="C13" s="326"/>
      <c r="D13" s="34"/>
    </row>
    <row r="14" spans="1:4" ht="18" customHeight="1" x14ac:dyDescent="0.2">
      <c r="A14" s="324" t="s">
        <v>90</v>
      </c>
      <c r="B14" s="325" t="s">
        <v>436</v>
      </c>
      <c r="C14" s="326"/>
      <c r="D14" s="34"/>
    </row>
    <row r="15" spans="1:4" ht="18" customHeight="1" x14ac:dyDescent="0.2">
      <c r="A15" s="324" t="s">
        <v>92</v>
      </c>
      <c r="B15" s="325" t="s">
        <v>437</v>
      </c>
      <c r="C15" s="326"/>
      <c r="D15" s="34"/>
    </row>
    <row r="16" spans="1:4" ht="22.5" customHeight="1" x14ac:dyDescent="0.2">
      <c r="A16" s="324" t="s">
        <v>117</v>
      </c>
      <c r="B16" s="325" t="s">
        <v>438</v>
      </c>
      <c r="C16" s="326"/>
      <c r="D16" s="34"/>
    </row>
    <row r="17" spans="1:4" ht="18" customHeight="1" x14ac:dyDescent="0.2">
      <c r="A17" s="324" t="s">
        <v>119</v>
      </c>
      <c r="B17" s="325" t="s">
        <v>439</v>
      </c>
      <c r="C17" s="326"/>
      <c r="D17" s="34"/>
    </row>
    <row r="18" spans="1:4" ht="18" customHeight="1" x14ac:dyDescent="0.2">
      <c r="A18" s="324" t="s">
        <v>121</v>
      </c>
      <c r="B18" s="325" t="s">
        <v>440</v>
      </c>
      <c r="C18" s="326"/>
      <c r="D18" s="34"/>
    </row>
    <row r="19" spans="1:4" ht="18" customHeight="1" x14ac:dyDescent="0.2">
      <c r="A19" s="324" t="s">
        <v>216</v>
      </c>
      <c r="B19" s="325" t="s">
        <v>441</v>
      </c>
      <c r="C19" s="326"/>
      <c r="D19" s="34"/>
    </row>
    <row r="20" spans="1:4" ht="18" customHeight="1" x14ac:dyDescent="0.2">
      <c r="A20" s="324" t="s">
        <v>218</v>
      </c>
      <c r="B20" s="325" t="s">
        <v>442</v>
      </c>
      <c r="C20" s="326"/>
      <c r="D20" s="34"/>
    </row>
    <row r="21" spans="1:4" ht="18" customHeight="1" x14ac:dyDescent="0.2">
      <c r="A21" s="324" t="s">
        <v>220</v>
      </c>
      <c r="B21" s="325" t="s">
        <v>443</v>
      </c>
      <c r="C21" s="326"/>
      <c r="D21" s="34"/>
    </row>
    <row r="22" spans="1:4" ht="18" customHeight="1" x14ac:dyDescent="0.2">
      <c r="A22" s="324" t="s">
        <v>223</v>
      </c>
      <c r="B22" s="327"/>
      <c r="C22" s="33"/>
      <c r="D22" s="34"/>
    </row>
    <row r="23" spans="1:4" ht="18" customHeight="1" x14ac:dyDescent="0.2">
      <c r="A23" s="324" t="s">
        <v>226</v>
      </c>
      <c r="B23" s="328"/>
      <c r="C23" s="33"/>
      <c r="D23" s="34"/>
    </row>
    <row r="24" spans="1:4" ht="18" customHeight="1" x14ac:dyDescent="0.2">
      <c r="A24" s="324" t="s">
        <v>229</v>
      </c>
      <c r="B24" s="328"/>
      <c r="C24" s="33"/>
      <c r="D24" s="34"/>
    </row>
    <row r="25" spans="1:4" ht="18" customHeight="1" x14ac:dyDescent="0.2">
      <c r="A25" s="324" t="s">
        <v>232</v>
      </c>
      <c r="B25" s="328"/>
      <c r="C25" s="33"/>
      <c r="D25" s="34"/>
    </row>
    <row r="26" spans="1:4" ht="18" customHeight="1" x14ac:dyDescent="0.2">
      <c r="A26" s="324" t="s">
        <v>233</v>
      </c>
      <c r="B26" s="328"/>
      <c r="C26" s="33"/>
      <c r="D26" s="34"/>
    </row>
    <row r="27" spans="1:4" ht="18" customHeight="1" x14ac:dyDescent="0.2">
      <c r="A27" s="324" t="s">
        <v>236</v>
      </c>
      <c r="B27" s="328"/>
      <c r="C27" s="33"/>
      <c r="D27" s="34"/>
    </row>
    <row r="28" spans="1:4" ht="18" customHeight="1" x14ac:dyDescent="0.2">
      <c r="A28" s="324" t="s">
        <v>239</v>
      </c>
      <c r="B28" s="328"/>
      <c r="C28" s="33"/>
      <c r="D28" s="34"/>
    </row>
    <row r="29" spans="1:4" ht="18" customHeight="1" x14ac:dyDescent="0.2">
      <c r="A29" s="324" t="s">
        <v>242</v>
      </c>
      <c r="B29" s="328"/>
      <c r="C29" s="33"/>
      <c r="D29" s="34"/>
    </row>
    <row r="30" spans="1:4" ht="18" customHeight="1" x14ac:dyDescent="0.2">
      <c r="A30" s="329" t="s">
        <v>245</v>
      </c>
      <c r="B30" s="330"/>
      <c r="C30" s="331"/>
      <c r="D30" s="152"/>
    </row>
    <row r="31" spans="1:4" ht="18" customHeight="1" x14ac:dyDescent="0.2">
      <c r="A31" s="320" t="s">
        <v>248</v>
      </c>
      <c r="B31" s="332" t="s">
        <v>294</v>
      </c>
      <c r="C31" s="333">
        <f>SUM(C5:C30)</f>
        <v>0</v>
      </c>
      <c r="D31" s="334">
        <f>SUM(D5:D30)</f>
        <v>0</v>
      </c>
    </row>
    <row r="32" spans="1:4" ht="8.25" customHeight="1" x14ac:dyDescent="0.2">
      <c r="A32" s="335"/>
      <c r="B32" s="336"/>
      <c r="C32" s="336"/>
      <c r="D32" s="336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2:J73"/>
  <sheetViews>
    <sheetView view="pageLayout" zoomScaleNormal="100" workbookViewId="0">
      <selection activeCell="F2" sqref="F2:G2"/>
    </sheetView>
  </sheetViews>
  <sheetFormatPr defaultColWidth="10.6640625" defaultRowHeight="12.75" x14ac:dyDescent="0.2"/>
  <cols>
    <col min="1" max="1" width="10.6640625" style="378" customWidth="1"/>
    <col min="2" max="2" width="12.6640625" style="378" customWidth="1"/>
    <col min="3" max="3" width="20.6640625" style="378" customWidth="1"/>
    <col min="4" max="4" width="10.6640625" style="378" customWidth="1"/>
    <col min="5" max="5" width="14" style="378" customWidth="1"/>
    <col min="6" max="16384" width="10.6640625" style="378"/>
  </cols>
  <sheetData>
    <row r="2" spans="1:10" x14ac:dyDescent="0.2">
      <c r="E2" s="403"/>
      <c r="F2" s="557" t="s">
        <v>581</v>
      </c>
      <c r="G2" s="557"/>
    </row>
    <row r="3" spans="1:10" ht="15.75" x14ac:dyDescent="0.25">
      <c r="B3" s="392" t="s">
        <v>548</v>
      </c>
      <c r="C3" s="392"/>
    </row>
    <row r="5" spans="1:10" ht="15" x14ac:dyDescent="0.2">
      <c r="A5" s="555" t="s">
        <v>552</v>
      </c>
      <c r="B5" s="556"/>
      <c r="C5" s="556"/>
      <c r="D5" s="556"/>
      <c r="E5" s="556"/>
    </row>
    <row r="7" spans="1:10" x14ac:dyDescent="0.2">
      <c r="A7" s="380" t="s">
        <v>198</v>
      </c>
      <c r="B7" s="380"/>
      <c r="F7" s="380"/>
    </row>
    <row r="9" spans="1:10" x14ac:dyDescent="0.2">
      <c r="A9" s="389"/>
      <c r="B9" s="389"/>
      <c r="C9" s="389"/>
      <c r="D9" s="391"/>
      <c r="E9" s="385"/>
      <c r="F9" s="401">
        <v>2017</v>
      </c>
      <c r="G9" s="401">
        <v>2018</v>
      </c>
    </row>
    <row r="10" spans="1:10" x14ac:dyDescent="0.2">
      <c r="A10" s="389"/>
      <c r="B10" s="389"/>
      <c r="C10" s="389"/>
      <c r="D10" s="391"/>
      <c r="E10" s="390"/>
      <c r="F10" s="402"/>
      <c r="G10" s="402"/>
    </row>
    <row r="11" spans="1:10" x14ac:dyDescent="0.2">
      <c r="A11" s="389" t="s">
        <v>553</v>
      </c>
      <c r="B11" s="389"/>
      <c r="C11" s="389"/>
      <c r="D11" s="518"/>
      <c r="E11" s="518"/>
      <c r="F11" s="518">
        <v>1</v>
      </c>
      <c r="G11" s="518">
        <v>1</v>
      </c>
    </row>
    <row r="12" spans="1:10" x14ac:dyDescent="0.2">
      <c r="A12" s="389" t="s">
        <v>554</v>
      </c>
      <c r="B12" s="389"/>
      <c r="C12" s="383"/>
      <c r="D12" s="519"/>
      <c r="E12" s="519"/>
      <c r="F12" s="519">
        <v>5</v>
      </c>
      <c r="G12" s="519">
        <v>5</v>
      </c>
      <c r="J12" s="387"/>
    </row>
    <row r="13" spans="1:10" x14ac:dyDescent="0.2">
      <c r="A13" s="534" t="s">
        <v>551</v>
      </c>
      <c r="B13" s="383"/>
      <c r="C13" s="383"/>
      <c r="D13" s="519"/>
      <c r="E13" s="519"/>
      <c r="F13" s="519">
        <v>1</v>
      </c>
      <c r="G13" s="519">
        <v>1</v>
      </c>
    </row>
    <row r="14" spans="1:10" x14ac:dyDescent="0.2">
      <c r="A14" s="389" t="s">
        <v>519</v>
      </c>
      <c r="B14" s="389"/>
      <c r="C14" s="389"/>
      <c r="D14" s="519"/>
      <c r="E14" s="519"/>
      <c r="F14" s="519">
        <v>0</v>
      </c>
      <c r="G14" s="519">
        <v>1</v>
      </c>
    </row>
    <row r="15" spans="1:10" x14ac:dyDescent="0.2">
      <c r="A15" s="389" t="s">
        <v>555</v>
      </c>
      <c r="B15" s="389"/>
      <c r="C15" s="389"/>
      <c r="D15" s="519"/>
      <c r="E15" s="519"/>
      <c r="F15" s="519">
        <v>0.5</v>
      </c>
      <c r="G15" s="519">
        <v>0.5</v>
      </c>
    </row>
    <row r="16" spans="1:10" ht="15.75" x14ac:dyDescent="0.25">
      <c r="A16" s="389" t="s">
        <v>482</v>
      </c>
      <c r="B16" s="389"/>
      <c r="C16" s="389"/>
      <c r="D16" s="384"/>
      <c r="E16" s="384"/>
      <c r="F16" s="384">
        <f>SUM(F11:F15)</f>
        <v>7.5</v>
      </c>
      <c r="G16" s="384">
        <f>SUM(G11:G15)</f>
        <v>8.5</v>
      </c>
    </row>
    <row r="17" spans="1:7" x14ac:dyDescent="0.2">
      <c r="A17" s="389" t="s">
        <v>550</v>
      </c>
      <c r="B17" s="389"/>
      <c r="C17" s="389"/>
      <c r="D17" s="388"/>
      <c r="E17" s="388"/>
      <c r="F17" s="388">
        <v>3</v>
      </c>
      <c r="G17" s="388">
        <v>4</v>
      </c>
    </row>
    <row r="18" spans="1:7" x14ac:dyDescent="0.2">
      <c r="A18" s="389" t="s">
        <v>549</v>
      </c>
      <c r="B18" s="389"/>
      <c r="C18" s="389"/>
      <c r="D18" s="388"/>
      <c r="E18" s="388"/>
      <c r="F18" s="388">
        <v>6</v>
      </c>
      <c r="G18" s="388">
        <v>5</v>
      </c>
    </row>
    <row r="19" spans="1:7" ht="15.75" x14ac:dyDescent="0.25">
      <c r="A19" s="386" t="s">
        <v>495</v>
      </c>
      <c r="B19" s="386"/>
      <c r="C19" s="386"/>
      <c r="D19" s="384"/>
      <c r="E19" s="384"/>
      <c r="F19" s="384">
        <f>SUM(F16+F18)</f>
        <v>13.5</v>
      </c>
      <c r="G19" s="384">
        <f>SUM(G16+G18)</f>
        <v>13.5</v>
      </c>
    </row>
    <row r="20" spans="1:7" x14ac:dyDescent="0.2">
      <c r="A20" s="383"/>
      <c r="B20" s="383"/>
      <c r="C20" s="383"/>
    </row>
    <row r="30" spans="1:7" x14ac:dyDescent="0.2">
      <c r="A30" s="379"/>
    </row>
    <row r="35" spans="1:6" x14ac:dyDescent="0.2">
      <c r="A35" s="380"/>
      <c r="B35" s="380"/>
      <c r="C35" s="380"/>
      <c r="D35" s="380"/>
      <c r="E35" s="380"/>
      <c r="F35" s="380"/>
    </row>
    <row r="36" spans="1:6" x14ac:dyDescent="0.2">
      <c r="A36" s="380"/>
      <c r="B36" s="380"/>
      <c r="C36" s="380"/>
      <c r="D36" s="380"/>
      <c r="E36" s="380"/>
      <c r="F36" s="380"/>
    </row>
    <row r="37" spans="1:6" x14ac:dyDescent="0.2">
      <c r="A37" s="379"/>
    </row>
    <row r="40" spans="1:6" x14ac:dyDescent="0.2">
      <c r="A40" s="380"/>
      <c r="B40" s="380"/>
      <c r="C40" s="380"/>
      <c r="D40" s="380"/>
      <c r="E40" s="380"/>
    </row>
    <row r="41" spans="1:6" ht="15.75" x14ac:dyDescent="0.25">
      <c r="A41" s="382"/>
      <c r="B41" s="382"/>
      <c r="C41" s="382"/>
      <c r="D41" s="380"/>
    </row>
    <row r="44" spans="1:6" x14ac:dyDescent="0.2">
      <c r="A44" s="379"/>
      <c r="B44" s="379"/>
      <c r="C44" s="379"/>
      <c r="D44" s="379"/>
      <c r="E44" s="379"/>
    </row>
    <row r="48" spans="1:6" x14ac:dyDescent="0.2">
      <c r="A48" s="380"/>
    </row>
    <row r="49" spans="1:3" x14ac:dyDescent="0.2">
      <c r="A49" s="379"/>
      <c r="B49" s="379"/>
    </row>
    <row r="53" spans="1:3" x14ac:dyDescent="0.2">
      <c r="A53" s="380"/>
    </row>
    <row r="54" spans="1:3" x14ac:dyDescent="0.2">
      <c r="A54" s="379"/>
      <c r="B54" s="379"/>
      <c r="C54" s="379"/>
    </row>
    <row r="58" spans="1:3" x14ac:dyDescent="0.2">
      <c r="A58" s="380"/>
    </row>
    <row r="59" spans="1:3" x14ac:dyDescent="0.2">
      <c r="A59" s="379"/>
      <c r="B59" s="379"/>
      <c r="C59" s="379"/>
    </row>
    <row r="64" spans="1:3" x14ac:dyDescent="0.2">
      <c r="A64" s="380"/>
    </row>
    <row r="65" spans="1:5" x14ac:dyDescent="0.2">
      <c r="A65" s="380"/>
    </row>
    <row r="66" spans="1:5" x14ac:dyDescent="0.2">
      <c r="A66" s="380"/>
    </row>
    <row r="67" spans="1:5" x14ac:dyDescent="0.2">
      <c r="A67" s="381"/>
      <c r="B67" s="381"/>
      <c r="C67" s="381"/>
      <c r="D67" s="381"/>
      <c r="E67" s="381"/>
    </row>
    <row r="68" spans="1:5" x14ac:dyDescent="0.2">
      <c r="A68" s="381"/>
      <c r="B68" s="381"/>
      <c r="C68" s="381"/>
      <c r="D68" s="381"/>
      <c r="E68" s="381"/>
    </row>
    <row r="69" spans="1:5" x14ac:dyDescent="0.2">
      <c r="A69" s="381"/>
      <c r="B69" s="381"/>
      <c r="C69" s="381"/>
      <c r="D69" s="381"/>
      <c r="E69" s="381"/>
    </row>
    <row r="70" spans="1:5" x14ac:dyDescent="0.2">
      <c r="A70" s="381"/>
      <c r="B70" s="381"/>
      <c r="C70" s="381"/>
      <c r="D70" s="381"/>
      <c r="E70" s="381"/>
    </row>
    <row r="71" spans="1:5" x14ac:dyDescent="0.2">
      <c r="A71" s="380"/>
    </row>
    <row r="72" spans="1:5" x14ac:dyDescent="0.2">
      <c r="A72" s="379"/>
      <c r="B72" s="379"/>
    </row>
    <row r="73" spans="1:5" x14ac:dyDescent="0.2">
      <c r="A73" s="379"/>
      <c r="B73" s="379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33"/>
  <sheetViews>
    <sheetView view="pageLayout" topLeftCell="A10" zoomScaleNormal="100" workbookViewId="0">
      <selection activeCell="E14" sqref="E14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6" ht="12" customHeight="1" x14ac:dyDescent="0.2">
      <c r="E1" s="12" t="s">
        <v>565</v>
      </c>
    </row>
    <row r="2" spans="1:6" ht="31.5" customHeight="1" x14ac:dyDescent="0.2">
      <c r="B2" s="540" t="s">
        <v>556</v>
      </c>
      <c r="C2" s="540"/>
      <c r="D2" s="540"/>
      <c r="E2" s="540"/>
      <c r="F2" s="14"/>
    </row>
    <row r="3" spans="1:6" ht="8.25" customHeight="1" x14ac:dyDescent="0.2">
      <c r="E3" s="15" t="s">
        <v>512</v>
      </c>
      <c r="F3" s="14"/>
    </row>
    <row r="4" spans="1:6" ht="18" customHeight="1" x14ac:dyDescent="0.2">
      <c r="A4" s="16" t="s">
        <v>2</v>
      </c>
      <c r="B4" s="541" t="s">
        <v>196</v>
      </c>
      <c r="C4" s="541"/>
      <c r="D4" s="542" t="s">
        <v>197</v>
      </c>
      <c r="E4" s="542"/>
      <c r="F4" s="14"/>
    </row>
    <row r="5" spans="1:6" s="21" customFormat="1" ht="35.25" customHeight="1" x14ac:dyDescent="0.2">
      <c r="A5" s="18"/>
      <c r="B5" s="17" t="s">
        <v>198</v>
      </c>
      <c r="C5" s="19" t="s">
        <v>522</v>
      </c>
      <c r="D5" s="17" t="s">
        <v>198</v>
      </c>
      <c r="E5" s="20" t="s">
        <v>522</v>
      </c>
      <c r="F5" s="14"/>
    </row>
    <row r="6" spans="1:6" s="26" customFormat="1" ht="12" customHeight="1" x14ac:dyDescent="0.2">
      <c r="A6" s="22">
        <v>1</v>
      </c>
      <c r="B6" s="23">
        <v>2</v>
      </c>
      <c r="C6" s="24" t="s">
        <v>16</v>
      </c>
      <c r="D6" s="23" t="s">
        <v>170</v>
      </c>
      <c r="E6" s="25" t="s">
        <v>36</v>
      </c>
      <c r="F6" s="14"/>
    </row>
    <row r="7" spans="1:6" ht="12.95" customHeight="1" x14ac:dyDescent="0.2">
      <c r="A7" s="27" t="s">
        <v>4</v>
      </c>
      <c r="B7" s="28" t="s">
        <v>199</v>
      </c>
      <c r="C7" s="29">
        <v>15645848</v>
      </c>
      <c r="D7" s="28" t="s">
        <v>200</v>
      </c>
      <c r="E7" s="30">
        <v>18780000</v>
      </c>
      <c r="F7" s="14"/>
    </row>
    <row r="8" spans="1:6" ht="12.95" customHeight="1" x14ac:dyDescent="0.2">
      <c r="A8" s="31" t="s">
        <v>6</v>
      </c>
      <c r="B8" s="32" t="s">
        <v>201</v>
      </c>
      <c r="C8" s="33">
        <v>18720000</v>
      </c>
      <c r="D8" s="32" t="s">
        <v>130</v>
      </c>
      <c r="E8" s="34">
        <v>3000000</v>
      </c>
      <c r="F8" s="14"/>
    </row>
    <row r="9" spans="1:6" ht="12.95" customHeight="1" x14ac:dyDescent="0.2">
      <c r="A9" s="31" t="s">
        <v>16</v>
      </c>
      <c r="B9" s="32" t="s">
        <v>202</v>
      </c>
      <c r="C9" s="33">
        <v>0</v>
      </c>
      <c r="D9" s="32" t="s">
        <v>203</v>
      </c>
      <c r="E9" s="34">
        <v>35810790</v>
      </c>
      <c r="F9" s="14"/>
    </row>
    <row r="10" spans="1:6" ht="12.95" customHeight="1" x14ac:dyDescent="0.2">
      <c r="A10" s="31" t="s">
        <v>170</v>
      </c>
      <c r="B10" s="35" t="s">
        <v>204</v>
      </c>
      <c r="C10" s="33">
        <v>58949656</v>
      </c>
      <c r="D10" s="32" t="s">
        <v>134</v>
      </c>
      <c r="E10" s="34">
        <v>7482000</v>
      </c>
      <c r="F10" s="14"/>
    </row>
    <row r="11" spans="1:6" ht="12.95" customHeight="1" x14ac:dyDescent="0.2">
      <c r="A11" s="31" t="s">
        <v>36</v>
      </c>
      <c r="B11" s="32" t="s">
        <v>205</v>
      </c>
      <c r="C11" s="33"/>
      <c r="D11" s="32" t="s">
        <v>136</v>
      </c>
      <c r="E11" s="34">
        <v>1390137</v>
      </c>
      <c r="F11" s="14"/>
    </row>
    <row r="12" spans="1:6" ht="12.95" customHeight="1" x14ac:dyDescent="0.2">
      <c r="A12" s="31" t="s">
        <v>53</v>
      </c>
      <c r="B12" s="32" t="s">
        <v>206</v>
      </c>
      <c r="C12" s="36"/>
      <c r="D12" s="32" t="s">
        <v>207</v>
      </c>
      <c r="E12" s="34"/>
      <c r="F12" s="14"/>
    </row>
    <row r="13" spans="1:6" ht="12.95" customHeight="1" x14ac:dyDescent="0.2">
      <c r="A13" s="31" t="s">
        <v>191</v>
      </c>
      <c r="B13" s="32" t="s">
        <v>208</v>
      </c>
      <c r="C13" s="33">
        <v>8200000</v>
      </c>
      <c r="D13" s="32" t="s">
        <v>209</v>
      </c>
      <c r="E13" s="34"/>
      <c r="F13" s="14"/>
    </row>
    <row r="14" spans="1:6" ht="12.95" customHeight="1" x14ac:dyDescent="0.2">
      <c r="A14" s="31" t="s">
        <v>80</v>
      </c>
      <c r="B14" s="32" t="s">
        <v>210</v>
      </c>
      <c r="C14" s="33"/>
      <c r="D14" s="37" t="s">
        <v>505</v>
      </c>
      <c r="E14" s="34">
        <v>30252784</v>
      </c>
      <c r="F14" s="14"/>
    </row>
    <row r="15" spans="1:6" ht="12.95" customHeight="1" x14ac:dyDescent="0.2">
      <c r="A15" s="31" t="s">
        <v>194</v>
      </c>
      <c r="B15" s="38" t="s">
        <v>211</v>
      </c>
      <c r="C15" s="36"/>
      <c r="D15" s="37"/>
      <c r="E15" s="34"/>
      <c r="F15" s="14"/>
    </row>
    <row r="16" spans="1:6" ht="12.95" customHeight="1" x14ac:dyDescent="0.2">
      <c r="A16" s="31" t="s">
        <v>90</v>
      </c>
      <c r="B16" s="37"/>
      <c r="C16" s="33"/>
      <c r="D16" s="37"/>
      <c r="E16" s="34"/>
      <c r="F16" s="14"/>
    </row>
    <row r="17" spans="1:6" ht="12.95" customHeight="1" x14ac:dyDescent="0.2">
      <c r="A17" s="31" t="s">
        <v>92</v>
      </c>
      <c r="B17" s="37"/>
      <c r="C17" s="33"/>
      <c r="D17" s="37"/>
      <c r="E17" s="34"/>
      <c r="F17" s="14"/>
    </row>
    <row r="18" spans="1:6" ht="12.95" customHeight="1" x14ac:dyDescent="0.2">
      <c r="A18" s="31" t="s">
        <v>117</v>
      </c>
      <c r="B18" s="39"/>
      <c r="C18" s="40"/>
      <c r="D18" s="37"/>
      <c r="E18" s="41"/>
      <c r="F18" s="14"/>
    </row>
    <row r="19" spans="1:6" ht="15.95" customHeight="1" x14ac:dyDescent="0.2">
      <c r="A19" s="42" t="s">
        <v>119</v>
      </c>
      <c r="B19" s="43" t="s">
        <v>212</v>
      </c>
      <c r="C19" s="44">
        <f>+C7+C8+C9+C10+C11+C13+C14+C15+C16+C17+C18</f>
        <v>101515504</v>
      </c>
      <c r="D19" s="43" t="s">
        <v>213</v>
      </c>
      <c r="E19" s="45">
        <f>SUM(E7:E18)</f>
        <v>96715711</v>
      </c>
      <c r="F19" s="14"/>
    </row>
    <row r="20" spans="1:6" ht="12.95" customHeight="1" x14ac:dyDescent="0.2">
      <c r="A20" s="46" t="s">
        <v>121</v>
      </c>
      <c r="B20" s="47" t="s">
        <v>214</v>
      </c>
      <c r="C20" s="48"/>
      <c r="D20" s="32" t="s">
        <v>215</v>
      </c>
      <c r="E20" s="49"/>
      <c r="F20" s="14"/>
    </row>
    <row r="21" spans="1:6" ht="12.95" customHeight="1" x14ac:dyDescent="0.2">
      <c r="A21" s="31" t="s">
        <v>216</v>
      </c>
      <c r="B21" s="32" t="s">
        <v>97</v>
      </c>
      <c r="C21" s="33"/>
      <c r="D21" s="32" t="s">
        <v>217</v>
      </c>
      <c r="E21" s="34"/>
      <c r="F21" s="14"/>
    </row>
    <row r="22" spans="1:6" ht="12.95" customHeight="1" x14ac:dyDescent="0.2">
      <c r="A22" s="31" t="s">
        <v>218</v>
      </c>
      <c r="B22" s="32" t="s">
        <v>99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221</v>
      </c>
      <c r="C23" s="33"/>
      <c r="D23" s="32" t="s">
        <v>222</v>
      </c>
      <c r="E23" s="34"/>
      <c r="F23" s="14"/>
    </row>
    <row r="24" spans="1:6" ht="12.95" customHeight="1" x14ac:dyDescent="0.2">
      <c r="A24" s="31" t="s">
        <v>223</v>
      </c>
      <c r="B24" s="32" t="s">
        <v>224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32" t="s">
        <v>227</v>
      </c>
      <c r="C25" s="50"/>
      <c r="D25" s="32" t="s">
        <v>228</v>
      </c>
      <c r="E25" s="34"/>
      <c r="F25" s="14"/>
    </row>
    <row r="26" spans="1:6" ht="12.95" customHeight="1" x14ac:dyDescent="0.2">
      <c r="A26" s="46" t="s">
        <v>229</v>
      </c>
      <c r="B26" s="47" t="s">
        <v>230</v>
      </c>
      <c r="C26" s="51"/>
      <c r="D26" s="28" t="s">
        <v>231</v>
      </c>
      <c r="E26" s="49"/>
      <c r="F26" s="14"/>
    </row>
    <row r="27" spans="1:6" ht="12.95" customHeight="1" x14ac:dyDescent="0.2">
      <c r="A27" s="31" t="s">
        <v>232</v>
      </c>
      <c r="B27" s="32" t="s">
        <v>116</v>
      </c>
      <c r="C27" s="33"/>
      <c r="D27" s="37"/>
      <c r="E27" s="34"/>
      <c r="F27" s="14"/>
    </row>
    <row r="28" spans="1:6" ht="15.95" customHeight="1" x14ac:dyDescent="0.2">
      <c r="A28" s="42" t="s">
        <v>233</v>
      </c>
      <c r="B28" s="43" t="s">
        <v>234</v>
      </c>
      <c r="C28" s="44"/>
      <c r="D28" s="43" t="s">
        <v>235</v>
      </c>
      <c r="E28" s="45">
        <f>SUM(E20:E27)</f>
        <v>0</v>
      </c>
      <c r="F28" s="14"/>
    </row>
    <row r="29" spans="1:6" ht="18" customHeight="1" x14ac:dyDescent="0.2">
      <c r="A29" s="42" t="s">
        <v>236</v>
      </c>
      <c r="B29" s="52" t="s">
        <v>237</v>
      </c>
      <c r="C29" s="44"/>
      <c r="D29" s="52" t="s">
        <v>238</v>
      </c>
      <c r="E29" s="45">
        <f>+E19+E28</f>
        <v>96715711</v>
      </c>
      <c r="F29" s="14"/>
    </row>
    <row r="30" spans="1:6" ht="18" customHeight="1" x14ac:dyDescent="0.2">
      <c r="A30" s="42" t="s">
        <v>239</v>
      </c>
      <c r="B30" s="43" t="s">
        <v>240</v>
      </c>
      <c r="C30" s="53"/>
      <c r="D30" s="43" t="s">
        <v>241</v>
      </c>
      <c r="E30" s="54"/>
      <c r="F30" s="14"/>
    </row>
    <row r="31" spans="1:6" x14ac:dyDescent="0.2">
      <c r="A31" s="42" t="s">
        <v>242</v>
      </c>
      <c r="B31" s="55" t="s">
        <v>243</v>
      </c>
      <c r="C31" s="56"/>
      <c r="D31" s="55" t="s">
        <v>244</v>
      </c>
      <c r="E31" s="56">
        <f>+E29+E30</f>
        <v>96715711</v>
      </c>
      <c r="F31" s="14"/>
    </row>
    <row r="32" spans="1:6" x14ac:dyDescent="0.2">
      <c r="A32" s="42" t="s">
        <v>245</v>
      </c>
      <c r="B32" s="55" t="s">
        <v>246</v>
      </c>
      <c r="C32" s="56"/>
      <c r="D32" s="55" t="s">
        <v>247</v>
      </c>
      <c r="E32" s="56"/>
      <c r="F32" s="14"/>
    </row>
    <row r="33" spans="1:6" x14ac:dyDescent="0.2">
      <c r="A33" s="42" t="s">
        <v>248</v>
      </c>
      <c r="B33" s="55" t="s">
        <v>249</v>
      </c>
      <c r="C33" s="56" t="s">
        <v>513</v>
      </c>
      <c r="D33" s="55" t="s">
        <v>250</v>
      </c>
      <c r="E33" s="56">
        <f>IF(C19+C20-E29&gt;0,C19+C20-E29,"-")</f>
        <v>4799793</v>
      </c>
      <c r="F33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37"/>
  <sheetViews>
    <sheetView zoomScaleNormal="100" workbookViewId="0">
      <selection activeCell="C33" sqref="C33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8" x14ac:dyDescent="0.2">
      <c r="E1" s="12" t="s">
        <v>566</v>
      </c>
    </row>
    <row r="2" spans="1:8" ht="27.75" customHeight="1" x14ac:dyDescent="0.2">
      <c r="B2" s="543" t="s">
        <v>557</v>
      </c>
      <c r="C2" s="543"/>
      <c r="D2" s="543"/>
      <c r="E2" s="543"/>
      <c r="F2"/>
      <c r="G2"/>
      <c r="H2"/>
    </row>
    <row r="3" spans="1:8" ht="13.5" x14ac:dyDescent="0.2">
      <c r="E3" s="15" t="s">
        <v>514</v>
      </c>
      <c r="F3"/>
      <c r="G3"/>
      <c r="H3"/>
    </row>
    <row r="4" spans="1:8" ht="24.75" customHeight="1" x14ac:dyDescent="0.2">
      <c r="A4" s="57" t="s">
        <v>2</v>
      </c>
      <c r="B4" s="541" t="s">
        <v>196</v>
      </c>
      <c r="C4" s="541"/>
      <c r="D4" s="542" t="s">
        <v>197</v>
      </c>
      <c r="E4" s="542"/>
      <c r="F4" s="14"/>
    </row>
    <row r="5" spans="1:8" s="21" customFormat="1" ht="24.75" customHeight="1" x14ac:dyDescent="0.2">
      <c r="A5" s="58"/>
      <c r="B5" s="17" t="s">
        <v>198</v>
      </c>
      <c r="C5" s="19" t="s">
        <v>522</v>
      </c>
      <c r="D5" s="17" t="s">
        <v>198</v>
      </c>
      <c r="E5" s="20" t="s">
        <v>522</v>
      </c>
      <c r="F5" s="14"/>
    </row>
    <row r="6" spans="1:8" s="21" customFormat="1" x14ac:dyDescent="0.2">
      <c r="A6" s="22">
        <v>1</v>
      </c>
      <c r="B6" s="23">
        <v>2</v>
      </c>
      <c r="C6" s="24">
        <v>3</v>
      </c>
      <c r="D6" s="23">
        <v>4</v>
      </c>
      <c r="E6" s="25">
        <v>5</v>
      </c>
      <c r="F6" s="14"/>
    </row>
    <row r="7" spans="1:8" ht="12.95" customHeight="1" x14ac:dyDescent="0.2">
      <c r="A7" s="27" t="s">
        <v>4</v>
      </c>
      <c r="B7" s="28" t="s">
        <v>251</v>
      </c>
      <c r="C7" s="29"/>
      <c r="D7" s="28" t="s">
        <v>151</v>
      </c>
      <c r="E7" s="30">
        <v>94425000</v>
      </c>
      <c r="F7" s="14"/>
    </row>
    <row r="8" spans="1:8" ht="13.5" customHeight="1" x14ac:dyDescent="0.2">
      <c r="A8" s="31" t="s">
        <v>6</v>
      </c>
      <c r="B8" s="32" t="s">
        <v>252</v>
      </c>
      <c r="C8" s="33"/>
      <c r="D8" s="32" t="s">
        <v>152</v>
      </c>
      <c r="E8" s="34"/>
      <c r="F8" s="14"/>
    </row>
    <row r="9" spans="1:8" ht="12.95" customHeight="1" x14ac:dyDescent="0.2">
      <c r="A9" s="31" t="s">
        <v>16</v>
      </c>
      <c r="B9" s="32" t="s">
        <v>253</v>
      </c>
      <c r="C9" s="33"/>
      <c r="D9" s="32" t="s">
        <v>153</v>
      </c>
      <c r="E9" s="34"/>
      <c r="F9" s="14"/>
    </row>
    <row r="10" spans="1:8" ht="12.95" customHeight="1" x14ac:dyDescent="0.2">
      <c r="A10" s="31" t="s">
        <v>170</v>
      </c>
      <c r="B10" s="32" t="s">
        <v>48</v>
      </c>
      <c r="C10" s="33"/>
      <c r="D10" s="32" t="s">
        <v>254</v>
      </c>
      <c r="E10" s="34"/>
      <c r="F10" s="14"/>
    </row>
    <row r="11" spans="1:8" ht="12.75" customHeight="1" x14ac:dyDescent="0.2">
      <c r="A11" s="31" t="s">
        <v>36</v>
      </c>
      <c r="B11" s="32" t="s">
        <v>50</v>
      </c>
      <c r="C11" s="33"/>
      <c r="D11" s="32" t="s">
        <v>255</v>
      </c>
      <c r="E11" s="34"/>
      <c r="F11" s="14"/>
    </row>
    <row r="12" spans="1:8" ht="12.95" customHeight="1" x14ac:dyDescent="0.2">
      <c r="A12" s="31" t="s">
        <v>53</v>
      </c>
      <c r="B12" s="32" t="s">
        <v>256</v>
      </c>
      <c r="C12" s="36"/>
      <c r="D12" s="32" t="s">
        <v>257</v>
      </c>
      <c r="E12" s="34"/>
      <c r="F12" s="14"/>
    </row>
    <row r="13" spans="1:8" ht="12.95" customHeight="1" x14ac:dyDescent="0.2">
      <c r="A13" s="31" t="s">
        <v>191</v>
      </c>
      <c r="B13" s="32" t="s">
        <v>258</v>
      </c>
      <c r="C13" s="33"/>
      <c r="D13" s="32" t="s">
        <v>160</v>
      </c>
      <c r="E13" s="34"/>
      <c r="F13" s="14"/>
    </row>
    <row r="14" spans="1:8" ht="12.95" customHeight="1" x14ac:dyDescent="0.2">
      <c r="A14" s="31" t="s">
        <v>80</v>
      </c>
      <c r="B14" s="32" t="s">
        <v>259</v>
      </c>
      <c r="C14" s="33"/>
      <c r="D14" s="32" t="s">
        <v>162</v>
      </c>
      <c r="E14" s="34"/>
      <c r="F14" s="14"/>
    </row>
    <row r="15" spans="1:8" ht="12.95" customHeight="1" x14ac:dyDescent="0.2">
      <c r="A15" s="31" t="s">
        <v>194</v>
      </c>
      <c r="B15" s="32" t="s">
        <v>260</v>
      </c>
      <c r="C15" s="36"/>
      <c r="D15" s="32" t="s">
        <v>261</v>
      </c>
      <c r="E15" s="34"/>
      <c r="F15" s="14"/>
    </row>
    <row r="16" spans="1:8" ht="22.5" customHeight="1" x14ac:dyDescent="0.2">
      <c r="A16" s="31" t="s">
        <v>90</v>
      </c>
      <c r="B16" s="32" t="s">
        <v>262</v>
      </c>
      <c r="C16" s="36">
        <v>10000000</v>
      </c>
      <c r="D16" s="32" t="s">
        <v>263</v>
      </c>
      <c r="E16" s="34"/>
      <c r="F16" s="14"/>
    </row>
    <row r="17" spans="1:6" ht="12.95" customHeight="1" x14ac:dyDescent="0.2">
      <c r="A17" s="31" t="s">
        <v>92</v>
      </c>
      <c r="B17" s="32" t="s">
        <v>264</v>
      </c>
      <c r="C17" s="34"/>
      <c r="D17" s="32" t="s">
        <v>207</v>
      </c>
      <c r="E17" s="34"/>
      <c r="F17" s="14"/>
    </row>
    <row r="18" spans="1:6" ht="12.95" customHeight="1" x14ac:dyDescent="0.2">
      <c r="A18" s="46" t="s">
        <v>117</v>
      </c>
      <c r="B18" s="47"/>
      <c r="C18" s="59"/>
      <c r="D18" s="47" t="s">
        <v>209</v>
      </c>
      <c r="E18" s="49"/>
      <c r="F18" s="14"/>
    </row>
    <row r="19" spans="1:6" ht="15.95" customHeight="1" x14ac:dyDescent="0.2">
      <c r="A19" s="42" t="s">
        <v>119</v>
      </c>
      <c r="B19" s="43" t="s">
        <v>265</v>
      </c>
      <c r="C19" s="44"/>
      <c r="D19" s="43" t="s">
        <v>266</v>
      </c>
      <c r="E19" s="45">
        <f>SUM(E7+E8+E17)</f>
        <v>94425000</v>
      </c>
      <c r="F19" s="14"/>
    </row>
    <row r="20" spans="1:6" ht="12.95" customHeight="1" x14ac:dyDescent="0.2">
      <c r="A20" s="27" t="s">
        <v>121</v>
      </c>
      <c r="B20" s="60" t="s">
        <v>267</v>
      </c>
      <c r="C20" s="61"/>
      <c r="D20" s="32" t="s">
        <v>215</v>
      </c>
      <c r="E20" s="30"/>
      <c r="F20" s="14"/>
    </row>
    <row r="21" spans="1:6" ht="12.95" customHeight="1" x14ac:dyDescent="0.2">
      <c r="A21" s="31" t="s">
        <v>216</v>
      </c>
      <c r="B21" s="32" t="s">
        <v>268</v>
      </c>
      <c r="C21" s="33">
        <v>84425000</v>
      </c>
      <c r="D21" s="32" t="s">
        <v>269</v>
      </c>
      <c r="E21" s="34"/>
      <c r="F21" s="14"/>
    </row>
    <row r="22" spans="1:6" ht="12.95" customHeight="1" x14ac:dyDescent="0.2">
      <c r="A22" s="27" t="s">
        <v>218</v>
      </c>
      <c r="B22" s="32" t="s">
        <v>270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271</v>
      </c>
      <c r="C23" s="33"/>
      <c r="D23" s="32" t="s">
        <v>222</v>
      </c>
      <c r="E23" s="34"/>
      <c r="F23" s="14"/>
    </row>
    <row r="24" spans="1:6" ht="12.95" customHeight="1" x14ac:dyDescent="0.2">
      <c r="A24" s="27" t="s">
        <v>223</v>
      </c>
      <c r="B24" s="32" t="s">
        <v>272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62" t="s">
        <v>273</v>
      </c>
      <c r="C25" s="33"/>
      <c r="D25" s="32" t="s">
        <v>274</v>
      </c>
      <c r="E25" s="34"/>
      <c r="F25" s="14"/>
    </row>
    <row r="26" spans="1:6" ht="12.95" customHeight="1" x14ac:dyDescent="0.2">
      <c r="A26" s="27" t="s">
        <v>229</v>
      </c>
      <c r="B26" s="63" t="s">
        <v>275</v>
      </c>
      <c r="C26" s="50"/>
      <c r="D26" s="28" t="s">
        <v>231</v>
      </c>
      <c r="E26" s="34"/>
      <c r="F26" s="14"/>
    </row>
    <row r="27" spans="1:6" ht="12.95" customHeight="1" x14ac:dyDescent="0.2">
      <c r="A27" s="31" t="s">
        <v>232</v>
      </c>
      <c r="B27" s="62" t="s">
        <v>276</v>
      </c>
      <c r="C27" s="33"/>
      <c r="D27" s="28" t="s">
        <v>277</v>
      </c>
      <c r="E27" s="34"/>
      <c r="F27" s="14"/>
    </row>
    <row r="28" spans="1:6" ht="12.95" customHeight="1" x14ac:dyDescent="0.2">
      <c r="A28" s="27" t="s">
        <v>233</v>
      </c>
      <c r="B28" s="62" t="s">
        <v>278</v>
      </c>
      <c r="C28" s="33"/>
      <c r="D28" s="64"/>
      <c r="E28" s="34"/>
      <c r="F28" s="14"/>
    </row>
    <row r="29" spans="1:6" ht="12.95" customHeight="1" x14ac:dyDescent="0.2">
      <c r="A29" s="31" t="s">
        <v>236</v>
      </c>
      <c r="B29" s="32" t="s">
        <v>279</v>
      </c>
      <c r="C29" s="33"/>
      <c r="D29" s="64"/>
      <c r="E29" s="34"/>
      <c r="F29" s="14"/>
    </row>
    <row r="30" spans="1:6" ht="12.95" customHeight="1" x14ac:dyDescent="0.2">
      <c r="A30" s="27" t="s">
        <v>239</v>
      </c>
      <c r="B30" s="28" t="s">
        <v>280</v>
      </c>
      <c r="C30" s="33"/>
      <c r="D30" s="37"/>
      <c r="E30" s="34"/>
      <c r="F30" s="14"/>
    </row>
    <row r="31" spans="1:6" ht="12.95" customHeight="1" thickBot="1" x14ac:dyDescent="0.25">
      <c r="A31" s="31" t="s">
        <v>242</v>
      </c>
      <c r="B31" s="65" t="s">
        <v>281</v>
      </c>
      <c r="C31" s="33"/>
      <c r="D31" s="64"/>
      <c r="E31" s="34"/>
      <c r="F31" s="14"/>
    </row>
    <row r="32" spans="1:6" ht="21.75" customHeight="1" thickBot="1" x14ac:dyDescent="0.25">
      <c r="A32" s="42" t="s">
        <v>245</v>
      </c>
      <c r="B32" s="43" t="s">
        <v>282</v>
      </c>
      <c r="C32" s="520">
        <f>C21+C16</f>
        <v>94425000</v>
      </c>
      <c r="D32" s="43" t="s">
        <v>283</v>
      </c>
      <c r="E32" s="45">
        <f>SUM(E20:E31)</f>
        <v>0</v>
      </c>
      <c r="F32" s="14"/>
    </row>
    <row r="33" spans="1:6" ht="13.5" customHeight="1" thickBot="1" x14ac:dyDescent="0.25">
      <c r="A33" s="42" t="s">
        <v>248</v>
      </c>
      <c r="B33" s="52" t="s">
        <v>284</v>
      </c>
      <c r="C33" s="520">
        <f>C32</f>
        <v>94425000</v>
      </c>
      <c r="D33" s="52" t="s">
        <v>285</v>
      </c>
      <c r="E33" s="45">
        <f>+E19+E32</f>
        <v>94425000</v>
      </c>
      <c r="F33" s="14"/>
    </row>
    <row r="34" spans="1:6" ht="18" customHeight="1" thickBot="1" x14ac:dyDescent="0.25">
      <c r="A34" s="42" t="s">
        <v>286</v>
      </c>
      <c r="B34" s="43" t="s">
        <v>240</v>
      </c>
      <c r="C34" s="53"/>
      <c r="D34" s="43" t="s">
        <v>241</v>
      </c>
      <c r="E34" s="54"/>
      <c r="F34" s="14"/>
    </row>
    <row r="35" spans="1:6" x14ac:dyDescent="0.2">
      <c r="A35" s="42" t="s">
        <v>287</v>
      </c>
      <c r="B35" s="55" t="s">
        <v>288</v>
      </c>
      <c r="C35" s="56">
        <f>+C33+C34</f>
        <v>94425000</v>
      </c>
      <c r="D35" s="55" t="s">
        <v>289</v>
      </c>
      <c r="E35" s="56">
        <f>+E33+E34</f>
        <v>94425000</v>
      </c>
      <c r="F35" s="14"/>
    </row>
    <row r="36" spans="1:6" x14ac:dyDescent="0.2">
      <c r="A36" s="42" t="s">
        <v>290</v>
      </c>
      <c r="B36" s="55" t="s">
        <v>246</v>
      </c>
      <c r="C36" s="56"/>
      <c r="D36" s="55" t="s">
        <v>247</v>
      </c>
      <c r="E36" s="56" t="str">
        <f>IF(C19-E19&gt;0,C19-E19,"-")</f>
        <v>-</v>
      </c>
      <c r="F36" s="14"/>
    </row>
    <row r="37" spans="1:6" x14ac:dyDescent="0.2">
      <c r="A37" s="42" t="s">
        <v>291</v>
      </c>
      <c r="B37" s="55" t="s">
        <v>249</v>
      </c>
      <c r="C37" s="56">
        <f>E35-C35</f>
        <v>0</v>
      </c>
      <c r="D37" s="55" t="s">
        <v>250</v>
      </c>
      <c r="E37" s="56" t="str">
        <f>IF(C19+C20-E33&gt;0,C19+C20-E33,"-")</f>
        <v>-</v>
      </c>
      <c r="F37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L99"/>
  <sheetViews>
    <sheetView view="pageLayout" zoomScaleNormal="115" workbookViewId="0">
      <selection activeCell="D100" sqref="D100"/>
    </sheetView>
  </sheetViews>
  <sheetFormatPr defaultRowHeight="12.75" x14ac:dyDescent="0.2"/>
  <cols>
    <col min="1" max="1" width="9.6640625" style="99" customWidth="1"/>
    <col min="2" max="2" width="9.6640625" style="100" customWidth="1"/>
    <col min="3" max="3" width="72" style="100" customWidth="1"/>
    <col min="4" max="4" width="25" style="101" customWidth="1"/>
    <col min="5" max="16384" width="9.33203125" style="102"/>
  </cols>
  <sheetData>
    <row r="1" spans="1:4" s="107" customFormat="1" ht="16.5" customHeight="1" thickBot="1" x14ac:dyDescent="0.25">
      <c r="A1" s="103"/>
      <c r="B1" s="104"/>
      <c r="C1" s="105"/>
      <c r="D1" s="106" t="s">
        <v>567</v>
      </c>
    </row>
    <row r="2" spans="1:4" s="110" customFormat="1" ht="25.5" customHeight="1" x14ac:dyDescent="0.2">
      <c r="A2" s="544" t="s">
        <v>304</v>
      </c>
      <c r="B2" s="544"/>
      <c r="C2" s="108" t="s">
        <v>305</v>
      </c>
      <c r="D2" s="109"/>
    </row>
    <row r="3" spans="1:4" s="110" customFormat="1" ht="16.5" thickBot="1" x14ac:dyDescent="0.25">
      <c r="A3" s="111" t="s">
        <v>307</v>
      </c>
      <c r="B3" s="112"/>
      <c r="C3" s="113" t="s">
        <v>523</v>
      </c>
      <c r="D3" s="114" t="s">
        <v>308</v>
      </c>
    </row>
    <row r="4" spans="1:4" s="117" customFormat="1" ht="15.95" customHeight="1" thickBot="1" x14ac:dyDescent="0.3">
      <c r="A4" s="115"/>
      <c r="B4" s="115"/>
      <c r="C4" s="115"/>
      <c r="D4" s="116" t="s">
        <v>511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119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126"/>
    </row>
    <row r="8" spans="1:4" s="123" customFormat="1" ht="12" customHeight="1" thickBot="1" x14ac:dyDescent="0.25">
      <c r="A8" s="120" t="s">
        <v>4</v>
      </c>
      <c r="B8" s="127"/>
      <c r="C8" s="128" t="s">
        <v>312</v>
      </c>
      <c r="D8" s="45"/>
    </row>
    <row r="9" spans="1:4" s="130" customFormat="1" ht="12" customHeight="1" thickBot="1" x14ac:dyDescent="0.25">
      <c r="A9" s="120" t="s">
        <v>6</v>
      </c>
      <c r="B9" s="127"/>
      <c r="C9" s="129" t="s">
        <v>313</v>
      </c>
      <c r="D9" s="45">
        <f>SUM(D10:D13)</f>
        <v>15645848</v>
      </c>
    </row>
    <row r="10" spans="1:4" s="134" customFormat="1" ht="12" customHeight="1" x14ac:dyDescent="0.2">
      <c r="A10" s="131"/>
      <c r="B10" s="132" t="s">
        <v>8</v>
      </c>
      <c r="C10" s="133" t="s">
        <v>9</v>
      </c>
      <c r="D10" s="34">
        <v>15645848</v>
      </c>
    </row>
    <row r="11" spans="1:4" s="134" customFormat="1" ht="12" customHeight="1" x14ac:dyDescent="0.2">
      <c r="A11" s="131"/>
      <c r="B11" s="132" t="s">
        <v>10</v>
      </c>
      <c r="C11" s="135" t="s">
        <v>11</v>
      </c>
      <c r="D11" s="34"/>
    </row>
    <row r="12" spans="1:4" s="134" customFormat="1" ht="12" customHeight="1" x14ac:dyDescent="0.2">
      <c r="A12" s="131"/>
      <c r="B12" s="132" t="s">
        <v>12</v>
      </c>
      <c r="C12" s="135" t="s">
        <v>13</v>
      </c>
      <c r="D12" s="34"/>
    </row>
    <row r="13" spans="1:4" s="134" customFormat="1" ht="12" customHeight="1" thickBot="1" x14ac:dyDescent="0.25">
      <c r="A13" s="131"/>
      <c r="B13" s="132" t="s">
        <v>14</v>
      </c>
      <c r="C13" s="136" t="s">
        <v>15</v>
      </c>
      <c r="D13" s="34"/>
    </row>
    <row r="14" spans="1:4" s="130" customFormat="1" ht="12" customHeight="1" thickBot="1" x14ac:dyDescent="0.25">
      <c r="A14" s="120" t="s">
        <v>16</v>
      </c>
      <c r="B14" s="127"/>
      <c r="C14" s="129" t="s">
        <v>17</v>
      </c>
      <c r="D14" s="45">
        <f>SUM(D15:D22)</f>
        <v>18720000</v>
      </c>
    </row>
    <row r="15" spans="1:4" s="130" customFormat="1" ht="12" customHeight="1" x14ac:dyDescent="0.2">
      <c r="A15" s="137"/>
      <c r="B15" s="132" t="s">
        <v>18</v>
      </c>
      <c r="C15" s="133" t="s">
        <v>19</v>
      </c>
      <c r="D15" s="138"/>
    </row>
    <row r="16" spans="1:4" s="130" customFormat="1" ht="12" customHeight="1" x14ac:dyDescent="0.2">
      <c r="A16" s="131"/>
      <c r="B16" s="132" t="s">
        <v>20</v>
      </c>
      <c r="C16" s="135" t="s">
        <v>21</v>
      </c>
      <c r="D16" s="34">
        <v>3000000</v>
      </c>
    </row>
    <row r="17" spans="1:4" s="130" customFormat="1" ht="12" customHeight="1" x14ac:dyDescent="0.2">
      <c r="A17" s="131"/>
      <c r="B17" s="132" t="s">
        <v>22</v>
      </c>
      <c r="C17" s="135" t="s">
        <v>23</v>
      </c>
      <c r="D17" s="34">
        <v>10000000</v>
      </c>
    </row>
    <row r="18" spans="1:4" s="130" customFormat="1" ht="12" customHeight="1" x14ac:dyDescent="0.2">
      <c r="A18" s="131"/>
      <c r="B18" s="132" t="s">
        <v>24</v>
      </c>
      <c r="C18" s="135" t="s">
        <v>25</v>
      </c>
      <c r="D18" s="34">
        <v>2200000</v>
      </c>
    </row>
    <row r="19" spans="1:4" s="130" customFormat="1" ht="12" customHeight="1" x14ac:dyDescent="0.2">
      <c r="A19" s="131"/>
      <c r="B19" s="132" t="s">
        <v>26</v>
      </c>
      <c r="C19" s="135" t="s">
        <v>27</v>
      </c>
      <c r="D19" s="34"/>
    </row>
    <row r="20" spans="1:4" s="130" customFormat="1" ht="12" customHeight="1" x14ac:dyDescent="0.2">
      <c r="A20" s="139"/>
      <c r="B20" s="132" t="s">
        <v>28</v>
      </c>
      <c r="C20" s="135" t="s">
        <v>29</v>
      </c>
      <c r="D20" s="49">
        <v>1500000</v>
      </c>
    </row>
    <row r="21" spans="1:4" s="134" customFormat="1" ht="12" customHeight="1" x14ac:dyDescent="0.2">
      <c r="A21" s="131"/>
      <c r="B21" s="132" t="s">
        <v>30</v>
      </c>
      <c r="C21" s="135" t="s">
        <v>31</v>
      </c>
      <c r="D21" s="34">
        <v>20000</v>
      </c>
    </row>
    <row r="22" spans="1:4" s="134" customFormat="1" ht="12" customHeight="1" thickBot="1" x14ac:dyDescent="0.25">
      <c r="A22" s="140"/>
      <c r="B22" s="141" t="s">
        <v>32</v>
      </c>
      <c r="C22" s="136" t="s">
        <v>33</v>
      </c>
      <c r="D22" s="41">
        <v>2000000</v>
      </c>
    </row>
    <row r="23" spans="1:4" s="134" customFormat="1" ht="12" customHeight="1" thickBot="1" x14ac:dyDescent="0.25">
      <c r="A23" s="120" t="s">
        <v>170</v>
      </c>
      <c r="B23" s="142"/>
      <c r="C23" s="129" t="s">
        <v>35</v>
      </c>
      <c r="D23" s="54"/>
    </row>
    <row r="24" spans="1:4" s="130" customFormat="1" ht="12" customHeight="1" thickBot="1" x14ac:dyDescent="0.25">
      <c r="A24" s="120" t="s">
        <v>36</v>
      </c>
      <c r="B24" s="127"/>
      <c r="C24" s="129" t="s">
        <v>314</v>
      </c>
      <c r="D24" s="45">
        <f>SUM(D25:D32)</f>
        <v>58949656</v>
      </c>
    </row>
    <row r="25" spans="1:4" s="134" customFormat="1" ht="12" customHeight="1" x14ac:dyDescent="0.2">
      <c r="A25" s="131"/>
      <c r="B25" s="132" t="s">
        <v>37</v>
      </c>
      <c r="C25" s="133" t="s">
        <v>315</v>
      </c>
      <c r="D25" s="34">
        <v>25177280</v>
      </c>
    </row>
    <row r="26" spans="1:4" s="134" customFormat="1" ht="12" customHeight="1" x14ac:dyDescent="0.2">
      <c r="A26" s="131"/>
      <c r="B26" s="132" t="s">
        <v>39</v>
      </c>
      <c r="C26" s="135" t="s">
        <v>499</v>
      </c>
      <c r="D26" s="34">
        <v>33462297</v>
      </c>
    </row>
    <row r="27" spans="1:4" s="134" customFormat="1" ht="12" customHeight="1" x14ac:dyDescent="0.2">
      <c r="A27" s="131"/>
      <c r="B27" s="132" t="s">
        <v>41</v>
      </c>
      <c r="C27" s="135" t="s">
        <v>44</v>
      </c>
      <c r="D27" s="34">
        <v>310079</v>
      </c>
    </row>
    <row r="28" spans="1:4" s="134" customFormat="1" ht="12" customHeight="1" x14ac:dyDescent="0.2">
      <c r="A28" s="131"/>
      <c r="B28" s="132" t="s">
        <v>43</v>
      </c>
      <c r="C28" s="135" t="s">
        <v>46</v>
      </c>
      <c r="D28" s="34"/>
    </row>
    <row r="29" spans="1:4" s="134" customFormat="1" ht="12" customHeight="1" x14ac:dyDescent="0.2">
      <c r="A29" s="131"/>
      <c r="B29" s="132" t="s">
        <v>45</v>
      </c>
      <c r="C29" s="135" t="s">
        <v>48</v>
      </c>
      <c r="D29" s="34"/>
    </row>
    <row r="30" spans="1:4" s="134" customFormat="1" ht="12" customHeight="1" x14ac:dyDescent="0.2">
      <c r="A30" s="131"/>
      <c r="B30" s="132" t="s">
        <v>47</v>
      </c>
      <c r="C30" s="135" t="s">
        <v>316</v>
      </c>
      <c r="D30" s="34"/>
    </row>
    <row r="31" spans="1:4" s="134" customFormat="1" ht="12" customHeight="1" x14ac:dyDescent="0.2">
      <c r="A31" s="131"/>
      <c r="B31" s="132" t="s">
        <v>49</v>
      </c>
      <c r="C31" s="135" t="s">
        <v>50</v>
      </c>
      <c r="D31" s="34"/>
    </row>
    <row r="32" spans="1:4" s="134" customFormat="1" ht="12" customHeight="1" thickBot="1" x14ac:dyDescent="0.25">
      <c r="A32" s="140"/>
      <c r="B32" s="141" t="s">
        <v>51</v>
      </c>
      <c r="C32" s="143" t="s">
        <v>317</v>
      </c>
      <c r="D32" s="41"/>
    </row>
    <row r="33" spans="1:4" s="134" customFormat="1" ht="12" customHeight="1" thickBot="1" x14ac:dyDescent="0.25">
      <c r="A33" s="120" t="s">
        <v>53</v>
      </c>
      <c r="B33" s="3"/>
      <c r="C33" s="128" t="s">
        <v>318</v>
      </c>
      <c r="D33" s="45">
        <f>SUM(D34:D45)</f>
        <v>8200000</v>
      </c>
    </row>
    <row r="34" spans="1:4" s="134" customFormat="1" ht="12" customHeight="1" x14ac:dyDescent="0.2">
      <c r="A34" s="137"/>
      <c r="B34" s="144" t="s">
        <v>54</v>
      </c>
      <c r="C34" s="145" t="s">
        <v>55</v>
      </c>
      <c r="D34" s="146"/>
    </row>
    <row r="35" spans="1:4" s="134" customFormat="1" ht="12" customHeight="1" x14ac:dyDescent="0.2">
      <c r="A35" s="131"/>
      <c r="B35" s="147" t="s">
        <v>56</v>
      </c>
      <c r="C35" s="135" t="s">
        <v>57</v>
      </c>
      <c r="D35" s="34">
        <v>3200000</v>
      </c>
    </row>
    <row r="36" spans="1:4" s="134" customFormat="1" ht="12" customHeight="1" x14ac:dyDescent="0.2">
      <c r="A36" s="131"/>
      <c r="B36" s="147" t="s">
        <v>58</v>
      </c>
      <c r="C36" s="135" t="s">
        <v>59</v>
      </c>
      <c r="D36" s="34"/>
    </row>
    <row r="37" spans="1:4" s="134" customFormat="1" ht="12" customHeight="1" x14ac:dyDescent="0.2">
      <c r="A37" s="131"/>
      <c r="B37" s="147" t="s">
        <v>60</v>
      </c>
      <c r="C37" s="135" t="s">
        <v>61</v>
      </c>
      <c r="D37" s="34"/>
    </row>
    <row r="38" spans="1:4" s="134" customFormat="1" ht="12" customHeight="1" x14ac:dyDescent="0.2">
      <c r="A38" s="131"/>
      <c r="B38" s="147" t="s">
        <v>62</v>
      </c>
      <c r="C38" s="135" t="s">
        <v>63</v>
      </c>
      <c r="D38" s="34"/>
    </row>
    <row r="39" spans="1:4" s="134" customFormat="1" ht="12" customHeight="1" x14ac:dyDescent="0.2">
      <c r="A39" s="131"/>
      <c r="B39" s="147" t="s">
        <v>64</v>
      </c>
      <c r="C39" s="135" t="s">
        <v>65</v>
      </c>
      <c r="D39" s="34">
        <v>5000000</v>
      </c>
    </row>
    <row r="40" spans="1:4" s="134" customFormat="1" ht="12" customHeight="1" x14ac:dyDescent="0.2">
      <c r="A40" s="131"/>
      <c r="B40" s="147" t="s">
        <v>66</v>
      </c>
      <c r="C40" s="148" t="s">
        <v>67</v>
      </c>
      <c r="D40" s="149"/>
    </row>
    <row r="41" spans="1:4" s="134" customFormat="1" ht="12" customHeight="1" x14ac:dyDescent="0.2">
      <c r="A41" s="131"/>
      <c r="B41" s="147" t="s">
        <v>68</v>
      </c>
      <c r="C41" s="135" t="s">
        <v>57</v>
      </c>
      <c r="D41" s="34"/>
    </row>
    <row r="42" spans="1:4" s="134" customFormat="1" ht="12" customHeight="1" x14ac:dyDescent="0.2">
      <c r="A42" s="131"/>
      <c r="B42" s="147" t="s">
        <v>69</v>
      </c>
      <c r="C42" s="135" t="s">
        <v>59</v>
      </c>
      <c r="D42" s="34"/>
    </row>
    <row r="43" spans="1:4" s="134" customFormat="1" ht="12" customHeight="1" x14ac:dyDescent="0.2">
      <c r="A43" s="131"/>
      <c r="B43" s="147" t="s">
        <v>70</v>
      </c>
      <c r="C43" s="135" t="s">
        <v>61</v>
      </c>
      <c r="D43" s="34"/>
    </row>
    <row r="44" spans="1:4" s="134" customFormat="1" ht="12" customHeight="1" x14ac:dyDescent="0.2">
      <c r="A44" s="131"/>
      <c r="B44" s="147" t="s">
        <v>71</v>
      </c>
      <c r="C44" s="135" t="s">
        <v>63</v>
      </c>
      <c r="D44" s="34"/>
    </row>
    <row r="45" spans="1:4" s="134" customFormat="1" ht="12" customHeight="1" thickBot="1" x14ac:dyDescent="0.25">
      <c r="A45" s="150"/>
      <c r="B45" s="151" t="s">
        <v>72</v>
      </c>
      <c r="C45" s="136" t="s">
        <v>73</v>
      </c>
      <c r="D45" s="152"/>
    </row>
    <row r="46" spans="1:4" s="130" customFormat="1" ht="12" customHeight="1" thickBot="1" x14ac:dyDescent="0.25">
      <c r="A46" s="120" t="s">
        <v>191</v>
      </c>
      <c r="B46" s="127"/>
      <c r="C46" s="129" t="s">
        <v>75</v>
      </c>
      <c r="D46" s="45">
        <f>SUM(D47:D48)</f>
        <v>10000000</v>
      </c>
    </row>
    <row r="47" spans="1:4" s="134" customFormat="1" ht="12" customHeight="1" x14ac:dyDescent="0.2">
      <c r="A47" s="131"/>
      <c r="B47" s="147" t="s">
        <v>76</v>
      </c>
      <c r="C47" s="133" t="s">
        <v>319</v>
      </c>
      <c r="D47" s="34"/>
    </row>
    <row r="48" spans="1:4" s="134" customFormat="1" ht="12" customHeight="1" thickBot="1" x14ac:dyDescent="0.25">
      <c r="A48" s="131"/>
      <c r="B48" s="147" t="s">
        <v>78</v>
      </c>
      <c r="C48" s="136" t="s">
        <v>320</v>
      </c>
      <c r="D48" s="34">
        <v>10000000</v>
      </c>
    </row>
    <row r="49" spans="1:4" s="134" customFormat="1" ht="12" customHeight="1" thickBot="1" x14ac:dyDescent="0.25">
      <c r="A49" s="120" t="s">
        <v>80</v>
      </c>
      <c r="B49" s="127"/>
      <c r="C49" s="129" t="s">
        <v>321</v>
      </c>
      <c r="D49" s="45">
        <f>+D50+D51+D52</f>
        <v>0</v>
      </c>
    </row>
    <row r="50" spans="1:4" s="134" customFormat="1" ht="12" customHeight="1" x14ac:dyDescent="0.2">
      <c r="A50" s="153"/>
      <c r="B50" s="147" t="s">
        <v>82</v>
      </c>
      <c r="C50" s="133" t="s">
        <v>83</v>
      </c>
      <c r="D50" s="30"/>
    </row>
    <row r="51" spans="1:4" s="134" customFormat="1" ht="12" customHeight="1" x14ac:dyDescent="0.2">
      <c r="A51" s="153"/>
      <c r="B51" s="147" t="s">
        <v>84</v>
      </c>
      <c r="C51" s="135" t="s">
        <v>85</v>
      </c>
      <c r="D51" s="30"/>
    </row>
    <row r="52" spans="1:4" s="134" customFormat="1" ht="12" customHeight="1" thickBot="1" x14ac:dyDescent="0.25">
      <c r="A52" s="131"/>
      <c r="B52" s="147" t="s">
        <v>86</v>
      </c>
      <c r="C52" s="143" t="s">
        <v>87</v>
      </c>
      <c r="D52" s="34"/>
    </row>
    <row r="53" spans="1:4" s="134" customFormat="1" ht="12" customHeight="1" thickBot="1" x14ac:dyDescent="0.25">
      <c r="A53" s="120" t="s">
        <v>194</v>
      </c>
      <c r="B53" s="154"/>
      <c r="C53" s="128" t="s">
        <v>89</v>
      </c>
      <c r="D53" s="155"/>
    </row>
    <row r="54" spans="1:4" s="130" customFormat="1" ht="12" customHeight="1" thickBot="1" x14ac:dyDescent="0.25">
      <c r="A54" s="156" t="s">
        <v>90</v>
      </c>
      <c r="B54" s="157"/>
      <c r="C54" s="128" t="s">
        <v>322</v>
      </c>
      <c r="D54" s="513">
        <f>SUM(D9+D14+D23+D24+D33+D46+D49+D53)</f>
        <v>111515504</v>
      </c>
    </row>
    <row r="55" spans="1:4" s="130" customFormat="1" ht="12" customHeight="1" thickBot="1" x14ac:dyDescent="0.25">
      <c r="A55" s="120" t="s">
        <v>92</v>
      </c>
      <c r="B55" s="158"/>
      <c r="C55" s="128" t="s">
        <v>93</v>
      </c>
      <c r="D55" s="159">
        <f>SUM(D56:D57)</f>
        <v>112893118</v>
      </c>
    </row>
    <row r="56" spans="1:4" s="130" customFormat="1" ht="12" customHeight="1" x14ac:dyDescent="0.2">
      <c r="A56" s="137"/>
      <c r="B56" s="144" t="s">
        <v>94</v>
      </c>
      <c r="C56" s="160" t="s">
        <v>323</v>
      </c>
      <c r="D56" s="161">
        <v>112893118</v>
      </c>
    </row>
    <row r="57" spans="1:4" s="130" customFormat="1" ht="12" customHeight="1" thickBot="1" x14ac:dyDescent="0.25">
      <c r="A57" s="150"/>
      <c r="B57" s="151" t="s">
        <v>105</v>
      </c>
      <c r="C57" s="162" t="s">
        <v>510</v>
      </c>
      <c r="D57" s="152">
        <v>0</v>
      </c>
    </row>
    <row r="58" spans="1:4" s="134" customFormat="1" ht="12" customHeight="1" thickBot="1" x14ac:dyDescent="0.25">
      <c r="A58" s="163" t="s">
        <v>117</v>
      </c>
      <c r="B58" s="164"/>
      <c r="C58" s="165" t="s">
        <v>324</v>
      </c>
      <c r="D58" s="45">
        <f>SUM(D55+D54)</f>
        <v>224408622</v>
      </c>
    </row>
    <row r="59" spans="1:4" s="134" customFormat="1" ht="15" customHeight="1" x14ac:dyDescent="0.2">
      <c r="A59" s="166"/>
      <c r="B59" s="166"/>
      <c r="C59" s="167"/>
      <c r="D59" s="168"/>
    </row>
    <row r="60" spans="1:4" ht="13.5" thickBot="1" x14ac:dyDescent="0.25">
      <c r="A60" s="169"/>
      <c r="B60" s="170"/>
      <c r="C60" s="170"/>
      <c r="D60" s="171"/>
    </row>
    <row r="61" spans="1:4" s="123" customFormat="1" ht="16.5" customHeight="1" thickBot="1" x14ac:dyDescent="0.25">
      <c r="A61" s="172"/>
      <c r="B61" s="173"/>
      <c r="C61" s="174" t="s">
        <v>197</v>
      </c>
      <c r="D61" s="159"/>
    </row>
    <row r="62" spans="1:4" s="175" customFormat="1" ht="12" customHeight="1" thickBot="1" x14ac:dyDescent="0.25">
      <c r="A62" s="120" t="s">
        <v>4</v>
      </c>
      <c r="B62" s="3"/>
      <c r="C62" s="3" t="s">
        <v>325</v>
      </c>
      <c r="D62" s="45">
        <f>SUM(D63:D75)</f>
        <v>66462927</v>
      </c>
    </row>
    <row r="63" spans="1:4" ht="12" customHeight="1" x14ac:dyDescent="0.2">
      <c r="A63" s="153"/>
      <c r="B63" s="176" t="s">
        <v>127</v>
      </c>
      <c r="C63" s="177" t="s">
        <v>128</v>
      </c>
      <c r="D63" s="178">
        <v>18780000</v>
      </c>
    </row>
    <row r="64" spans="1:4" ht="12" customHeight="1" x14ac:dyDescent="0.2">
      <c r="A64" s="131"/>
      <c r="B64" s="147" t="s">
        <v>129</v>
      </c>
      <c r="C64" s="179" t="s">
        <v>130</v>
      </c>
      <c r="D64" s="180">
        <v>3000000</v>
      </c>
    </row>
    <row r="65" spans="1:4" ht="12" customHeight="1" x14ac:dyDescent="0.2">
      <c r="A65" s="131"/>
      <c r="B65" s="147" t="s">
        <v>131</v>
      </c>
      <c r="C65" s="179" t="s">
        <v>132</v>
      </c>
      <c r="D65" s="180">
        <v>35810790</v>
      </c>
    </row>
    <row r="66" spans="1:4" ht="12" customHeight="1" x14ac:dyDescent="0.2">
      <c r="A66" s="131"/>
      <c r="B66" s="147" t="s">
        <v>133</v>
      </c>
      <c r="C66" s="179" t="s">
        <v>134</v>
      </c>
      <c r="D66" s="180">
        <v>7482000</v>
      </c>
    </row>
    <row r="67" spans="1:4" ht="12" customHeight="1" x14ac:dyDescent="0.2">
      <c r="A67" s="131"/>
      <c r="B67" s="147" t="s">
        <v>135</v>
      </c>
      <c r="C67" s="179" t="s">
        <v>136</v>
      </c>
      <c r="D67" s="180">
        <v>1390137</v>
      </c>
    </row>
    <row r="68" spans="1:4" ht="12" customHeight="1" x14ac:dyDescent="0.2">
      <c r="A68" s="131"/>
      <c r="B68" s="147" t="s">
        <v>137</v>
      </c>
      <c r="C68" s="179" t="s">
        <v>138</v>
      </c>
      <c r="D68" s="180"/>
    </row>
    <row r="69" spans="1:4" ht="12" customHeight="1" x14ac:dyDescent="0.2">
      <c r="A69" s="131"/>
      <c r="B69" s="147" t="s">
        <v>139</v>
      </c>
      <c r="C69" s="181" t="s">
        <v>326</v>
      </c>
      <c r="D69" s="180"/>
    </row>
    <row r="70" spans="1:4" ht="12" customHeight="1" x14ac:dyDescent="0.2">
      <c r="A70" s="131"/>
      <c r="B70" s="147" t="s">
        <v>141</v>
      </c>
      <c r="C70" s="135" t="s">
        <v>327</v>
      </c>
      <c r="D70" s="180"/>
    </row>
    <row r="71" spans="1:4" ht="12" customHeight="1" x14ac:dyDescent="0.2">
      <c r="A71" s="131"/>
      <c r="B71" s="147" t="s">
        <v>143</v>
      </c>
      <c r="C71" s="135" t="s">
        <v>328</v>
      </c>
      <c r="D71" s="180"/>
    </row>
    <row r="72" spans="1:4" ht="12" customHeight="1" x14ac:dyDescent="0.2">
      <c r="A72" s="131"/>
      <c r="B72" s="147" t="s">
        <v>145</v>
      </c>
      <c r="C72" s="135" t="s">
        <v>329</v>
      </c>
      <c r="D72" s="180"/>
    </row>
    <row r="73" spans="1:4" ht="12" customHeight="1" x14ac:dyDescent="0.2">
      <c r="A73" s="131"/>
      <c r="B73" s="147" t="s">
        <v>147</v>
      </c>
      <c r="C73" s="182" t="s">
        <v>330</v>
      </c>
      <c r="D73" s="180"/>
    </row>
    <row r="74" spans="1:4" ht="12" customHeight="1" x14ac:dyDescent="0.2">
      <c r="A74" s="131"/>
      <c r="B74" s="147" t="s">
        <v>149</v>
      </c>
      <c r="C74" s="179" t="s">
        <v>331</v>
      </c>
      <c r="D74" s="180"/>
    </row>
    <row r="75" spans="1:4" ht="12" customHeight="1" thickBot="1" x14ac:dyDescent="0.25">
      <c r="A75" s="140"/>
      <c r="B75" s="183" t="s">
        <v>332</v>
      </c>
      <c r="C75" s="184" t="s">
        <v>333</v>
      </c>
      <c r="D75" s="9"/>
    </row>
    <row r="76" spans="1:4" ht="12" customHeight="1" thickBot="1" x14ac:dyDescent="0.25">
      <c r="A76" s="120" t="s">
        <v>6</v>
      </c>
      <c r="B76" s="3"/>
      <c r="C76" s="185" t="s">
        <v>334</v>
      </c>
      <c r="D76" s="159">
        <f>SUM(D77:D78)</f>
        <v>94425000</v>
      </c>
    </row>
    <row r="77" spans="1:4" s="175" customFormat="1" ht="12" customHeight="1" x14ac:dyDescent="0.2">
      <c r="A77" s="153"/>
      <c r="B77" s="176" t="s">
        <v>8</v>
      </c>
      <c r="C77" s="160" t="s">
        <v>335</v>
      </c>
      <c r="D77" s="30">
        <v>94425000</v>
      </c>
    </row>
    <row r="78" spans="1:4" ht="12" customHeight="1" x14ac:dyDescent="0.2">
      <c r="A78" s="131"/>
      <c r="B78" s="147" t="s">
        <v>10</v>
      </c>
      <c r="C78" s="135" t="s">
        <v>152</v>
      </c>
      <c r="D78" s="34"/>
    </row>
    <row r="79" spans="1:4" ht="12" customHeight="1" x14ac:dyDescent="0.2">
      <c r="A79" s="131"/>
      <c r="B79" s="147" t="s">
        <v>12</v>
      </c>
      <c r="C79" s="135" t="s">
        <v>336</v>
      </c>
      <c r="D79" s="34"/>
    </row>
    <row r="80" spans="1:4" ht="12" customHeight="1" x14ac:dyDescent="0.2">
      <c r="A80" s="131"/>
      <c r="B80" s="147" t="s">
        <v>14</v>
      </c>
      <c r="C80" s="135" t="s">
        <v>337</v>
      </c>
      <c r="D80" s="34"/>
    </row>
    <row r="81" spans="1:12" ht="12" customHeight="1" x14ac:dyDescent="0.2">
      <c r="A81" s="131"/>
      <c r="B81" s="147" t="s">
        <v>155</v>
      </c>
      <c r="C81" s="135" t="s">
        <v>338</v>
      </c>
      <c r="D81" s="34"/>
    </row>
    <row r="82" spans="1:12" ht="12" customHeight="1" x14ac:dyDescent="0.2">
      <c r="A82" s="131"/>
      <c r="B82" s="147" t="s">
        <v>157</v>
      </c>
      <c r="C82" s="135" t="s">
        <v>339</v>
      </c>
      <c r="D82" s="34"/>
    </row>
    <row r="83" spans="1:12" ht="12" customHeight="1" x14ac:dyDescent="0.2">
      <c r="A83" s="131"/>
      <c r="B83" s="147" t="s">
        <v>159</v>
      </c>
      <c r="C83" s="135" t="s">
        <v>340</v>
      </c>
      <c r="D83" s="34"/>
    </row>
    <row r="84" spans="1:12" s="175" customFormat="1" ht="12" customHeight="1" x14ac:dyDescent="0.2">
      <c r="A84" s="131"/>
      <c r="B84" s="147" t="s">
        <v>161</v>
      </c>
      <c r="C84" s="135" t="s">
        <v>341</v>
      </c>
      <c r="D84" s="34"/>
    </row>
    <row r="85" spans="1:12" ht="12" customHeight="1" x14ac:dyDescent="0.2">
      <c r="A85" s="131"/>
      <c r="B85" s="147" t="s">
        <v>163</v>
      </c>
      <c r="C85" s="135" t="s">
        <v>342</v>
      </c>
      <c r="D85" s="34"/>
      <c r="L85" s="186"/>
    </row>
    <row r="86" spans="1:12" ht="21" customHeight="1" thickBot="1" x14ac:dyDescent="0.25">
      <c r="A86" s="131"/>
      <c r="B86" s="147" t="s">
        <v>165</v>
      </c>
      <c r="C86" s="136" t="s">
        <v>343</v>
      </c>
      <c r="D86" s="34"/>
    </row>
    <row r="87" spans="1:12" ht="12" customHeight="1" thickBot="1" x14ac:dyDescent="0.25">
      <c r="A87" s="156" t="s">
        <v>16</v>
      </c>
      <c r="B87" s="187"/>
      <c r="C87" s="188" t="s">
        <v>344</v>
      </c>
      <c r="D87" s="189">
        <f>SUM(D88:D89)</f>
        <v>31216535</v>
      </c>
    </row>
    <row r="88" spans="1:12" s="175" customFormat="1" ht="12" customHeight="1" x14ac:dyDescent="0.2">
      <c r="A88" s="137"/>
      <c r="B88" s="144" t="s">
        <v>18</v>
      </c>
      <c r="C88" s="190" t="s">
        <v>168</v>
      </c>
      <c r="D88" s="138">
        <v>31216535</v>
      </c>
    </row>
    <row r="89" spans="1:12" s="175" customFormat="1" ht="12" customHeight="1" thickBot="1" x14ac:dyDescent="0.25">
      <c r="A89" s="150"/>
      <c r="B89" s="151" t="s">
        <v>20</v>
      </c>
      <c r="C89" s="191" t="s">
        <v>169</v>
      </c>
      <c r="D89" s="152"/>
    </row>
    <row r="90" spans="1:12" s="175" customFormat="1" ht="12" customHeight="1" thickBot="1" x14ac:dyDescent="0.25">
      <c r="A90" s="192" t="s">
        <v>170</v>
      </c>
      <c r="B90" s="193"/>
      <c r="C90" s="129" t="s">
        <v>171</v>
      </c>
      <c r="D90" s="194"/>
    </row>
    <row r="91" spans="1:12" s="175" customFormat="1" ht="12" customHeight="1" thickBot="1" x14ac:dyDescent="0.25">
      <c r="A91" s="120" t="s">
        <v>36</v>
      </c>
      <c r="B91" s="195"/>
      <c r="C91" s="196" t="s">
        <v>345</v>
      </c>
      <c r="D91" s="54">
        <v>30252784</v>
      </c>
    </row>
    <row r="92" spans="1:12" s="175" customFormat="1" ht="12" customHeight="1" thickBot="1" x14ac:dyDescent="0.25">
      <c r="A92" s="120" t="s">
        <v>53</v>
      </c>
      <c r="B92" s="3"/>
      <c r="C92" s="128" t="s">
        <v>346</v>
      </c>
      <c r="D92" s="514">
        <f>D62+D76+D87</f>
        <v>192104462</v>
      </c>
    </row>
    <row r="93" spans="1:12" s="175" customFormat="1" ht="12" customHeight="1" thickBot="1" x14ac:dyDescent="0.25">
      <c r="A93" s="120" t="s">
        <v>191</v>
      </c>
      <c r="B93" s="3"/>
      <c r="C93" s="128" t="s">
        <v>347</v>
      </c>
      <c r="D93" s="45"/>
    </row>
    <row r="94" spans="1:12" ht="12.75" customHeight="1" x14ac:dyDescent="0.2">
      <c r="A94" s="153"/>
      <c r="B94" s="147" t="s">
        <v>348</v>
      </c>
      <c r="C94" s="160" t="s">
        <v>349</v>
      </c>
      <c r="D94" s="30">
        <v>2051376</v>
      </c>
    </row>
    <row r="95" spans="1:12" ht="12" customHeight="1" thickBot="1" x14ac:dyDescent="0.25">
      <c r="A95" s="140"/>
      <c r="B95" s="183" t="s">
        <v>78</v>
      </c>
      <c r="C95" s="162" t="s">
        <v>350</v>
      </c>
      <c r="D95" s="41"/>
    </row>
    <row r="96" spans="1:12" ht="15" customHeight="1" thickBot="1" x14ac:dyDescent="0.25">
      <c r="A96" s="120" t="s">
        <v>80</v>
      </c>
      <c r="B96" s="154"/>
      <c r="C96" s="128" t="s">
        <v>351</v>
      </c>
      <c r="D96" s="45">
        <f>D91+D92+D94</f>
        <v>224408622</v>
      </c>
    </row>
    <row r="98" spans="1:4" ht="15" customHeight="1" thickBot="1" x14ac:dyDescent="0.25">
      <c r="A98" s="197" t="s">
        <v>352</v>
      </c>
      <c r="B98" s="198"/>
      <c r="C98" s="199"/>
      <c r="D98" s="200">
        <v>3.5</v>
      </c>
    </row>
    <row r="99" spans="1:4" ht="14.25" customHeight="1" thickBot="1" x14ac:dyDescent="0.25">
      <c r="A99" s="197" t="s">
        <v>353</v>
      </c>
      <c r="B99" s="198"/>
      <c r="C99" s="199"/>
      <c r="D99" s="200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D52"/>
  <sheetViews>
    <sheetView topLeftCell="A19" zoomScale="154" zoomScaleNormal="154" workbookViewId="0">
      <selection activeCell="D1" sqref="D1"/>
    </sheetView>
  </sheetViews>
  <sheetFormatPr defaultRowHeight="12.75" x14ac:dyDescent="0.2"/>
  <cols>
    <col min="1" max="1" width="9.6640625" style="201" customWidth="1"/>
    <col min="2" max="2" width="9.6640625" style="202" customWidth="1"/>
    <col min="3" max="3" width="72" style="202" customWidth="1"/>
    <col min="4" max="4" width="25" style="202" customWidth="1"/>
    <col min="5" max="16384" width="9.33203125" style="102"/>
  </cols>
  <sheetData>
    <row r="1" spans="1:4" s="107" customFormat="1" ht="21" customHeight="1" x14ac:dyDescent="0.2">
      <c r="A1" s="103"/>
      <c r="B1" s="104"/>
      <c r="C1" s="105"/>
      <c r="D1" s="106" t="s">
        <v>568</v>
      </c>
    </row>
    <row r="2" spans="1:4" s="110" customFormat="1" ht="25.5" customHeight="1" x14ac:dyDescent="0.2">
      <c r="A2" s="544" t="s">
        <v>354</v>
      </c>
      <c r="B2" s="544"/>
      <c r="C2" s="108" t="s">
        <v>305</v>
      </c>
      <c r="D2" s="203" t="s">
        <v>306</v>
      </c>
    </row>
    <row r="3" spans="1:4" s="110" customFormat="1" ht="15.75" x14ac:dyDescent="0.2">
      <c r="A3" s="111" t="s">
        <v>307</v>
      </c>
      <c r="B3" s="112"/>
      <c r="C3" s="535" t="s">
        <v>444</v>
      </c>
      <c r="D3" s="204" t="s">
        <v>481</v>
      </c>
    </row>
    <row r="4" spans="1:4" s="117" customFormat="1" ht="15.95" customHeight="1" x14ac:dyDescent="0.25">
      <c r="A4" s="115"/>
      <c r="B4" s="115"/>
      <c r="C4" s="115"/>
      <c r="D4" s="116" t="s">
        <v>515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/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/>
    </row>
    <row r="23" spans="1:4" s="134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4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4" customFormat="1" ht="12" customHeight="1" x14ac:dyDescent="0.2">
      <c r="A25" s="120" t="s">
        <v>170</v>
      </c>
      <c r="B25" s="3"/>
      <c r="C25" s="3" t="s">
        <v>367</v>
      </c>
      <c r="D25" s="54"/>
    </row>
    <row r="26" spans="1:4" s="130" customFormat="1" ht="12" customHeight="1" x14ac:dyDescent="0.2">
      <c r="A26" s="120" t="s">
        <v>36</v>
      </c>
      <c r="B26" s="127"/>
      <c r="C26" s="3" t="s">
        <v>368</v>
      </c>
      <c r="D26" s="54"/>
    </row>
    <row r="27" spans="1:4" s="130" customFormat="1" ht="12" customHeight="1" x14ac:dyDescent="0.2">
      <c r="A27" s="120" t="s">
        <v>53</v>
      </c>
      <c r="B27" s="158"/>
      <c r="C27" s="3" t="s">
        <v>369</v>
      </c>
      <c r="D27" s="159"/>
    </row>
    <row r="28" spans="1:4" s="130" customFormat="1" ht="12" customHeight="1" x14ac:dyDescent="0.2">
      <c r="A28" s="212" t="s">
        <v>191</v>
      </c>
      <c r="B28" s="213"/>
      <c r="C28" s="187" t="s">
        <v>370</v>
      </c>
      <c r="D28" s="214"/>
    </row>
    <row r="29" spans="1:4" s="130" customFormat="1" ht="12" customHeight="1" x14ac:dyDescent="0.2">
      <c r="A29" s="137"/>
      <c r="B29" s="144" t="s">
        <v>76</v>
      </c>
      <c r="C29" s="4" t="s">
        <v>268</v>
      </c>
      <c r="D29" s="138"/>
    </row>
    <row r="30" spans="1:4" s="134" customFormat="1" ht="12" customHeight="1" x14ac:dyDescent="0.2">
      <c r="A30" s="215"/>
      <c r="B30" s="151" t="s">
        <v>78</v>
      </c>
      <c r="C30" s="11" t="s">
        <v>371</v>
      </c>
      <c r="D30" s="152"/>
    </row>
    <row r="31" spans="1:4" s="134" customFormat="1" ht="12" customHeight="1" x14ac:dyDescent="0.2">
      <c r="A31" s="163" t="s">
        <v>80</v>
      </c>
      <c r="B31" s="216"/>
      <c r="C31" s="217" t="s">
        <v>372</v>
      </c>
      <c r="D31" s="155"/>
    </row>
    <row r="32" spans="1:4" s="134" customFormat="1" ht="15" customHeight="1" x14ac:dyDescent="0.2">
      <c r="A32" s="163" t="s">
        <v>194</v>
      </c>
      <c r="B32" s="218"/>
      <c r="C32" s="219" t="s">
        <v>373</v>
      </c>
      <c r="D32" s="159">
        <f>SUM(D27+D28+D31)</f>
        <v>0</v>
      </c>
    </row>
    <row r="33" spans="1:4" s="134" customFormat="1" ht="15" customHeight="1" x14ac:dyDescent="0.2">
      <c r="A33" s="166"/>
      <c r="B33" s="166"/>
      <c r="C33" s="167"/>
      <c r="D33" s="168"/>
    </row>
    <row r="34" spans="1:4" x14ac:dyDescent="0.2">
      <c r="A34" s="169"/>
      <c r="B34" s="170"/>
      <c r="C34" s="170"/>
      <c r="D34" s="171"/>
    </row>
    <row r="35" spans="1:4" s="123" customFormat="1" ht="16.5" customHeight="1" x14ac:dyDescent="0.2">
      <c r="A35" s="172"/>
      <c r="B35" s="173"/>
      <c r="C35" s="174" t="s">
        <v>197</v>
      </c>
      <c r="D35" s="159"/>
    </row>
    <row r="36" spans="1:4" s="175" customFormat="1" ht="12" customHeight="1" x14ac:dyDescent="0.2">
      <c r="A36" s="120" t="s">
        <v>4</v>
      </c>
      <c r="B36" s="3"/>
      <c r="C36" s="3" t="s">
        <v>325</v>
      </c>
      <c r="D36" s="45">
        <f>SUM(D37:D41)</f>
        <v>7044376</v>
      </c>
    </row>
    <row r="37" spans="1:4" ht="12" customHeight="1" x14ac:dyDescent="0.2">
      <c r="A37" s="153"/>
      <c r="B37" s="176" t="s">
        <v>127</v>
      </c>
      <c r="C37" s="8" t="s">
        <v>128</v>
      </c>
      <c r="D37" s="30">
        <v>5754376</v>
      </c>
    </row>
    <row r="38" spans="1:4" ht="12" customHeight="1" x14ac:dyDescent="0.2">
      <c r="A38" s="131"/>
      <c r="B38" s="147" t="s">
        <v>129</v>
      </c>
      <c r="C38" s="5" t="s">
        <v>130</v>
      </c>
      <c r="D38" s="34">
        <v>1090000</v>
      </c>
    </row>
    <row r="39" spans="1:4" ht="12" customHeight="1" x14ac:dyDescent="0.2">
      <c r="A39" s="131"/>
      <c r="B39" s="147" t="s">
        <v>131</v>
      </c>
      <c r="C39" s="5" t="s">
        <v>132</v>
      </c>
      <c r="D39" s="34">
        <v>200000</v>
      </c>
    </row>
    <row r="40" spans="1:4" ht="12" customHeight="1" x14ac:dyDescent="0.2">
      <c r="A40" s="131"/>
      <c r="B40" s="147" t="s">
        <v>133</v>
      </c>
      <c r="C40" s="5" t="s">
        <v>134</v>
      </c>
      <c r="D40" s="34"/>
    </row>
    <row r="41" spans="1:4" ht="12" customHeight="1" x14ac:dyDescent="0.2">
      <c r="A41" s="131"/>
      <c r="B41" s="147" t="s">
        <v>135</v>
      </c>
      <c r="C41" s="5" t="s">
        <v>136</v>
      </c>
      <c r="D41" s="34"/>
    </row>
    <row r="42" spans="1:4" ht="12" customHeight="1" x14ac:dyDescent="0.2">
      <c r="A42" s="120" t="s">
        <v>6</v>
      </c>
      <c r="B42" s="3"/>
      <c r="C42" s="3" t="s">
        <v>374</v>
      </c>
      <c r="D42" s="45"/>
    </row>
    <row r="43" spans="1:4" s="175" customFormat="1" ht="12" customHeight="1" x14ac:dyDescent="0.2">
      <c r="A43" s="153"/>
      <c r="B43" s="176" t="s">
        <v>8</v>
      </c>
      <c r="C43" s="8" t="s">
        <v>151</v>
      </c>
      <c r="D43" s="30"/>
    </row>
    <row r="44" spans="1:4" ht="12" customHeight="1" x14ac:dyDescent="0.2">
      <c r="A44" s="131"/>
      <c r="B44" s="147" t="s">
        <v>10</v>
      </c>
      <c r="C44" s="5" t="s">
        <v>152</v>
      </c>
      <c r="D44" s="34"/>
    </row>
    <row r="45" spans="1:4" ht="12" customHeight="1" x14ac:dyDescent="0.2">
      <c r="A45" s="131"/>
      <c r="B45" s="147" t="s">
        <v>155</v>
      </c>
      <c r="C45" s="5" t="s">
        <v>375</v>
      </c>
      <c r="D45" s="34"/>
    </row>
    <row r="46" spans="1:4" ht="12" customHeight="1" x14ac:dyDescent="0.2">
      <c r="A46" s="131"/>
      <c r="B46" s="147" t="s">
        <v>159</v>
      </c>
      <c r="C46" s="5" t="s">
        <v>168</v>
      </c>
      <c r="D46" s="34"/>
    </row>
    <row r="47" spans="1:4" ht="12" customHeight="1" x14ac:dyDescent="0.2">
      <c r="A47" s="120" t="s">
        <v>16</v>
      </c>
      <c r="B47" s="3"/>
      <c r="C47" s="3" t="s">
        <v>496</v>
      </c>
      <c r="D47" s="54"/>
    </row>
    <row r="48" spans="1:4" s="134" customFormat="1" ht="12" customHeight="1" x14ac:dyDescent="0.2">
      <c r="A48" s="163" t="s">
        <v>170</v>
      </c>
      <c r="B48" s="216"/>
      <c r="C48" s="217" t="s">
        <v>378</v>
      </c>
      <c r="D48" s="155"/>
    </row>
    <row r="49" spans="1:4" ht="15" customHeight="1" x14ac:dyDescent="0.2">
      <c r="A49" s="120" t="s">
        <v>36</v>
      </c>
      <c r="B49" s="154"/>
      <c r="C49" s="220" t="s">
        <v>379</v>
      </c>
      <c r="D49" s="45">
        <f>SUM(D36+D42+D47)</f>
        <v>7044376</v>
      </c>
    </row>
    <row r="50" spans="1:4" x14ac:dyDescent="0.2">
      <c r="D50" s="221"/>
    </row>
    <row r="51" spans="1:4" ht="15" customHeight="1" x14ac:dyDescent="0.2">
      <c r="A51" s="197" t="s">
        <v>352</v>
      </c>
      <c r="B51" s="198"/>
      <c r="C51" s="199"/>
      <c r="D51" s="200">
        <v>1</v>
      </c>
    </row>
    <row r="52" spans="1:4" ht="14.25" customHeight="1" x14ac:dyDescent="0.2">
      <c r="A52" s="197" t="s">
        <v>353</v>
      </c>
      <c r="B52" s="198"/>
      <c r="C52" s="199"/>
      <c r="D52" s="200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D51"/>
  <sheetViews>
    <sheetView zoomScale="172" zoomScaleNormal="172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569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445</v>
      </c>
      <c r="D3" s="226" t="s">
        <v>356</v>
      </c>
    </row>
    <row r="4" spans="1:4" s="117" customFormat="1" ht="15.95" customHeight="1" x14ac:dyDescent="0.25">
      <c r="A4" s="115"/>
      <c r="B4" s="115"/>
      <c r="C4" s="115"/>
      <c r="D4" s="116" t="s">
        <v>515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25177280</v>
      </c>
    </row>
    <row r="26" spans="1:4" s="134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5" customHeight="1" x14ac:dyDescent="0.2">
      <c r="A27" s="212" t="s">
        <v>53</v>
      </c>
      <c r="B27" s="213"/>
      <c r="C27" s="187" t="s">
        <v>382</v>
      </c>
      <c r="D27" s="214">
        <f>+D28+D29</f>
        <v>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ht="15" x14ac:dyDescent="0.2">
      <c r="A29" s="215"/>
      <c r="B29" s="151" t="s">
        <v>66</v>
      </c>
      <c r="C29" s="11" t="s">
        <v>371</v>
      </c>
      <c r="D29" s="152"/>
    </row>
    <row r="30" spans="1:4" s="123" customFormat="1" ht="16.5" customHeight="1" x14ac:dyDescent="0.2">
      <c r="A30" s="163" t="s">
        <v>191</v>
      </c>
      <c r="B30" s="216"/>
      <c r="C30" s="217" t="s">
        <v>383</v>
      </c>
      <c r="D30" s="155"/>
    </row>
    <row r="31" spans="1:4" s="175" customFormat="1" ht="12" customHeight="1" x14ac:dyDescent="0.2">
      <c r="A31" s="163" t="s">
        <v>80</v>
      </c>
      <c r="B31" s="218"/>
      <c r="C31" s="219" t="s">
        <v>384</v>
      </c>
      <c r="D31" s="159">
        <f>SUM(D26+D27+D30)</f>
        <v>0</v>
      </c>
    </row>
    <row r="32" spans="1:4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16000000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/>
    </row>
    <row r="37" spans="1:4" ht="12" customHeight="1" x14ac:dyDescent="0.2">
      <c r="A37" s="131"/>
      <c r="B37" s="147" t="s">
        <v>129</v>
      </c>
      <c r="C37" s="5" t="s">
        <v>130</v>
      </c>
      <c r="D37" s="34"/>
    </row>
    <row r="38" spans="1:4" s="175" customFormat="1" ht="12" customHeight="1" x14ac:dyDescent="0.2">
      <c r="A38" s="131"/>
      <c r="B38" s="147" t="s">
        <v>131</v>
      </c>
      <c r="C38" s="5" t="s">
        <v>132</v>
      </c>
      <c r="D38" s="34">
        <v>16000000</v>
      </c>
    </row>
    <row r="39" spans="1:4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5" customHeight="1" x14ac:dyDescent="0.2">
      <c r="A43" s="131"/>
      <c r="B43" s="147" t="s">
        <v>10</v>
      </c>
      <c r="C43" s="5" t="s">
        <v>152</v>
      </c>
      <c r="D43" s="34"/>
    </row>
    <row r="44" spans="1:4" x14ac:dyDescent="0.2">
      <c r="A44" s="131"/>
      <c r="B44" s="147" t="s">
        <v>155</v>
      </c>
      <c r="C44" s="5" t="s">
        <v>375</v>
      </c>
      <c r="D44" s="34"/>
    </row>
    <row r="45" spans="1:4" ht="15" customHeight="1" x14ac:dyDescent="0.2">
      <c r="A45" s="131"/>
      <c r="B45" s="147" t="s">
        <v>159</v>
      </c>
      <c r="C45" s="5" t="s">
        <v>376</v>
      </c>
      <c r="D45" s="34"/>
    </row>
    <row r="46" spans="1:4" ht="14.25" customHeight="1" x14ac:dyDescent="0.2">
      <c r="A46" s="120" t="s">
        <v>16</v>
      </c>
      <c r="B46" s="3"/>
      <c r="C46" s="3" t="s">
        <v>377</v>
      </c>
      <c r="D46" s="54"/>
    </row>
    <row r="47" spans="1:4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16000000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0</v>
      </c>
    </row>
    <row r="51" spans="1:4" x14ac:dyDescent="0.2">
      <c r="A51" s="197" t="s">
        <v>353</v>
      </c>
      <c r="B51" s="198"/>
      <c r="C51" s="199"/>
      <c r="D51" s="200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D51"/>
  <sheetViews>
    <sheetView zoomScale="124" zoomScaleNormal="124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570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503</v>
      </c>
      <c r="D3" s="226" t="s">
        <v>385</v>
      </c>
    </row>
    <row r="4" spans="1:4" s="117" customFormat="1" ht="15.95" customHeight="1" x14ac:dyDescent="0.25">
      <c r="A4" s="115"/>
      <c r="B4" s="115"/>
      <c r="C4" s="227"/>
      <c r="D4" s="116" t="s">
        <v>518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3814000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>
        <v>3003150</v>
      </c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>
        <v>810850</v>
      </c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12847730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>
        <f>D25+D8</f>
        <v>16661730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13114433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1769400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345033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11000000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13114433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1</v>
      </c>
    </row>
    <row r="51" spans="1:4" x14ac:dyDescent="0.2">
      <c r="A51" s="197" t="s">
        <v>353</v>
      </c>
      <c r="B51" s="198"/>
      <c r="C51" s="199"/>
      <c r="D51" s="200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D51"/>
  <sheetViews>
    <sheetView zoomScale="154" zoomScaleNormal="154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571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504</v>
      </c>
      <c r="D3" s="226" t="s">
        <v>386</v>
      </c>
    </row>
    <row r="4" spans="1:4" s="117" customFormat="1" ht="15.95" customHeight="1" x14ac:dyDescent="0.25">
      <c r="A4" s="115"/>
      <c r="B4" s="115"/>
      <c r="C4" s="115"/>
      <c r="D4" s="116" t="s">
        <v>518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2496000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/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/>
    </row>
    <row r="36" spans="1:4" ht="12" customHeight="1" x14ac:dyDescent="0.2">
      <c r="A36" s="153"/>
      <c r="B36" s="176" t="s">
        <v>127</v>
      </c>
      <c r="C36" s="8" t="s">
        <v>128</v>
      </c>
      <c r="D36" s="30"/>
    </row>
    <row r="37" spans="1:4" ht="12" customHeight="1" x14ac:dyDescent="0.2">
      <c r="A37" s="131"/>
      <c r="B37" s="147" t="s">
        <v>129</v>
      </c>
      <c r="C37" s="5" t="s">
        <v>130</v>
      </c>
      <c r="D37" s="34"/>
    </row>
    <row r="38" spans="1:4" ht="12" customHeight="1" x14ac:dyDescent="0.2">
      <c r="A38" s="131"/>
      <c r="B38" s="147" t="s">
        <v>131</v>
      </c>
      <c r="C38" s="5" t="s">
        <v>132</v>
      </c>
      <c r="D38" s="34">
        <v>2496000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/>
    </row>
    <row r="51" spans="1:4" x14ac:dyDescent="0.2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4.7. sz. mell.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2018-09-19T09:52:04Z</cp:lastPrinted>
  <dcterms:created xsi:type="dcterms:W3CDTF">2013-04-02T18:30:45Z</dcterms:created>
  <dcterms:modified xsi:type="dcterms:W3CDTF">2019-01-08T12:11:36Z</dcterms:modified>
</cp:coreProperties>
</file>