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2.melléklet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<sst xmlns="http://schemas.openxmlformats.org/spreadsheetml/2006/main" count="126" uniqueCount="126">
  <si>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B e v é t e l e k</t>
  </si>
  <si>
    <t>2013.  eredeti. ei.</t>
  </si>
  <si>
    <t>2013. mód.ei.</t>
  </si>
  <si>
    <t>%</t>
  </si>
  <si>
    <t>I. Működési bevételek</t>
  </si>
  <si>
    <t>I/1.Intézményi működési bevételek</t>
  </si>
  <si>
    <t>1.</t>
  </si>
  <si>
    <t>Áru- és készletértékesítés ellenértéke</t>
  </si>
  <si>
    <t>2.</t>
  </si>
  <si>
    <t>Nyújtott szolgáltatások ellenértéke</t>
  </si>
  <si>
    <t>3.</t>
  </si>
  <si>
    <t>Egyéb saját bevételek</t>
  </si>
  <si>
    <t>4.</t>
  </si>
  <si>
    <t>Továbbszámlázott (közvetített) szolgáltatások értéke</t>
  </si>
  <si>
    <t>5.</t>
  </si>
  <si>
    <t>Bérleti és lízingdíj bevételek</t>
  </si>
  <si>
    <t>ezen belül:                                                        Lakbér</t>
  </si>
  <si>
    <t>6.</t>
  </si>
  <si>
    <t>Intézményi ellátási díjak</t>
  </si>
  <si>
    <t>7.</t>
  </si>
  <si>
    <t>Alkalmazottak térítése</t>
  </si>
  <si>
    <t>8.</t>
  </si>
  <si>
    <t>Kötbér, egyéb kártérítés bevétele</t>
  </si>
  <si>
    <t>9.</t>
  </si>
  <si>
    <t>Alkalmazott,hallgató,tanuló stb. kártérítése</t>
  </si>
  <si>
    <t>10.</t>
  </si>
  <si>
    <t>Egyéb saját működési bevételek összesen (1+…+9):</t>
  </si>
  <si>
    <t>11.</t>
  </si>
  <si>
    <t>Kiszámlázott termékek és szolgáltatások ÁFA-ja</t>
  </si>
  <si>
    <t>12.</t>
  </si>
  <si>
    <t>ÁFA bevételek, - visszatérülések összesen (11):</t>
  </si>
  <si>
    <t>13.</t>
  </si>
  <si>
    <t>Működési célú kamatbevétel áh-n kívűlről:</t>
  </si>
  <si>
    <t>14.</t>
  </si>
  <si>
    <t>Intézményi működési bevételek összesen (10+12+13):</t>
  </si>
  <si>
    <t>I/2: Közhatalmi bevételek</t>
  </si>
  <si>
    <t>15.</t>
  </si>
  <si>
    <t>Igazgatási szolgáltatási díj</t>
  </si>
  <si>
    <t>16.</t>
  </si>
  <si>
    <t>Gépjárműadó</t>
  </si>
  <si>
    <t>17.</t>
  </si>
  <si>
    <t>Ökormányzatoknak átengedett egyéb közhatalmi bev.</t>
  </si>
  <si>
    <t>ezen belül:                              Pótlékok, bírságok bevétele</t>
  </si>
  <si>
    <t>18.</t>
  </si>
  <si>
    <t>Önkormányzatoknak áteng. közhatalmi bev. (16+17):</t>
  </si>
  <si>
    <t>19.</t>
  </si>
  <si>
    <t>Építményadó</t>
  </si>
  <si>
    <t>20.</t>
  </si>
  <si>
    <t xml:space="preserve">Magánszemély kommunális adója </t>
  </si>
  <si>
    <t>21.</t>
  </si>
  <si>
    <t>Iparűzési adó állandó jelleggel végzett iparűzési tev. után</t>
  </si>
  <si>
    <t>22.</t>
  </si>
  <si>
    <t>Helyi adók és adójellegű bevételek (19+20+21):</t>
  </si>
  <si>
    <t>23.</t>
  </si>
  <si>
    <t>Egyéb közhatalmi bevételek (szabálysértés):</t>
  </si>
  <si>
    <t>24.</t>
  </si>
  <si>
    <t>Közhatalmi bevételek összesen (15+18+22+23):</t>
  </si>
  <si>
    <t xml:space="preserve"> I/3.: Működési célú átvett pénzeszközök</t>
  </si>
  <si>
    <t>25.</t>
  </si>
  <si>
    <t>Működési célú pénzeszközátvétel áh.-on kívűlről</t>
  </si>
  <si>
    <t>26.</t>
  </si>
  <si>
    <t>Működési c. visszatérítendő tám., vtér. áh-on kívülről</t>
  </si>
  <si>
    <t>27.</t>
  </si>
  <si>
    <t>Műk.-i célú pénzeszk.átvétel áh-on kívűlről össz.(25+26):</t>
  </si>
  <si>
    <t>I/4: Működési célú támogatások államháztartáson belülről</t>
  </si>
  <si>
    <t>28.</t>
  </si>
  <si>
    <t>A települési önk.-ok működésének támogatása</t>
  </si>
  <si>
    <t>29.</t>
  </si>
  <si>
    <t>Köznevelési és Gyermekétkeztetési feladatok tám.</t>
  </si>
  <si>
    <t xml:space="preserve">     ezen belül:  Óvoda bér, illetve működtetési támogatása</t>
  </si>
  <si>
    <t>Óvodai, iskolai étkeztetés tmogatása</t>
  </si>
  <si>
    <t>30.</t>
  </si>
  <si>
    <t>Társulás által fenntartott óvodákba bejáró gyermekek utaztatásának támogatása</t>
  </si>
  <si>
    <t>31.</t>
  </si>
  <si>
    <t>Egyes jövedelempótló támogatások, kiegészítések</t>
  </si>
  <si>
    <t>32.</t>
  </si>
  <si>
    <t>Szociális és Gyermekjóléti feladatok támogatása</t>
  </si>
  <si>
    <t>33.</t>
  </si>
  <si>
    <t>Könyvtári, közművelődési és múzeumi feladatok tám.</t>
  </si>
  <si>
    <t>34.</t>
  </si>
  <si>
    <t>Központosított működési célú e.i.</t>
  </si>
  <si>
    <t>35.</t>
  </si>
  <si>
    <t>Működőképesség megőrzését szolgáló kiegészítő tám.</t>
  </si>
  <si>
    <t>36.</t>
  </si>
  <si>
    <t>Szerkezetátalakítási tartalék</t>
  </si>
  <si>
    <t>37.</t>
  </si>
  <si>
    <t xml:space="preserve">Egyéb működési célú központi támogatás </t>
  </si>
  <si>
    <t>38.</t>
  </si>
  <si>
    <t>Önkormányzat működési célú költségvetési támogatása (28+…+37):</t>
  </si>
  <si>
    <t>39.</t>
  </si>
  <si>
    <t>Előző évi költségvetési kiegészítések, visszatérülések</t>
  </si>
  <si>
    <t>Működési célú támogatásértékű bevétel….</t>
  </si>
  <si>
    <t>40.</t>
  </si>
  <si>
    <t>Központi költségvetési szervektől</t>
  </si>
  <si>
    <t>41.</t>
  </si>
  <si>
    <t>Társadalombiztosítás pénzügyi alapjaitól</t>
  </si>
  <si>
    <t>42.</t>
  </si>
  <si>
    <t>Elkülönített állami pénzalapoktól</t>
  </si>
  <si>
    <t>43.</t>
  </si>
  <si>
    <t>Helyi Önkormányzatoktól és költségvetési szerveiktől</t>
  </si>
  <si>
    <t>44.</t>
  </si>
  <si>
    <t>Működési célú támogatásértékű bevételek össz. (40+…+43):</t>
  </si>
  <si>
    <t>45.</t>
  </si>
  <si>
    <t>Működési célú bevételek össz:(14+24+27+38+39+44):</t>
  </si>
  <si>
    <t>II. Felhalmozási bevételek</t>
  </si>
  <si>
    <t>II/1. Felhalmozási célú támogatásértékű bevétel</t>
  </si>
  <si>
    <t>46.</t>
  </si>
  <si>
    <t>Tám.értékű beruh-i bev. fejezeti kez.-ű e.i-tól hazai prog-ra</t>
  </si>
  <si>
    <t>47.</t>
  </si>
  <si>
    <t>Felhalmozási célú támog.értékű bevételek össz. (46):</t>
  </si>
  <si>
    <t>II/2: Sajátos felhalmozási bevételek</t>
  </si>
  <si>
    <t>48.</t>
  </si>
  <si>
    <t>Egyéb önk.-i vagyon üzemeltetéséből,konc-ból sz. bev.</t>
  </si>
  <si>
    <t>49.</t>
  </si>
  <si>
    <t>Sajátos felhalmozási bevételek összesen (48):</t>
  </si>
  <si>
    <t>50.</t>
  </si>
  <si>
    <t>Felhalmozási bevételek mindösszesen (47+49):</t>
  </si>
  <si>
    <t>BEVÉTELEK ÖSSZESEN (I+II)</t>
  </si>
  <si>
    <t>III.</t>
  </si>
  <si>
    <t>Előző évi működési célú pénzmaradvány igénybevét.</t>
  </si>
  <si>
    <t>IV.</t>
  </si>
  <si>
    <t>Likviditási célú hitel felvétele</t>
  </si>
  <si>
    <t>V.</t>
  </si>
  <si>
    <t>Függő, átfutó kiegyenlítő bevételek</t>
  </si>
  <si>
    <t xml:space="preserve">  BEVÉTELEK MINDÖSSZESEN (I+…+V):</t>
  </si>
  <si>
    <t>2013. tény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</si>
</sst>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name val="Times New Roman"/>
      <family val="1"/>
    </font>
    <font>
      <b/>
      <i/>
      <sz val="7.5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0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3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17" borderId="7" applyNumberFormat="0" applyFon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7" fillId="4" borderId="0" applyNumberFormat="0" applyBorder="0" applyAlignment="0" applyProtection="0"/>
    <xf numFmtId="0" fontId="31" fillId="22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5" fillId="8" borderId="11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3" fontId="6" fillId="8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3" fontId="1" fillId="24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3" fontId="1" fillId="24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9" fontId="8" fillId="0" borderId="11" xfId="0" applyNumberFormat="1" applyFont="1" applyBorder="1" applyAlignment="1">
      <alignment horizontal="right" vertical="center"/>
    </xf>
    <xf numFmtId="0" fontId="7" fillId="24" borderId="11" xfId="0" applyFont="1" applyFill="1" applyBorder="1" applyAlignment="1">
      <alignment horizontal="center" vertical="center"/>
    </xf>
    <xf numFmtId="3" fontId="7" fillId="24" borderId="11" xfId="0" applyNumberFormat="1" applyFont="1" applyFill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9" fillId="24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 wrapText="1"/>
    </xf>
    <xf numFmtId="3" fontId="7" fillId="24" borderId="0" xfId="0" applyNumberFormat="1" applyFont="1" applyFill="1" applyBorder="1" applyAlignment="1">
      <alignment horizontal="center" vertical="center" wrapText="1"/>
    </xf>
    <xf numFmtId="3" fontId="7" fillId="24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4" fillId="24" borderId="11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3" fontId="7" fillId="8" borderId="11" xfId="0" applyNumberFormat="1" applyFont="1" applyFill="1" applyBorder="1" applyAlignment="1">
      <alignment horizontal="center" vertical="center"/>
    </xf>
    <xf numFmtId="9" fontId="9" fillId="8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5" fillId="8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9" fontId="17" fillId="0" borderId="11" xfId="0" applyNumberFormat="1" applyFont="1" applyFill="1" applyBorder="1" applyAlignment="1">
      <alignment horizontal="center" vertical="center"/>
    </xf>
    <xf numFmtId="9" fontId="18" fillId="0" borderId="1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24" borderId="11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8" borderId="11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M37" sqref="M37"/>
    </sheetView>
  </sheetViews>
  <sheetFormatPr defaultColWidth="9.140625" defaultRowHeight="15"/>
  <cols>
    <col min="1" max="1" width="3.421875" style="1" customWidth="1"/>
    <col min="2" max="6" width="9.140625" style="2" customWidth="1"/>
    <col min="7" max="7" width="2.421875" style="2" customWidth="1"/>
    <col min="8" max="8" width="9.7109375" style="3" customWidth="1"/>
    <col min="9" max="9" width="9.7109375" style="2" customWidth="1"/>
    <col min="10" max="10" width="9.7109375" style="3" customWidth="1"/>
    <col min="11" max="11" width="6.140625" style="51" customWidth="1"/>
    <col min="12" max="14" width="8.7109375" style="5" customWidth="1"/>
    <col min="15" max="15" width="6.7109375" style="5" customWidth="1"/>
  </cols>
  <sheetData>
    <row r="1" ht="38.25" customHeight="1">
      <c r="K1" s="4"/>
    </row>
    <row r="2" spans="1:11" ht="46.5" customHeight="1">
      <c r="A2" s="60" t="s">
        <v>0</v>
      </c>
      <c r="B2" s="60"/>
      <c r="C2" s="60"/>
      <c r="D2" s="60"/>
      <c r="E2" s="60"/>
      <c r="F2" s="60"/>
      <c r="G2" s="60"/>
      <c r="H2" s="6" t="s">
        <v>1</v>
      </c>
      <c r="I2" s="7" t="s">
        <v>2</v>
      </c>
      <c r="J2" s="6" t="s">
        <v>125</v>
      </c>
      <c r="K2" s="8" t="s">
        <v>3</v>
      </c>
    </row>
    <row r="3" spans="1:11" ht="18.7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.75" customHeight="1">
      <c r="A4" s="62" t="s">
        <v>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8.75" customHeight="1">
      <c r="A5" s="9" t="s">
        <v>6</v>
      </c>
      <c r="B5" s="59" t="s">
        <v>7</v>
      </c>
      <c r="C5" s="59"/>
      <c r="D5" s="59"/>
      <c r="E5" s="59"/>
      <c r="F5" s="59"/>
      <c r="G5" s="59"/>
      <c r="H5" s="10">
        <v>9400</v>
      </c>
      <c r="I5" s="10">
        <v>0</v>
      </c>
      <c r="J5" s="11">
        <v>0</v>
      </c>
      <c r="K5" s="12"/>
    </row>
    <row r="6" spans="1:11" ht="18.75" customHeight="1">
      <c r="A6" s="9" t="s">
        <v>8</v>
      </c>
      <c r="B6" s="59" t="s">
        <v>9</v>
      </c>
      <c r="C6" s="59"/>
      <c r="D6" s="59"/>
      <c r="E6" s="59"/>
      <c r="F6" s="59"/>
      <c r="G6" s="59"/>
      <c r="H6" s="10">
        <v>8786</v>
      </c>
      <c r="I6" s="10">
        <v>10486</v>
      </c>
      <c r="J6" s="11">
        <v>8008</v>
      </c>
      <c r="K6" s="12">
        <f aca="true" t="shared" si="0" ref="K6:K19">J6/I6</f>
        <v>0.7636849132176236</v>
      </c>
    </row>
    <row r="7" spans="1:11" ht="18.75" customHeight="1">
      <c r="A7" s="9" t="s">
        <v>10</v>
      </c>
      <c r="B7" s="59" t="s">
        <v>11</v>
      </c>
      <c r="C7" s="59"/>
      <c r="D7" s="59"/>
      <c r="E7" s="59"/>
      <c r="F7" s="59"/>
      <c r="G7" s="59"/>
      <c r="H7" s="10">
        <v>200</v>
      </c>
      <c r="I7" s="10">
        <v>200</v>
      </c>
      <c r="J7" s="11">
        <v>213</v>
      </c>
      <c r="K7" s="12">
        <f t="shared" si="0"/>
        <v>1.065</v>
      </c>
    </row>
    <row r="8" spans="1:11" ht="18.75" customHeight="1">
      <c r="A8" s="9" t="s">
        <v>12</v>
      </c>
      <c r="B8" s="59" t="s">
        <v>13</v>
      </c>
      <c r="C8" s="59"/>
      <c r="D8" s="59"/>
      <c r="E8" s="59"/>
      <c r="F8" s="59"/>
      <c r="G8" s="59"/>
      <c r="H8" s="10">
        <v>375</v>
      </c>
      <c r="I8" s="10">
        <v>375</v>
      </c>
      <c r="J8" s="11">
        <v>283</v>
      </c>
      <c r="K8" s="12">
        <f t="shared" si="0"/>
        <v>0.7546666666666667</v>
      </c>
    </row>
    <row r="9" spans="1:11" ht="18.75" customHeight="1">
      <c r="A9" s="9" t="s">
        <v>14</v>
      </c>
      <c r="B9" s="59" t="s">
        <v>15</v>
      </c>
      <c r="C9" s="59"/>
      <c r="D9" s="59"/>
      <c r="E9" s="59"/>
      <c r="F9" s="59"/>
      <c r="G9" s="59"/>
      <c r="H9" s="10">
        <v>2005</v>
      </c>
      <c r="I9" s="10">
        <v>2005</v>
      </c>
      <c r="J9" s="11">
        <v>1664</v>
      </c>
      <c r="K9" s="12">
        <f t="shared" si="0"/>
        <v>0.8299251870324189</v>
      </c>
    </row>
    <row r="10" spans="1:11" ht="18.75" customHeight="1">
      <c r="A10" s="9"/>
      <c r="B10" s="63" t="s">
        <v>16</v>
      </c>
      <c r="C10" s="63"/>
      <c r="D10" s="63"/>
      <c r="E10" s="63"/>
      <c r="F10" s="63"/>
      <c r="G10" s="63"/>
      <c r="H10" s="13">
        <v>800</v>
      </c>
      <c r="I10" s="13">
        <v>800</v>
      </c>
      <c r="J10" s="14">
        <v>1273</v>
      </c>
      <c r="K10" s="15">
        <f t="shared" si="0"/>
        <v>1.59125</v>
      </c>
    </row>
    <row r="11" spans="1:11" ht="18.75" customHeight="1">
      <c r="A11" s="9" t="s">
        <v>17</v>
      </c>
      <c r="B11" s="59" t="s">
        <v>18</v>
      </c>
      <c r="C11" s="59"/>
      <c r="D11" s="59"/>
      <c r="E11" s="59"/>
      <c r="F11" s="59"/>
      <c r="G11" s="59"/>
      <c r="H11" s="10">
        <v>2300</v>
      </c>
      <c r="I11" s="10">
        <v>10000</v>
      </c>
      <c r="J11" s="11">
        <v>4918</v>
      </c>
      <c r="K11" s="12">
        <f t="shared" si="0"/>
        <v>0.4918</v>
      </c>
    </row>
    <row r="12" spans="1:11" ht="18.75" customHeight="1">
      <c r="A12" s="9" t="s">
        <v>19</v>
      </c>
      <c r="B12" s="59" t="s">
        <v>20</v>
      </c>
      <c r="C12" s="59"/>
      <c r="D12" s="59"/>
      <c r="E12" s="59"/>
      <c r="F12" s="59"/>
      <c r="G12" s="59"/>
      <c r="H12" s="10">
        <v>1000</v>
      </c>
      <c r="I12" s="10">
        <v>1000</v>
      </c>
      <c r="J12" s="11">
        <v>1118</v>
      </c>
      <c r="K12" s="12">
        <f t="shared" si="0"/>
        <v>1.118</v>
      </c>
    </row>
    <row r="13" spans="1:11" ht="18.75" customHeight="1">
      <c r="A13" s="9" t="s">
        <v>21</v>
      </c>
      <c r="B13" s="59" t="s">
        <v>22</v>
      </c>
      <c r="C13" s="59"/>
      <c r="D13" s="59"/>
      <c r="E13" s="59"/>
      <c r="F13" s="59"/>
      <c r="G13" s="59"/>
      <c r="H13" s="10">
        <v>0</v>
      </c>
      <c r="I13" s="10">
        <v>0</v>
      </c>
      <c r="J13" s="11">
        <v>275</v>
      </c>
      <c r="K13" s="12"/>
    </row>
    <row r="14" spans="1:11" ht="18.75" customHeight="1">
      <c r="A14" s="9" t="s">
        <v>23</v>
      </c>
      <c r="B14" s="59" t="s">
        <v>24</v>
      </c>
      <c r="C14" s="59"/>
      <c r="D14" s="59"/>
      <c r="E14" s="59"/>
      <c r="F14" s="59"/>
      <c r="G14" s="59"/>
      <c r="H14" s="10">
        <v>0</v>
      </c>
      <c r="I14" s="10">
        <v>0</v>
      </c>
      <c r="J14" s="11">
        <v>26</v>
      </c>
      <c r="K14" s="12"/>
    </row>
    <row r="15" spans="1:15" s="20" customFormat="1" ht="18.75" customHeight="1">
      <c r="A15" s="16" t="s">
        <v>25</v>
      </c>
      <c r="B15" s="64" t="s">
        <v>26</v>
      </c>
      <c r="C15" s="64"/>
      <c r="D15" s="64"/>
      <c r="E15" s="64"/>
      <c r="F15" s="64"/>
      <c r="G15" s="64"/>
      <c r="H15" s="17">
        <f>H5+H6+H7+H8+H9+H11+H12+H13+H14</f>
        <v>24066</v>
      </c>
      <c r="I15" s="17">
        <f>I5+I6+I7+I8+I9+I11+I12+I13+I14</f>
        <v>24066</v>
      </c>
      <c r="J15" s="17">
        <f>J5+J6+J7+J8+J9+J11+J12+J13+J14</f>
        <v>16505</v>
      </c>
      <c r="K15" s="18">
        <f t="shared" si="0"/>
        <v>0.6858223219479764</v>
      </c>
      <c r="L15" s="19"/>
      <c r="M15" s="19"/>
      <c r="N15" s="19"/>
      <c r="O15" s="19"/>
    </row>
    <row r="16" spans="1:11" ht="18.75" customHeight="1">
      <c r="A16" s="9" t="s">
        <v>27</v>
      </c>
      <c r="B16" s="59" t="s">
        <v>28</v>
      </c>
      <c r="C16" s="59"/>
      <c r="D16" s="59"/>
      <c r="E16" s="59"/>
      <c r="F16" s="59"/>
      <c r="G16" s="59"/>
      <c r="H16" s="10">
        <v>5840</v>
      </c>
      <c r="I16" s="10">
        <v>5840</v>
      </c>
      <c r="J16" s="11">
        <v>3935</v>
      </c>
      <c r="K16" s="12">
        <f t="shared" si="0"/>
        <v>0.6738013698630136</v>
      </c>
    </row>
    <row r="17" spans="1:15" s="20" customFormat="1" ht="18.75" customHeight="1">
      <c r="A17" s="16" t="s">
        <v>29</v>
      </c>
      <c r="B17" s="64" t="s">
        <v>30</v>
      </c>
      <c r="C17" s="64"/>
      <c r="D17" s="64"/>
      <c r="E17" s="64"/>
      <c r="F17" s="64"/>
      <c r="G17" s="64"/>
      <c r="H17" s="17">
        <f>SUM(H16)</f>
        <v>5840</v>
      </c>
      <c r="I17" s="17">
        <f>SUM(I16)</f>
        <v>5840</v>
      </c>
      <c r="J17" s="17">
        <f>SUM(J16)</f>
        <v>3935</v>
      </c>
      <c r="K17" s="18">
        <f t="shared" si="0"/>
        <v>0.6738013698630136</v>
      </c>
      <c r="L17" s="19"/>
      <c r="M17" s="19"/>
      <c r="N17" s="19"/>
      <c r="O17" s="19"/>
    </row>
    <row r="18" spans="1:15" s="23" customFormat="1" ht="18.75" customHeight="1">
      <c r="A18" s="16" t="s">
        <v>31</v>
      </c>
      <c r="B18" s="64" t="s">
        <v>32</v>
      </c>
      <c r="C18" s="64"/>
      <c r="D18" s="64"/>
      <c r="E18" s="64"/>
      <c r="F18" s="64"/>
      <c r="G18" s="64"/>
      <c r="H18" s="17">
        <v>105</v>
      </c>
      <c r="I18" s="17">
        <v>105</v>
      </c>
      <c r="J18" s="21">
        <v>99</v>
      </c>
      <c r="K18" s="18">
        <f t="shared" si="0"/>
        <v>0.9428571428571428</v>
      </c>
      <c r="L18" s="22"/>
      <c r="M18" s="22"/>
      <c r="N18" s="22"/>
      <c r="O18" s="22"/>
    </row>
    <row r="19" spans="1:11" ht="18.75" customHeight="1">
      <c r="A19" s="16" t="s">
        <v>33</v>
      </c>
      <c r="B19" s="64" t="s">
        <v>34</v>
      </c>
      <c r="C19" s="64"/>
      <c r="D19" s="64"/>
      <c r="E19" s="64"/>
      <c r="F19" s="64"/>
      <c r="G19" s="64"/>
      <c r="H19" s="17">
        <f>SUM(H15+H17+H18)</f>
        <v>30011</v>
      </c>
      <c r="I19" s="17">
        <f>SUM(I15+I17+I18)</f>
        <v>30011</v>
      </c>
      <c r="J19" s="17">
        <f>SUM(J15+J17+J18)</f>
        <v>20539</v>
      </c>
      <c r="K19" s="18">
        <f t="shared" si="0"/>
        <v>0.6843823931225217</v>
      </c>
    </row>
    <row r="20" spans="1:11" ht="18.75" customHeight="1">
      <c r="A20" s="62" t="s">
        <v>35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8.75" customHeight="1">
      <c r="A21" s="16" t="s">
        <v>36</v>
      </c>
      <c r="B21" s="64" t="s">
        <v>37</v>
      </c>
      <c r="C21" s="64"/>
      <c r="D21" s="64"/>
      <c r="E21" s="64"/>
      <c r="F21" s="64"/>
      <c r="G21" s="64"/>
      <c r="H21" s="16">
        <v>0</v>
      </c>
      <c r="I21" s="16">
        <v>0</v>
      </c>
      <c r="J21" s="16">
        <v>56</v>
      </c>
      <c r="K21" s="24"/>
    </row>
    <row r="22" spans="1:11" ht="18.75" customHeight="1">
      <c r="A22" s="9" t="s">
        <v>38</v>
      </c>
      <c r="B22" s="59" t="s">
        <v>39</v>
      </c>
      <c r="C22" s="59"/>
      <c r="D22" s="59"/>
      <c r="E22" s="59"/>
      <c r="F22" s="59"/>
      <c r="G22" s="59"/>
      <c r="H22" s="10">
        <v>2200</v>
      </c>
      <c r="I22" s="10">
        <v>2200</v>
      </c>
      <c r="J22" s="11">
        <v>2485</v>
      </c>
      <c r="K22" s="12">
        <f aca="true" t="shared" si="1" ref="K22:K31">J22/I22</f>
        <v>1.1295454545454546</v>
      </c>
    </row>
    <row r="23" spans="1:11" ht="18.75" customHeight="1">
      <c r="A23" s="9" t="s">
        <v>40</v>
      </c>
      <c r="B23" s="59" t="s">
        <v>41</v>
      </c>
      <c r="C23" s="59"/>
      <c r="D23" s="59"/>
      <c r="E23" s="59"/>
      <c r="F23" s="59"/>
      <c r="G23" s="59"/>
      <c r="H23" s="10">
        <v>300</v>
      </c>
      <c r="I23" s="10">
        <v>300</v>
      </c>
      <c r="J23" s="10">
        <v>495</v>
      </c>
      <c r="K23" s="12">
        <f t="shared" si="1"/>
        <v>1.65</v>
      </c>
    </row>
    <row r="24" spans="1:11" ht="18.75" customHeight="1">
      <c r="A24" s="16"/>
      <c r="B24" s="59" t="s">
        <v>42</v>
      </c>
      <c r="C24" s="59"/>
      <c r="D24" s="59"/>
      <c r="E24" s="59"/>
      <c r="F24" s="59"/>
      <c r="G24" s="59"/>
      <c r="H24" s="13">
        <v>300</v>
      </c>
      <c r="I24" s="13">
        <v>300</v>
      </c>
      <c r="J24" s="14">
        <v>495</v>
      </c>
      <c r="K24" s="12">
        <f t="shared" si="1"/>
        <v>1.65</v>
      </c>
    </row>
    <row r="25" spans="1:11" ht="18.75" customHeight="1">
      <c r="A25" s="16" t="s">
        <v>43</v>
      </c>
      <c r="B25" s="64" t="s">
        <v>44</v>
      </c>
      <c r="C25" s="64"/>
      <c r="D25" s="64"/>
      <c r="E25" s="64"/>
      <c r="F25" s="64"/>
      <c r="G25" s="64"/>
      <c r="H25" s="17">
        <f>SUM(H22:H23)</f>
        <v>2500</v>
      </c>
      <c r="I25" s="17">
        <f>SUM(I22:I23)</f>
        <v>2500</v>
      </c>
      <c r="J25" s="17">
        <f>SUM(J22:J23)</f>
        <v>2980</v>
      </c>
      <c r="K25" s="18">
        <f t="shared" si="1"/>
        <v>1.192</v>
      </c>
    </row>
    <row r="26" spans="1:11" ht="18.75" customHeight="1">
      <c r="A26" s="9" t="s">
        <v>45</v>
      </c>
      <c r="B26" s="68" t="s">
        <v>46</v>
      </c>
      <c r="C26" s="68"/>
      <c r="D26" s="68"/>
      <c r="E26" s="68"/>
      <c r="F26" s="68"/>
      <c r="G26" s="68"/>
      <c r="H26" s="25">
        <v>1700</v>
      </c>
      <c r="I26" s="25">
        <v>1700</v>
      </c>
      <c r="J26" s="11">
        <v>2249</v>
      </c>
      <c r="K26" s="12">
        <f t="shared" si="1"/>
        <v>1.3229411764705883</v>
      </c>
    </row>
    <row r="27" spans="1:11" ht="18.75" customHeight="1">
      <c r="A27" s="9" t="s">
        <v>47</v>
      </c>
      <c r="B27" s="68" t="s">
        <v>48</v>
      </c>
      <c r="C27" s="68"/>
      <c r="D27" s="68"/>
      <c r="E27" s="68"/>
      <c r="F27" s="68"/>
      <c r="G27" s="68"/>
      <c r="H27" s="25">
        <v>2800</v>
      </c>
      <c r="I27" s="25">
        <v>2800</v>
      </c>
      <c r="J27" s="11">
        <v>2777</v>
      </c>
      <c r="K27" s="12">
        <f t="shared" si="1"/>
        <v>0.9917857142857143</v>
      </c>
    </row>
    <row r="28" spans="1:11" ht="18.75" customHeight="1">
      <c r="A28" s="9" t="s">
        <v>49</v>
      </c>
      <c r="B28" s="68" t="s">
        <v>50</v>
      </c>
      <c r="C28" s="68"/>
      <c r="D28" s="68"/>
      <c r="E28" s="68"/>
      <c r="F28" s="68"/>
      <c r="G28" s="68"/>
      <c r="H28" s="25">
        <v>10000</v>
      </c>
      <c r="I28" s="25">
        <v>13628</v>
      </c>
      <c r="J28" s="11">
        <v>14163</v>
      </c>
      <c r="K28" s="12">
        <f t="shared" si="1"/>
        <v>1.0392574112122102</v>
      </c>
    </row>
    <row r="29" spans="1:15" s="20" customFormat="1" ht="18.75" customHeight="1">
      <c r="A29" s="16" t="s">
        <v>51</v>
      </c>
      <c r="B29" s="69" t="s">
        <v>52</v>
      </c>
      <c r="C29" s="69"/>
      <c r="D29" s="69"/>
      <c r="E29" s="69"/>
      <c r="F29" s="69"/>
      <c r="G29" s="69"/>
      <c r="H29" s="26">
        <f>SUM(H26:H28)</f>
        <v>14500</v>
      </c>
      <c r="I29" s="26">
        <f>SUM(I26:I28)</f>
        <v>18128</v>
      </c>
      <c r="J29" s="26">
        <f>SUM(J26:J28)</f>
        <v>19189</v>
      </c>
      <c r="K29" s="18">
        <f t="shared" si="1"/>
        <v>1.0585282436010592</v>
      </c>
      <c r="L29" s="19"/>
      <c r="M29" s="19"/>
      <c r="N29" s="19"/>
      <c r="O29" s="19"/>
    </row>
    <row r="30" spans="1:11" ht="18.75" customHeight="1">
      <c r="A30" s="16" t="s">
        <v>53</v>
      </c>
      <c r="B30" s="69" t="s">
        <v>54</v>
      </c>
      <c r="C30" s="69"/>
      <c r="D30" s="69"/>
      <c r="E30" s="69"/>
      <c r="F30" s="69"/>
      <c r="G30" s="69"/>
      <c r="H30" s="26">
        <v>300</v>
      </c>
      <c r="I30" s="26">
        <v>300</v>
      </c>
      <c r="J30" s="21">
        <v>79</v>
      </c>
      <c r="K30" s="18">
        <f t="shared" si="1"/>
        <v>0.2633333333333333</v>
      </c>
    </row>
    <row r="31" spans="1:15" s="20" customFormat="1" ht="18.75" customHeight="1">
      <c r="A31" s="16" t="s">
        <v>55</v>
      </c>
      <c r="B31" s="69" t="s">
        <v>56</v>
      </c>
      <c r="C31" s="69"/>
      <c r="D31" s="69"/>
      <c r="E31" s="69"/>
      <c r="F31" s="69"/>
      <c r="G31" s="69"/>
      <c r="H31" s="26">
        <f>SUM(H25+H29+H30)</f>
        <v>17300</v>
      </c>
      <c r="I31" s="26">
        <f>SUM(I25+I29+I30)</f>
        <v>20928</v>
      </c>
      <c r="J31" s="26">
        <f>SUM(J25+J29+J30+J21)</f>
        <v>22304</v>
      </c>
      <c r="K31" s="18">
        <f t="shared" si="1"/>
        <v>1.0657492354740061</v>
      </c>
      <c r="L31" s="19"/>
      <c r="M31" s="19"/>
      <c r="N31" s="19"/>
      <c r="O31" s="19"/>
    </row>
    <row r="32" spans="1:11" ht="18.75" customHeight="1">
      <c r="A32" s="62" t="s">
        <v>57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8.75" customHeight="1">
      <c r="A33" s="9" t="s">
        <v>58</v>
      </c>
      <c r="B33" s="59" t="s">
        <v>59</v>
      </c>
      <c r="C33" s="59"/>
      <c r="D33" s="59"/>
      <c r="E33" s="59"/>
      <c r="F33" s="59"/>
      <c r="G33" s="59"/>
      <c r="H33" s="25">
        <v>500</v>
      </c>
      <c r="I33" s="25">
        <v>500</v>
      </c>
      <c r="J33" s="11">
        <v>460</v>
      </c>
      <c r="K33" s="12">
        <f>J33/I33</f>
        <v>0.92</v>
      </c>
    </row>
    <row r="34" spans="1:11" ht="18.75" customHeight="1">
      <c r="A34" s="27" t="s">
        <v>60</v>
      </c>
      <c r="B34" s="70" t="s">
        <v>61</v>
      </c>
      <c r="C34" s="70"/>
      <c r="D34" s="70"/>
      <c r="E34" s="70"/>
      <c r="F34" s="70"/>
      <c r="G34" s="70"/>
      <c r="H34" s="25">
        <v>306</v>
      </c>
      <c r="I34" s="25">
        <v>306</v>
      </c>
      <c r="J34" s="11">
        <v>365</v>
      </c>
      <c r="K34" s="12">
        <f>J34/I34</f>
        <v>1.1928104575163399</v>
      </c>
    </row>
    <row r="35" spans="1:11" ht="33" customHeight="1">
      <c r="A35" s="16" t="s">
        <v>62</v>
      </c>
      <c r="B35" s="65" t="s">
        <v>63</v>
      </c>
      <c r="C35" s="65"/>
      <c r="D35" s="65"/>
      <c r="E35" s="65"/>
      <c r="F35" s="65"/>
      <c r="G35" s="65"/>
      <c r="H35" s="17">
        <f>SUM(H33:H34)</f>
        <v>806</v>
      </c>
      <c r="I35" s="17">
        <f>SUM(I33:I34)</f>
        <v>806</v>
      </c>
      <c r="J35" s="17">
        <f>SUM(J33:J34)</f>
        <v>825</v>
      </c>
      <c r="K35" s="18">
        <f>J35/I35</f>
        <v>1.0235732009925558</v>
      </c>
    </row>
    <row r="36" spans="1:11" ht="33" customHeight="1">
      <c r="A36" s="28"/>
      <c r="B36" s="29"/>
      <c r="C36" s="29"/>
      <c r="D36" s="29"/>
      <c r="E36" s="29"/>
      <c r="F36" s="29"/>
      <c r="G36" s="29"/>
      <c r="H36" s="30"/>
      <c r="I36" s="31"/>
      <c r="J36" s="31"/>
      <c r="K36" s="32"/>
    </row>
    <row r="37" spans="1:15" s="58" customFormat="1" ht="40.5" customHeight="1">
      <c r="A37" s="52"/>
      <c r="B37" s="53"/>
      <c r="C37" s="53"/>
      <c r="D37" s="53"/>
      <c r="E37" s="53"/>
      <c r="F37" s="53"/>
      <c r="G37" s="53"/>
      <c r="H37" s="54"/>
      <c r="I37" s="55"/>
      <c r="J37" s="55"/>
      <c r="K37" s="56"/>
      <c r="L37" s="57"/>
      <c r="M37" s="57"/>
      <c r="N37" s="57"/>
      <c r="O37" s="57"/>
    </row>
    <row r="38" spans="1:11" ht="17.25" customHeight="1">
      <c r="A38" s="66" t="s">
        <v>64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18.75" customHeight="1">
      <c r="A39" s="33" t="s">
        <v>65</v>
      </c>
      <c r="B39" s="67" t="s">
        <v>66</v>
      </c>
      <c r="C39" s="67"/>
      <c r="D39" s="67"/>
      <c r="E39" s="67"/>
      <c r="F39" s="67"/>
      <c r="G39" s="67"/>
      <c r="H39" s="34">
        <v>28883</v>
      </c>
      <c r="I39" s="34">
        <v>28048</v>
      </c>
      <c r="J39" s="35">
        <v>28048</v>
      </c>
      <c r="K39" s="36">
        <f>J39/I39</f>
        <v>1</v>
      </c>
    </row>
    <row r="40" spans="1:11" ht="18.75" customHeight="1">
      <c r="A40" s="33" t="s">
        <v>67</v>
      </c>
      <c r="B40" s="67" t="s">
        <v>68</v>
      </c>
      <c r="C40" s="67"/>
      <c r="D40" s="67"/>
      <c r="E40" s="67"/>
      <c r="F40" s="67"/>
      <c r="G40" s="67"/>
      <c r="H40" s="34">
        <f>SUM(H41:H42)</f>
        <v>43408</v>
      </c>
      <c r="I40" s="34">
        <f>SUM(I41:I42)</f>
        <v>45776</v>
      </c>
      <c r="J40" s="34">
        <f>SUM(J41:J42)</f>
        <v>45776</v>
      </c>
      <c r="K40" s="12">
        <f aca="true" t="shared" si="2" ref="K40:K51">J40/I40</f>
        <v>1</v>
      </c>
    </row>
    <row r="41" spans="1:11" ht="18.75" customHeight="1">
      <c r="A41" s="9"/>
      <c r="B41" s="68" t="s">
        <v>69</v>
      </c>
      <c r="C41" s="68"/>
      <c r="D41" s="68"/>
      <c r="E41" s="68"/>
      <c r="F41" s="68"/>
      <c r="G41" s="68"/>
      <c r="H41" s="37">
        <v>29332</v>
      </c>
      <c r="I41" s="37">
        <v>31700</v>
      </c>
      <c r="J41" s="14">
        <v>31700</v>
      </c>
      <c r="K41" s="15">
        <f t="shared" si="2"/>
        <v>1</v>
      </c>
    </row>
    <row r="42" spans="1:11" ht="18.75" customHeight="1">
      <c r="A42" s="9"/>
      <c r="B42" s="73" t="s">
        <v>70</v>
      </c>
      <c r="C42" s="73"/>
      <c r="D42" s="73"/>
      <c r="E42" s="73"/>
      <c r="F42" s="73"/>
      <c r="G42" s="73"/>
      <c r="H42" s="37">
        <v>14076</v>
      </c>
      <c r="I42" s="37">
        <v>14076</v>
      </c>
      <c r="J42" s="14">
        <v>14076</v>
      </c>
      <c r="K42" s="15">
        <f t="shared" si="2"/>
        <v>1</v>
      </c>
    </row>
    <row r="43" spans="1:11" ht="30.75" customHeight="1">
      <c r="A43" s="33" t="s">
        <v>71</v>
      </c>
      <c r="B43" s="74" t="s">
        <v>72</v>
      </c>
      <c r="C43" s="74"/>
      <c r="D43" s="74"/>
      <c r="E43" s="74"/>
      <c r="F43" s="74"/>
      <c r="G43" s="74"/>
      <c r="H43" s="34">
        <v>3125</v>
      </c>
      <c r="I43" s="34">
        <v>3125</v>
      </c>
      <c r="J43" s="11">
        <v>3125</v>
      </c>
      <c r="K43" s="12">
        <f t="shared" si="2"/>
        <v>1</v>
      </c>
    </row>
    <row r="44" spans="1:11" ht="18.75" customHeight="1">
      <c r="A44" s="33" t="s">
        <v>73</v>
      </c>
      <c r="B44" s="74" t="s">
        <v>74</v>
      </c>
      <c r="C44" s="74"/>
      <c r="D44" s="74"/>
      <c r="E44" s="74"/>
      <c r="F44" s="74"/>
      <c r="G44" s="74"/>
      <c r="H44" s="34">
        <v>0</v>
      </c>
      <c r="I44" s="34">
        <v>21385</v>
      </c>
      <c r="J44" s="11">
        <v>21385</v>
      </c>
      <c r="K44" s="12">
        <f t="shared" si="2"/>
        <v>1</v>
      </c>
    </row>
    <row r="45" spans="1:11" ht="18.75" customHeight="1">
      <c r="A45" s="33" t="s">
        <v>75</v>
      </c>
      <c r="B45" s="67" t="s">
        <v>76</v>
      </c>
      <c r="C45" s="67"/>
      <c r="D45" s="67"/>
      <c r="E45" s="67"/>
      <c r="F45" s="67"/>
      <c r="G45" s="67"/>
      <c r="H45" s="34">
        <v>20645</v>
      </c>
      <c r="I45" s="34">
        <v>19643</v>
      </c>
      <c r="J45" s="34">
        <v>19643</v>
      </c>
      <c r="K45" s="12">
        <f t="shared" si="2"/>
        <v>1</v>
      </c>
    </row>
    <row r="46" spans="1:11" ht="18.75" customHeight="1">
      <c r="A46" s="33" t="s">
        <v>77</v>
      </c>
      <c r="B46" s="67" t="s">
        <v>78</v>
      </c>
      <c r="C46" s="67"/>
      <c r="D46" s="67"/>
      <c r="E46" s="67"/>
      <c r="F46" s="67"/>
      <c r="G46" s="67"/>
      <c r="H46" s="34">
        <v>1556</v>
      </c>
      <c r="I46" s="34">
        <v>1556</v>
      </c>
      <c r="J46" s="35">
        <v>1556</v>
      </c>
      <c r="K46" s="12">
        <f t="shared" si="2"/>
        <v>1</v>
      </c>
    </row>
    <row r="47" spans="1:11" ht="18.75" customHeight="1">
      <c r="A47" s="33" t="s">
        <v>79</v>
      </c>
      <c r="B47" s="67" t="s">
        <v>80</v>
      </c>
      <c r="C47" s="67"/>
      <c r="D47" s="67"/>
      <c r="E47" s="67"/>
      <c r="F47" s="67"/>
      <c r="G47" s="67"/>
      <c r="H47" s="38">
        <v>19</v>
      </c>
      <c r="I47" s="38">
        <v>619</v>
      </c>
      <c r="J47" s="35">
        <v>619</v>
      </c>
      <c r="K47" s="12">
        <f t="shared" si="2"/>
        <v>1</v>
      </c>
    </row>
    <row r="48" spans="1:11" ht="18.75" customHeight="1">
      <c r="A48" s="33" t="s">
        <v>81</v>
      </c>
      <c r="B48" s="67" t="s">
        <v>82</v>
      </c>
      <c r="C48" s="67"/>
      <c r="D48" s="67"/>
      <c r="E48" s="67"/>
      <c r="F48" s="67"/>
      <c r="G48" s="67"/>
      <c r="H48" s="34">
        <v>19501</v>
      </c>
      <c r="I48" s="34">
        <v>16500</v>
      </c>
      <c r="J48" s="35">
        <v>16500</v>
      </c>
      <c r="K48" s="12">
        <f t="shared" si="2"/>
        <v>1</v>
      </c>
    </row>
    <row r="49" spans="1:11" ht="18.75" customHeight="1">
      <c r="A49" s="33" t="s">
        <v>83</v>
      </c>
      <c r="B49" s="67" t="s">
        <v>84</v>
      </c>
      <c r="C49" s="67"/>
      <c r="D49" s="67"/>
      <c r="E49" s="67"/>
      <c r="F49" s="67"/>
      <c r="G49" s="67"/>
      <c r="H49" s="34">
        <v>0</v>
      </c>
      <c r="I49" s="34">
        <v>6274</v>
      </c>
      <c r="J49" s="35">
        <v>6274</v>
      </c>
      <c r="K49" s="12">
        <f t="shared" si="2"/>
        <v>1</v>
      </c>
    </row>
    <row r="50" spans="1:11" ht="18.75" customHeight="1">
      <c r="A50" s="33" t="s">
        <v>85</v>
      </c>
      <c r="B50" s="67" t="s">
        <v>86</v>
      </c>
      <c r="C50" s="67"/>
      <c r="D50" s="67"/>
      <c r="E50" s="67"/>
      <c r="F50" s="67"/>
      <c r="G50" s="67"/>
      <c r="H50" s="34">
        <v>0</v>
      </c>
      <c r="I50" s="34">
        <v>7448</v>
      </c>
      <c r="J50" s="35">
        <v>7448</v>
      </c>
      <c r="K50" s="12">
        <f t="shared" si="2"/>
        <v>1</v>
      </c>
    </row>
    <row r="51" spans="1:15" s="20" customFormat="1" ht="30" customHeight="1">
      <c r="A51" s="16" t="s">
        <v>87</v>
      </c>
      <c r="B51" s="72" t="s">
        <v>88</v>
      </c>
      <c r="C51" s="72"/>
      <c r="D51" s="72"/>
      <c r="E51" s="72"/>
      <c r="F51" s="72"/>
      <c r="G51" s="72"/>
      <c r="H51" s="26">
        <f>SUM(H39+H40+H43+H45+H46+H47+H48+H44+H49+H50)</f>
        <v>117137</v>
      </c>
      <c r="I51" s="26">
        <f>SUM(I39+I40+I43+I45+I46+I47+I48+I44+I49+I50)</f>
        <v>150374</v>
      </c>
      <c r="J51" s="26">
        <f>SUM(J39+J40+J43+J45+J46+J47+J48+J44+J49+J50)</f>
        <v>150374</v>
      </c>
      <c r="K51" s="18">
        <f t="shared" si="2"/>
        <v>1</v>
      </c>
      <c r="L51" s="19"/>
      <c r="M51" s="19"/>
      <c r="N51" s="19"/>
      <c r="O51" s="19"/>
    </row>
    <row r="52" spans="1:15" s="20" customFormat="1" ht="18" customHeight="1">
      <c r="A52" s="16" t="s">
        <v>89</v>
      </c>
      <c r="B52" s="72" t="s">
        <v>90</v>
      </c>
      <c r="C52" s="72"/>
      <c r="D52" s="72"/>
      <c r="E52" s="72"/>
      <c r="F52" s="72"/>
      <c r="G52" s="72"/>
      <c r="H52" s="26">
        <v>0</v>
      </c>
      <c r="I52" s="26">
        <v>0</v>
      </c>
      <c r="J52" s="26">
        <v>912</v>
      </c>
      <c r="K52" s="12"/>
      <c r="L52" s="19"/>
      <c r="M52" s="19"/>
      <c r="N52" s="19"/>
      <c r="O52" s="19"/>
    </row>
    <row r="53" spans="1:15" s="20" customFormat="1" ht="17.25" customHeight="1">
      <c r="A53" s="74" t="s">
        <v>91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19"/>
      <c r="M53" s="19"/>
      <c r="N53" s="19"/>
      <c r="O53" s="19"/>
    </row>
    <row r="54" spans="1:11" ht="18.75" customHeight="1">
      <c r="A54" s="9" t="s">
        <v>92</v>
      </c>
      <c r="B54" s="68" t="s">
        <v>93</v>
      </c>
      <c r="C54" s="68"/>
      <c r="D54" s="68"/>
      <c r="E54" s="68"/>
      <c r="F54" s="68"/>
      <c r="G54" s="68"/>
      <c r="H54" s="25">
        <v>25910</v>
      </c>
      <c r="I54" s="25">
        <v>0</v>
      </c>
      <c r="J54" s="11">
        <v>0</v>
      </c>
      <c r="K54" s="12"/>
    </row>
    <row r="55" spans="1:11" ht="18.75" customHeight="1">
      <c r="A55" s="9" t="s">
        <v>94</v>
      </c>
      <c r="B55" s="68" t="s">
        <v>95</v>
      </c>
      <c r="C55" s="68"/>
      <c r="D55" s="68"/>
      <c r="E55" s="68"/>
      <c r="F55" s="68"/>
      <c r="G55" s="68"/>
      <c r="H55" s="25">
        <v>3790</v>
      </c>
      <c r="I55" s="25">
        <v>3790</v>
      </c>
      <c r="J55" s="11">
        <v>3946</v>
      </c>
      <c r="K55" s="12">
        <f>J55/I55</f>
        <v>1.0411609498680738</v>
      </c>
    </row>
    <row r="56" spans="1:11" ht="18.75" customHeight="1">
      <c r="A56" s="9" t="s">
        <v>96</v>
      </c>
      <c r="B56" s="68" t="s">
        <v>97</v>
      </c>
      <c r="C56" s="68"/>
      <c r="D56" s="68"/>
      <c r="E56" s="68"/>
      <c r="F56" s="68"/>
      <c r="G56" s="68"/>
      <c r="H56" s="25">
        <v>20930</v>
      </c>
      <c r="I56" s="25">
        <v>29969</v>
      </c>
      <c r="J56" s="11">
        <v>29985</v>
      </c>
      <c r="K56" s="12">
        <f>J56/I56</f>
        <v>1.000533885014515</v>
      </c>
    </row>
    <row r="57" spans="1:11" ht="18.75" customHeight="1">
      <c r="A57" s="9" t="s">
        <v>98</v>
      </c>
      <c r="B57" s="68" t="s">
        <v>99</v>
      </c>
      <c r="C57" s="68"/>
      <c r="D57" s="68"/>
      <c r="E57" s="68"/>
      <c r="F57" s="68"/>
      <c r="G57" s="68"/>
      <c r="H57" s="25">
        <v>37477</v>
      </c>
      <c r="I57" s="25">
        <v>32944</v>
      </c>
      <c r="J57" s="11">
        <v>32944</v>
      </c>
      <c r="K57" s="12">
        <f>J57/I57</f>
        <v>1</v>
      </c>
    </row>
    <row r="58" spans="1:15" s="20" customFormat="1" ht="34.5" customHeight="1">
      <c r="A58" s="16" t="s">
        <v>100</v>
      </c>
      <c r="B58" s="72" t="s">
        <v>101</v>
      </c>
      <c r="C58" s="72"/>
      <c r="D58" s="72"/>
      <c r="E58" s="72"/>
      <c r="F58" s="72"/>
      <c r="G58" s="72"/>
      <c r="H58" s="26">
        <f>SUM(H54:H57)</f>
        <v>88107</v>
      </c>
      <c r="I58" s="26">
        <f>SUM(I54:I57)</f>
        <v>66703</v>
      </c>
      <c r="J58" s="26">
        <f>SUM(J54:J57)</f>
        <v>66875</v>
      </c>
      <c r="K58" s="18">
        <f>J58/I58</f>
        <v>1.0025785946659072</v>
      </c>
      <c r="L58" s="19"/>
      <c r="M58" s="19"/>
      <c r="N58" s="19"/>
      <c r="O58" s="19"/>
    </row>
    <row r="59" spans="1:15" s="20" customFormat="1" ht="33.75" customHeight="1">
      <c r="A59" s="39" t="s">
        <v>102</v>
      </c>
      <c r="B59" s="75" t="s">
        <v>103</v>
      </c>
      <c r="C59" s="75"/>
      <c r="D59" s="75"/>
      <c r="E59" s="75"/>
      <c r="F59" s="75"/>
      <c r="G59" s="75"/>
      <c r="H59" s="40">
        <f>SUM(H19+H31+H35+H51+H58)</f>
        <v>253361</v>
      </c>
      <c r="I59" s="40">
        <f>SUM(I19+I31+I35+I51+I58)</f>
        <v>268822</v>
      </c>
      <c r="J59" s="40">
        <f>SUM(J19+J31+J35+J51+J58+J52)</f>
        <v>261829</v>
      </c>
      <c r="K59" s="41">
        <f>J59/I59</f>
        <v>0.9739865040807671</v>
      </c>
      <c r="L59" s="19"/>
      <c r="M59" s="19"/>
      <c r="N59" s="19"/>
      <c r="O59" s="19"/>
    </row>
    <row r="60" spans="1:15" s="20" customFormat="1" ht="18.75" customHeight="1">
      <c r="A60" s="61" t="s">
        <v>104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19"/>
      <c r="M60" s="19"/>
      <c r="N60" s="19"/>
      <c r="O60" s="19"/>
    </row>
    <row r="61" spans="1:15" s="20" customFormat="1" ht="18" customHeight="1">
      <c r="A61" s="62" t="s">
        <v>105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19"/>
      <c r="M61" s="19"/>
      <c r="N61" s="19"/>
      <c r="O61" s="19"/>
    </row>
    <row r="62" spans="1:15" s="23" customFormat="1" ht="18.75" customHeight="1">
      <c r="A62" s="42" t="s">
        <v>106</v>
      </c>
      <c r="B62" s="71" t="s">
        <v>107</v>
      </c>
      <c r="C62" s="71"/>
      <c r="D62" s="71"/>
      <c r="E62" s="71"/>
      <c r="F62" s="71"/>
      <c r="G62" s="71"/>
      <c r="H62" s="43">
        <v>9216</v>
      </c>
      <c r="I62" s="43">
        <v>6033</v>
      </c>
      <c r="J62" s="11">
        <v>5712</v>
      </c>
      <c r="K62" s="12">
        <f>J62/I62</f>
        <v>0.9467926404773744</v>
      </c>
      <c r="L62" s="22"/>
      <c r="M62" s="22"/>
      <c r="N62" s="22"/>
      <c r="O62" s="22"/>
    </row>
    <row r="63" spans="1:15" s="20" customFormat="1" ht="18.75" customHeight="1">
      <c r="A63" s="44" t="s">
        <v>108</v>
      </c>
      <c r="B63" s="69" t="s">
        <v>109</v>
      </c>
      <c r="C63" s="69"/>
      <c r="D63" s="69"/>
      <c r="E63" s="69"/>
      <c r="F63" s="69"/>
      <c r="G63" s="69"/>
      <c r="H63" s="26">
        <f>SUM(H62)</f>
        <v>9216</v>
      </c>
      <c r="I63" s="26">
        <f>SUM(I62)</f>
        <v>6033</v>
      </c>
      <c r="J63" s="26">
        <f>SUM(J62)</f>
        <v>5712</v>
      </c>
      <c r="K63" s="18">
        <f>J63/I63</f>
        <v>0.9467926404773744</v>
      </c>
      <c r="L63" s="19"/>
      <c r="M63" s="19"/>
      <c r="N63" s="19"/>
      <c r="O63" s="19"/>
    </row>
    <row r="64" spans="1:11" ht="18" customHeight="1">
      <c r="A64" s="66" t="s">
        <v>110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1:11" ht="18.75" customHeight="1">
      <c r="A65" s="42" t="s">
        <v>111</v>
      </c>
      <c r="B65" s="68" t="s">
        <v>112</v>
      </c>
      <c r="C65" s="68"/>
      <c r="D65" s="68"/>
      <c r="E65" s="68"/>
      <c r="F65" s="68"/>
      <c r="G65" s="68"/>
      <c r="H65" s="25">
        <v>3900</v>
      </c>
      <c r="I65" s="25">
        <v>3455</v>
      </c>
      <c r="J65" s="11">
        <v>1874</v>
      </c>
      <c r="K65" s="12">
        <f>J65/I65</f>
        <v>0.5424023154848047</v>
      </c>
    </row>
    <row r="66" spans="1:15" s="23" customFormat="1" ht="18.75" customHeight="1">
      <c r="A66" s="44" t="s">
        <v>113</v>
      </c>
      <c r="B66" s="69" t="s">
        <v>114</v>
      </c>
      <c r="C66" s="69"/>
      <c r="D66" s="69"/>
      <c r="E66" s="69"/>
      <c r="F66" s="69"/>
      <c r="G66" s="69"/>
      <c r="H66" s="26">
        <f>SUM(H65:H65)</f>
        <v>3900</v>
      </c>
      <c r="I66" s="26">
        <f>SUM(I65:I65)</f>
        <v>3455</v>
      </c>
      <c r="J66" s="26">
        <f>SUM(J65:J65)</f>
        <v>1874</v>
      </c>
      <c r="K66" s="18">
        <f aca="true" t="shared" si="3" ref="K66:K72">J66/I66</f>
        <v>0.5424023154848047</v>
      </c>
      <c r="L66" s="22"/>
      <c r="M66" s="22"/>
      <c r="N66" s="22"/>
      <c r="O66" s="22"/>
    </row>
    <row r="67" spans="1:15" s="23" customFormat="1" ht="18.75" customHeight="1">
      <c r="A67" s="39" t="s">
        <v>115</v>
      </c>
      <c r="B67" s="77" t="s">
        <v>116</v>
      </c>
      <c r="C67" s="77"/>
      <c r="D67" s="77"/>
      <c r="E67" s="77"/>
      <c r="F67" s="77"/>
      <c r="G67" s="77"/>
      <c r="H67" s="40">
        <f>SUM(H63+H66)</f>
        <v>13116</v>
      </c>
      <c r="I67" s="40">
        <f>SUM(I63+I66)</f>
        <v>9488</v>
      </c>
      <c r="J67" s="40">
        <f>SUM(J63+J66)</f>
        <v>7586</v>
      </c>
      <c r="K67" s="41">
        <f t="shared" si="3"/>
        <v>0.7995362563237775</v>
      </c>
      <c r="L67" s="22"/>
      <c r="M67" s="22"/>
      <c r="N67" s="22"/>
      <c r="O67" s="22"/>
    </row>
    <row r="68" spans="1:11" ht="18.75" customHeight="1">
      <c r="A68" s="61" t="s">
        <v>117</v>
      </c>
      <c r="B68" s="61"/>
      <c r="C68" s="61"/>
      <c r="D68" s="61"/>
      <c r="E68" s="61"/>
      <c r="F68" s="61"/>
      <c r="G68" s="61"/>
      <c r="H68" s="45">
        <f>SUM(H59+H67)</f>
        <v>266477</v>
      </c>
      <c r="I68" s="45">
        <f>SUM(I59+I67)</f>
        <v>278310</v>
      </c>
      <c r="J68" s="45">
        <f>SUM(J59+J67)</f>
        <v>269415</v>
      </c>
      <c r="K68" s="41">
        <f t="shared" si="3"/>
        <v>0.9680392368222486</v>
      </c>
    </row>
    <row r="69" spans="1:15" s="20" customFormat="1" ht="18.75" customHeight="1">
      <c r="A69" s="46" t="s">
        <v>118</v>
      </c>
      <c r="B69" s="76" t="s">
        <v>119</v>
      </c>
      <c r="C69" s="76"/>
      <c r="D69" s="76"/>
      <c r="E69" s="76"/>
      <c r="F69" s="76"/>
      <c r="G69" s="76"/>
      <c r="H69" s="26">
        <v>726</v>
      </c>
      <c r="I69" s="26">
        <v>47</v>
      </c>
      <c r="J69" s="21">
        <v>28400</v>
      </c>
      <c r="K69" s="47">
        <f t="shared" si="3"/>
        <v>604.2553191489362</v>
      </c>
      <c r="L69" s="19"/>
      <c r="M69" s="19"/>
      <c r="N69" s="19"/>
      <c r="O69" s="19"/>
    </row>
    <row r="70" spans="1:15" s="20" customFormat="1" ht="18.75" customHeight="1">
      <c r="A70" s="46" t="s">
        <v>120</v>
      </c>
      <c r="B70" s="76" t="s">
        <v>121</v>
      </c>
      <c r="C70" s="76"/>
      <c r="D70" s="76"/>
      <c r="E70" s="76"/>
      <c r="F70" s="76"/>
      <c r="G70" s="76"/>
      <c r="H70" s="26">
        <v>0</v>
      </c>
      <c r="I70" s="26">
        <v>0</v>
      </c>
      <c r="J70" s="21">
        <v>0</v>
      </c>
      <c r="K70" s="48"/>
      <c r="L70" s="19"/>
      <c r="M70" s="19"/>
      <c r="N70" s="19"/>
      <c r="O70" s="19"/>
    </row>
    <row r="71" spans="1:15" s="20" customFormat="1" ht="18.75" customHeight="1">
      <c r="A71" s="46" t="s">
        <v>122</v>
      </c>
      <c r="B71" s="76" t="s">
        <v>123</v>
      </c>
      <c r="C71" s="76"/>
      <c r="D71" s="76"/>
      <c r="E71" s="76"/>
      <c r="F71" s="76"/>
      <c r="G71" s="76"/>
      <c r="H71" s="26">
        <v>0</v>
      </c>
      <c r="I71" s="26">
        <v>0</v>
      </c>
      <c r="J71" s="21">
        <v>-86</v>
      </c>
      <c r="K71" s="48"/>
      <c r="L71" s="19"/>
      <c r="M71" s="19"/>
      <c r="N71" s="19"/>
      <c r="O71" s="19"/>
    </row>
    <row r="72" spans="1:11" ht="26.25" customHeight="1">
      <c r="A72" s="61" t="s">
        <v>124</v>
      </c>
      <c r="B72" s="61"/>
      <c r="C72" s="61"/>
      <c r="D72" s="61"/>
      <c r="E72" s="61"/>
      <c r="F72" s="61"/>
      <c r="G72" s="61"/>
      <c r="H72" s="45">
        <f>SUM(H59+H67+H69+H70+H71)</f>
        <v>267203</v>
      </c>
      <c r="I72" s="45">
        <f>SUM(I59+I67+I69+I70+I71)</f>
        <v>278357</v>
      </c>
      <c r="J72" s="45">
        <f>SUM(J59+J67+J69+J70+J71)</f>
        <v>297729</v>
      </c>
      <c r="K72" s="41">
        <f t="shared" si="3"/>
        <v>1.0695940824193393</v>
      </c>
    </row>
    <row r="73" ht="15">
      <c r="K73" s="49"/>
    </row>
    <row r="74" ht="15">
      <c r="K74" s="49"/>
    </row>
    <row r="75" ht="15">
      <c r="K75" s="49"/>
    </row>
    <row r="76" ht="15">
      <c r="K76" s="50"/>
    </row>
  </sheetData>
  <sheetProtection/>
  <mergeCells count="69">
    <mergeCell ref="B70:G70"/>
    <mergeCell ref="B71:G71"/>
    <mergeCell ref="A72:G72"/>
    <mergeCell ref="A64:K64"/>
    <mergeCell ref="B65:G65"/>
    <mergeCell ref="B66:G66"/>
    <mergeCell ref="B67:G67"/>
    <mergeCell ref="A68:G68"/>
    <mergeCell ref="B69:G69"/>
    <mergeCell ref="B63:G63"/>
    <mergeCell ref="B52:G52"/>
    <mergeCell ref="A53:K53"/>
    <mergeCell ref="B54:G54"/>
    <mergeCell ref="B55:G55"/>
    <mergeCell ref="B56:G56"/>
    <mergeCell ref="B57:G57"/>
    <mergeCell ref="B58:G58"/>
    <mergeCell ref="B59:G59"/>
    <mergeCell ref="A60:K60"/>
    <mergeCell ref="A61:K61"/>
    <mergeCell ref="B62:G62"/>
    <mergeCell ref="B51:G51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A20:K20"/>
    <mergeCell ref="B39:G39"/>
    <mergeCell ref="B26:G26"/>
    <mergeCell ref="B27:G27"/>
    <mergeCell ref="B28:G28"/>
    <mergeCell ref="B29:G29"/>
    <mergeCell ref="B30:G30"/>
    <mergeCell ref="B31:G31"/>
    <mergeCell ref="A32:K32"/>
    <mergeCell ref="B33:G33"/>
    <mergeCell ref="B23:G23"/>
    <mergeCell ref="B24:G24"/>
    <mergeCell ref="B35:G35"/>
    <mergeCell ref="A38:K38"/>
    <mergeCell ref="B25:G25"/>
    <mergeCell ref="B34:G34"/>
    <mergeCell ref="B9:G9"/>
    <mergeCell ref="B10:G10"/>
    <mergeCell ref="B21:G21"/>
    <mergeCell ref="B22:G22"/>
    <mergeCell ref="B14:G14"/>
    <mergeCell ref="B15:G15"/>
    <mergeCell ref="B16:G16"/>
    <mergeCell ref="B17:G17"/>
    <mergeCell ref="B18:G18"/>
    <mergeCell ref="B19:G19"/>
    <mergeCell ref="B11:G11"/>
    <mergeCell ref="B12:G12"/>
    <mergeCell ref="B13:G13"/>
    <mergeCell ref="A2:G2"/>
    <mergeCell ref="A3:K3"/>
    <mergeCell ref="A4:K4"/>
    <mergeCell ref="B5:G5"/>
    <mergeCell ref="B6:G6"/>
    <mergeCell ref="B7:G7"/>
    <mergeCell ref="B8:G8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Roman,Normál"2. melléklet
a 7/2014. (V.05.) önkormányzati rendelethez
Mesztegnyő Községi Önkormányzat Képviselőtestületének
A helyi önkormányzat önkormányzat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2014-05-10T08:34:25Z</cp:lastPrinted>
  <dcterms:created xsi:type="dcterms:W3CDTF">2014-05-07T18:01:58Z</dcterms:created>
  <dcterms:modified xsi:type="dcterms:W3CDTF">2014-05-10T08:34:25Z</dcterms:modified>
  <cp:category/>
  <cp:version/>
  <cp:contentType/>
  <cp:contentStatus/>
</cp:coreProperties>
</file>