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1.m.Összevont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O41" i="1"/>
  <c r="O42" i="1" s="1"/>
  <c r="N41" i="1"/>
  <c r="S40" i="1"/>
  <c r="R40" i="1"/>
  <c r="F40" i="1"/>
  <c r="B40" i="1"/>
  <c r="S39" i="1"/>
  <c r="R39" i="1"/>
  <c r="I39" i="1"/>
  <c r="I38" i="1"/>
  <c r="I37" i="1"/>
  <c r="H37" i="1"/>
  <c r="S36" i="1"/>
  <c r="R36" i="1"/>
  <c r="I36" i="1"/>
  <c r="H36" i="1"/>
  <c r="S35" i="1"/>
  <c r="S32" i="1" s="1"/>
  <c r="S41" i="1" s="1"/>
  <c r="R35" i="1"/>
  <c r="I35" i="1"/>
  <c r="H35" i="1"/>
  <c r="S34" i="1"/>
  <c r="I34" i="1"/>
  <c r="H34" i="1"/>
  <c r="S33" i="1"/>
  <c r="R33" i="1"/>
  <c r="R32" i="1" s="1"/>
  <c r="R41" i="1" s="1"/>
  <c r="I33" i="1"/>
  <c r="I32" i="1" s="1"/>
  <c r="I40" i="1" s="1"/>
  <c r="S43" i="1" s="1"/>
  <c r="H33" i="1"/>
  <c r="Q32" i="1"/>
  <c r="Q41" i="1" s="1"/>
  <c r="P32" i="1"/>
  <c r="P41" i="1" s="1"/>
  <c r="O32" i="1"/>
  <c r="N32" i="1"/>
  <c r="M32" i="1"/>
  <c r="M41" i="1" s="1"/>
  <c r="L32" i="1"/>
  <c r="L41" i="1" s="1"/>
  <c r="H32" i="1"/>
  <c r="H40" i="1" s="1"/>
  <c r="G32" i="1"/>
  <c r="G40" i="1" s="1"/>
  <c r="F32" i="1"/>
  <c r="E32" i="1"/>
  <c r="E40" i="1" s="1"/>
  <c r="D32" i="1"/>
  <c r="D40" i="1" s="1"/>
  <c r="C32" i="1"/>
  <c r="C40" i="1" s="1"/>
  <c r="B32" i="1"/>
  <c r="Q30" i="1"/>
  <c r="Q42" i="1" s="1"/>
  <c r="O30" i="1"/>
  <c r="N30" i="1"/>
  <c r="M30" i="1"/>
  <c r="M42" i="1" s="1"/>
  <c r="L30" i="1"/>
  <c r="L42" i="1" s="1"/>
  <c r="C30" i="1"/>
  <c r="S29" i="1"/>
  <c r="R29" i="1"/>
  <c r="I29" i="1"/>
  <c r="H29" i="1"/>
  <c r="S28" i="1"/>
  <c r="R28" i="1"/>
  <c r="I28" i="1"/>
  <c r="H28" i="1"/>
  <c r="S27" i="1"/>
  <c r="R27" i="1"/>
  <c r="I27" i="1"/>
  <c r="H27" i="1"/>
  <c r="I26" i="1"/>
  <c r="H26" i="1"/>
  <c r="S25" i="1"/>
  <c r="Q25" i="1"/>
  <c r="P25" i="1"/>
  <c r="P30" i="1" s="1"/>
  <c r="P42" i="1" s="1"/>
  <c r="G25" i="1"/>
  <c r="F25" i="1"/>
  <c r="E25" i="1"/>
  <c r="I25" i="1" s="1"/>
  <c r="D25" i="1"/>
  <c r="C25" i="1"/>
  <c r="B25" i="1"/>
  <c r="H25" i="1" s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S17" i="1"/>
  <c r="R17" i="1"/>
  <c r="I17" i="1"/>
  <c r="H17" i="1"/>
  <c r="S16" i="1"/>
  <c r="R16" i="1"/>
  <c r="I16" i="1"/>
  <c r="H16" i="1"/>
  <c r="S15" i="1"/>
  <c r="I15" i="1"/>
  <c r="H15" i="1"/>
  <c r="I14" i="1"/>
  <c r="H14" i="1"/>
  <c r="S13" i="1"/>
  <c r="R13" i="1"/>
  <c r="G13" i="1"/>
  <c r="F13" i="1"/>
  <c r="E13" i="1"/>
  <c r="D13" i="1"/>
  <c r="C13" i="1"/>
  <c r="I13" i="1" s="1"/>
  <c r="B13" i="1"/>
  <c r="B30" i="1" s="1"/>
  <c r="I12" i="1"/>
  <c r="H12" i="1"/>
  <c r="S11" i="1"/>
  <c r="R11" i="1"/>
  <c r="I11" i="1"/>
  <c r="D11" i="1"/>
  <c r="H11" i="1" s="1"/>
  <c r="S10" i="1"/>
  <c r="R10" i="1"/>
  <c r="I10" i="1"/>
  <c r="H10" i="1"/>
  <c r="S9" i="1"/>
  <c r="R9" i="1"/>
  <c r="I9" i="1"/>
  <c r="H9" i="1"/>
  <c r="S8" i="1"/>
  <c r="S30" i="1" s="1"/>
  <c r="S42" i="1" s="1"/>
  <c r="R8" i="1"/>
  <c r="G8" i="1"/>
  <c r="G30" i="1" s="1"/>
  <c r="F8" i="1"/>
  <c r="F30" i="1" s="1"/>
  <c r="F42" i="1" s="1"/>
  <c r="E8" i="1"/>
  <c r="E30" i="1" s="1"/>
  <c r="E42" i="1" s="1"/>
  <c r="D8" i="1"/>
  <c r="D30" i="1" s="1"/>
  <c r="C8" i="1"/>
  <c r="I8" i="1" s="1"/>
  <c r="B8" i="1"/>
  <c r="G42" i="1" l="1"/>
  <c r="C42" i="1"/>
  <c r="D42" i="1"/>
  <c r="R30" i="1"/>
  <c r="R42" i="1" s="1"/>
  <c r="H30" i="1"/>
  <c r="H42" i="1" s="1"/>
  <c r="B42" i="1"/>
  <c r="H13" i="1"/>
  <c r="I30" i="1"/>
  <c r="H8" i="1"/>
  <c r="R25" i="1"/>
  <c r="S44" i="1" l="1"/>
  <c r="I42" i="1"/>
</calcChain>
</file>

<file path=xl/sharedStrings.xml><?xml version="1.0" encoding="utf-8"?>
<sst xmlns="http://schemas.openxmlformats.org/spreadsheetml/2006/main" count="90" uniqueCount="69">
  <si>
    <t>Öskü Község Önkormányzatának összevont mérlege</t>
  </si>
  <si>
    <t>Bevételek</t>
  </si>
  <si>
    <t>Kiadások</t>
  </si>
  <si>
    <t>adatok forintban</t>
  </si>
  <si>
    <t>Működési bevételek</t>
  </si>
  <si>
    <t>Napsugár Óvoda</t>
  </si>
  <si>
    <t>Ösküi Közös Önk. Hiv.</t>
  </si>
  <si>
    <t>Öskü Község Önkorm.</t>
  </si>
  <si>
    <t>Összesen</t>
  </si>
  <si>
    <t>Működési kiadások</t>
  </si>
  <si>
    <t>Eredeti előirányzat</t>
  </si>
  <si>
    <t>Év végi ei.</t>
  </si>
  <si>
    <t>Eredeti ei.</t>
  </si>
  <si>
    <t>Év végi módosított ei.</t>
  </si>
  <si>
    <t xml:space="preserve">Működési célú támogatás értékű bevételek    </t>
  </si>
  <si>
    <t>Személyi jellegű kiadások</t>
  </si>
  <si>
    <t>- önkormányzati működési támogatás</t>
  </si>
  <si>
    <t>Járulék kiadások és szocho.</t>
  </si>
  <si>
    <t>- egyéb működési célú támogatások bevételei</t>
  </si>
  <si>
    <t>Dologi kiadások</t>
  </si>
  <si>
    <t>Közhatalmi bevételek</t>
  </si>
  <si>
    <t>Ellátottak pénzbeli juttatásai</t>
  </si>
  <si>
    <t xml:space="preserve"> - Igazgatási szolgáltatái díj</t>
  </si>
  <si>
    <t>Működési célú támogatások áh. belülre</t>
  </si>
  <si>
    <t xml:space="preserve"> - készletértékesítés </t>
  </si>
  <si>
    <t xml:space="preserve"> - Egyéb szolgáltatások miatti bevételek</t>
  </si>
  <si>
    <t>Elvonások és befizetések</t>
  </si>
  <si>
    <t>- közvetített szolgáltatások ellenértéke</t>
  </si>
  <si>
    <t>Működési célú támogatások áh. kívülre</t>
  </si>
  <si>
    <t>- tulajdonosi bevételek</t>
  </si>
  <si>
    <t>Működési tartalék</t>
  </si>
  <si>
    <t>- ellátási díjak</t>
  </si>
  <si>
    <t>- kiszámlázott ÁFA</t>
  </si>
  <si>
    <t xml:space="preserve"> - ÁFA visszatérítése</t>
  </si>
  <si>
    <t>- kamatbevétel</t>
  </si>
  <si>
    <t xml:space="preserve"> - Biztosító által fizetett kártérítés</t>
  </si>
  <si>
    <t xml:space="preserve"> - egyéb működési bevételek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</si>
  <si>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</si>
  <si>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</si>
  <si>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</si>
  <si>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</si>
  <si>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</si>
  <si>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</si>
  <si>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</si>
  <si>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</si>
  <si>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</si>
  <si>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-áht belüli megelőlegezés</t>
  </si>
  <si>
    <t>Összesen működési bevételek</t>
  </si>
  <si>
    <t>Összesen működési kiadások</t>
  </si>
  <si>
    <t>Felhalmozási bevételek</t>
  </si>
  <si>
    <t>Felhalmozási kiadások</t>
  </si>
  <si>
    <t xml:space="preserve">Felhalmozási célú támogatások   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</si>
  <si>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</si>
  <si>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</si>
  <si>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</si>
  <si>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</si>
  <si>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előző évi maradvány igénybevétele</t>
  </si>
  <si>
    <t>Felhalmozási célú intézményfinanszírozás</t>
  </si>
  <si>
    <t>Egyéb felhalmozási célú támogatások államh. belülre</t>
  </si>
  <si>
    <t>Egyéb felhalmozási célú támogatások államh. kívülre</t>
  </si>
  <si>
    <t>Fejlesztési tartalék</t>
  </si>
  <si>
    <t>Összesen felhalmozási bevételek</t>
  </si>
  <si>
    <t>Összesen felhalmozási kiadások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</si>
  <si>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</si>
  <si>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</si>
  <si>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</si>
  <si>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</si>
  <si>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</si>
  <si>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1. sz. melléklet a 7/2019.(V.30.)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</si>
</sst>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/>
    <xf numFmtId="3" fontId="1" fillId="0" borderId="0" xfId="0" applyNumberFormat="1" applyFont="1" applyBorder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3" fontId="2" fillId="0" borderId="0" xfId="0" applyNumberFormat="1" applyFont="1" applyBorder="1"/>
    <xf numFmtId="3" fontId="5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3" fontId="6" fillId="2" borderId="7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left"/>
    </xf>
    <xf numFmtId="3" fontId="5" fillId="2" borderId="7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0" fontId="2" fillId="0" borderId="6" xfId="0" quotePrefix="1" applyFont="1" applyBorder="1"/>
    <xf numFmtId="3" fontId="2" fillId="0" borderId="7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0" fontId="2" fillId="0" borderId="6" xfId="0" applyFont="1" applyFill="1" applyBorder="1"/>
    <xf numFmtId="0" fontId="8" fillId="0" borderId="6" xfId="0" applyFont="1" applyFill="1" applyBorder="1" applyAlignment="1">
      <alignment horizontal="left"/>
    </xf>
    <xf numFmtId="3" fontId="5" fillId="0" borderId="7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2" fillId="2" borderId="6" xfId="0" applyNumberFormat="1" applyFont="1" applyFill="1" applyBorder="1"/>
    <xf numFmtId="0" fontId="2" fillId="0" borderId="6" xfId="0" applyFont="1" applyBorder="1"/>
    <xf numFmtId="3" fontId="6" fillId="0" borderId="9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0" fontId="2" fillId="0" borderId="6" xfId="0" quotePrefix="1" applyFont="1" applyFill="1" applyBorder="1"/>
    <xf numFmtId="3" fontId="6" fillId="2" borderId="6" xfId="0" applyNumberFormat="1" applyFont="1" applyFill="1" applyBorder="1"/>
    <xf numFmtId="3" fontId="2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2" fillId="0" borderId="6" xfId="0" quotePrefix="1" applyNumberFormat="1" applyFont="1" applyFill="1" applyBorder="1"/>
    <xf numFmtId="3" fontId="2" fillId="0" borderId="7" xfId="0" quotePrefix="1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 vertical="center" wrapText="1"/>
    </xf>
    <xf numFmtId="3" fontId="9" fillId="0" borderId="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6" fillId="3" borderId="6" xfId="0" applyFont="1" applyFill="1" applyBorder="1"/>
    <xf numFmtId="3" fontId="6" fillId="3" borderId="7" xfId="0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3" fontId="6" fillId="3" borderId="10" xfId="0" applyNumberFormat="1" applyFont="1" applyFill="1" applyBorder="1" applyAlignment="1">
      <alignment horizontal="right"/>
    </xf>
    <xf numFmtId="3" fontId="6" fillId="3" borderId="6" xfId="0" quotePrefix="1" applyNumberFormat="1" applyFont="1" applyFill="1" applyBorder="1"/>
    <xf numFmtId="3" fontId="6" fillId="3" borderId="7" xfId="0" quotePrefix="1" applyNumberFormat="1" applyFont="1" applyFill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3" fontId="6" fillId="0" borderId="7" xfId="0" quotePrefix="1" applyNumberFormat="1" applyFont="1" applyFill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6" fillId="3" borderId="15" xfId="0" applyFont="1" applyFill="1" applyBorder="1"/>
    <xf numFmtId="3" fontId="6" fillId="3" borderId="16" xfId="0" applyNumberFormat="1" applyFont="1" applyFill="1" applyBorder="1" applyAlignment="1">
      <alignment horizontal="right"/>
    </xf>
    <xf numFmtId="3" fontId="6" fillId="3" borderId="17" xfId="0" applyNumberFormat="1" applyFont="1" applyFill="1" applyBorder="1" applyAlignment="1">
      <alignment horizontal="right"/>
    </xf>
    <xf numFmtId="3" fontId="6" fillId="3" borderId="18" xfId="0" applyNumberFormat="1" applyFont="1" applyFill="1" applyBorder="1" applyAlignment="1">
      <alignment horizontal="right"/>
    </xf>
    <xf numFmtId="3" fontId="6" fillId="3" borderId="19" xfId="0" applyNumberFormat="1" applyFont="1" applyFill="1" applyBorder="1" applyAlignment="1">
      <alignment horizontal="right"/>
    </xf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6" fillId="3" borderId="14" xfId="0" applyNumberFormat="1" applyFont="1" applyFill="1" applyBorder="1" applyAlignment="1">
      <alignment horizontal="right"/>
    </xf>
    <xf numFmtId="0" fontId="6" fillId="3" borderId="0" xfId="0" applyFont="1" applyFill="1" applyBorder="1"/>
    <xf numFmtId="3" fontId="6" fillId="3" borderId="0" xfId="0" applyNumberFormat="1" applyFont="1" applyFill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6" fillId="0" borderId="15" xfId="0" applyFont="1" applyFill="1" applyBorder="1"/>
    <xf numFmtId="0" fontId="6" fillId="0" borderId="16" xfId="0" applyFont="1" applyFill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3" fontId="6" fillId="0" borderId="17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Y48"/>
  <sheetViews>
    <sheetView tabSelected="1" topLeftCell="A17" zoomScale="90" zoomScaleNormal="90" workbookViewId="0">
      <selection activeCell="F5" sqref="F5"/>
    </sheetView>
  </sheetViews>
  <sheetFormatPr defaultRowHeight="15" x14ac:dyDescent="0.25"/>
  <cols>
    <col min="1" max="1" width="35.7109375" customWidth="1"/>
    <col min="2" max="5" width="11.28515625" style="3" bestFit="1" customWidth="1"/>
    <col min="6" max="8" width="12.42578125" style="3" bestFit="1" customWidth="1"/>
    <col min="9" max="9" width="14.28515625" style="3" bestFit="1" customWidth="1"/>
    <col min="10" max="10" width="1.5703125" style="3" customWidth="1"/>
    <col min="11" max="11" width="39.85546875" customWidth="1"/>
    <col min="12" max="15" width="11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bestFit="1" customWidth="1"/>
  </cols>
  <sheetData>
    <row r="1" spans="1:25" x14ac:dyDescent="0.25">
      <c r="A1" s="1" t="s">
        <v>68</v>
      </c>
      <c r="B1" s="2"/>
    </row>
    <row r="2" spans="1:25" s="4" customFormat="1" x14ac:dyDescent="0.25">
      <c r="B2" s="5"/>
      <c r="C2" s="5"/>
      <c r="D2" s="5"/>
      <c r="E2" s="5"/>
      <c r="F2" s="5"/>
      <c r="G2" s="5"/>
      <c r="H2" s="5"/>
      <c r="I2" s="5"/>
      <c r="J2" s="5"/>
    </row>
    <row r="3" spans="1:25" s="4" customFormat="1" ht="15.75" customHeight="1" x14ac:dyDescent="0.25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25" s="4" customForma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25" s="4" customFormat="1" ht="16.5" thickBot="1" x14ac:dyDescent="0.3">
      <c r="A5" s="6" t="s">
        <v>1</v>
      </c>
      <c r="B5" s="7"/>
      <c r="C5" s="5"/>
      <c r="D5" s="5"/>
      <c r="E5" s="5"/>
      <c r="F5" s="5"/>
      <c r="G5" s="5"/>
      <c r="H5" s="5"/>
      <c r="I5" s="5"/>
      <c r="J5" s="5"/>
      <c r="K5" s="6" t="s">
        <v>2</v>
      </c>
      <c r="L5" s="6"/>
      <c r="S5" s="8" t="s">
        <v>3</v>
      </c>
    </row>
    <row r="6" spans="1:25" s="4" customFormat="1" ht="45" customHeight="1" x14ac:dyDescent="0.25">
      <c r="A6" s="111" t="s">
        <v>4</v>
      </c>
      <c r="B6" s="113" t="s">
        <v>5</v>
      </c>
      <c r="C6" s="114"/>
      <c r="D6" s="115" t="s">
        <v>6</v>
      </c>
      <c r="E6" s="116"/>
      <c r="F6" s="113" t="s">
        <v>7</v>
      </c>
      <c r="G6" s="114"/>
      <c r="H6" s="115" t="s">
        <v>8</v>
      </c>
      <c r="I6" s="114"/>
      <c r="J6" s="9"/>
      <c r="K6" s="117" t="s">
        <v>9</v>
      </c>
      <c r="L6" s="119" t="s">
        <v>5</v>
      </c>
      <c r="M6" s="120"/>
      <c r="N6" s="121" t="s">
        <v>6</v>
      </c>
      <c r="O6" s="122"/>
      <c r="P6" s="108" t="s">
        <v>7</v>
      </c>
      <c r="Q6" s="109"/>
      <c r="R6" s="108" t="s">
        <v>8</v>
      </c>
      <c r="S6" s="109"/>
    </row>
    <row r="7" spans="1:25" s="4" customFormat="1" ht="42.75" x14ac:dyDescent="0.25">
      <c r="A7" s="112"/>
      <c r="B7" s="10" t="s">
        <v>10</v>
      </c>
      <c r="C7" s="11" t="s">
        <v>11</v>
      </c>
      <c r="D7" s="12" t="s">
        <v>12</v>
      </c>
      <c r="E7" s="13" t="s">
        <v>11</v>
      </c>
      <c r="F7" s="14" t="s">
        <v>12</v>
      </c>
      <c r="G7" s="11" t="s">
        <v>11</v>
      </c>
      <c r="H7" s="15" t="s">
        <v>10</v>
      </c>
      <c r="I7" s="16" t="s">
        <v>13</v>
      </c>
      <c r="J7" s="9"/>
      <c r="K7" s="118"/>
      <c r="L7" s="17" t="s">
        <v>10</v>
      </c>
      <c r="M7" s="11" t="s">
        <v>13</v>
      </c>
      <c r="N7" s="12" t="s">
        <v>10</v>
      </c>
      <c r="O7" s="13" t="s">
        <v>13</v>
      </c>
      <c r="P7" s="14" t="s">
        <v>10</v>
      </c>
      <c r="Q7" s="11" t="s">
        <v>13</v>
      </c>
      <c r="R7" s="14" t="s">
        <v>12</v>
      </c>
      <c r="S7" s="18" t="s">
        <v>13</v>
      </c>
    </row>
    <row r="8" spans="1:25" s="4" customFormat="1" x14ac:dyDescent="0.25">
      <c r="A8" s="19" t="s">
        <v>14</v>
      </c>
      <c r="B8" s="20">
        <f>B9+B10</f>
        <v>0</v>
      </c>
      <c r="C8" s="21">
        <f>C9+C10</f>
        <v>0</v>
      </c>
      <c r="D8" s="22">
        <f t="shared" ref="D8:E8" si="0">D9+D10</f>
        <v>0</v>
      </c>
      <c r="E8" s="23">
        <f t="shared" si="0"/>
        <v>1515470</v>
      </c>
      <c r="F8" s="20">
        <f>F9+F10</f>
        <v>200647515</v>
      </c>
      <c r="G8" s="21">
        <f>G9+G10</f>
        <v>225152956</v>
      </c>
      <c r="H8" s="22">
        <f t="shared" ref="H8:I23" si="1">B8+D8+F8</f>
        <v>200647515</v>
      </c>
      <c r="I8" s="21">
        <f t="shared" si="1"/>
        <v>226668426</v>
      </c>
      <c r="J8" s="9"/>
      <c r="K8" s="24" t="s">
        <v>15</v>
      </c>
      <c r="L8" s="25">
        <v>49694681</v>
      </c>
      <c r="M8" s="26">
        <v>52650515</v>
      </c>
      <c r="N8" s="27">
        <v>40377783</v>
      </c>
      <c r="O8" s="23">
        <v>44104335</v>
      </c>
      <c r="P8" s="20">
        <v>39184569</v>
      </c>
      <c r="Q8" s="21">
        <v>55134090</v>
      </c>
      <c r="R8" s="20">
        <f t="shared" ref="R8:S11" si="2">L8+N8+P8</f>
        <v>129257033</v>
      </c>
      <c r="S8" s="21">
        <f t="shared" si="2"/>
        <v>151888940</v>
      </c>
    </row>
    <row r="9" spans="1:25" s="4" customFormat="1" x14ac:dyDescent="0.25">
      <c r="A9" s="28" t="s">
        <v>16</v>
      </c>
      <c r="B9" s="29"/>
      <c r="C9" s="30"/>
      <c r="D9" s="31"/>
      <c r="E9" s="32"/>
      <c r="F9" s="29">
        <v>192279250</v>
      </c>
      <c r="G9" s="30">
        <v>203340786</v>
      </c>
      <c r="H9" s="31">
        <f t="shared" si="1"/>
        <v>192279250</v>
      </c>
      <c r="I9" s="33">
        <f t="shared" si="1"/>
        <v>203340786</v>
      </c>
      <c r="J9" s="9"/>
      <c r="K9" s="24" t="s">
        <v>17</v>
      </c>
      <c r="L9" s="25">
        <v>9756880</v>
      </c>
      <c r="M9" s="26">
        <v>10748741</v>
      </c>
      <c r="N9" s="27">
        <v>8148790</v>
      </c>
      <c r="O9" s="23">
        <v>8832170</v>
      </c>
      <c r="P9" s="20">
        <v>7648868</v>
      </c>
      <c r="Q9" s="21">
        <v>10210628</v>
      </c>
      <c r="R9" s="20">
        <f t="shared" si="2"/>
        <v>25554538</v>
      </c>
      <c r="S9" s="21">
        <f t="shared" si="2"/>
        <v>29791539</v>
      </c>
    </row>
    <row r="10" spans="1:25" s="4" customFormat="1" x14ac:dyDescent="0.25">
      <c r="A10" s="28" t="s">
        <v>18</v>
      </c>
      <c r="B10" s="29"/>
      <c r="C10" s="30"/>
      <c r="D10" s="31">
        <v>0</v>
      </c>
      <c r="E10" s="32">
        <v>1515470</v>
      </c>
      <c r="F10" s="29">
        <v>8368265</v>
      </c>
      <c r="G10" s="30">
        <v>21812170</v>
      </c>
      <c r="H10" s="31">
        <f t="shared" si="1"/>
        <v>8368265</v>
      </c>
      <c r="I10" s="33">
        <f t="shared" si="1"/>
        <v>23327640</v>
      </c>
      <c r="J10" s="9"/>
      <c r="K10" s="24" t="s">
        <v>19</v>
      </c>
      <c r="L10" s="25">
        <v>19438378</v>
      </c>
      <c r="M10" s="26">
        <v>33368017</v>
      </c>
      <c r="N10" s="27">
        <v>8145000</v>
      </c>
      <c r="O10" s="23">
        <v>9839829</v>
      </c>
      <c r="P10" s="20">
        <v>55126200</v>
      </c>
      <c r="Q10" s="21">
        <v>65992861</v>
      </c>
      <c r="R10" s="20">
        <f t="shared" si="2"/>
        <v>82709578</v>
      </c>
      <c r="S10" s="21">
        <f t="shared" si="2"/>
        <v>109200707</v>
      </c>
    </row>
    <row r="11" spans="1:25" s="4" customFormat="1" x14ac:dyDescent="0.25">
      <c r="A11" s="19" t="s">
        <v>20</v>
      </c>
      <c r="B11" s="20">
        <v>0</v>
      </c>
      <c r="C11" s="21">
        <v>0</v>
      </c>
      <c r="D11" s="22">
        <f>D12</f>
        <v>0</v>
      </c>
      <c r="E11" s="23">
        <v>3000</v>
      </c>
      <c r="F11" s="20">
        <v>27900000</v>
      </c>
      <c r="G11" s="21">
        <v>27900000</v>
      </c>
      <c r="H11" s="22">
        <f t="shared" si="1"/>
        <v>27900000</v>
      </c>
      <c r="I11" s="21">
        <f t="shared" si="1"/>
        <v>27903000</v>
      </c>
      <c r="J11" s="9"/>
      <c r="K11" s="24" t="s">
        <v>21</v>
      </c>
      <c r="L11" s="25">
        <v>0</v>
      </c>
      <c r="M11" s="26">
        <v>0</v>
      </c>
      <c r="N11" s="27">
        <v>0</v>
      </c>
      <c r="O11" s="23">
        <v>0</v>
      </c>
      <c r="P11" s="20">
        <v>14797000</v>
      </c>
      <c r="Q11" s="21">
        <v>14973584</v>
      </c>
      <c r="R11" s="20">
        <f t="shared" si="2"/>
        <v>14797000</v>
      </c>
      <c r="S11" s="21">
        <f t="shared" si="2"/>
        <v>14973584</v>
      </c>
      <c r="T11" s="9"/>
      <c r="U11" s="34"/>
      <c r="V11" s="34"/>
      <c r="W11" s="34"/>
      <c r="X11" s="34"/>
      <c r="Y11" s="34"/>
    </row>
    <row r="12" spans="1:25" s="4" customFormat="1" x14ac:dyDescent="0.25">
      <c r="A12" s="35" t="s">
        <v>22</v>
      </c>
      <c r="B12" s="29"/>
      <c r="C12" s="30"/>
      <c r="D12" s="31"/>
      <c r="E12" s="32"/>
      <c r="F12" s="29"/>
      <c r="G12" s="30"/>
      <c r="H12" s="31">
        <f t="shared" si="1"/>
        <v>0</v>
      </c>
      <c r="I12" s="33">
        <f t="shared" si="1"/>
        <v>0</v>
      </c>
      <c r="J12" s="9"/>
      <c r="K12" s="36"/>
      <c r="L12" s="37"/>
      <c r="M12" s="38"/>
      <c r="N12" s="39"/>
      <c r="O12" s="40"/>
      <c r="P12" s="41"/>
      <c r="Q12" s="42"/>
      <c r="R12" s="43"/>
      <c r="S12" s="44"/>
      <c r="T12" s="9"/>
      <c r="U12" s="34"/>
      <c r="V12" s="34"/>
      <c r="W12" s="34"/>
      <c r="X12" s="34"/>
      <c r="Y12" s="34"/>
    </row>
    <row r="13" spans="1:25" s="4" customFormat="1" x14ac:dyDescent="0.25">
      <c r="A13" s="19" t="s">
        <v>4</v>
      </c>
      <c r="B13" s="20">
        <f>B21+B23+B15+B18+B19+B22+B24</f>
        <v>11884100</v>
      </c>
      <c r="C13" s="21">
        <f>C21+C23+C15+C18+C19+C22+C24</f>
        <v>15973190</v>
      </c>
      <c r="D13" s="22">
        <f>D16+D21+D23+D15+D19</f>
        <v>490272</v>
      </c>
      <c r="E13" s="23">
        <f t="shared" ref="E13" si="3">E16+E21+E23+E15+E19</f>
        <v>497921</v>
      </c>
      <c r="F13" s="20">
        <f>F14+F15+F16+F18+F17+F19+F23+F21+F20</f>
        <v>27874270</v>
      </c>
      <c r="G13" s="21">
        <f>G14+G15+G16+G18+G17+G19+G23+G21+G20</f>
        <v>29161994</v>
      </c>
      <c r="H13" s="22">
        <f t="shared" si="1"/>
        <v>40248642</v>
      </c>
      <c r="I13" s="21">
        <f t="shared" si="1"/>
        <v>45633105</v>
      </c>
      <c r="J13" s="9"/>
      <c r="K13" s="45" t="s">
        <v>23</v>
      </c>
      <c r="L13" s="20">
        <v>0</v>
      </c>
      <c r="M13" s="21">
        <v>0</v>
      </c>
      <c r="N13" s="22">
        <v>0</v>
      </c>
      <c r="O13" s="23">
        <v>0</v>
      </c>
      <c r="P13" s="20">
        <v>2400000</v>
      </c>
      <c r="Q13" s="21">
        <v>2400000</v>
      </c>
      <c r="R13" s="20">
        <f>L13+N13+P13</f>
        <v>2400000</v>
      </c>
      <c r="S13" s="21">
        <f>M13+O13+Q13</f>
        <v>2400000</v>
      </c>
      <c r="T13" s="9"/>
      <c r="U13" s="34"/>
      <c r="V13" s="34"/>
      <c r="W13" s="34"/>
      <c r="X13" s="34"/>
      <c r="Y13" s="34"/>
    </row>
    <row r="14" spans="1:25" s="4" customFormat="1" x14ac:dyDescent="0.25">
      <c r="A14" s="46" t="s">
        <v>24</v>
      </c>
      <c r="B14" s="29"/>
      <c r="C14" s="42"/>
      <c r="D14" s="47"/>
      <c r="E14" s="48"/>
      <c r="F14" s="29"/>
      <c r="G14" s="30"/>
      <c r="H14" s="31">
        <f t="shared" si="1"/>
        <v>0</v>
      </c>
      <c r="I14" s="30">
        <f t="shared" si="1"/>
        <v>0</v>
      </c>
      <c r="J14" s="9"/>
      <c r="K14" s="49"/>
      <c r="L14" s="43"/>
      <c r="M14" s="42"/>
      <c r="N14" s="47"/>
      <c r="O14" s="48"/>
      <c r="P14" s="43"/>
      <c r="Q14" s="42"/>
      <c r="R14" s="43"/>
      <c r="S14" s="44"/>
      <c r="T14" s="9"/>
      <c r="U14" s="34"/>
      <c r="V14" s="34"/>
      <c r="W14" s="34"/>
      <c r="X14" s="34"/>
      <c r="Y14" s="34"/>
    </row>
    <row r="15" spans="1:25" s="4" customFormat="1" x14ac:dyDescent="0.25">
      <c r="A15" s="46" t="s">
        <v>25</v>
      </c>
      <c r="B15" s="29">
        <v>5200000</v>
      </c>
      <c r="C15" s="30">
        <v>7351549</v>
      </c>
      <c r="D15" s="31">
        <v>130000</v>
      </c>
      <c r="E15" s="32">
        <v>130000</v>
      </c>
      <c r="F15" s="29">
        <v>2000000</v>
      </c>
      <c r="G15" s="30">
        <v>2000000</v>
      </c>
      <c r="H15" s="31">
        <f t="shared" si="1"/>
        <v>7330000</v>
      </c>
      <c r="I15" s="30">
        <f t="shared" si="1"/>
        <v>9481549</v>
      </c>
      <c r="J15" s="9"/>
      <c r="K15" s="45" t="s">
        <v>26</v>
      </c>
      <c r="L15" s="20">
        <v>0</v>
      </c>
      <c r="M15" s="21">
        <v>0</v>
      </c>
      <c r="N15" s="22">
        <v>0</v>
      </c>
      <c r="O15" s="23">
        <v>0</v>
      </c>
      <c r="P15" s="20">
        <v>0</v>
      </c>
      <c r="Q15" s="21">
        <v>0</v>
      </c>
      <c r="R15" s="20">
        <v>0</v>
      </c>
      <c r="S15" s="21">
        <f>M15+O15+Q15</f>
        <v>0</v>
      </c>
      <c r="T15" s="9"/>
      <c r="U15" s="34"/>
      <c r="V15" s="34"/>
      <c r="W15" s="34"/>
      <c r="X15" s="34"/>
      <c r="Y15" s="34"/>
    </row>
    <row r="16" spans="1:25" s="4" customFormat="1" x14ac:dyDescent="0.25">
      <c r="A16" s="50" t="s">
        <v>27</v>
      </c>
      <c r="B16" s="29"/>
      <c r="C16" s="30"/>
      <c r="D16" s="31">
        <v>350000</v>
      </c>
      <c r="E16" s="32">
        <v>350000</v>
      </c>
      <c r="F16" s="29">
        <v>5500000</v>
      </c>
      <c r="G16" s="30">
        <v>5500000</v>
      </c>
      <c r="H16" s="31">
        <f t="shared" si="1"/>
        <v>5850000</v>
      </c>
      <c r="I16" s="30">
        <f t="shared" si="1"/>
        <v>5850000</v>
      </c>
      <c r="J16" s="9"/>
      <c r="K16" s="45" t="s">
        <v>28</v>
      </c>
      <c r="L16" s="20">
        <v>0</v>
      </c>
      <c r="M16" s="21">
        <v>0</v>
      </c>
      <c r="N16" s="22">
        <v>0</v>
      </c>
      <c r="O16" s="23">
        <v>0</v>
      </c>
      <c r="P16" s="20">
        <v>3500000</v>
      </c>
      <c r="Q16" s="21">
        <v>3500000</v>
      </c>
      <c r="R16" s="20">
        <f>L16+N16+P16</f>
        <v>3500000</v>
      </c>
      <c r="S16" s="21">
        <f>M16+O16+Q16</f>
        <v>3500000</v>
      </c>
      <c r="T16" s="9"/>
      <c r="U16" s="34"/>
      <c r="V16" s="34"/>
      <c r="W16" s="34"/>
      <c r="X16" s="34"/>
      <c r="Y16" s="34"/>
    </row>
    <row r="17" spans="1:25" s="4" customFormat="1" x14ac:dyDescent="0.25">
      <c r="A17" s="50" t="s">
        <v>29</v>
      </c>
      <c r="B17" s="29"/>
      <c r="C17" s="30"/>
      <c r="D17" s="31"/>
      <c r="E17" s="32"/>
      <c r="F17" s="29">
        <v>9936000</v>
      </c>
      <c r="G17" s="30">
        <v>9936000</v>
      </c>
      <c r="H17" s="31">
        <f t="shared" si="1"/>
        <v>9936000</v>
      </c>
      <c r="I17" s="30">
        <f t="shared" si="1"/>
        <v>9936000</v>
      </c>
      <c r="J17" s="9"/>
      <c r="K17" s="45" t="s">
        <v>30</v>
      </c>
      <c r="L17" s="20">
        <v>0</v>
      </c>
      <c r="M17" s="21">
        <v>0</v>
      </c>
      <c r="N17" s="22">
        <v>0</v>
      </c>
      <c r="O17" s="23">
        <v>0</v>
      </c>
      <c r="P17" s="20">
        <v>1007011</v>
      </c>
      <c r="Q17" s="21">
        <v>1816735</v>
      </c>
      <c r="R17" s="20">
        <f>L17+N17+P17</f>
        <v>1007011</v>
      </c>
      <c r="S17" s="21">
        <f>M17+O17+Q17</f>
        <v>1816735</v>
      </c>
      <c r="T17" s="9"/>
      <c r="U17" s="34"/>
      <c r="V17" s="34"/>
      <c r="W17" s="34"/>
      <c r="X17" s="34"/>
      <c r="Y17" s="34"/>
    </row>
    <row r="18" spans="1:25" s="4" customFormat="1" x14ac:dyDescent="0.25">
      <c r="A18" s="50" t="s">
        <v>31</v>
      </c>
      <c r="B18" s="29">
        <v>4000000</v>
      </c>
      <c r="C18" s="30">
        <v>4980789</v>
      </c>
      <c r="D18" s="31"/>
      <c r="E18" s="32"/>
      <c r="F18" s="29">
        <v>2700000</v>
      </c>
      <c r="G18" s="30">
        <v>2700000</v>
      </c>
      <c r="H18" s="31">
        <f t="shared" si="1"/>
        <v>6700000</v>
      </c>
      <c r="I18" s="30">
        <f t="shared" si="1"/>
        <v>7680789</v>
      </c>
      <c r="J18" s="9"/>
      <c r="K18" s="49"/>
      <c r="L18" s="29"/>
      <c r="M18" s="30"/>
      <c r="N18" s="31"/>
      <c r="O18" s="32"/>
      <c r="P18" s="29"/>
      <c r="Q18" s="30"/>
      <c r="R18" s="29"/>
      <c r="S18" s="33"/>
      <c r="T18" s="9"/>
      <c r="U18" s="34"/>
      <c r="V18" s="34"/>
      <c r="W18" s="34"/>
      <c r="X18" s="34"/>
      <c r="Y18" s="34"/>
    </row>
    <row r="19" spans="1:25" s="4" customFormat="1" x14ac:dyDescent="0.25">
      <c r="A19" s="50" t="s">
        <v>32</v>
      </c>
      <c r="B19" s="29">
        <v>2484000</v>
      </c>
      <c r="C19" s="30">
        <v>3172008</v>
      </c>
      <c r="D19" s="31"/>
      <c r="E19" s="32"/>
      <c r="F19" s="29">
        <v>3249270</v>
      </c>
      <c r="G19" s="30">
        <v>3249270</v>
      </c>
      <c r="H19" s="31">
        <f t="shared" si="1"/>
        <v>5733270</v>
      </c>
      <c r="I19" s="30">
        <f t="shared" si="1"/>
        <v>6421278</v>
      </c>
      <c r="J19" s="9"/>
      <c r="K19" s="49"/>
      <c r="L19" s="29"/>
      <c r="M19" s="30"/>
      <c r="N19" s="31"/>
      <c r="O19" s="32"/>
      <c r="P19" s="29"/>
      <c r="Q19" s="30"/>
      <c r="R19" s="29"/>
      <c r="S19" s="33"/>
      <c r="T19" s="9"/>
      <c r="U19" s="34"/>
      <c r="V19" s="34"/>
      <c r="W19" s="34"/>
      <c r="X19" s="34"/>
      <c r="Y19" s="34"/>
    </row>
    <row r="20" spans="1:25" s="4" customFormat="1" x14ac:dyDescent="0.25">
      <c r="A20" s="50" t="s">
        <v>33</v>
      </c>
      <c r="B20" s="29"/>
      <c r="C20" s="30"/>
      <c r="D20" s="31"/>
      <c r="E20" s="32"/>
      <c r="F20" s="29">
        <v>4469000</v>
      </c>
      <c r="G20" s="30">
        <v>4469000</v>
      </c>
      <c r="H20" s="31">
        <f t="shared" si="1"/>
        <v>4469000</v>
      </c>
      <c r="I20" s="30">
        <f t="shared" si="1"/>
        <v>4469000</v>
      </c>
      <c r="J20" s="9"/>
      <c r="K20" s="49"/>
      <c r="L20" s="29"/>
      <c r="M20" s="30"/>
      <c r="N20" s="31"/>
      <c r="O20" s="32"/>
      <c r="P20" s="29"/>
      <c r="Q20" s="30"/>
      <c r="R20" s="29"/>
      <c r="S20" s="33"/>
      <c r="T20" s="9"/>
      <c r="U20" s="34"/>
      <c r="V20" s="34"/>
      <c r="W20" s="34"/>
      <c r="X20" s="34"/>
      <c r="Y20" s="34"/>
    </row>
    <row r="21" spans="1:25" s="4" customFormat="1" x14ac:dyDescent="0.25">
      <c r="A21" s="50" t="s">
        <v>34</v>
      </c>
      <c r="B21" s="29">
        <v>100</v>
      </c>
      <c r="C21" s="30">
        <v>100</v>
      </c>
      <c r="D21" s="31">
        <v>4772</v>
      </c>
      <c r="E21" s="32">
        <v>4772</v>
      </c>
      <c r="F21" s="29">
        <v>20000</v>
      </c>
      <c r="G21" s="30">
        <v>20000</v>
      </c>
      <c r="H21" s="31">
        <f t="shared" si="1"/>
        <v>24872</v>
      </c>
      <c r="I21" s="30">
        <f t="shared" si="1"/>
        <v>24872</v>
      </c>
      <c r="J21" s="9"/>
      <c r="K21" s="49"/>
      <c r="L21" s="29"/>
      <c r="M21" s="30"/>
      <c r="N21" s="31"/>
      <c r="O21" s="32"/>
      <c r="P21" s="29"/>
      <c r="Q21" s="30"/>
      <c r="R21" s="29"/>
      <c r="S21" s="33"/>
      <c r="T21" s="9"/>
      <c r="U21" s="34"/>
      <c r="V21" s="34"/>
      <c r="W21" s="34"/>
      <c r="X21" s="34"/>
      <c r="Y21" s="34"/>
    </row>
    <row r="22" spans="1:25" s="4" customFormat="1" x14ac:dyDescent="0.25">
      <c r="A22" s="35" t="s">
        <v>35</v>
      </c>
      <c r="B22" s="29"/>
      <c r="C22" s="30"/>
      <c r="D22" s="31"/>
      <c r="E22" s="32"/>
      <c r="F22" s="29"/>
      <c r="G22" s="30"/>
      <c r="H22" s="31">
        <f t="shared" si="1"/>
        <v>0</v>
      </c>
      <c r="I22" s="30">
        <f t="shared" si="1"/>
        <v>0</v>
      </c>
      <c r="J22" s="9"/>
      <c r="K22" s="49"/>
      <c r="L22" s="29"/>
      <c r="M22" s="30"/>
      <c r="N22" s="31"/>
      <c r="O22" s="32"/>
      <c r="P22" s="29"/>
      <c r="Q22" s="30"/>
      <c r="R22" s="29"/>
      <c r="S22" s="33"/>
      <c r="T22" s="9"/>
      <c r="U22" s="34"/>
      <c r="V22" s="34"/>
      <c r="W22" s="34"/>
      <c r="X22" s="34"/>
      <c r="Y22" s="34"/>
    </row>
    <row r="23" spans="1:25" s="4" customFormat="1" x14ac:dyDescent="0.25">
      <c r="A23" s="35" t="s">
        <v>36</v>
      </c>
      <c r="B23" s="29">
        <v>200000</v>
      </c>
      <c r="C23" s="30">
        <v>468744</v>
      </c>
      <c r="D23" s="31">
        <v>5500</v>
      </c>
      <c r="E23" s="32">
        <v>13149</v>
      </c>
      <c r="F23" s="29">
        <v>0</v>
      </c>
      <c r="G23" s="30">
        <v>1287724</v>
      </c>
      <c r="H23" s="31">
        <f t="shared" si="1"/>
        <v>205500</v>
      </c>
      <c r="I23" s="30">
        <f t="shared" si="1"/>
        <v>1769617</v>
      </c>
      <c r="J23" s="9"/>
      <c r="K23" s="49"/>
      <c r="L23" s="29"/>
      <c r="M23" s="30"/>
      <c r="N23" s="31"/>
      <c r="O23" s="32"/>
      <c r="P23" s="29"/>
      <c r="Q23" s="30"/>
      <c r="R23" s="29"/>
      <c r="S23" s="33"/>
      <c r="T23" s="9"/>
      <c r="U23" s="34"/>
      <c r="V23" s="34"/>
      <c r="W23" s="34"/>
      <c r="X23" s="34"/>
      <c r="Y23" s="34"/>
    </row>
    <row r="24" spans="1:25" s="4" customFormat="1" x14ac:dyDescent="0.25">
      <c r="A24" s="19" t="s">
        <v>37</v>
      </c>
      <c r="B24" s="20">
        <v>0</v>
      </c>
      <c r="C24" s="21">
        <v>0</v>
      </c>
      <c r="D24" s="22">
        <v>0</v>
      </c>
      <c r="E24" s="23">
        <v>0</v>
      </c>
      <c r="F24" s="20">
        <v>199992</v>
      </c>
      <c r="G24" s="21">
        <v>339992</v>
      </c>
      <c r="H24" s="22">
        <f>B24+D24+F24</f>
        <v>199992</v>
      </c>
      <c r="I24" s="21">
        <f>E24+G24+C24</f>
        <v>339992</v>
      </c>
      <c r="J24" s="9"/>
      <c r="K24" s="49"/>
      <c r="L24" s="29"/>
      <c r="M24" s="30"/>
      <c r="N24" s="31"/>
      <c r="O24" s="32"/>
      <c r="P24" s="29"/>
      <c r="Q24" s="30"/>
      <c r="R24" s="29"/>
      <c r="S24" s="33"/>
      <c r="T24" s="9"/>
      <c r="U24" s="34"/>
      <c r="V24" s="34"/>
      <c r="W24" s="34"/>
      <c r="X24" s="34"/>
      <c r="Y24" s="34"/>
    </row>
    <row r="25" spans="1:25" s="4" customFormat="1" x14ac:dyDescent="0.25">
      <c r="A25" s="19" t="s">
        <v>38</v>
      </c>
      <c r="B25" s="20">
        <f>B28+B29</f>
        <v>67874691</v>
      </c>
      <c r="C25" s="21">
        <f>C28+C29</f>
        <v>81353428</v>
      </c>
      <c r="D25" s="22">
        <f>SUM(D26:D29)</f>
        <v>56181301</v>
      </c>
      <c r="E25" s="23">
        <f>SUM(E26:E29)</f>
        <v>60851743</v>
      </c>
      <c r="F25" s="20">
        <f>SUM(F26:F29)</f>
        <v>32170453</v>
      </c>
      <c r="G25" s="21">
        <f>SUM(G26:G29)</f>
        <v>37463964</v>
      </c>
      <c r="H25" s="22">
        <f t="shared" ref="H25:I30" si="4">B25+D25+F25</f>
        <v>156226445</v>
      </c>
      <c r="I25" s="21">
        <f t="shared" si="4"/>
        <v>179669135</v>
      </c>
      <c r="J25" s="9"/>
      <c r="K25" s="51" t="s">
        <v>39</v>
      </c>
      <c r="L25" s="20"/>
      <c r="M25" s="52"/>
      <c r="N25" s="53"/>
      <c r="O25" s="54"/>
      <c r="P25" s="20">
        <f>P28+P29</f>
        <v>129223138</v>
      </c>
      <c r="Q25" s="21">
        <f>Q28+Q29+Q27</f>
        <v>152665828</v>
      </c>
      <c r="R25" s="20">
        <f>L25+N25+P25</f>
        <v>129223138</v>
      </c>
      <c r="S25" s="21">
        <f>M25+O25+Q25</f>
        <v>152665828</v>
      </c>
      <c r="T25" s="9"/>
      <c r="U25" s="34"/>
      <c r="V25" s="34"/>
      <c r="W25" s="34"/>
      <c r="X25" s="34"/>
      <c r="Y25" s="34"/>
    </row>
    <row r="26" spans="1:25" s="4" customFormat="1" x14ac:dyDescent="0.25">
      <c r="A26" s="50" t="s">
        <v>40</v>
      </c>
      <c r="B26" s="29"/>
      <c r="C26" s="30"/>
      <c r="D26" s="31"/>
      <c r="E26" s="32"/>
      <c r="F26" s="29">
        <v>0</v>
      </c>
      <c r="G26" s="30">
        <v>5293511</v>
      </c>
      <c r="H26" s="31">
        <f t="shared" si="4"/>
        <v>0</v>
      </c>
      <c r="I26" s="30">
        <f t="shared" si="4"/>
        <v>5293511</v>
      </c>
      <c r="J26" s="9"/>
      <c r="K26" s="55" t="s">
        <v>41</v>
      </c>
      <c r="L26" s="56"/>
      <c r="M26" s="30"/>
      <c r="N26" s="31"/>
      <c r="O26" s="32"/>
      <c r="P26" s="29"/>
      <c r="Q26" s="30"/>
      <c r="R26" s="29"/>
      <c r="S26" s="33"/>
      <c r="T26" s="9"/>
      <c r="U26" s="34"/>
      <c r="V26" s="34"/>
      <c r="W26" s="34"/>
      <c r="X26" s="34"/>
      <c r="Y26" s="34"/>
    </row>
    <row r="27" spans="1:25" s="4" customFormat="1" x14ac:dyDescent="0.25">
      <c r="A27" s="50" t="s">
        <v>42</v>
      </c>
      <c r="B27" s="29"/>
      <c r="C27" s="57"/>
      <c r="D27" s="58"/>
      <c r="E27" s="32"/>
      <c r="F27" s="29">
        <v>12743000</v>
      </c>
      <c r="G27" s="30">
        <v>12743000</v>
      </c>
      <c r="H27" s="31">
        <f t="shared" si="4"/>
        <v>12743000</v>
      </c>
      <c r="I27" s="30">
        <f t="shared" si="4"/>
        <v>12743000</v>
      </c>
      <c r="J27" s="9"/>
      <c r="K27" s="55" t="s">
        <v>43</v>
      </c>
      <c r="L27" s="56"/>
      <c r="M27" s="30"/>
      <c r="N27" s="31"/>
      <c r="O27" s="32"/>
      <c r="P27" s="29"/>
      <c r="Q27" s="30"/>
      <c r="R27" s="29">
        <f t="shared" ref="R27:S29" si="5">L27+N27+P27</f>
        <v>0</v>
      </c>
      <c r="S27" s="30">
        <f t="shared" si="5"/>
        <v>0</v>
      </c>
      <c r="T27" s="9"/>
      <c r="U27" s="34"/>
      <c r="V27" s="34"/>
      <c r="W27" s="34"/>
      <c r="X27" s="34"/>
      <c r="Y27" s="34"/>
    </row>
    <row r="28" spans="1:25" s="4" customFormat="1" x14ac:dyDescent="0.25">
      <c r="A28" s="50" t="s">
        <v>44</v>
      </c>
      <c r="B28" s="29">
        <v>1120900</v>
      </c>
      <c r="C28" s="30">
        <v>1120900</v>
      </c>
      <c r="D28" s="31">
        <v>719101</v>
      </c>
      <c r="E28" s="32">
        <v>719101</v>
      </c>
      <c r="F28" s="29">
        <v>19427453</v>
      </c>
      <c r="G28" s="30">
        <v>19427453</v>
      </c>
      <c r="H28" s="31">
        <f t="shared" si="4"/>
        <v>21267454</v>
      </c>
      <c r="I28" s="30">
        <f t="shared" si="4"/>
        <v>21267454</v>
      </c>
      <c r="J28" s="9"/>
      <c r="K28" s="55" t="s">
        <v>45</v>
      </c>
      <c r="L28" s="56"/>
      <c r="M28" s="30"/>
      <c r="N28" s="31"/>
      <c r="O28" s="32"/>
      <c r="P28" s="29">
        <v>122215991</v>
      </c>
      <c r="Q28" s="30">
        <v>140365170</v>
      </c>
      <c r="R28" s="29">
        <f t="shared" si="5"/>
        <v>122215991</v>
      </c>
      <c r="S28" s="30">
        <f t="shared" si="5"/>
        <v>140365170</v>
      </c>
      <c r="T28" s="9"/>
      <c r="U28" s="34"/>
      <c r="V28" s="34"/>
      <c r="W28" s="34"/>
      <c r="X28" s="34"/>
      <c r="Y28" s="34"/>
    </row>
    <row r="29" spans="1:25" s="4" customFormat="1" x14ac:dyDescent="0.25">
      <c r="A29" s="50" t="s">
        <v>45</v>
      </c>
      <c r="B29" s="29">
        <v>66753791</v>
      </c>
      <c r="C29" s="59">
        <v>80232528</v>
      </c>
      <c r="D29" s="60">
        <v>55462200</v>
      </c>
      <c r="E29" s="32">
        <v>60132642</v>
      </c>
      <c r="F29" s="29"/>
      <c r="G29" s="30"/>
      <c r="H29" s="31">
        <f t="shared" si="4"/>
        <v>122215991</v>
      </c>
      <c r="I29" s="30">
        <f t="shared" si="4"/>
        <v>140365170</v>
      </c>
      <c r="J29" s="9"/>
      <c r="K29" s="55" t="s">
        <v>46</v>
      </c>
      <c r="L29" s="56"/>
      <c r="M29" s="30"/>
      <c r="N29" s="31"/>
      <c r="O29" s="32"/>
      <c r="P29" s="29">
        <v>7007147</v>
      </c>
      <c r="Q29" s="30">
        <v>12300658</v>
      </c>
      <c r="R29" s="29">
        <f t="shared" si="5"/>
        <v>7007147</v>
      </c>
      <c r="S29" s="30">
        <f t="shared" si="5"/>
        <v>12300658</v>
      </c>
    </row>
    <row r="30" spans="1:25" s="4" customFormat="1" x14ac:dyDescent="0.25">
      <c r="A30" s="61" t="s">
        <v>47</v>
      </c>
      <c r="B30" s="62">
        <f>B13+B25</f>
        <v>79758791</v>
      </c>
      <c r="C30" s="63">
        <f>C13+C25</f>
        <v>97326618</v>
      </c>
      <c r="D30" s="64">
        <f>D8+D13+D25+D11</f>
        <v>56671573</v>
      </c>
      <c r="E30" s="65">
        <f>E8+E13+E25+E11</f>
        <v>62868134</v>
      </c>
      <c r="F30" s="62">
        <f>F8+F11+F13+F24+F25</f>
        <v>288792230</v>
      </c>
      <c r="G30" s="63">
        <f>G8+G11+G13+G24+G25</f>
        <v>320018906</v>
      </c>
      <c r="H30" s="64">
        <f t="shared" si="4"/>
        <v>425222594</v>
      </c>
      <c r="I30" s="63">
        <f t="shared" si="4"/>
        <v>480213658</v>
      </c>
      <c r="J30" s="9"/>
      <c r="K30" s="66" t="s">
        <v>48</v>
      </c>
      <c r="L30" s="67">
        <f t="shared" ref="L30:O30" si="6">SUM(L8:L29)</f>
        <v>78889939</v>
      </c>
      <c r="M30" s="63">
        <f t="shared" si="6"/>
        <v>96767273</v>
      </c>
      <c r="N30" s="64">
        <f t="shared" si="6"/>
        <v>56671573</v>
      </c>
      <c r="O30" s="65">
        <f t="shared" si="6"/>
        <v>62776334</v>
      </c>
      <c r="P30" s="62">
        <f>P8+P9+P10+P11+P13+P16+P17+P25+P15</f>
        <v>252886786</v>
      </c>
      <c r="Q30" s="63">
        <f>Q8+Q9+Q10+Q11+Q13+Q16+Q17+Q25+Q15</f>
        <v>306693726</v>
      </c>
      <c r="R30" s="62">
        <f>R8+R9+R10+R11+R13+R16+R17+R25</f>
        <v>388448298</v>
      </c>
      <c r="S30" s="63">
        <f>S8+S9+S10+S11+S13+S16+S17+S25+S15</f>
        <v>466237333</v>
      </c>
    </row>
    <row r="31" spans="1:25" s="4" customFormat="1" x14ac:dyDescent="0.25">
      <c r="A31" s="46"/>
      <c r="B31" s="29"/>
      <c r="C31" s="68"/>
      <c r="D31" s="69"/>
      <c r="E31" s="70"/>
      <c r="F31" s="71"/>
      <c r="G31" s="33"/>
      <c r="H31" s="72"/>
      <c r="I31" s="33"/>
      <c r="J31" s="5"/>
      <c r="K31" s="49"/>
      <c r="L31" s="73"/>
      <c r="M31" s="74"/>
      <c r="N31" s="31"/>
      <c r="O31" s="32"/>
      <c r="P31" s="29"/>
      <c r="Q31" s="30"/>
      <c r="R31" s="29"/>
      <c r="S31" s="30"/>
    </row>
    <row r="32" spans="1:25" s="4" customFormat="1" x14ac:dyDescent="0.25">
      <c r="A32" s="19" t="s">
        <v>49</v>
      </c>
      <c r="B32" s="20">
        <f t="shared" ref="B32:E32" si="7">B33+B34+B35</f>
        <v>0</v>
      </c>
      <c r="C32" s="21">
        <f t="shared" si="7"/>
        <v>0</v>
      </c>
      <c r="D32" s="22">
        <f t="shared" si="7"/>
        <v>0</v>
      </c>
      <c r="E32" s="23">
        <f t="shared" si="7"/>
        <v>0</v>
      </c>
      <c r="F32" s="20">
        <f>F33+F34+F35+F36</f>
        <v>186689340</v>
      </c>
      <c r="G32" s="21">
        <f>G33+G34+G35+G36</f>
        <v>579038914</v>
      </c>
      <c r="H32" s="22">
        <f>H33+H34+H35+H36</f>
        <v>186689340</v>
      </c>
      <c r="I32" s="21">
        <f>I33+I34+I35+I36</f>
        <v>579038914</v>
      </c>
      <c r="J32" s="5"/>
      <c r="K32" s="19" t="s">
        <v>50</v>
      </c>
      <c r="L32" s="20">
        <f t="shared" ref="L32:S32" si="8">L33+L35+L37+L38</f>
        <v>868852</v>
      </c>
      <c r="M32" s="21">
        <f t="shared" si="8"/>
        <v>559345</v>
      </c>
      <c r="N32" s="22">
        <f t="shared" si="8"/>
        <v>0</v>
      </c>
      <c r="O32" s="75">
        <f t="shared" si="8"/>
        <v>91800</v>
      </c>
      <c r="P32" s="20">
        <f t="shared" si="8"/>
        <v>89640100</v>
      </c>
      <c r="Q32" s="21">
        <f t="shared" si="8"/>
        <v>516169716</v>
      </c>
      <c r="R32" s="20">
        <f t="shared" si="8"/>
        <v>90508952</v>
      </c>
      <c r="S32" s="76">
        <f t="shared" si="8"/>
        <v>516820861</v>
      </c>
    </row>
    <row r="33" spans="1:19" s="4" customFormat="1" x14ac:dyDescent="0.25">
      <c r="A33" s="46" t="s">
        <v>51</v>
      </c>
      <c r="B33" s="29"/>
      <c r="C33" s="68"/>
      <c r="D33" s="69"/>
      <c r="E33" s="70"/>
      <c r="F33" s="71">
        <v>32300000</v>
      </c>
      <c r="G33" s="33">
        <v>424649574</v>
      </c>
      <c r="H33" s="72">
        <f t="shared" ref="H33:I36" si="9">B33+D33+F33</f>
        <v>32300000</v>
      </c>
      <c r="I33" s="33">
        <f t="shared" si="9"/>
        <v>424649574</v>
      </c>
      <c r="J33" s="5"/>
      <c r="K33" s="35" t="s">
        <v>52</v>
      </c>
      <c r="L33" s="43">
        <v>868852</v>
      </c>
      <c r="M33" s="42">
        <v>559345</v>
      </c>
      <c r="N33" s="47">
        <v>0</v>
      </c>
      <c r="O33" s="48">
        <v>91800</v>
      </c>
      <c r="P33" s="43">
        <v>16500000</v>
      </c>
      <c r="Q33" s="42">
        <v>383684656</v>
      </c>
      <c r="R33" s="43">
        <f>L33+N33+P33</f>
        <v>17368852</v>
      </c>
      <c r="S33" s="42">
        <f>M33+O33+Q33</f>
        <v>384335801</v>
      </c>
    </row>
    <row r="34" spans="1:19" s="4" customFormat="1" x14ac:dyDescent="0.25">
      <c r="A34" s="46" t="s">
        <v>49</v>
      </c>
      <c r="B34" s="29"/>
      <c r="C34" s="33"/>
      <c r="D34" s="72"/>
      <c r="E34" s="70"/>
      <c r="F34" s="71">
        <v>11000000</v>
      </c>
      <c r="G34" s="30">
        <v>11000000</v>
      </c>
      <c r="H34" s="72">
        <f t="shared" si="9"/>
        <v>11000000</v>
      </c>
      <c r="I34" s="33">
        <f t="shared" si="9"/>
        <v>11000000</v>
      </c>
      <c r="J34" s="5"/>
      <c r="K34" s="50" t="s">
        <v>53</v>
      </c>
      <c r="L34" s="56"/>
      <c r="M34" s="30"/>
      <c r="N34" s="31"/>
      <c r="O34" s="32"/>
      <c r="P34" s="29"/>
      <c r="Q34" s="30">
        <v>371878020</v>
      </c>
      <c r="R34" s="29"/>
      <c r="S34" s="30">
        <f t="shared" ref="S34" si="10">M34+O34+Q34</f>
        <v>371878020</v>
      </c>
    </row>
    <row r="35" spans="1:19" s="4" customFormat="1" x14ac:dyDescent="0.25">
      <c r="A35" s="46" t="s">
        <v>54</v>
      </c>
      <c r="B35" s="29"/>
      <c r="C35" s="33"/>
      <c r="D35" s="72"/>
      <c r="E35" s="70"/>
      <c r="F35" s="71">
        <v>8770855</v>
      </c>
      <c r="G35" s="30">
        <v>8770855</v>
      </c>
      <c r="H35" s="72">
        <f t="shared" si="9"/>
        <v>8770855</v>
      </c>
      <c r="I35" s="33">
        <f t="shared" si="9"/>
        <v>8770855</v>
      </c>
      <c r="J35" s="5"/>
      <c r="K35" s="50" t="s">
        <v>55</v>
      </c>
      <c r="L35" s="77"/>
      <c r="M35" s="42"/>
      <c r="N35" s="47"/>
      <c r="O35" s="48"/>
      <c r="P35" s="43">
        <v>73140100</v>
      </c>
      <c r="Q35" s="42">
        <v>132485060</v>
      </c>
      <c r="R35" s="43">
        <f>L35+N35+P35</f>
        <v>73140100</v>
      </c>
      <c r="S35" s="42">
        <f>M35+O35+Q35</f>
        <v>132485060</v>
      </c>
    </row>
    <row r="36" spans="1:19" s="4" customFormat="1" x14ac:dyDescent="0.25">
      <c r="A36" s="46" t="s">
        <v>56</v>
      </c>
      <c r="B36" s="78"/>
      <c r="C36" s="79"/>
      <c r="D36" s="80"/>
      <c r="E36" s="81"/>
      <c r="F36" s="82">
        <v>134618485</v>
      </c>
      <c r="G36" s="83">
        <v>134618485</v>
      </c>
      <c r="H36" s="72">
        <f t="shared" si="9"/>
        <v>134618485</v>
      </c>
      <c r="I36" s="33">
        <f t="shared" si="9"/>
        <v>134618485</v>
      </c>
      <c r="J36" s="5"/>
      <c r="K36" s="50" t="s">
        <v>53</v>
      </c>
      <c r="L36" s="56"/>
      <c r="M36" s="30"/>
      <c r="N36" s="31"/>
      <c r="O36" s="32"/>
      <c r="P36" s="29">
        <v>62066965</v>
      </c>
      <c r="Q36" s="30">
        <v>130825840</v>
      </c>
      <c r="R36" s="30">
        <f>L36+N36+P36</f>
        <v>62066965</v>
      </c>
      <c r="S36" s="30">
        <f>M36+O36+Q36</f>
        <v>130825840</v>
      </c>
    </row>
    <row r="37" spans="1:19" s="4" customFormat="1" x14ac:dyDescent="0.25">
      <c r="A37" s="19" t="s">
        <v>57</v>
      </c>
      <c r="B37" s="20">
        <v>0</v>
      </c>
      <c r="C37" s="21">
        <v>0</v>
      </c>
      <c r="D37" s="22">
        <v>0</v>
      </c>
      <c r="E37" s="23">
        <v>0</v>
      </c>
      <c r="F37" s="20">
        <v>0</v>
      </c>
      <c r="G37" s="21">
        <v>0</v>
      </c>
      <c r="H37" s="22">
        <f>B37+D37+F37</f>
        <v>0</v>
      </c>
      <c r="I37" s="21">
        <f>C37+E37+G37</f>
        <v>0</v>
      </c>
      <c r="J37" s="5"/>
      <c r="K37" s="50" t="s">
        <v>58</v>
      </c>
      <c r="L37" s="77"/>
      <c r="M37" s="42"/>
      <c r="N37" s="47"/>
      <c r="O37" s="48"/>
      <c r="P37" s="43"/>
      <c r="Q37" s="42"/>
      <c r="R37" s="43"/>
      <c r="S37" s="42"/>
    </row>
    <row r="38" spans="1:19" s="4" customFormat="1" x14ac:dyDescent="0.25">
      <c r="A38" s="50"/>
      <c r="B38" s="29"/>
      <c r="C38" s="33"/>
      <c r="D38" s="72"/>
      <c r="E38" s="70"/>
      <c r="F38" s="71"/>
      <c r="G38" s="30"/>
      <c r="H38" s="31"/>
      <c r="I38" s="33">
        <f>C38+E38+G38</f>
        <v>0</v>
      </c>
      <c r="J38" s="5"/>
      <c r="K38" s="50" t="s">
        <v>59</v>
      </c>
      <c r="L38" s="77"/>
      <c r="M38" s="42"/>
      <c r="N38" s="47"/>
      <c r="O38" s="48"/>
      <c r="P38" s="43"/>
      <c r="Q38" s="42"/>
      <c r="R38" s="29"/>
      <c r="S38" s="33"/>
    </row>
    <row r="39" spans="1:19" s="4" customFormat="1" x14ac:dyDescent="0.25">
      <c r="A39" s="50"/>
      <c r="B39" s="29"/>
      <c r="C39" s="33"/>
      <c r="D39" s="72"/>
      <c r="E39" s="70"/>
      <c r="F39" s="71"/>
      <c r="G39" s="30"/>
      <c r="H39" s="31"/>
      <c r="I39" s="33">
        <f>C39+E39+G39</f>
        <v>0</v>
      </c>
      <c r="J39" s="5"/>
      <c r="K39" s="19" t="s">
        <v>60</v>
      </c>
      <c r="L39" s="20">
        <v>0</v>
      </c>
      <c r="M39" s="21">
        <v>0</v>
      </c>
      <c r="N39" s="22">
        <v>0</v>
      </c>
      <c r="O39" s="23">
        <v>0</v>
      </c>
      <c r="P39" s="20">
        <v>132954684</v>
      </c>
      <c r="Q39" s="21">
        <v>76194378</v>
      </c>
      <c r="R39" s="20">
        <f>L39+N39+P39</f>
        <v>132954684</v>
      </c>
      <c r="S39" s="21">
        <f>M39+O39+Q39</f>
        <v>76194378</v>
      </c>
    </row>
    <row r="40" spans="1:19" s="4" customFormat="1" ht="15.75" thickBot="1" x14ac:dyDescent="0.3">
      <c r="A40" s="84" t="s">
        <v>61</v>
      </c>
      <c r="B40" s="85">
        <f t="shared" ref="B40:I40" si="11">B32+B37</f>
        <v>0</v>
      </c>
      <c r="C40" s="86">
        <f t="shared" si="11"/>
        <v>0</v>
      </c>
      <c r="D40" s="87">
        <f t="shared" si="11"/>
        <v>0</v>
      </c>
      <c r="E40" s="88">
        <f t="shared" si="11"/>
        <v>0</v>
      </c>
      <c r="F40" s="85">
        <f t="shared" si="11"/>
        <v>186689340</v>
      </c>
      <c r="G40" s="86">
        <f t="shared" si="11"/>
        <v>579038914</v>
      </c>
      <c r="H40" s="87">
        <f t="shared" si="11"/>
        <v>186689340</v>
      </c>
      <c r="I40" s="86">
        <f t="shared" si="11"/>
        <v>579038914</v>
      </c>
      <c r="J40" s="5"/>
      <c r="K40" s="19" t="s">
        <v>57</v>
      </c>
      <c r="L40" s="20">
        <v>0</v>
      </c>
      <c r="M40" s="21">
        <v>0</v>
      </c>
      <c r="N40" s="22">
        <v>0</v>
      </c>
      <c r="O40" s="23">
        <v>0</v>
      </c>
      <c r="P40" s="20">
        <v>0</v>
      </c>
      <c r="Q40" s="21">
        <v>0</v>
      </c>
      <c r="R40" s="20">
        <f>L40+N40+P40</f>
        <v>0</v>
      </c>
      <c r="S40" s="21">
        <f>M40+O40+Q40</f>
        <v>0</v>
      </c>
    </row>
    <row r="41" spans="1:19" s="4" customFormat="1" x14ac:dyDescent="0.25">
      <c r="A41" s="89"/>
      <c r="B41" s="90"/>
      <c r="C41" s="91"/>
      <c r="D41" s="91"/>
      <c r="E41" s="91"/>
      <c r="F41" s="91"/>
      <c r="G41" s="91"/>
      <c r="H41" s="91"/>
      <c r="I41" s="91"/>
      <c r="J41" s="5"/>
      <c r="K41" s="61" t="s">
        <v>62</v>
      </c>
      <c r="L41" s="62">
        <f t="shared" ref="L41:S41" si="12">L32+L39+L40</f>
        <v>868852</v>
      </c>
      <c r="M41" s="63">
        <f t="shared" si="12"/>
        <v>559345</v>
      </c>
      <c r="N41" s="64">
        <f t="shared" si="12"/>
        <v>0</v>
      </c>
      <c r="O41" s="64">
        <f t="shared" si="12"/>
        <v>91800</v>
      </c>
      <c r="P41" s="62">
        <f t="shared" si="12"/>
        <v>222594784</v>
      </c>
      <c r="Q41" s="63">
        <f t="shared" si="12"/>
        <v>592364094</v>
      </c>
      <c r="R41" s="62">
        <f t="shared" si="12"/>
        <v>223463636</v>
      </c>
      <c r="S41" s="92">
        <f t="shared" si="12"/>
        <v>593015239</v>
      </c>
    </row>
    <row r="42" spans="1:19" s="4" customFormat="1" x14ac:dyDescent="0.25">
      <c r="A42" s="93" t="s">
        <v>63</v>
      </c>
      <c r="B42" s="94">
        <f t="shared" ref="B42:I42" si="13">B30+B40</f>
        <v>79758791</v>
      </c>
      <c r="C42" s="94">
        <f t="shared" si="13"/>
        <v>97326618</v>
      </c>
      <c r="D42" s="94">
        <f t="shared" si="13"/>
        <v>56671573</v>
      </c>
      <c r="E42" s="94">
        <f t="shared" si="13"/>
        <v>62868134</v>
      </c>
      <c r="F42" s="94">
        <f t="shared" si="13"/>
        <v>475481570</v>
      </c>
      <c r="G42" s="94">
        <f t="shared" si="13"/>
        <v>899057820</v>
      </c>
      <c r="H42" s="94">
        <f t="shared" si="13"/>
        <v>611911934</v>
      </c>
      <c r="I42" s="94">
        <f t="shared" si="13"/>
        <v>1059252572</v>
      </c>
      <c r="J42" s="5"/>
      <c r="K42" s="61" t="s">
        <v>64</v>
      </c>
      <c r="L42" s="62">
        <f>L30+L41</f>
        <v>79758791</v>
      </c>
      <c r="M42" s="62">
        <f>M30+M41</f>
        <v>97326618</v>
      </c>
      <c r="N42" s="64">
        <f t="shared" ref="N42" si="14">N30+N40</f>
        <v>56671573</v>
      </c>
      <c r="O42" s="65">
        <f>O30+O41</f>
        <v>62868134</v>
      </c>
      <c r="P42" s="62">
        <f>P30+P41</f>
        <v>475481570</v>
      </c>
      <c r="Q42" s="63">
        <f>Q30+Q41</f>
        <v>899057820</v>
      </c>
      <c r="R42" s="62">
        <f>R30+R41</f>
        <v>611911934</v>
      </c>
      <c r="S42" s="92">
        <f>S30+S41</f>
        <v>1059252572</v>
      </c>
    </row>
    <row r="43" spans="1:19" s="4" customFormat="1" x14ac:dyDescent="0.25">
      <c r="A43" s="89"/>
      <c r="B43" s="9"/>
      <c r="C43" s="9"/>
      <c r="D43" s="9"/>
      <c r="E43" s="9"/>
      <c r="F43" s="9"/>
      <c r="G43" s="9"/>
      <c r="H43" s="9"/>
      <c r="I43" s="9"/>
      <c r="J43" s="5"/>
      <c r="K43" s="95" t="s">
        <v>65</v>
      </c>
      <c r="L43" s="96"/>
      <c r="M43" s="97"/>
      <c r="N43" s="98"/>
      <c r="O43" s="99"/>
      <c r="P43" s="100"/>
      <c r="Q43" s="97"/>
      <c r="R43" s="100"/>
      <c r="S43" s="44">
        <f>I40-S40</f>
        <v>579038914</v>
      </c>
    </row>
    <row r="44" spans="1:19" s="4" customFormat="1" x14ac:dyDescent="0.25">
      <c r="B44" s="5"/>
      <c r="C44" s="5"/>
      <c r="D44" s="5"/>
      <c r="E44" s="5"/>
      <c r="F44" s="5"/>
      <c r="G44" s="5"/>
      <c r="H44" s="5"/>
      <c r="I44" s="5"/>
      <c r="J44" s="5"/>
      <c r="K44" s="95" t="s">
        <v>66</v>
      </c>
      <c r="L44" s="96"/>
      <c r="M44" s="97"/>
      <c r="N44" s="98"/>
      <c r="O44" s="99"/>
      <c r="P44" s="100"/>
      <c r="Q44" s="97"/>
      <c r="R44" s="100"/>
      <c r="S44" s="44">
        <f>I30-S30</f>
        <v>13976325</v>
      </c>
    </row>
    <row r="45" spans="1:19" s="4" customFormat="1" ht="15.75" thickBot="1" x14ac:dyDescent="0.3">
      <c r="B45" s="5"/>
      <c r="C45" s="5"/>
      <c r="D45" s="5"/>
      <c r="E45" s="5"/>
      <c r="F45" s="5"/>
      <c r="G45" s="5"/>
      <c r="H45" s="5"/>
      <c r="I45" s="5"/>
      <c r="J45" s="5"/>
      <c r="K45" s="101" t="s">
        <v>67</v>
      </c>
      <c r="L45" s="102"/>
      <c r="M45" s="103"/>
      <c r="N45" s="104"/>
      <c r="O45" s="105"/>
      <c r="P45" s="106"/>
      <c r="Q45" s="103"/>
      <c r="R45" s="106"/>
      <c r="S45" s="107">
        <v>0</v>
      </c>
    </row>
    <row r="46" spans="1:19" s="4" customFormat="1" x14ac:dyDescent="0.25">
      <c r="B46" s="5"/>
      <c r="C46" s="5"/>
      <c r="D46" s="5"/>
      <c r="E46" s="5"/>
      <c r="F46" s="5"/>
      <c r="G46" s="5"/>
      <c r="H46" s="5"/>
      <c r="I46" s="5"/>
      <c r="J46" s="5"/>
    </row>
    <row r="47" spans="1:19" s="4" customFormat="1" x14ac:dyDescent="0.25">
      <c r="B47" s="5"/>
      <c r="C47" s="5"/>
      <c r="D47" s="5"/>
      <c r="E47" s="5"/>
      <c r="F47" s="5"/>
      <c r="G47" s="5"/>
      <c r="H47" s="5"/>
      <c r="I47" s="5"/>
      <c r="J47" s="5"/>
    </row>
    <row r="48" spans="1:19" s="4" customFormat="1" x14ac:dyDescent="0.25">
      <c r="B48" s="5"/>
      <c r="C48" s="5"/>
      <c r="D48" s="5"/>
      <c r="E48" s="5"/>
      <c r="F48" s="5"/>
      <c r="G48" s="5"/>
      <c r="H48" s="5"/>
      <c r="I48" s="5"/>
      <c r="J48" s="5"/>
    </row>
  </sheetData>
  <mergeCells count="11">
    <mergeCell ref="R6:S6"/>
    <mergeCell ref="A3:S4"/>
    <mergeCell ref="A6:A7"/>
    <mergeCell ref="B6:C6"/>
    <mergeCell ref="D6:E6"/>
    <mergeCell ref="F6:G6"/>
    <mergeCell ref="H6:I6"/>
    <mergeCell ref="K6:K7"/>
    <mergeCell ref="L6:M6"/>
    <mergeCell ref="N6:O6"/>
    <mergeCell ref="P6:Q6"/>
  </mergeCells>
  <pageMargins left="0.25" right="0.25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2019-05-31T06:24:34Z</cp:lastPrinted>
  <dcterms:created xsi:type="dcterms:W3CDTF">2019-05-31T06:12:21Z</dcterms:created>
  <dcterms:modified xsi:type="dcterms:W3CDTF">2019-05-31T06:24:38Z</dcterms:modified>
</cp:coreProperties>
</file>