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1355" windowHeight="9210" firstSheet="7" activeTab="10"/>
  </bookViews>
  <sheets>
    <sheet name="1.mell. kiemelt.előir." sheetId="1" r:id="rId1"/>
    <sheet name="2. mell. müköd.bev+kiadás" sheetId="2" r:id="rId2"/>
    <sheet name="3.mell.felhalm.bev+kiadás" sheetId="6" r:id="rId3"/>
    <sheet name="4. mell.beruházás+felújítás" sheetId="5" r:id="rId4"/>
    <sheet name="5.mell. eu,projekt" sheetId="9" r:id="rId5"/>
    <sheet name="6. mell. létszám" sheetId="10" r:id="rId6"/>
    <sheet name="7. mell. stabilitás" sheetId="11" r:id="rId7"/>
    <sheet name="8.mell. mérleg" sheetId="12" r:id="rId8"/>
    <sheet name="9.mell. maradvány " sheetId="13" r:id="rId9"/>
    <sheet name="10. mell. eredemény kimtatás " sheetId="14" r:id="rId10"/>
    <sheet name="11 mell. Gazd.szerv.rész." sheetId="15" r:id="rId11"/>
    <sheet name="7. mellékelt" sheetId="7" state="hidden" r:id="rId12"/>
  </sheets>
  <calcPr calcId="125725"/>
</workbook>
</file>

<file path=xl/calcChain.xml><?xml version="1.0" encoding="utf-8"?>
<calcChain xmlns="http://schemas.openxmlformats.org/spreadsheetml/2006/main">
  <c r="C38" i="12"/>
  <c r="D23" i="10" l="1"/>
  <c r="F20" i="5"/>
  <c r="F21"/>
  <c r="F22"/>
  <c r="F23"/>
  <c r="F24"/>
  <c r="F25"/>
  <c r="F26"/>
  <c r="D28"/>
  <c r="E28"/>
  <c r="F17"/>
  <c r="D16" l="1"/>
  <c r="E16"/>
  <c r="C16"/>
  <c r="C8"/>
  <c r="D53" i="6"/>
  <c r="E53"/>
  <c r="C53"/>
  <c r="F31" l="1"/>
  <c r="C20"/>
  <c r="F27"/>
  <c r="F28"/>
  <c r="F21"/>
  <c r="F25"/>
  <c r="F26"/>
  <c r="F17"/>
  <c r="D16"/>
  <c r="D9" s="1"/>
  <c r="E16"/>
  <c r="F16" l="1"/>
  <c r="E9"/>
  <c r="F9" s="1"/>
  <c r="D70" i="2"/>
  <c r="E62"/>
  <c r="C41"/>
  <c r="D34"/>
  <c r="F34"/>
  <c r="C34"/>
  <c r="G37"/>
  <c r="E37"/>
  <c r="E34" s="1"/>
  <c r="G30"/>
  <c r="F9"/>
  <c r="D9"/>
  <c r="C9"/>
  <c r="D38" i="12"/>
  <c r="F23" i="10"/>
  <c r="E23"/>
  <c r="F18" i="5"/>
  <c r="F16"/>
  <c r="E8"/>
  <c r="D8"/>
  <c r="F56" i="6"/>
  <c r="F55"/>
  <c r="E73"/>
  <c r="D73"/>
  <c r="C88" i="2"/>
  <c r="F88"/>
  <c r="D88"/>
  <c r="F77"/>
  <c r="D77"/>
  <c r="C77"/>
  <c r="F64"/>
  <c r="F62" s="1"/>
  <c r="D64"/>
  <c r="D62" s="1"/>
  <c r="C64"/>
  <c r="C62" s="1"/>
  <c r="G63"/>
  <c r="F26"/>
  <c r="D26"/>
  <c r="C26"/>
  <c r="D23" i="15"/>
  <c r="E23"/>
  <c r="C10" i="14"/>
  <c r="D10"/>
  <c r="C13"/>
  <c r="D13"/>
  <c r="C18"/>
  <c r="D18"/>
  <c r="C23"/>
  <c r="D23"/>
  <c r="C27"/>
  <c r="D27"/>
  <c r="C35"/>
  <c r="D35"/>
  <c r="C40"/>
  <c r="C41" s="1"/>
  <c r="D40"/>
  <c r="D41"/>
  <c r="C9" i="13"/>
  <c r="C12"/>
  <c r="C16"/>
  <c r="C19"/>
  <c r="C20"/>
  <c r="C14" i="12"/>
  <c r="D14"/>
  <c r="C17"/>
  <c r="D17"/>
  <c r="C22"/>
  <c r="D22"/>
  <c r="C33"/>
  <c r="D33"/>
  <c r="C27" i="11"/>
  <c r="D27"/>
  <c r="E27"/>
  <c r="F27"/>
  <c r="D8" i="10"/>
  <c r="E8"/>
  <c r="E26" s="1"/>
  <c r="F8"/>
  <c r="D13"/>
  <c r="D18"/>
  <c r="F26"/>
  <c r="U15" i="1"/>
  <c r="U30" s="1"/>
  <c r="U22"/>
  <c r="U31" s="1"/>
  <c r="V15"/>
  <c r="V30" s="1"/>
  <c r="S29"/>
  <c r="T29"/>
  <c r="U29"/>
  <c r="V29"/>
  <c r="T22"/>
  <c r="T31" s="1"/>
  <c r="V22"/>
  <c r="V31" s="1"/>
  <c r="T15"/>
  <c r="J15"/>
  <c r="J30" s="1"/>
  <c r="J22"/>
  <c r="J31" s="1"/>
  <c r="K15"/>
  <c r="K30" s="1"/>
  <c r="I29"/>
  <c r="J29"/>
  <c r="K29"/>
  <c r="I22"/>
  <c r="I31" s="1"/>
  <c r="K22"/>
  <c r="K31" s="1"/>
  <c r="I15"/>
  <c r="I30" s="1"/>
  <c r="G10" i="2"/>
  <c r="F9" i="5"/>
  <c r="F10"/>
  <c r="F11"/>
  <c r="F12"/>
  <c r="F13"/>
  <c r="F14"/>
  <c r="F19"/>
  <c r="F27"/>
  <c r="F28"/>
  <c r="F29"/>
  <c r="E32"/>
  <c r="C28"/>
  <c r="C27" s="1"/>
  <c r="C32" s="1"/>
  <c r="F57" i="6"/>
  <c r="F58"/>
  <c r="F59"/>
  <c r="F60"/>
  <c r="F61"/>
  <c r="F62"/>
  <c r="G73" i="2"/>
  <c r="G74"/>
  <c r="G75"/>
  <c r="G76"/>
  <c r="G78"/>
  <c r="G79"/>
  <c r="G81"/>
  <c r="G84"/>
  <c r="G86"/>
  <c r="G92"/>
  <c r="E77"/>
  <c r="D72"/>
  <c r="E72"/>
  <c r="F72"/>
  <c r="D82"/>
  <c r="E82"/>
  <c r="F82"/>
  <c r="G60"/>
  <c r="G61"/>
  <c r="G65"/>
  <c r="G66"/>
  <c r="G67"/>
  <c r="G68"/>
  <c r="G69"/>
  <c r="G59"/>
  <c r="E64"/>
  <c r="E20" i="6"/>
  <c r="F41" i="2"/>
  <c r="G42"/>
  <c r="E41"/>
  <c r="G35"/>
  <c r="G36"/>
  <c r="G38"/>
  <c r="G28"/>
  <c r="G31"/>
  <c r="G33"/>
  <c r="E26"/>
  <c r="G19"/>
  <c r="G20"/>
  <c r="G21"/>
  <c r="G23"/>
  <c r="G24"/>
  <c r="E22"/>
  <c r="F22"/>
  <c r="E18"/>
  <c r="F18"/>
  <c r="G11"/>
  <c r="G12"/>
  <c r="G13"/>
  <c r="G15"/>
  <c r="E9"/>
  <c r="R29" i="1"/>
  <c r="D41" i="2"/>
  <c r="D20" i="6"/>
  <c r="D36" s="1"/>
  <c r="Q29" i="1"/>
  <c r="Q15"/>
  <c r="Q30" s="1"/>
  <c r="Q22"/>
  <c r="Q31" s="1"/>
  <c r="R15"/>
  <c r="R30" s="1"/>
  <c r="R22"/>
  <c r="R31" s="1"/>
  <c r="S15"/>
  <c r="S30" s="1"/>
  <c r="S32" s="1"/>
  <c r="S22"/>
  <c r="S31"/>
  <c r="D29"/>
  <c r="E29"/>
  <c r="F29"/>
  <c r="G29"/>
  <c r="H29"/>
  <c r="C29"/>
  <c r="F22"/>
  <c r="F31" s="1"/>
  <c r="G22"/>
  <c r="G31" s="1"/>
  <c r="H22"/>
  <c r="H31"/>
  <c r="F15"/>
  <c r="F30" s="1"/>
  <c r="G15"/>
  <c r="G30" s="1"/>
  <c r="H15"/>
  <c r="H30" s="1"/>
  <c r="H32" s="1"/>
  <c r="D18" i="2"/>
  <c r="D22"/>
  <c r="C67" i="6"/>
  <c r="C16"/>
  <c r="C11"/>
  <c r="C18" i="2"/>
  <c r="C22"/>
  <c r="C82"/>
  <c r="C72"/>
  <c r="O22" i="1"/>
  <c r="O31" s="1"/>
  <c r="O15"/>
  <c r="O30" s="1"/>
  <c r="P15"/>
  <c r="P30" s="1"/>
  <c r="P32" s="1"/>
  <c r="P22"/>
  <c r="P31"/>
  <c r="D15"/>
  <c r="D30" s="1"/>
  <c r="D22"/>
  <c r="E15"/>
  <c r="E30" s="1"/>
  <c r="E32" s="1"/>
  <c r="E22"/>
  <c r="E31"/>
  <c r="D31"/>
  <c r="N15"/>
  <c r="N30" s="1"/>
  <c r="N22"/>
  <c r="N31" s="1"/>
  <c r="C15"/>
  <c r="C30" s="1"/>
  <c r="C22"/>
  <c r="C31" s="1"/>
  <c r="K23"/>
  <c r="D30" i="14" l="1"/>
  <c r="D42" s="1"/>
  <c r="C30"/>
  <c r="C42" s="1"/>
  <c r="C13" i="13"/>
  <c r="C21" s="1"/>
  <c r="D25" i="12"/>
  <c r="C25"/>
  <c r="F8" i="5"/>
  <c r="F53" i="6"/>
  <c r="C73"/>
  <c r="E36"/>
  <c r="F36" s="1"/>
  <c r="C9"/>
  <c r="C36" s="1"/>
  <c r="G88" i="2"/>
  <c r="G72"/>
  <c r="E16"/>
  <c r="E47" s="1"/>
  <c r="D16"/>
  <c r="D47" s="1"/>
  <c r="G82"/>
  <c r="T23" i="1"/>
  <c r="E23"/>
  <c r="F23"/>
  <c r="D42" i="12"/>
  <c r="C42"/>
  <c r="D26" i="10"/>
  <c r="D32" i="5"/>
  <c r="F32" s="1"/>
  <c r="F20" i="6"/>
  <c r="F73"/>
  <c r="G77" i="2"/>
  <c r="D71"/>
  <c r="D93" s="1"/>
  <c r="F71"/>
  <c r="F70" s="1"/>
  <c r="C71"/>
  <c r="C70" s="1"/>
  <c r="C93" s="1"/>
  <c r="G18"/>
  <c r="C16"/>
  <c r="G41"/>
  <c r="E71"/>
  <c r="E70" s="1"/>
  <c r="E93" s="1"/>
  <c r="G29"/>
  <c r="G64"/>
  <c r="G34"/>
  <c r="G26"/>
  <c r="G22"/>
  <c r="G32"/>
  <c r="G9"/>
  <c r="G62"/>
  <c r="G27"/>
  <c r="F16"/>
  <c r="H23" i="1"/>
  <c r="Q23"/>
  <c r="V32"/>
  <c r="U32"/>
  <c r="R32"/>
  <c r="Q32"/>
  <c r="O32"/>
  <c r="N32"/>
  <c r="P23"/>
  <c r="E24" s="1"/>
  <c r="N23"/>
  <c r="V23"/>
  <c r="T30"/>
  <c r="T32" s="1"/>
  <c r="R23"/>
  <c r="O23"/>
  <c r="U23"/>
  <c r="S23"/>
  <c r="D32"/>
  <c r="C32"/>
  <c r="K32"/>
  <c r="J32"/>
  <c r="I32"/>
  <c r="G32"/>
  <c r="F32"/>
  <c r="G23"/>
  <c r="D23"/>
  <c r="C23"/>
  <c r="I23"/>
  <c r="J23"/>
  <c r="G16" i="2" l="1"/>
  <c r="F24" i="1"/>
  <c r="D24"/>
  <c r="C24"/>
  <c r="G71" i="2"/>
  <c r="F93"/>
  <c r="C47"/>
  <c r="F47"/>
  <c r="G47" s="1"/>
  <c r="H24" i="1"/>
  <c r="N24"/>
  <c r="P24"/>
  <c r="G24"/>
  <c r="O24"/>
  <c r="G70" i="2" l="1"/>
  <c r="G93"/>
</calcChain>
</file>

<file path=xl/sharedStrings.xml><?xml version="1.0" encoding="utf-8"?>
<sst xmlns="http://schemas.openxmlformats.org/spreadsheetml/2006/main" count="746" uniqueCount="577">
  <si>
    <t>Ssz.</t>
  </si>
  <si>
    <t>Megnevezés</t>
  </si>
  <si>
    <t>Összesen</t>
  </si>
  <si>
    <t>BEVÉTELEK</t>
  </si>
  <si>
    <t>B</t>
  </si>
  <si>
    <t>KIADÁSOK</t>
  </si>
  <si>
    <t>Közhatalmi bevételek</t>
  </si>
  <si>
    <t>Intézményi működési bevételek</t>
  </si>
  <si>
    <t>Felhalmozási bevétel</t>
  </si>
  <si>
    <t>BEVÉTELEK MINDÖSSZESEN</t>
  </si>
  <si>
    <t>Személyi juttatások</t>
  </si>
  <si>
    <t>Dologi kiadások</t>
  </si>
  <si>
    <t>Ellátottak pénzbeli juttatásai</t>
  </si>
  <si>
    <t>Egyéb működési kiadások</t>
  </si>
  <si>
    <t>Intézményi beruházás</t>
  </si>
  <si>
    <t>Felújítás</t>
  </si>
  <si>
    <t>Egyéb felhalmozási kiadás</t>
  </si>
  <si>
    <t>Működési kiadások összesen</t>
  </si>
  <si>
    <t>Felhalmozási kiadások összesen</t>
  </si>
  <si>
    <t>Működési bevételek összesen</t>
  </si>
  <si>
    <t>Felhalmozási bevételek összesen</t>
  </si>
  <si>
    <t>KIADÁSOK MINDÖSSZESEN</t>
  </si>
  <si>
    <t>KÖLTSÉGVETÉSI TÖBBLET
(Bevételek össz. &gt; Kiadások össz.)</t>
  </si>
  <si>
    <t>KÖLTSÉGVETÉSI HIÁNY
(Bevételek össz. &lt; Kiadások össz.)</t>
  </si>
  <si>
    <t>adatok ezer Ft-ban</t>
  </si>
  <si>
    <t>Előző évi pénzmaradvány, vállalkozási maradvány működési célú igénybevétele</t>
  </si>
  <si>
    <t>Előző évi pénzmaradvány, vállalkozási maradvány felhalmozási célú igénybevétele</t>
  </si>
  <si>
    <t>Működési célú finanszírozási kiadás</t>
  </si>
  <si>
    <t>Felhalmozási célú finanszírozási kiadás</t>
  </si>
  <si>
    <t>Működési bevételek mindösszesen</t>
  </si>
  <si>
    <t>Felhalmozási bevételek mindösszesen</t>
  </si>
  <si>
    <t>Működési kiadások mindösszesen</t>
  </si>
  <si>
    <t>Felhalmozási kiadások mindösszesen</t>
  </si>
  <si>
    <t>helyi önkormányzatoktól és költségvetési szerveiktől</t>
  </si>
  <si>
    <t>központi költségvetési szervtől</t>
  </si>
  <si>
    <t>Működési célú pénzeszköz átvétel</t>
  </si>
  <si>
    <t>MŰKÖDÉSI CÉLÚ BEVÉTELEK</t>
  </si>
  <si>
    <t>FELHALMOZÁSI CÉLÚ BEVÉTELEK</t>
  </si>
  <si>
    <t>Címzett támogatás</t>
  </si>
  <si>
    <t>Céltámogatás</t>
  </si>
  <si>
    <t>2. sz. melléklet</t>
  </si>
  <si>
    <t>4. sz. melléklet</t>
  </si>
  <si>
    <t>FELÚJÍTÁSOK</t>
  </si>
  <si>
    <t>INTÉZMÉNYI BERUHÁZÁSOK</t>
  </si>
  <si>
    <t>forrás ezer Ft-ban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</si>
  <si>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</si>
  <si>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</si>
  <si>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</si>
  <si>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</si>
  <si>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</si>
  <si>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</si>
  <si>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</si>
  <si>
    <t>2013.</t>
  </si>
  <si>
    <t>2014.</t>
  </si>
  <si>
    <t xml:space="preserve">2012. </t>
  </si>
  <si>
    <t>A Társulás adott évi saját bevételeinek 50 %-a</t>
  </si>
  <si>
    <t>7. sz. melléklet</t>
  </si>
  <si>
    <t>Futamidő
kezdete</t>
  </si>
  <si>
    <t>Adósságot keletkeztető ügyletekből és kezességvállalásból fennálló kötelezettségek</t>
  </si>
  <si>
    <t>2012.</t>
  </si>
  <si>
    <t>2015.</t>
  </si>
  <si>
    <t>adatok e Ft-ban</t>
  </si>
  <si>
    <t>A Munkaszervezet adott évi saját bevételeinek 50 %-a</t>
  </si>
  <si>
    <t>Működési tartalék, céltartalék</t>
  </si>
  <si>
    <t>Szolgáltatások ellenértéke</t>
  </si>
  <si>
    <t>II.2.</t>
  </si>
  <si>
    <t>Felhalmozási célú saját bevételek</t>
  </si>
  <si>
    <t>Tárgyi eszközök, immateriális javak értékesítése</t>
  </si>
  <si>
    <t>ADÓSSÁGOT KELETKEZTETŐ ÜGYLETEKBŐL 
ÉS KEZESSÉGVÁLLALÁSBÓL FENNÁLLÓ KÖTELEZETTSÉGEI</t>
  </si>
  <si>
    <t>ŐRSÉGI TÖBBCÉLÚ KISTÉRSÉGI TÁRSULÁS MUNKASZERVEZETÉNEK</t>
  </si>
  <si>
    <t>ŐRSÉGI TÖBBCÉLÚ KISTÉRSÉGI TÁRSULÁS</t>
  </si>
  <si>
    <t>nem releváns</t>
  </si>
  <si>
    <t>1. sz. melléklet</t>
  </si>
  <si>
    <t>eredeti előirányzatból</t>
  </si>
  <si>
    <t>kötelező feladatok</t>
  </si>
  <si>
    <t>önként vállalt feladatok</t>
  </si>
  <si>
    <t>Munkaadókat terhelő járulékok és szoc. hozzájárulási adó</t>
  </si>
  <si>
    <t>I.1.</t>
  </si>
  <si>
    <t>II.1.</t>
  </si>
  <si>
    <t>Illetékek</t>
  </si>
  <si>
    <t>Helyi adók</t>
  </si>
  <si>
    <t>Magánszemélyek kommunális adója</t>
  </si>
  <si>
    <t>II.2.1.</t>
  </si>
  <si>
    <t>II.2.2.</t>
  </si>
  <si>
    <t>II.2.3.</t>
  </si>
  <si>
    <t>Idegenforgalmi adó tartózkodás utáni</t>
  </si>
  <si>
    <t>Iparűzési adó</t>
  </si>
  <si>
    <t>II.3.</t>
  </si>
  <si>
    <t>Átengedett központi adók</t>
  </si>
  <si>
    <t>II.3.1.</t>
  </si>
  <si>
    <t>Gépjárműadó 40 %-a</t>
  </si>
  <si>
    <t>II.4.</t>
  </si>
  <si>
    <t>Helyi önkormányzatok működésének általános támogatása</t>
  </si>
  <si>
    <t>Szociális és gyermekjóléti feladatok támogatása</t>
  </si>
  <si>
    <t>Kulturális feladatok támogatása</t>
  </si>
  <si>
    <t>Előző évi pénzmaradvány működési igénybevétele</t>
  </si>
  <si>
    <t>Likvid hitel felvétele</t>
  </si>
  <si>
    <t>Egyéb finanszírozás bevételei</t>
  </si>
  <si>
    <t>MŰKÖDÉSI BEVÉTELEK ÖSSZESEN</t>
  </si>
  <si>
    <t xml:space="preserve">MŰKÖDÉSI HIÁNY </t>
  </si>
  <si>
    <t>MŰKÖDÉSI CÉLÚ KIADÁSOK</t>
  </si>
  <si>
    <t>Munkaadót terhelő járulékok és szociális hozzájárulási adó</t>
  </si>
  <si>
    <t>Beiskolázási támogatás</t>
  </si>
  <si>
    <t>V.2.</t>
  </si>
  <si>
    <t>Likvid hitel törlesztése</t>
  </si>
  <si>
    <t>Egyéb finanszírozás kiadásai</t>
  </si>
  <si>
    <t>MŰKÖDÉSI KIADÁSOK ÖSSZESEN</t>
  </si>
  <si>
    <t>MŰKÖDÉSI TÖBBLET</t>
  </si>
  <si>
    <t>3. számú melléklet</t>
  </si>
  <si>
    <t>Pénzügyi befektetések bevételei</t>
  </si>
  <si>
    <t>Osztalék- és hozambevétel</t>
  </si>
  <si>
    <t>Tartós részesedések értékesítése</t>
  </si>
  <si>
    <t>Felhalmozási célú kamatbevétel</t>
  </si>
  <si>
    <t>Felhalmozási célú árfolyamnyereség</t>
  </si>
  <si>
    <t>IV.2.</t>
  </si>
  <si>
    <t>IV.3.</t>
  </si>
  <si>
    <t>V.1.</t>
  </si>
  <si>
    <t>Önkormányzat sajátos felhalmozási és tőke bevételei</t>
  </si>
  <si>
    <t>Privatizációból származó bevétel</t>
  </si>
  <si>
    <t>Vállalatértékesítésből származó bevétel</t>
  </si>
  <si>
    <t>Előző évi pénzmaradvány felhalmozási igénybevétele</t>
  </si>
  <si>
    <t>Működési célú finanszírozási bevételek</t>
  </si>
  <si>
    <t>FELHALMOZÁSI BEVÉTELEK ÖSSZESEN</t>
  </si>
  <si>
    <t xml:space="preserve">FELHALMOZÁSI HIÁNY </t>
  </si>
  <si>
    <t>FELHALMOZÁSI KIADÁSOK</t>
  </si>
  <si>
    <t>Egyéb felhalmozási kiadások</t>
  </si>
  <si>
    <t>Támogatásértékű felhalmozási kiadás</t>
  </si>
  <si>
    <t>Felhalmozási tartalék, céltartalék</t>
  </si>
  <si>
    <t>Működési célú finanszírozási kiadások</t>
  </si>
  <si>
    <t>Felhalmozási célú finanszírozási kiadások</t>
  </si>
  <si>
    <t>FELHALMOZÁSI KIADÁSOK ÖSSZESEN</t>
  </si>
  <si>
    <t>EGYÉB FELHALMOZÁSI KIADÁS</t>
  </si>
  <si>
    <t>Forgatási célú értékpapír értékesítés bevétele</t>
  </si>
  <si>
    <t>Forgatási célú értékpapír vásárlás</t>
  </si>
  <si>
    <t>Támogatást megelőlegező hitel felvétele</t>
  </si>
  <si>
    <t>Befektetési célú értékpapír bevétele</t>
  </si>
  <si>
    <t>Támogatást megelőlegező hiteltörlesztés</t>
  </si>
  <si>
    <t>Befektetési célú értékpapír vásárlás</t>
  </si>
  <si>
    <t>FELHALMOZÁSI TÖBBLET</t>
  </si>
  <si>
    <t>Helyi önkormányzatoktól és költségvetési szerveiktől</t>
  </si>
  <si>
    <t>Őrségi Vízrendezési és Talajvédelmi Társulat</t>
  </si>
  <si>
    <t>NYD Regionális Hulladékgazdálkodási Önkormányzati Társulás</t>
  </si>
  <si>
    <t>V.1.1.</t>
  </si>
  <si>
    <t>V.2.1.</t>
  </si>
  <si>
    <t>V.1.2.</t>
  </si>
  <si>
    <t>V.1.3.</t>
  </si>
  <si>
    <t>V.2.2.</t>
  </si>
  <si>
    <t>I.2.</t>
  </si>
  <si>
    <t>Kirendeltség finanszírozás</t>
  </si>
  <si>
    <t>I.3.</t>
  </si>
  <si>
    <t>Gyermekszületési támogatás</t>
  </si>
  <si>
    <t>Pöttömsziget Óvoda és Egységes Óvoda-Bölcsőde normatíva</t>
  </si>
  <si>
    <t>Pöttömsziget Óvoda és Egységes Óvoda-Bölcsőde önkorm. fin.</t>
  </si>
  <si>
    <t>Egyesületek, civil szervezetek részére képzett támogatás</t>
  </si>
  <si>
    <t xml:space="preserve">Működési kiadás államháztartáson belülre </t>
  </si>
  <si>
    <t xml:space="preserve">Működési kiadások államháztartáson kivülre  </t>
  </si>
  <si>
    <t>V.1.1.1.</t>
  </si>
  <si>
    <t>V.1.1.2.</t>
  </si>
  <si>
    <t>V.1.1.3.</t>
  </si>
  <si>
    <t xml:space="preserve">Orvosi ügyelet </t>
  </si>
  <si>
    <t xml:space="preserve">Fizikotherápia </t>
  </si>
  <si>
    <t>V.1.1.5.</t>
  </si>
  <si>
    <t>V.1.2.1.</t>
  </si>
  <si>
    <t>V.1.2.2.</t>
  </si>
  <si>
    <t xml:space="preserve">Társulásoknak és költségvetési szerveinek </t>
  </si>
  <si>
    <t xml:space="preserve"> Önkormányzatoknak és költségvetési szerveinek </t>
  </si>
  <si>
    <t xml:space="preserve">Központi költségvetési szervnek </t>
  </si>
  <si>
    <t xml:space="preserve">Bursa támogatás </t>
  </si>
  <si>
    <t>V.1.3.1.</t>
  </si>
  <si>
    <t>Egyes köznevelési  feladatok támogatása</t>
  </si>
  <si>
    <t xml:space="preserve"> Működési célú támogatások állaháztartáson belül</t>
  </si>
  <si>
    <t>Önkormányzatok müködési támogatásai</t>
  </si>
  <si>
    <t>rovat/ sszám</t>
  </si>
  <si>
    <t>rovat/ sorszám</t>
  </si>
  <si>
    <t xml:space="preserve">Tartalék </t>
  </si>
  <si>
    <t>I.4.</t>
  </si>
  <si>
    <t xml:space="preserve">Tulajdonosi bevétel - koncesszióból származó bevétel </t>
  </si>
  <si>
    <t xml:space="preserve">Felhalmozási célú támogatások államháztartáson belülről </t>
  </si>
  <si>
    <t xml:space="preserve">Felhalmozási célú átvett pénzeszközök </t>
  </si>
  <si>
    <t xml:space="preserve">társulástól és költségvetési szerveitől </t>
  </si>
  <si>
    <t>Ill.1.</t>
  </si>
  <si>
    <t>Ill.2.</t>
  </si>
  <si>
    <t>Ill.3.</t>
  </si>
  <si>
    <t>lV.2.</t>
  </si>
  <si>
    <t>lV.1.</t>
  </si>
  <si>
    <t>lV.3.</t>
  </si>
  <si>
    <t>lV.3.1.</t>
  </si>
  <si>
    <t>VII.1.</t>
  </si>
  <si>
    <t>VII.2.</t>
  </si>
  <si>
    <t>VII.3.</t>
  </si>
  <si>
    <t>VII.4.</t>
  </si>
  <si>
    <t>VII.5.</t>
  </si>
  <si>
    <t>Vl.1</t>
  </si>
  <si>
    <t>Vl.2</t>
  </si>
  <si>
    <t>Vl.3</t>
  </si>
  <si>
    <t>Vl.4</t>
  </si>
  <si>
    <t>K</t>
  </si>
  <si>
    <t>Müködési támogatások államháztartáson belülről</t>
  </si>
  <si>
    <t>Működési célú átvett pénzek</t>
  </si>
  <si>
    <t xml:space="preserve">Finanszirozási bevételek </t>
  </si>
  <si>
    <t xml:space="preserve">Egyéb felhalmozási célú támogatások államháztartáson belül </t>
  </si>
  <si>
    <t xml:space="preserve">Társulásoknak és költsévetési szerveinek </t>
  </si>
  <si>
    <t xml:space="preserve">Egyéb felhalmozási célú támogatások államháztartáson kivűlre </t>
  </si>
  <si>
    <t xml:space="preserve">hosszú leljáratú hitelek, kölcsönök törlésztése </t>
  </si>
  <si>
    <t xml:space="preserve">Önkormányzatok müködési támogatása </t>
  </si>
  <si>
    <t>Működési célú finanszírozási bevétel -pénzmaradvány nélkül</t>
  </si>
  <si>
    <t>Felhalmozási célú finanszírozási bevétel- pénzmaradvány nélkül</t>
  </si>
  <si>
    <t xml:space="preserve">Támogatási kölcsönök  visszatérülése </t>
  </si>
  <si>
    <t xml:space="preserve">Müködési  visszatéritendő támogatási kölcsönök nyújtása </t>
  </si>
  <si>
    <t>Rövid lejáratú hitel, kölcsön  törlesztése</t>
  </si>
  <si>
    <t>Rövid lejáratú hitel, kölcsön felvétele</t>
  </si>
  <si>
    <t xml:space="preserve">Hitel, kölcsön felvétel államháztartáson kivűlről </t>
  </si>
  <si>
    <t>Támogatási kölcsön  visszatérülések</t>
  </si>
  <si>
    <t>Felhalmozási célú támogatások államháztartáson belül</t>
  </si>
  <si>
    <t>KÖLTSÉGVETÉSI BEVÉTELEK ÖSSZESEN</t>
  </si>
  <si>
    <t>KÖLTSÉGVETÉSI KIADÁSOK ÖSSZESEN</t>
  </si>
  <si>
    <t>Támogatási kölcsön visszatérülések</t>
  </si>
  <si>
    <t>Támogatási kölcsön visszatérülések.</t>
  </si>
  <si>
    <t xml:space="preserve">FINANSZIROZÁSI BEVÉTELEK ÖSSZESEN </t>
  </si>
  <si>
    <t xml:space="preserve">FINANSZIROZÁSI KIADÁSOK ÖSSZESEN </t>
  </si>
  <si>
    <t>Támogatási kölcsönök nyújtása</t>
  </si>
  <si>
    <t xml:space="preserve">Felhalmozási célú támogatási kölcsönök nyújtása </t>
  </si>
  <si>
    <t xml:space="preserve">Felhalmozási támogatási kölcsönök nyújtása áh.belül </t>
  </si>
  <si>
    <t>Felhalmozási támogatási kölcsönök nyújtása áh.kivül</t>
  </si>
  <si>
    <t xml:space="preserve">Felhalmozási célú önkormányzati  támogatás </t>
  </si>
  <si>
    <t>ssz.</t>
  </si>
  <si>
    <t>B4        l.</t>
  </si>
  <si>
    <t>B1       lll.</t>
  </si>
  <si>
    <t>B3        ll.</t>
  </si>
  <si>
    <t>B1       lV.</t>
  </si>
  <si>
    <t>B8      Vll.</t>
  </si>
  <si>
    <t>B1       Vl.</t>
  </si>
  <si>
    <t>B6        V.</t>
  </si>
  <si>
    <t xml:space="preserve">K1         l. </t>
  </si>
  <si>
    <t>K2        ll.</t>
  </si>
  <si>
    <t>K3       lll.</t>
  </si>
  <si>
    <t>K4       lV.</t>
  </si>
  <si>
    <t>K5       V.</t>
  </si>
  <si>
    <t>K9       Vl.</t>
  </si>
  <si>
    <t>B5    Vlll.</t>
  </si>
  <si>
    <t>Vlll.1</t>
  </si>
  <si>
    <t>Vlll.2</t>
  </si>
  <si>
    <t>B2      lX..</t>
  </si>
  <si>
    <t>B8       Xl.</t>
  </si>
  <si>
    <t>K9      X.</t>
  </si>
  <si>
    <t>Vlll.2.1</t>
  </si>
  <si>
    <t>Vlll.2.2</t>
  </si>
  <si>
    <t>Vlll.2.3</t>
  </si>
  <si>
    <t>Vlll.2.4</t>
  </si>
  <si>
    <t>VllI.3.</t>
  </si>
  <si>
    <t>VllI.3.1</t>
  </si>
  <si>
    <t>VllI.3.2</t>
  </si>
  <si>
    <t>VllI.3.3</t>
  </si>
  <si>
    <t>Xl.1</t>
  </si>
  <si>
    <t>Xl.2</t>
  </si>
  <si>
    <t>Xl.3</t>
  </si>
  <si>
    <t>Xl.4</t>
  </si>
  <si>
    <t>lX.1</t>
  </si>
  <si>
    <t>lX.2</t>
  </si>
  <si>
    <t>lX.3</t>
  </si>
  <si>
    <t>lX.5</t>
  </si>
  <si>
    <t>lX.6</t>
  </si>
  <si>
    <t>lX.7</t>
  </si>
  <si>
    <t>lX.8</t>
  </si>
  <si>
    <t>B7        X.</t>
  </si>
  <si>
    <t>B2       lX.</t>
  </si>
  <si>
    <t>IX.1</t>
  </si>
  <si>
    <t>K6      Vll.</t>
  </si>
  <si>
    <t>K7     Vlll.</t>
  </si>
  <si>
    <t>K8       lX.</t>
  </si>
  <si>
    <t>IX.1.1</t>
  </si>
  <si>
    <t>IX.2</t>
  </si>
  <si>
    <t>IX.3</t>
  </si>
  <si>
    <t>IX.4</t>
  </si>
  <si>
    <t>X.1</t>
  </si>
  <si>
    <t>X.2</t>
  </si>
  <si>
    <t>X.3</t>
  </si>
  <si>
    <t>X.4</t>
  </si>
  <si>
    <t>rovat /Ssz.</t>
  </si>
  <si>
    <t>ll.5.</t>
  </si>
  <si>
    <t>Jövedelemadók</t>
  </si>
  <si>
    <t>V.3.</t>
  </si>
  <si>
    <t xml:space="preserve">Elvonások és befizetések </t>
  </si>
  <si>
    <t>Immateriális javak beszerzése</t>
  </si>
  <si>
    <t xml:space="preserve">Egyéb tárgyi eszközök beszerzése </t>
  </si>
  <si>
    <t xml:space="preserve">Beruházások előzetesen felszámított áfája </t>
  </si>
  <si>
    <t>módosított előirányzatból</t>
  </si>
  <si>
    <t>I.5.</t>
  </si>
  <si>
    <t>kamatbevételek</t>
  </si>
  <si>
    <t>lX.9</t>
  </si>
  <si>
    <t>elkülönített állami pénzalaptól</t>
  </si>
  <si>
    <t>X.5</t>
  </si>
  <si>
    <t xml:space="preserve">rövidlejáratú fejlesztési hitel törlesztés </t>
  </si>
  <si>
    <t xml:space="preserve">Felhalmozási finnsziorzási kiadások </t>
  </si>
  <si>
    <t xml:space="preserve">felhalmozási hitel törlesztése </t>
  </si>
  <si>
    <t>Önkormányzati rendeletben megállapított segélyek+ települési támog.</t>
  </si>
  <si>
    <t>ÖSSZESEN</t>
  </si>
  <si>
    <t xml:space="preserve">kötelező feladatok </t>
  </si>
  <si>
    <t>B4</t>
  </si>
  <si>
    <t>B3</t>
  </si>
  <si>
    <t>B1</t>
  </si>
  <si>
    <t>B6</t>
  </si>
  <si>
    <t>B5</t>
  </si>
  <si>
    <t>B2</t>
  </si>
  <si>
    <t>B7</t>
  </si>
  <si>
    <t>B8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</si>
  <si>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</si>
  <si>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</si>
  <si>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</si>
  <si>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</si>
  <si>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</si>
  <si>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</si>
  <si>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</si>
  <si>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</si>
  <si>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</si>
  <si>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rovat</t>
  </si>
  <si>
    <t>ÜRES</t>
  </si>
  <si>
    <t>5. számú melléklet</t>
  </si>
  <si>
    <t>BAJÁNSENYE KÖZSÉG ÖNKORMÁNYZATA
EURÓPAI UNIÓS PROJEKTJEI</t>
  </si>
  <si>
    <t>EU projekt megnevezése:</t>
  </si>
  <si>
    <t>Bevételek</t>
  </si>
  <si>
    <t>2016.év</t>
  </si>
  <si>
    <t>2017. év</t>
  </si>
  <si>
    <t>Következő évek</t>
  </si>
  <si>
    <t>EU forrás</t>
  </si>
  <si>
    <t>Egyéb forrás</t>
  </si>
  <si>
    <t>Saját forrás</t>
  </si>
  <si>
    <t>Kiadások</t>
  </si>
  <si>
    <t>2016. év</t>
  </si>
  <si>
    <t>Járulékok</t>
  </si>
  <si>
    <t>Felújítások</t>
  </si>
  <si>
    <t>Beruházások</t>
  </si>
  <si>
    <t>Átadott pénzeszközök</t>
  </si>
  <si>
    <t>6. sz. melléklet</t>
  </si>
  <si>
    <t>adatok főben</t>
  </si>
  <si>
    <t>1.</t>
  </si>
  <si>
    <t>Közalkalmazottak</t>
  </si>
  <si>
    <t>teljes munkaidőben foglalkoztatott</t>
  </si>
  <si>
    <t>szakmai állomány</t>
  </si>
  <si>
    <t>fizikai állomány</t>
  </si>
  <si>
    <t>részmunkaidőben foglalkoztatott</t>
  </si>
  <si>
    <t>2.</t>
  </si>
  <si>
    <t>Köztisztviselők</t>
  </si>
  <si>
    <t>3.</t>
  </si>
  <si>
    <t>Munkatörvénykönyve alapján foglalkoztatott</t>
  </si>
  <si>
    <t>4.</t>
  </si>
  <si>
    <t>közfoglalkoztatás</t>
  </si>
  <si>
    <t>BAJÁNSENYE KÖZSÉG ÖNKORMÁNYZATA
ADÓSSÁGOT KELETKEZTETŐ ÜGYLETEKBŐL FENNÁLLÓ KÖTELEZETTSÉGEI</t>
  </si>
  <si>
    <t>Az államháztartásról szóló 2011. évi CXCV. törvény 29/A. §, valamint Magyarország stabilitásáról szóló CXCIV. törvény 45. § (1) bekezdés a) pontja alapján</t>
  </si>
  <si>
    <t>Az Önkormányzat Stabilitási törvény 3. § (1) bekezdés szerinti adósságot keletkeztető ügyletből származó tárgyévi összes fizetési kötelezettsége, az adósságot keletkeztető ügylet futamidejének végéig egyik évben sem haladja meg az Önkormányzat adott évi s</t>
  </si>
  <si>
    <t>2018.terv</t>
  </si>
  <si>
    <t>Az Önkormányzat adott évi saját bevételeinek 50%-a</t>
  </si>
  <si>
    <t xml:space="preserve">Adósságot keletkeztető ügyletekből, és kezességvállalásokból fennálló kötelezettségek </t>
  </si>
  <si>
    <t>futamidő kezdete</t>
  </si>
  <si>
    <t>Összesen:</t>
  </si>
  <si>
    <t xml:space="preserve">8.sz. melléklet </t>
  </si>
  <si>
    <t>MÉRLEG</t>
  </si>
  <si>
    <t>Bajánsenye Község Önkormányzata</t>
  </si>
  <si>
    <t>ELŐZŐ ÉV 
(ezer Ft)</t>
  </si>
  <si>
    <t>TÁRGYÉV
(ezer Ft)</t>
  </si>
  <si>
    <t/>
  </si>
  <si>
    <t>ESZKÖZÖK</t>
  </si>
  <si>
    <t>A/l immateriális javak</t>
  </si>
  <si>
    <t>A/ll. Tárgyi eszközök</t>
  </si>
  <si>
    <t>A/lll.Befektetett pénzügyi eszközök</t>
  </si>
  <si>
    <t>A/lV. Koncesszióba, vagyonkezelésbe adott eszközök</t>
  </si>
  <si>
    <t>A.) Nemzeti vagyonba tartozó befektetett eszközök összesen</t>
  </si>
  <si>
    <t>B./l Készletek</t>
  </si>
  <si>
    <t xml:space="preserve">B/ll Értékpapirok </t>
  </si>
  <si>
    <t xml:space="preserve">B. Nemzeti vagyonba tartózó forgóeszközök </t>
  </si>
  <si>
    <t>C.Pénzeszközök</t>
  </si>
  <si>
    <t>D./l Költségvetési évben esedékes követelések</t>
  </si>
  <si>
    <t xml:space="preserve">D/ll.Költségvetési évet követően esedékes követelések </t>
  </si>
  <si>
    <t>D/lll.Követelés jellegű sajátos elszámolások</t>
  </si>
  <si>
    <t>D. Követelések</t>
  </si>
  <si>
    <t>E. Egyéb sajátos eszközoldali elszámolások</t>
  </si>
  <si>
    <t xml:space="preserve">F. Aktív időbeli elhatárolások </t>
  </si>
  <si>
    <t>ESZKÖZÖK ÖSSZESEN</t>
  </si>
  <si>
    <t>FORRÁSOK</t>
  </si>
  <si>
    <t>G/l Nemzeti vagyon induláskori értéke</t>
  </si>
  <si>
    <t>G/ll Nemzeti vagyon változásai</t>
  </si>
  <si>
    <t>G/lll Egyéb eszközök induláskori értéke és változásai</t>
  </si>
  <si>
    <t xml:space="preserve">G/lV. Felhalmozott eredmény </t>
  </si>
  <si>
    <t xml:space="preserve">G/V. Eszközök értékhelyesbítésének forrása </t>
  </si>
  <si>
    <t>G/Vl. Mérlegszerint eredmény</t>
  </si>
  <si>
    <t>G.) Saját tőke</t>
  </si>
  <si>
    <t xml:space="preserve">H/l. Költségvetési évben esedékes kötelezettségek </t>
  </si>
  <si>
    <t xml:space="preserve">H/ll. Költségvetési évet követően esedékes kötezettségek </t>
  </si>
  <si>
    <t xml:space="preserve">H/lll/1 Kapott előleg </t>
  </si>
  <si>
    <t>H.) Kötelezettségek</t>
  </si>
  <si>
    <t>I.) Egyéb sajátos forrásoladali elszámolások</t>
  </si>
  <si>
    <t>J.) Kincstári számlavezetéssel kapcsolatos elszámolások</t>
  </si>
  <si>
    <t>K.) Passzív időbeli elhatárolások</t>
  </si>
  <si>
    <t>9. sz. melléklet</t>
  </si>
  <si>
    <t xml:space="preserve">BAJÁNSENYE KÖZSÉG ÖNKORMÁNYZAT </t>
  </si>
  <si>
    <t>MARADVÁNYKIMUTATÁS</t>
  </si>
  <si>
    <t>Összeg
(ezer Ft)</t>
  </si>
  <si>
    <t>01.</t>
  </si>
  <si>
    <t>Alaptevékenység költségvetési bevételei</t>
  </si>
  <si>
    <t>02.</t>
  </si>
  <si>
    <t>Alaptevékenység költségvetési kiadásai</t>
  </si>
  <si>
    <t>I.</t>
  </si>
  <si>
    <t>Alaptevékenységek költségvetési egyenlege</t>
  </si>
  <si>
    <t>03.</t>
  </si>
  <si>
    <t>Alaptevékenység finanszírozási bevételei</t>
  </si>
  <si>
    <t>04.</t>
  </si>
  <si>
    <t>Alaptevékenység finanszírozási kiadásai</t>
  </si>
  <si>
    <t>II.</t>
  </si>
  <si>
    <t>Alaptevékenységek finanszírozási egyenlege</t>
  </si>
  <si>
    <t>A.)</t>
  </si>
  <si>
    <t>Alaptevékenység maradványa</t>
  </si>
  <si>
    <t>05.</t>
  </si>
  <si>
    <t>Vállakozási tevékenység költségvetési bevételei</t>
  </si>
  <si>
    <t>06.</t>
  </si>
  <si>
    <t>Vállakozási tevékenység költségvetési kiadásai</t>
  </si>
  <si>
    <t>III.</t>
  </si>
  <si>
    <t>Vállakozási tevékenységek költségvetési egyenlege</t>
  </si>
  <si>
    <t>07.</t>
  </si>
  <si>
    <t>Vállakozási tevékenység finanszírozási bevételei</t>
  </si>
  <si>
    <t>08.</t>
  </si>
  <si>
    <t>Vállakozási tevékenység finanszírozási kiadásai</t>
  </si>
  <si>
    <t>IV.</t>
  </si>
  <si>
    <t>Vállakozási tevékenységek finanszírozási egyenlege</t>
  </si>
  <si>
    <t>B.)</t>
  </si>
  <si>
    <t>Vállakozási tevékenység maradványa</t>
  </si>
  <si>
    <t>C.)</t>
  </si>
  <si>
    <t>Összes maradvány</t>
  </si>
  <si>
    <t>D.)</t>
  </si>
  <si>
    <t>Alaptevékenység kötelezettséggel terhelt maradványa</t>
  </si>
  <si>
    <t>E.)</t>
  </si>
  <si>
    <t>Alaptevékenység szabad maradványa</t>
  </si>
  <si>
    <t>F.)</t>
  </si>
  <si>
    <t>Vállalkozási tevékenység kötelezettséggel terhelt maradványa</t>
  </si>
  <si>
    <t>G.)</t>
  </si>
  <si>
    <t>Vállalkozási tevékenység szabad maradványa</t>
  </si>
  <si>
    <t xml:space="preserve">10.sz. melléklet </t>
  </si>
  <si>
    <t>EREDMÉNYKIMUTATÁS</t>
  </si>
  <si>
    <t xml:space="preserve">TÁRGYÉV </t>
  </si>
  <si>
    <t>Közhatalmi eredményszemléletű bevételek</t>
  </si>
  <si>
    <t>Eszközök és szolgáltatások nettó eredményszemléletű bevételei</t>
  </si>
  <si>
    <t>Tevékenység egyéb nettó eredményszemléletű bevételei</t>
  </si>
  <si>
    <t>Tevékenység nettó eredményszemléletű bevételei</t>
  </si>
  <si>
    <t>Saját termelésű készletek állományváltozása</t>
  </si>
  <si>
    <t>Saját előállítású eszközök aktívált értéke</t>
  </si>
  <si>
    <t>Aktívált saját teljesítmények értéke</t>
  </si>
  <si>
    <t>Központi működési célú támogatások eredményszemléletű bevételei</t>
  </si>
  <si>
    <t>Egyéb működési célú támogatások eredményszemléletű bevételei</t>
  </si>
  <si>
    <t>Különféle egyéb eredményszemléletű bevételek</t>
  </si>
  <si>
    <t>Eredményszemléletű bevételek</t>
  </si>
  <si>
    <t>09.</t>
  </si>
  <si>
    <t>Anyagköltség</t>
  </si>
  <si>
    <t>10.</t>
  </si>
  <si>
    <t>Igénybe vett szolgáltatások értéke</t>
  </si>
  <si>
    <t>11.</t>
  </si>
  <si>
    <t>Eladott áruk beszerzési értéke</t>
  </si>
  <si>
    <t>12.</t>
  </si>
  <si>
    <t>Bérjárulékok</t>
  </si>
  <si>
    <t>Anyagjellegű ráfordítások</t>
  </si>
  <si>
    <t>13.</t>
  </si>
  <si>
    <t>Bérköltség</t>
  </si>
  <si>
    <t>14.</t>
  </si>
  <si>
    <t>Személyi jellegű egyéb kifizetések</t>
  </si>
  <si>
    <t>15.</t>
  </si>
  <si>
    <t>V.</t>
  </si>
  <si>
    <t>Személyi jellegű ráfordítások</t>
  </si>
  <si>
    <t>VI.</t>
  </si>
  <si>
    <t>Értékcsökkenési leírás</t>
  </si>
  <si>
    <t>VII.</t>
  </si>
  <si>
    <t>Egyéb ráfordítások</t>
  </si>
  <si>
    <t>A)</t>
  </si>
  <si>
    <t>TEVÉKENYSÉGEK EREDMÉNYE</t>
  </si>
  <si>
    <t>16.</t>
  </si>
  <si>
    <t>Kapott (járó) osztalék és részesedés</t>
  </si>
  <si>
    <t>17.</t>
  </si>
  <si>
    <t>Kapott (járó) kamatok és kamatjellegű eredményszemléletű bevételek</t>
  </si>
  <si>
    <t>18.</t>
  </si>
  <si>
    <t>Pénzügyi műveletek egyéb eredményszemléletű bevételei</t>
  </si>
  <si>
    <t>18a.</t>
  </si>
  <si>
    <t xml:space="preserve">  - ebből árfolyamnyereség</t>
  </si>
  <si>
    <t>Pénzügyi műveletek eredményszemléletű bevételei</t>
  </si>
  <si>
    <t>19.</t>
  </si>
  <si>
    <t>Fizetendő kamatok és és kamatjellegű ráfordítások</t>
  </si>
  <si>
    <t>20.</t>
  </si>
  <si>
    <t>Részesedések, értékpapírok, pénzeszközök értékvesztése</t>
  </si>
  <si>
    <t>21.</t>
  </si>
  <si>
    <t>Pénzügyi műveletek egyéb ráfordításai</t>
  </si>
  <si>
    <t>21a.</t>
  </si>
  <si>
    <t xml:space="preserve">  - ebből árfolyamveszteség</t>
  </si>
  <si>
    <t>IX.</t>
  </si>
  <si>
    <t>Pénzügyi műveletek ráfordításai</t>
  </si>
  <si>
    <t>B)</t>
  </si>
  <si>
    <t>PÉNZÜGYI MŰVELETEK EREDMÉNYE</t>
  </si>
  <si>
    <t>Felhalmozási célú támogatások eredményszemléletű bevételei</t>
  </si>
  <si>
    <t>E)</t>
  </si>
  <si>
    <t>MÉRLEG SZERINTI EREDMÉNY</t>
  </si>
  <si>
    <t>11. számú melléklet</t>
  </si>
  <si>
    <t>Sorszám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</si>
  <si>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</si>
  <si>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</si>
  <si>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</si>
  <si>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</si>
  <si>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Vasi-Víz Zrt. Szombathely </t>
  </si>
  <si>
    <t>5.</t>
  </si>
  <si>
    <t>6.</t>
  </si>
  <si>
    <t>7.</t>
  </si>
  <si>
    <t>8.</t>
  </si>
  <si>
    <t>9.</t>
  </si>
  <si>
    <t xml:space="preserve">       ÖSSZESEN:</t>
  </si>
  <si>
    <t>Teljesítés %-a</t>
  </si>
  <si>
    <t>I.6.</t>
  </si>
  <si>
    <t>Egyéb működési bevételek</t>
  </si>
  <si>
    <t>Egyéb közhatalmi bevételek</t>
  </si>
  <si>
    <t>Helyi önkormányzatok kiegészítő támogatása</t>
  </si>
  <si>
    <t>Elszámolásbó származó bevételek</t>
  </si>
  <si>
    <t>Elkülönített állami pénzalapokból - közmunka</t>
  </si>
  <si>
    <t>OEP-től - védőnői szolgálat finanszírozás</t>
  </si>
  <si>
    <t xml:space="preserve">Teljesítés %-a </t>
  </si>
  <si>
    <t xml:space="preserve">Települési lakásfenntartási támogatás </t>
  </si>
  <si>
    <t>IV.3.1.</t>
  </si>
  <si>
    <t>IV.3.2.</t>
  </si>
  <si>
    <t>IV.3.3.</t>
  </si>
  <si>
    <t>IV.3.4.</t>
  </si>
  <si>
    <t>IV.3.5.</t>
  </si>
  <si>
    <t>Informatikai eszközök beszerzése</t>
  </si>
  <si>
    <t>Ingatlanok beszerzése, létesítése</t>
  </si>
  <si>
    <t>Közművelődési normatívából eszközbeszerzés</t>
  </si>
  <si>
    <t>2019.terv</t>
  </si>
  <si>
    <t>H/III/3 Más szervezetet megillető bevétel</t>
  </si>
  <si>
    <t>BAJÁNSENYE KÖZSÉG ÖNKORMÁNYZATA
2017. ÉVI BEVÉTELEI ÉS KIADÁSAI KIEMELT ELŐIRÁNYZATONKÉNT ELLÁTANDÓ FELADATOK SZERINTI BONTÁSBAN</t>
  </si>
  <si>
    <t>2017. évi eredeti előirányzat összesen</t>
  </si>
  <si>
    <t xml:space="preserve">2017. évi módosítás </t>
  </si>
  <si>
    <t xml:space="preserve">2017. évi tény </t>
  </si>
  <si>
    <t xml:space="preserve">2017. évi tényből </t>
  </si>
  <si>
    <t>2017. évi módosított előirányzat</t>
  </si>
  <si>
    <t>/2017. (  ) zárszámadási rendelethez</t>
  </si>
  <si>
    <t>BAJÁNSENYE KÖZSÉG ÖNKORMÁNYZATA
2017. ÉVI MŰKÖDÉSI BEVÉTELEI ÉS KIADÁSAI KIEMELT ELŐIRÁNYZATONKÉNT</t>
  </si>
  <si>
    <t>2017. évi eredeti előirányzat</t>
  </si>
  <si>
    <t xml:space="preserve">2017. évi teljesítés </t>
  </si>
  <si>
    <t xml:space="preserve">  Ebből:bérleti díjak</t>
  </si>
  <si>
    <t>Közvettett szolgáltatások ellenértéke</t>
  </si>
  <si>
    <t>III.4.</t>
  </si>
  <si>
    <t>Ill.5.</t>
  </si>
  <si>
    <t>lll.6.</t>
  </si>
  <si>
    <t>III.7.</t>
  </si>
  <si>
    <t>Gyermekétkeztetés támogatása</t>
  </si>
  <si>
    <t>Szociális étkezők térítési díjának átvállalása</t>
  </si>
  <si>
    <t>Átmeneti - rendkívüli támogatás</t>
  </si>
  <si>
    <t>Temetési támogatás</t>
  </si>
  <si>
    <t xml:space="preserve">Zalamenti és Őrségi Önkormányzatok Szociális és Gyermekjóléti Társulása </t>
  </si>
  <si>
    <t>BAJÁNSENYE KÖZSÉG ÖNKORMÁNYZATA
2017. ÉVI FELHALMOZÁSI BEVÉTELEI ÉS KIADÁSAI KIEMELT ELŐIRÁNYZATONKÉNT</t>
  </si>
  <si>
    <t>Önkormányzati lakás értékesítése</t>
  </si>
  <si>
    <t>fejezeti kezelésű előirányzattól-mini bölcsi</t>
  </si>
  <si>
    <t>Felhalmozási célú önkormányzati támogatás-Vism</t>
  </si>
  <si>
    <t>BAJÁNSENYE KÖZSÉG ÖNKORMÁNYZATA
2017. ÉVI BERUHÁZÁSI ÉS FELÚJÍTÁSI KIADÁSAI FELADATONKÉNT/CÉLONKÉNT</t>
  </si>
  <si>
    <t>Eszközbeszerzés- konyha</t>
  </si>
  <si>
    <t>Buszvárók újjáépítése</t>
  </si>
  <si>
    <t xml:space="preserve">Eszközbeszerzés - közmunka </t>
  </si>
  <si>
    <t>Ingatlan vásárlás - Zártkert</t>
  </si>
  <si>
    <t>Mini-bölcsi engedélyezési tervdok.</t>
  </si>
  <si>
    <t>Útfelújítás - gépbeszerzés önerő</t>
  </si>
  <si>
    <t>Zártkert megújítási program</t>
  </si>
  <si>
    <t>Konyha felújítás - építési munkák</t>
  </si>
  <si>
    <t>Csatorna rekonstrukció</t>
  </si>
  <si>
    <t xml:space="preserve">Útfelújítás </t>
  </si>
  <si>
    <t>A fenti előirányzatokból 2017. költségvetési év azon fejlesztési céljai, amelyek megvalósításához a Stabilitási tv. 3. § (1) bekezdése szerinti adósságot keletkeztető ügylet megkötése válik vagy válhat szükségessé</t>
  </si>
  <si>
    <t>2017.év</t>
  </si>
  <si>
    <t>2018. év</t>
  </si>
  <si>
    <t xml:space="preserve">BAJÁNSENYE KÖZSÉG ÖNKORMÁNYZATA
2017. évi létszám alakulása </t>
  </si>
  <si>
    <t xml:space="preserve">2017. tény </t>
  </si>
  <si>
    <t>2020.terv</t>
  </si>
  <si>
    <t xml:space="preserve">FORRÁSOK ÖSSZESEN </t>
  </si>
  <si>
    <t xml:space="preserve">Bajánsenye  Község Önkormányzata tulajdonában álló gazdálkodó szervezetek működéséből származó"kötelezettségek és részesedések alakulása 2017. évben </t>
  </si>
  <si>
    <t>3/2018. (V.30. ) költségvetési rendelethez</t>
  </si>
  <si>
    <t>3/2018. (V.30.) önkormányzati rendelethez</t>
  </si>
  <si>
    <t>3/2017.(V.30.) önkormányzati rendelethez</t>
  </si>
  <si>
    <t>3/2018.(V.30.) önkormányzati rendelethez</t>
  </si>
  <si>
    <t xml:space="preserve">3/2018 (V.30.) 2017 évi önkormányzati rendelet   7. sz. melléklete 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</si>
</sst>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0.0%"/>
    <numFmt numFmtId="165" formatCode="_-* #,##0\ _F_t_-;\-* #,##0\ _F_t_-;_-* &quot;-&quot;??\ _F_t_-;_-@_-"/>
  </numFmts>
  <fonts count="48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b/>
      <sz val="10"/>
      <name val="Arial CE"/>
      <charset val="238"/>
    </font>
    <font>
      <sz val="12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0"/>
      <name val="Times New Roman CE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4"/>
      <color indexed="8"/>
      <name val="Times New Roman"/>
      <family val="1"/>
      <charset val="238"/>
    </font>
    <font>
      <i/>
      <sz val="10"/>
      <name val="Times New Roman CE"/>
      <charset val="238"/>
    </font>
    <font>
      <b/>
      <sz val="13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Times New Roman CE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gray125">
        <bgColor indexed="47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7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3" fillId="5" borderId="0" applyNumberFormat="0" applyBorder="0" applyAlignment="0" applyProtection="0"/>
    <xf numFmtId="0" fontId="24" fillId="20" borderId="1" applyNumberFormat="0" applyAlignment="0" applyProtection="0"/>
    <xf numFmtId="0" fontId="25" fillId="21" borderId="2" applyNumberFormat="0" applyAlignment="0" applyProtection="0"/>
    <xf numFmtId="0" fontId="2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8" fillId="6" borderId="0" applyNumberFormat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9" borderId="1" applyNumberFormat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33" fillId="0" borderId="6" applyNumberFormat="0" applyFill="0" applyAlignment="0" applyProtection="0"/>
    <xf numFmtId="0" fontId="34" fillId="23" borderId="0" applyNumberFormat="0" applyBorder="0" applyAlignment="0" applyProtection="0"/>
    <xf numFmtId="0" fontId="8" fillId="0" borderId="0"/>
    <xf numFmtId="0" fontId="27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35" fillId="0" borderId="0"/>
    <xf numFmtId="0" fontId="21" fillId="22" borderId="7" applyNumberFormat="0" applyFont="0" applyAlignment="0" applyProtection="0"/>
    <xf numFmtId="0" fontId="36" fillId="20" borderId="8" applyNumberFormat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</cellStyleXfs>
  <cellXfs count="35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0" borderId="15" xfId="0" applyFont="1" applyBorder="1"/>
    <xf numFmtId="0" fontId="3" fillId="0" borderId="16" xfId="0" applyFont="1" applyBorder="1"/>
    <xf numFmtId="0" fontId="0" fillId="0" borderId="0" xfId="0" applyAlignment="1">
      <alignment horizontal="right"/>
    </xf>
    <xf numFmtId="0" fontId="3" fillId="0" borderId="17" xfId="0" applyFont="1" applyBorder="1"/>
    <xf numFmtId="0" fontId="3" fillId="0" borderId="0" xfId="0" applyFont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21" xfId="0" applyBorder="1"/>
    <xf numFmtId="0" fontId="3" fillId="0" borderId="17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0" xfId="0" applyFont="1" applyBorder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3" fillId="0" borderId="10" xfId="0" applyFont="1" applyBorder="1" applyAlignment="1">
      <alignment wrapText="1"/>
    </xf>
    <xf numFmtId="0" fontId="3" fillId="0" borderId="10" xfId="0" applyFont="1" applyBorder="1"/>
    <xf numFmtId="0" fontId="3" fillId="0" borderId="0" xfId="0" applyFont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10" xfId="0" applyFont="1" applyBorder="1" applyAlignment="1">
      <alignment wrapText="1"/>
    </xf>
    <xf numFmtId="0" fontId="8" fillId="0" borderId="10" xfId="0" applyFont="1" applyBorder="1"/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/>
    </xf>
    <xf numFmtId="0" fontId="9" fillId="0" borderId="10" xfId="0" applyFont="1" applyBorder="1"/>
    <xf numFmtId="0" fontId="9" fillId="0" borderId="10" xfId="0" applyFont="1" applyFill="1" applyBorder="1" applyAlignment="1">
      <alignment wrapText="1"/>
    </xf>
    <xf numFmtId="0" fontId="8" fillId="0" borderId="10" xfId="0" applyFont="1" applyFill="1" applyBorder="1" applyAlignment="1">
      <alignment wrapText="1"/>
    </xf>
    <xf numFmtId="0" fontId="9" fillId="0" borderId="10" xfId="0" applyFont="1" applyBorder="1" applyAlignment="1">
      <alignment horizontal="right"/>
    </xf>
    <xf numFmtId="3" fontId="9" fillId="0" borderId="10" xfId="0" applyNumberFormat="1" applyFont="1" applyFill="1" applyBorder="1"/>
    <xf numFmtId="3" fontId="3" fillId="0" borderId="10" xfId="0" applyNumberFormat="1" applyFont="1" applyBorder="1"/>
    <xf numFmtId="3" fontId="9" fillId="0" borderId="10" xfId="0" applyNumberFormat="1" applyFont="1" applyBorder="1" applyAlignment="1">
      <alignment horizontal="right"/>
    </xf>
    <xf numFmtId="0" fontId="9" fillId="0" borderId="10" xfId="0" applyFont="1" applyBorder="1" applyAlignment="1">
      <alignment wrapText="1"/>
    </xf>
    <xf numFmtId="0" fontId="10" fillId="0" borderId="10" xfId="0" applyFont="1" applyBorder="1" applyAlignment="1">
      <alignment horizontal="left"/>
    </xf>
    <xf numFmtId="0" fontId="10" fillId="0" borderId="10" xfId="0" applyFont="1" applyFill="1" applyBorder="1" applyAlignment="1">
      <alignment wrapText="1"/>
    </xf>
    <xf numFmtId="0" fontId="3" fillId="0" borderId="10" xfId="0" applyFont="1" applyBorder="1" applyAlignment="1">
      <alignment horizontal="left"/>
    </xf>
    <xf numFmtId="0" fontId="3" fillId="0" borderId="10" xfId="0" applyFont="1" applyFill="1" applyBorder="1" applyAlignment="1">
      <alignment wrapText="1"/>
    </xf>
    <xf numFmtId="0" fontId="8" fillId="0" borderId="10" xfId="0" applyFont="1" applyBorder="1" applyAlignment="1">
      <alignment horizontal="right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3" fontId="3" fillId="0" borderId="10" xfId="0" applyNumberFormat="1" applyFont="1" applyBorder="1" applyAlignment="1">
      <alignment horizontal="right"/>
    </xf>
    <xf numFmtId="0" fontId="9" fillId="0" borderId="10" xfId="0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3" fontId="8" fillId="0" borderId="10" xfId="0" applyNumberFormat="1" applyFont="1" applyFill="1" applyBorder="1"/>
    <xf numFmtId="3" fontId="8" fillId="0" borderId="10" xfId="0" applyNumberFormat="1" applyFont="1" applyBorder="1"/>
    <xf numFmtId="3" fontId="10" fillId="0" borderId="10" xfId="0" applyNumberFormat="1" applyFont="1" applyFill="1" applyBorder="1"/>
    <xf numFmtId="3" fontId="3" fillId="0" borderId="10" xfId="0" applyNumberFormat="1" applyFont="1" applyFill="1" applyBorder="1"/>
    <xf numFmtId="164" fontId="8" fillId="0" borderId="10" xfId="0" applyNumberFormat="1" applyFont="1" applyBorder="1"/>
    <xf numFmtId="164" fontId="3" fillId="0" borderId="10" xfId="0" applyNumberFormat="1" applyFont="1" applyBorder="1"/>
    <xf numFmtId="0" fontId="8" fillId="0" borderId="22" xfId="0" applyFont="1" applyFill="1" applyBorder="1"/>
    <xf numFmtId="0" fontId="3" fillId="0" borderId="0" xfId="0" applyFont="1" applyAlignment="1"/>
    <xf numFmtId="0" fontId="8" fillId="0" borderId="0" xfId="0" applyFont="1" applyAlignment="1"/>
    <xf numFmtId="0" fontId="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right"/>
    </xf>
    <xf numFmtId="3" fontId="9" fillId="0" borderId="10" xfId="0" applyNumberFormat="1" applyFont="1" applyBorder="1"/>
    <xf numFmtId="164" fontId="3" fillId="0" borderId="10" xfId="0" applyNumberFormat="1" applyFont="1" applyBorder="1" applyAlignment="1">
      <alignment horizontal="right"/>
    </xf>
    <xf numFmtId="164" fontId="8" fillId="0" borderId="10" xfId="0" applyNumberFormat="1" applyFont="1" applyBorder="1" applyAlignment="1">
      <alignment horizontal="right"/>
    </xf>
    <xf numFmtId="0" fontId="1" fillId="0" borderId="0" xfId="0" applyFont="1"/>
    <xf numFmtId="0" fontId="8" fillId="0" borderId="10" xfId="0" applyFont="1" applyFill="1" applyBorder="1"/>
    <xf numFmtId="0" fontId="10" fillId="0" borderId="10" xfId="0" applyFont="1" applyBorder="1"/>
    <xf numFmtId="3" fontId="10" fillId="0" borderId="10" xfId="0" applyNumberFormat="1" applyFont="1" applyBorder="1"/>
    <xf numFmtId="0" fontId="3" fillId="0" borderId="0" xfId="0" applyFont="1" applyAlignment="1">
      <alignment horizontal="justify" wrapText="1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/>
    <xf numFmtId="0" fontId="3" fillId="0" borderId="26" xfId="0" applyFont="1" applyBorder="1"/>
    <xf numFmtId="0" fontId="8" fillId="0" borderId="26" xfId="0" applyFont="1" applyBorder="1"/>
    <xf numFmtId="0" fontId="8" fillId="0" borderId="27" xfId="0" applyFont="1" applyBorder="1"/>
    <xf numFmtId="0" fontId="8" fillId="0" borderId="28" xfId="0" applyFont="1" applyBorder="1"/>
    <xf numFmtId="0" fontId="3" fillId="0" borderId="29" xfId="0" applyFont="1" applyBorder="1"/>
    <xf numFmtId="0" fontId="8" fillId="0" borderId="30" xfId="0" applyFont="1" applyBorder="1"/>
    <xf numFmtId="0" fontId="8" fillId="0" borderId="23" xfId="0" applyFont="1" applyBorder="1"/>
    <xf numFmtId="0" fontId="8" fillId="0" borderId="31" xfId="0" applyFont="1" applyBorder="1"/>
    <xf numFmtId="3" fontId="8" fillId="0" borderId="23" xfId="0" applyNumberFormat="1" applyFont="1" applyBorder="1"/>
    <xf numFmtId="3" fontId="8" fillId="0" borderId="32" xfId="0" applyNumberFormat="1" applyFont="1" applyBorder="1"/>
    <xf numFmtId="0" fontId="8" fillId="0" borderId="32" xfId="0" applyFont="1" applyBorder="1"/>
    <xf numFmtId="0" fontId="8" fillId="25" borderId="31" xfId="0" applyFont="1" applyFill="1" applyBorder="1"/>
    <xf numFmtId="0" fontId="8" fillId="25" borderId="10" xfId="0" applyFont="1" applyFill="1" applyBorder="1" applyAlignment="1">
      <alignment wrapText="1"/>
    </xf>
    <xf numFmtId="3" fontId="8" fillId="25" borderId="10" xfId="0" applyNumberFormat="1" applyFont="1" applyFill="1" applyBorder="1"/>
    <xf numFmtId="3" fontId="8" fillId="25" borderId="23" xfId="0" applyNumberFormat="1" applyFont="1" applyFill="1" applyBorder="1"/>
    <xf numFmtId="3" fontId="8" fillId="25" borderId="32" xfId="0" applyNumberFormat="1" applyFont="1" applyFill="1" applyBorder="1"/>
    <xf numFmtId="0" fontId="8" fillId="0" borderId="33" xfId="0" applyFont="1" applyBorder="1"/>
    <xf numFmtId="0" fontId="3" fillId="0" borderId="34" xfId="0" applyFont="1" applyBorder="1" applyAlignment="1">
      <alignment wrapText="1"/>
    </xf>
    <xf numFmtId="3" fontId="3" fillId="0" borderId="34" xfId="0" applyNumberFormat="1" applyFont="1" applyBorder="1"/>
    <xf numFmtId="3" fontId="3" fillId="0" borderId="35" xfId="0" applyNumberFormat="1" applyFont="1" applyBorder="1"/>
    <xf numFmtId="0" fontId="3" fillId="0" borderId="36" xfId="0" applyFont="1" applyBorder="1"/>
    <xf numFmtId="0" fontId="8" fillId="0" borderId="37" xfId="0" applyFont="1" applyBorder="1"/>
    <xf numFmtId="0" fontId="8" fillId="0" borderId="13" xfId="0" applyFont="1" applyBorder="1" applyAlignment="1">
      <alignment wrapText="1"/>
    </xf>
    <xf numFmtId="3" fontId="8" fillId="0" borderId="13" xfId="0" applyNumberFormat="1" applyFont="1" applyBorder="1"/>
    <xf numFmtId="3" fontId="8" fillId="0" borderId="38" xfId="0" applyNumberFormat="1" applyFont="1" applyBorder="1"/>
    <xf numFmtId="3" fontId="8" fillId="0" borderId="39" xfId="0" applyNumberFormat="1" applyFont="1" applyBorder="1"/>
    <xf numFmtId="0" fontId="8" fillId="0" borderId="39" xfId="0" applyFont="1" applyBorder="1"/>
    <xf numFmtId="0" fontId="8" fillId="0" borderId="13" xfId="0" applyFont="1" applyBorder="1"/>
    <xf numFmtId="0" fontId="8" fillId="0" borderId="38" xfId="0" applyFont="1" applyBorder="1"/>
    <xf numFmtId="0" fontId="8" fillId="25" borderId="32" xfId="0" applyFont="1" applyFill="1" applyBorder="1"/>
    <xf numFmtId="0" fontId="8" fillId="25" borderId="10" xfId="0" applyFont="1" applyFill="1" applyBorder="1"/>
    <xf numFmtId="0" fontId="8" fillId="25" borderId="23" xfId="0" applyFont="1" applyFill="1" applyBorder="1"/>
    <xf numFmtId="0" fontId="8" fillId="0" borderId="40" xfId="0" applyFont="1" applyBorder="1"/>
    <xf numFmtId="3" fontId="3" fillId="0" borderId="19" xfId="0" applyNumberFormat="1" applyFont="1" applyBorder="1"/>
    <xf numFmtId="3" fontId="3" fillId="0" borderId="24" xfId="0" applyNumberFormat="1" applyFont="1" applyBorder="1"/>
    <xf numFmtId="0" fontId="3" fillId="0" borderId="41" xfId="0" applyFont="1" applyBorder="1"/>
    <xf numFmtId="0" fontId="8" fillId="0" borderId="42" xfId="0" applyFont="1" applyBorder="1"/>
    <xf numFmtId="0" fontId="3" fillId="0" borderId="43" xfId="0" applyFont="1" applyBorder="1" applyAlignment="1">
      <alignment wrapText="1"/>
    </xf>
    <xf numFmtId="3" fontId="3" fillId="0" borderId="43" xfId="0" applyNumberFormat="1" applyFont="1" applyBorder="1"/>
    <xf numFmtId="3" fontId="3" fillId="0" borderId="44" xfId="0" applyNumberFormat="1" applyFont="1" applyBorder="1"/>
    <xf numFmtId="0" fontId="3" fillId="0" borderId="45" xfId="0" applyFont="1" applyBorder="1"/>
    <xf numFmtId="0" fontId="8" fillId="0" borderId="46" xfId="0" applyFont="1" applyBorder="1" applyAlignment="1">
      <alignment horizontal="left" vertical="center"/>
    </xf>
    <xf numFmtId="0" fontId="8" fillId="25" borderId="39" xfId="0" applyFont="1" applyFill="1" applyBorder="1" applyAlignment="1">
      <alignment vertical="center"/>
    </xf>
    <xf numFmtId="0" fontId="8" fillId="25" borderId="13" xfId="0" applyFont="1" applyFill="1" applyBorder="1" applyAlignment="1">
      <alignment wrapText="1"/>
    </xf>
    <xf numFmtId="3" fontId="8" fillId="25" borderId="13" xfId="0" applyNumberFormat="1" applyFont="1" applyFill="1" applyBorder="1"/>
    <xf numFmtId="0" fontId="8" fillId="25" borderId="13" xfId="0" applyFont="1" applyFill="1" applyBorder="1"/>
    <xf numFmtId="0" fontId="8" fillId="25" borderId="38" xfId="0" applyFont="1" applyFill="1" applyBorder="1"/>
    <xf numFmtId="0" fontId="8" fillId="0" borderId="19" xfId="0" applyFont="1" applyBorder="1" applyAlignment="1">
      <alignment wrapText="1"/>
    </xf>
    <xf numFmtId="3" fontId="8" fillId="0" borderId="19" xfId="0" applyNumberFormat="1" applyFont="1" applyBorder="1"/>
    <xf numFmtId="3" fontId="8" fillId="0" borderId="24" xfId="0" applyNumberFormat="1" applyFont="1" applyBorder="1"/>
    <xf numFmtId="3" fontId="8" fillId="0" borderId="41" xfId="0" applyNumberFormat="1" applyFont="1" applyBorder="1"/>
    <xf numFmtId="0" fontId="8" fillId="25" borderId="41" xfId="0" applyFont="1" applyFill="1" applyBorder="1" applyAlignment="1">
      <alignment vertical="center"/>
    </xf>
    <xf numFmtId="0" fontId="8" fillId="25" borderId="19" xfId="0" applyFont="1" applyFill="1" applyBorder="1" applyAlignment="1">
      <alignment wrapText="1"/>
    </xf>
    <xf numFmtId="3" fontId="8" fillId="25" borderId="19" xfId="0" applyNumberFormat="1" applyFont="1" applyFill="1" applyBorder="1"/>
    <xf numFmtId="0" fontId="8" fillId="25" borderId="19" xfId="0" applyFont="1" applyFill="1" applyBorder="1"/>
    <xf numFmtId="0" fontId="8" fillId="25" borderId="24" xfId="0" applyFont="1" applyFill="1" applyBorder="1"/>
    <xf numFmtId="0" fontId="8" fillId="0" borderId="47" xfId="0" applyFont="1" applyBorder="1" applyAlignment="1">
      <alignment horizontal="left" vertical="center"/>
    </xf>
    <xf numFmtId="0" fontId="8" fillId="0" borderId="26" xfId="0" applyFont="1" applyBorder="1" applyAlignment="1">
      <alignment wrapText="1"/>
    </xf>
    <xf numFmtId="3" fontId="8" fillId="0" borderId="26" xfId="0" applyNumberFormat="1" applyFont="1" applyBorder="1"/>
    <xf numFmtId="3" fontId="8" fillId="0" borderId="30" xfId="0" applyNumberFormat="1" applyFont="1" applyBorder="1"/>
    <xf numFmtId="0" fontId="8" fillId="0" borderId="29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3" fontId="3" fillId="0" borderId="23" xfId="0" applyNumberFormat="1" applyFont="1" applyBorder="1"/>
    <xf numFmtId="0" fontId="8" fillId="0" borderId="48" xfId="0" applyFont="1" applyBorder="1" applyAlignment="1">
      <alignment vertical="center"/>
    </xf>
    <xf numFmtId="0" fontId="3" fillId="0" borderId="49" xfId="0" applyFont="1" applyBorder="1" applyAlignment="1">
      <alignment wrapText="1"/>
    </xf>
    <xf numFmtId="3" fontId="3" fillId="0" borderId="49" xfId="0" applyNumberFormat="1" applyFont="1" applyBorder="1"/>
    <xf numFmtId="3" fontId="3" fillId="0" borderId="50" xfId="0" applyNumberFormat="1" applyFont="1" applyBorder="1"/>
    <xf numFmtId="0" fontId="8" fillId="0" borderId="48" xfId="0" applyFont="1" applyBorder="1"/>
    <xf numFmtId="3" fontId="3" fillId="0" borderId="51" xfId="0" applyNumberFormat="1" applyFont="1" applyBorder="1"/>
    <xf numFmtId="0" fontId="3" fillId="0" borderId="52" xfId="0" applyFont="1" applyBorder="1"/>
    <xf numFmtId="3" fontId="3" fillId="0" borderId="10" xfId="0" applyNumberFormat="1" applyFont="1" applyFill="1" applyBorder="1" applyAlignment="1">
      <alignment horizontal="right"/>
    </xf>
    <xf numFmtId="3" fontId="8" fillId="0" borderId="10" xfId="0" applyNumberFormat="1" applyFont="1" applyFill="1" applyBorder="1" applyAlignment="1">
      <alignment horizontal="right"/>
    </xf>
    <xf numFmtId="0" fontId="4" fillId="0" borderId="0" xfId="0" applyFont="1" applyAlignment="1"/>
    <xf numFmtId="0" fontId="5" fillId="0" borderId="0" xfId="0" applyFont="1" applyAlignment="1"/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5" fillId="0" borderId="37" xfId="0" applyFont="1" applyBorder="1"/>
    <xf numFmtId="0" fontId="5" fillId="0" borderId="13" xfId="0" applyFont="1" applyBorder="1"/>
    <xf numFmtId="0" fontId="5" fillId="0" borderId="56" xfId="0" applyFont="1" applyBorder="1"/>
    <xf numFmtId="0" fontId="5" fillId="0" borderId="31" xfId="0" applyFont="1" applyBorder="1"/>
    <xf numFmtId="0" fontId="5" fillId="0" borderId="57" xfId="0" applyFont="1" applyBorder="1"/>
    <xf numFmtId="0" fontId="5" fillId="0" borderId="40" xfId="0" applyFont="1" applyBorder="1"/>
    <xf numFmtId="0" fontId="5" fillId="0" borderId="19" xfId="0" applyFont="1" applyBorder="1"/>
    <xf numFmtId="0" fontId="5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4" fillId="0" borderId="61" xfId="0" applyFont="1" applyBorder="1"/>
    <xf numFmtId="0" fontId="5" fillId="0" borderId="62" xfId="0" applyFont="1" applyBorder="1"/>
    <xf numFmtId="0" fontId="3" fillId="0" borderId="10" xfId="0" applyFont="1" applyBorder="1" applyAlignment="1"/>
    <xf numFmtId="0" fontId="12" fillId="0" borderId="0" xfId="0" applyFont="1" applyAlignment="1">
      <alignment wrapText="1"/>
    </xf>
    <xf numFmtId="0" fontId="4" fillId="0" borderId="54" xfId="0" applyFont="1" applyBorder="1" applyAlignment="1">
      <alignment horizontal="center" vertical="center"/>
    </xf>
    <xf numFmtId="3" fontId="4" fillId="0" borderId="49" xfId="0" applyNumberFormat="1" applyFont="1" applyBorder="1"/>
    <xf numFmtId="3" fontId="4" fillId="0" borderId="63" xfId="0" applyNumberFormat="1" applyFont="1" applyBorder="1"/>
    <xf numFmtId="0" fontId="14" fillId="0" borderId="0" xfId="0" applyFont="1" applyBorder="1" applyAlignment="1"/>
    <xf numFmtId="0" fontId="5" fillId="0" borderId="0" xfId="0" applyFont="1" applyBorder="1" applyAlignment="1"/>
    <xf numFmtId="0" fontId="5" fillId="0" borderId="0" xfId="0" applyFont="1" applyBorder="1"/>
    <xf numFmtId="0" fontId="14" fillId="0" borderId="0" xfId="0" applyFont="1"/>
    <xf numFmtId="0" fontId="4" fillId="0" borderId="53" xfId="0" applyFont="1" applyBorder="1" applyAlignment="1">
      <alignment wrapText="1"/>
    </xf>
    <xf numFmtId="0" fontId="15" fillId="0" borderId="37" xfId="0" applyFont="1" applyBorder="1"/>
    <xf numFmtId="0" fontId="5" fillId="0" borderId="13" xfId="0" applyFont="1" applyBorder="1" applyAlignment="1">
      <alignment horizontal="center"/>
    </xf>
    <xf numFmtId="3" fontId="5" fillId="0" borderId="13" xfId="0" applyNumberFormat="1" applyFont="1" applyBorder="1"/>
    <xf numFmtId="3" fontId="5" fillId="0" borderId="56" xfId="0" applyNumberFormat="1" applyFont="1" applyBorder="1"/>
    <xf numFmtId="0" fontId="5" fillId="0" borderId="60" xfId="0" applyFont="1" applyBorder="1"/>
    <xf numFmtId="3" fontId="4" fillId="0" borderId="60" xfId="0" applyNumberFormat="1" applyFont="1" applyBorder="1"/>
    <xf numFmtId="3" fontId="4" fillId="0" borderId="61" xfId="0" applyNumberFormat="1" applyFont="1" applyBorder="1"/>
    <xf numFmtId="0" fontId="16" fillId="0" borderId="0" xfId="51"/>
    <xf numFmtId="0" fontId="17" fillId="26" borderId="64" xfId="51" applyFont="1" applyFill="1" applyBorder="1" applyAlignment="1">
      <alignment horizontal="center" vertical="top" wrapText="1"/>
    </xf>
    <xf numFmtId="0" fontId="17" fillId="26" borderId="0" xfId="51" applyFont="1" applyFill="1" applyBorder="1" applyAlignment="1">
      <alignment horizontal="center" vertical="top" wrapText="1"/>
    </xf>
    <xf numFmtId="0" fontId="17" fillId="26" borderId="65" xfId="51" applyFont="1" applyFill="1" applyBorder="1" applyAlignment="1">
      <alignment horizontal="center" vertical="top" wrapText="1"/>
    </xf>
    <xf numFmtId="0" fontId="17" fillId="26" borderId="64" xfId="51" applyFont="1" applyFill="1" applyBorder="1" applyAlignment="1">
      <alignment horizontal="left" vertical="top" wrapText="1"/>
    </xf>
    <xf numFmtId="0" fontId="17" fillId="26" borderId="17" xfId="51" applyFont="1" applyFill="1" applyBorder="1" applyAlignment="1">
      <alignment horizontal="center" vertical="top" wrapText="1"/>
    </xf>
    <xf numFmtId="0" fontId="17" fillId="26" borderId="15" xfId="51" applyFont="1" applyFill="1" applyBorder="1" applyAlignment="1">
      <alignment horizontal="center" vertical="top" wrapText="1"/>
    </xf>
    <xf numFmtId="0" fontId="17" fillId="26" borderId="16" xfId="51" applyFont="1" applyFill="1" applyBorder="1" applyAlignment="1">
      <alignment horizontal="center" vertical="top" wrapText="1"/>
    </xf>
    <xf numFmtId="0" fontId="8" fillId="0" borderId="21" xfId="51" applyFont="1" applyBorder="1" applyAlignment="1">
      <alignment horizontal="center" vertical="top" wrapText="1"/>
    </xf>
    <xf numFmtId="0" fontId="8" fillId="0" borderId="13" xfId="51" applyFont="1" applyBorder="1" applyAlignment="1">
      <alignment horizontal="left" vertical="top" wrapText="1"/>
    </xf>
    <xf numFmtId="0" fontId="16" fillId="0" borderId="13" xfId="51" applyBorder="1"/>
    <xf numFmtId="0" fontId="16" fillId="0" borderId="14" xfId="51" applyBorder="1"/>
    <xf numFmtId="0" fontId="3" fillId="0" borderId="12" xfId="51" applyFont="1" applyBorder="1" applyAlignment="1">
      <alignment horizontal="center" vertical="top" wrapText="1"/>
    </xf>
    <xf numFmtId="0" fontId="3" fillId="0" borderId="10" xfId="51" applyFont="1" applyBorder="1" applyAlignment="1">
      <alignment horizontal="left" vertical="top" wrapText="1"/>
    </xf>
    <xf numFmtId="3" fontId="3" fillId="0" borderId="11" xfId="51" applyNumberFormat="1" applyFont="1" applyBorder="1" applyAlignment="1">
      <alignment horizontal="right" vertical="top" wrapText="1"/>
    </xf>
    <xf numFmtId="0" fontId="8" fillId="0" borderId="12" xfId="51" applyFont="1" applyBorder="1" applyAlignment="1">
      <alignment horizontal="center" vertical="top" wrapText="1"/>
    </xf>
    <xf numFmtId="0" fontId="8" fillId="0" borderId="10" xfId="51" applyFont="1" applyBorder="1" applyAlignment="1">
      <alignment horizontal="left" vertical="top" wrapText="1"/>
    </xf>
    <xf numFmtId="3" fontId="8" fillId="0" borderId="11" xfId="51" applyNumberFormat="1" applyFont="1" applyBorder="1" applyAlignment="1">
      <alignment horizontal="right" vertical="top" wrapText="1"/>
    </xf>
    <xf numFmtId="0" fontId="18" fillId="0" borderId="0" xfId="51" applyFont="1"/>
    <xf numFmtId="0" fontId="16" fillId="0" borderId="0" xfId="52"/>
    <xf numFmtId="0" fontId="19" fillId="26" borderId="64" xfId="52" applyFont="1" applyFill="1" applyBorder="1" applyAlignment="1">
      <alignment horizontal="center" vertical="top" wrapText="1"/>
    </xf>
    <xf numFmtId="0" fontId="19" fillId="26" borderId="0" xfId="52" applyFont="1" applyFill="1" applyBorder="1" applyAlignment="1">
      <alignment horizontal="center" vertical="top" wrapText="1"/>
    </xf>
    <xf numFmtId="0" fontId="19" fillId="26" borderId="65" xfId="52" applyFont="1" applyFill="1" applyBorder="1" applyAlignment="1">
      <alignment horizontal="center" vertical="top" wrapText="1"/>
    </xf>
    <xf numFmtId="0" fontId="19" fillId="26" borderId="17" xfId="52" applyFont="1" applyFill="1" applyBorder="1" applyAlignment="1">
      <alignment horizontal="center" vertical="top" wrapText="1"/>
    </xf>
    <xf numFmtId="0" fontId="19" fillId="26" borderId="15" xfId="52" applyFont="1" applyFill="1" applyBorder="1" applyAlignment="1">
      <alignment horizontal="center" vertical="top" wrapText="1"/>
    </xf>
    <xf numFmtId="0" fontId="19" fillId="26" borderId="16" xfId="52" applyFont="1" applyFill="1" applyBorder="1" applyAlignment="1">
      <alignment horizontal="center" vertical="top" wrapText="1"/>
    </xf>
    <xf numFmtId="0" fontId="20" fillId="0" borderId="69" xfId="52" applyFont="1" applyBorder="1" applyAlignment="1">
      <alignment horizontal="center" vertical="top" wrapText="1"/>
    </xf>
    <xf numFmtId="0" fontId="20" fillId="0" borderId="70" xfId="52" applyFont="1" applyBorder="1" applyAlignment="1">
      <alignment horizontal="left" vertical="top" wrapText="1"/>
    </xf>
    <xf numFmtId="3" fontId="20" fillId="0" borderId="71" xfId="52" applyNumberFormat="1" applyFont="1" applyBorder="1" applyAlignment="1">
      <alignment horizontal="right" vertical="top" wrapText="1"/>
    </xf>
    <xf numFmtId="0" fontId="20" fillId="0" borderId="12" xfId="52" applyFont="1" applyBorder="1" applyAlignment="1">
      <alignment horizontal="center" vertical="top" wrapText="1"/>
    </xf>
    <xf numFmtId="0" fontId="20" fillId="0" borderId="10" xfId="52" applyFont="1" applyBorder="1" applyAlignment="1">
      <alignment horizontal="left" vertical="top" wrapText="1"/>
    </xf>
    <xf numFmtId="3" fontId="20" fillId="0" borderId="11" xfId="52" applyNumberFormat="1" applyFont="1" applyBorder="1" applyAlignment="1">
      <alignment horizontal="right" vertical="top" wrapText="1"/>
    </xf>
    <xf numFmtId="0" fontId="20" fillId="0" borderId="12" xfId="52" applyFont="1" applyFill="1" applyBorder="1" applyAlignment="1">
      <alignment horizontal="center" vertical="top" wrapText="1"/>
    </xf>
    <xf numFmtId="0" fontId="16" fillId="0" borderId="10" xfId="52" applyBorder="1"/>
    <xf numFmtId="0" fontId="20" fillId="0" borderId="66" xfId="52" applyFont="1" applyFill="1" applyBorder="1" applyAlignment="1">
      <alignment horizontal="center" vertical="top" wrapText="1"/>
    </xf>
    <xf numFmtId="0" fontId="16" fillId="0" borderId="67" xfId="52" applyBorder="1"/>
    <xf numFmtId="3" fontId="20" fillId="0" borderId="68" xfId="52" applyNumberFormat="1" applyFont="1" applyBorder="1" applyAlignment="1">
      <alignment horizontal="right" vertical="top" wrapText="1"/>
    </xf>
    <xf numFmtId="0" fontId="16" fillId="0" borderId="0" xfId="50"/>
    <xf numFmtId="0" fontId="17" fillId="26" borderId="64" xfId="50" applyFont="1" applyFill="1" applyBorder="1" applyAlignment="1">
      <alignment horizontal="center" vertical="top" wrapText="1"/>
    </xf>
    <xf numFmtId="0" fontId="17" fillId="26" borderId="0" xfId="50" applyFont="1" applyFill="1" applyBorder="1" applyAlignment="1">
      <alignment horizontal="center" vertical="top" wrapText="1"/>
    </xf>
    <xf numFmtId="0" fontId="17" fillId="26" borderId="64" xfId="50" applyFont="1" applyFill="1" applyBorder="1" applyAlignment="1">
      <alignment horizontal="left" vertical="top" wrapText="1"/>
    </xf>
    <xf numFmtId="0" fontId="17" fillId="26" borderId="72" xfId="50" applyFont="1" applyFill="1" applyBorder="1" applyAlignment="1">
      <alignment horizontal="center" vertical="top" wrapText="1"/>
    </xf>
    <xf numFmtId="0" fontId="17" fillId="26" borderId="73" xfId="50" applyFont="1" applyFill="1" applyBorder="1" applyAlignment="1">
      <alignment horizontal="center" vertical="top" wrapText="1"/>
    </xf>
    <xf numFmtId="0" fontId="17" fillId="26" borderId="74" xfId="50" applyFont="1" applyFill="1" applyBorder="1" applyAlignment="1">
      <alignment horizontal="center" vertical="top" wrapText="1"/>
    </xf>
    <xf numFmtId="0" fontId="8" fillId="0" borderId="10" xfId="50" applyFont="1" applyBorder="1" applyAlignment="1">
      <alignment horizontal="center" vertical="top" wrapText="1"/>
    </xf>
    <xf numFmtId="0" fontId="8" fillId="0" borderId="10" xfId="50" applyFont="1" applyBorder="1" applyAlignment="1">
      <alignment horizontal="left" vertical="top" wrapText="1"/>
    </xf>
    <xf numFmtId="3" fontId="8" fillId="0" borderId="10" xfId="50" applyNumberFormat="1" applyFont="1" applyBorder="1" applyAlignment="1">
      <alignment horizontal="right" vertical="top" wrapText="1"/>
    </xf>
    <xf numFmtId="0" fontId="3" fillId="0" borderId="10" xfId="50" applyFont="1" applyBorder="1" applyAlignment="1">
      <alignment horizontal="center" vertical="top" wrapText="1"/>
    </xf>
    <xf numFmtId="0" fontId="3" fillId="0" borderId="10" xfId="50" applyFont="1" applyBorder="1" applyAlignment="1">
      <alignment horizontal="left" vertical="top" wrapText="1"/>
    </xf>
    <xf numFmtId="3" fontId="3" fillId="0" borderId="10" xfId="50" applyNumberFormat="1" applyFont="1" applyBorder="1" applyAlignment="1">
      <alignment horizontal="right" vertical="top" wrapText="1"/>
    </xf>
    <xf numFmtId="0" fontId="18" fillId="0" borderId="0" xfId="50" applyFont="1"/>
    <xf numFmtId="0" fontId="16" fillId="0" borderId="10" xfId="50" applyBorder="1"/>
    <xf numFmtId="0" fontId="3" fillId="0" borderId="10" xfId="50" applyFont="1" applyFill="1" applyBorder="1" applyAlignment="1">
      <alignment horizontal="center" vertical="top" wrapText="1"/>
    </xf>
    <xf numFmtId="0" fontId="18" fillId="0" borderId="10" xfId="50" applyFont="1" applyBorder="1"/>
    <xf numFmtId="3" fontId="18" fillId="0" borderId="10" xfId="50" applyNumberFormat="1" applyFont="1" applyBorder="1"/>
    <xf numFmtId="0" fontId="8" fillId="0" borderId="10" xfId="50" applyFont="1" applyFill="1" applyBorder="1" applyAlignment="1">
      <alignment horizontal="center" vertical="top" wrapText="1"/>
    </xf>
    <xf numFmtId="3" fontId="16" fillId="0" borderId="10" xfId="50" applyNumberFormat="1" applyBorder="1"/>
    <xf numFmtId="0" fontId="40" fillId="0" borderId="0" xfId="53" applyFont="1" applyAlignment="1" applyProtection="1">
      <alignment horizontal="right"/>
    </xf>
    <xf numFmtId="0" fontId="27" fillId="0" borderId="0" xfId="53" applyProtection="1"/>
    <xf numFmtId="0" fontId="42" fillId="0" borderId="0" xfId="53" applyFont="1" applyAlignment="1" applyProtection="1">
      <alignment horizontal="center" vertical="center" wrapText="1"/>
      <protection locked="0"/>
    </xf>
    <xf numFmtId="0" fontId="43" fillId="0" borderId="0" xfId="53" applyFont="1" applyAlignment="1" applyProtection="1">
      <alignment horizontal="right" vertical="center" wrapText="1"/>
      <protection locked="0"/>
    </xf>
    <xf numFmtId="0" fontId="44" fillId="0" borderId="0" xfId="53" applyFont="1" applyAlignment="1" applyProtection="1">
      <alignment horizontal="center"/>
    </xf>
    <xf numFmtId="0" fontId="45" fillId="0" borderId="0" xfId="53" applyFont="1" applyAlignment="1" applyProtection="1">
      <alignment horizontal="right"/>
    </xf>
    <xf numFmtId="0" fontId="46" fillId="0" borderId="17" xfId="53" applyFont="1" applyBorder="1" applyAlignment="1" applyProtection="1">
      <alignment horizontal="center" vertical="center" wrapText="1"/>
    </xf>
    <xf numFmtId="0" fontId="44" fillId="0" borderId="15" xfId="53" applyFont="1" applyBorder="1" applyAlignment="1" applyProtection="1">
      <alignment horizontal="center" vertical="center" wrapText="1"/>
    </xf>
    <xf numFmtId="0" fontId="44" fillId="0" borderId="16" xfId="53" applyFont="1" applyBorder="1" applyAlignment="1" applyProtection="1">
      <alignment horizontal="center" vertical="center" wrapText="1"/>
    </xf>
    <xf numFmtId="0" fontId="44" fillId="0" borderId="21" xfId="53" applyFont="1" applyBorder="1" applyAlignment="1" applyProtection="1">
      <alignment horizontal="center" vertical="top" wrapText="1"/>
    </xf>
    <xf numFmtId="0" fontId="47" fillId="0" borderId="13" xfId="53" applyFont="1" applyBorder="1" applyAlignment="1" applyProtection="1">
      <alignment horizontal="left" vertical="top" wrapText="1"/>
      <protection locked="0"/>
    </xf>
    <xf numFmtId="9" fontId="47" fillId="0" borderId="13" xfId="57" applyFont="1" applyFill="1" applyBorder="1" applyAlignment="1" applyProtection="1">
      <alignment horizontal="center" vertical="center" wrapText="1"/>
      <protection locked="0"/>
    </xf>
    <xf numFmtId="165" fontId="47" fillId="0" borderId="13" xfId="29" applyNumberFormat="1" applyFont="1" applyBorder="1" applyAlignment="1" applyProtection="1">
      <alignment horizontal="center" vertical="center" wrapText="1"/>
      <protection locked="0"/>
    </xf>
    <xf numFmtId="165" fontId="47" fillId="0" borderId="14" xfId="29" applyNumberFormat="1" applyFont="1" applyBorder="1" applyAlignment="1" applyProtection="1">
      <alignment horizontal="center" vertical="top" wrapText="1"/>
      <protection locked="0"/>
    </xf>
    <xf numFmtId="0" fontId="44" fillId="0" borderId="12" xfId="53" applyFont="1" applyBorder="1" applyAlignment="1" applyProtection="1">
      <alignment horizontal="center" vertical="top" wrapText="1"/>
    </xf>
    <xf numFmtId="0" fontId="47" fillId="0" borderId="10" xfId="53" applyFont="1" applyBorder="1" applyAlignment="1" applyProtection="1">
      <alignment horizontal="left" vertical="top" wrapText="1"/>
      <protection locked="0"/>
    </xf>
    <xf numFmtId="9" fontId="47" fillId="0" borderId="10" xfId="57" applyFont="1" applyBorder="1" applyAlignment="1" applyProtection="1">
      <alignment horizontal="center" vertical="center" wrapText="1"/>
      <protection locked="0"/>
    </xf>
    <xf numFmtId="165" fontId="47" fillId="0" borderId="10" xfId="29" applyNumberFormat="1" applyFont="1" applyBorder="1" applyAlignment="1" applyProtection="1">
      <alignment horizontal="center" vertical="center" wrapText="1"/>
      <protection locked="0"/>
    </xf>
    <xf numFmtId="165" fontId="47" fillId="0" borderId="11" xfId="29" applyNumberFormat="1" applyFont="1" applyBorder="1" applyAlignment="1" applyProtection="1">
      <alignment horizontal="center" vertical="top" wrapText="1"/>
      <protection locked="0"/>
    </xf>
    <xf numFmtId="0" fontId="44" fillId="0" borderId="18" xfId="53" applyFont="1" applyBorder="1" applyAlignment="1" applyProtection="1">
      <alignment horizontal="center" vertical="top" wrapText="1"/>
    </xf>
    <xf numFmtId="0" fontId="47" fillId="0" borderId="19" xfId="53" applyFont="1" applyBorder="1" applyAlignment="1" applyProtection="1">
      <alignment horizontal="left" vertical="top" wrapText="1"/>
      <protection locked="0"/>
    </xf>
    <xf numFmtId="9" fontId="47" fillId="0" borderId="19" xfId="57" applyFont="1" applyBorder="1" applyAlignment="1" applyProtection="1">
      <alignment horizontal="center" vertical="center" wrapText="1"/>
      <protection locked="0"/>
    </xf>
    <xf numFmtId="165" fontId="47" fillId="0" borderId="19" xfId="29" applyNumberFormat="1" applyFont="1" applyBorder="1" applyAlignment="1" applyProtection="1">
      <alignment horizontal="center" vertical="center" wrapText="1"/>
      <protection locked="0"/>
    </xf>
    <xf numFmtId="165" fontId="47" fillId="0" borderId="20" xfId="29" applyNumberFormat="1" applyFont="1" applyBorder="1" applyAlignment="1" applyProtection="1">
      <alignment horizontal="center" vertical="top" wrapText="1"/>
      <protection locked="0"/>
    </xf>
    <xf numFmtId="0" fontId="44" fillId="27" borderId="15" xfId="53" applyFont="1" applyFill="1" applyBorder="1" applyAlignment="1" applyProtection="1">
      <alignment horizontal="center" vertical="top" wrapText="1"/>
    </xf>
    <xf numFmtId="165" fontId="47" fillId="0" borderId="15" xfId="29" applyNumberFormat="1" applyFont="1" applyBorder="1" applyAlignment="1" applyProtection="1">
      <alignment horizontal="center" vertical="center" wrapText="1"/>
    </xf>
    <xf numFmtId="165" fontId="47" fillId="0" borderId="16" xfId="29" applyNumberFormat="1" applyFont="1" applyBorder="1" applyAlignment="1" applyProtection="1">
      <alignment horizontal="center" vertical="top" wrapText="1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3" fontId="8" fillId="24" borderId="10" xfId="0" applyNumberFormat="1" applyFont="1" applyFill="1" applyBorder="1"/>
    <xf numFmtId="0" fontId="8" fillId="0" borderId="10" xfId="0" applyFont="1" applyBorder="1" applyAlignment="1">
      <alignment horizontal="left"/>
    </xf>
    <xf numFmtId="3" fontId="16" fillId="0" borderId="14" xfId="51" applyNumberFormat="1" applyBorder="1"/>
    <xf numFmtId="3" fontId="18" fillId="0" borderId="11" xfId="51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51" applyFont="1" applyBorder="1" applyAlignment="1">
      <alignment horizontal="center" vertical="top" wrapText="1"/>
    </xf>
    <xf numFmtId="0" fontId="3" fillId="0" borderId="19" xfId="51" applyFont="1" applyBorder="1" applyAlignment="1">
      <alignment horizontal="left" vertical="top" wrapText="1"/>
    </xf>
    <xf numFmtId="3" fontId="3" fillId="0" borderId="20" xfId="51" applyNumberFormat="1" applyFont="1" applyBorder="1" applyAlignment="1">
      <alignment horizontal="right" vertical="top" wrapText="1"/>
    </xf>
    <xf numFmtId="3" fontId="18" fillId="0" borderId="14" xfId="51" applyNumberFormat="1" applyFont="1" applyBorder="1"/>
    <xf numFmtId="0" fontId="3" fillId="0" borderId="17" xfId="51" applyFont="1" applyBorder="1" applyAlignment="1">
      <alignment horizontal="center" vertical="top" wrapText="1"/>
    </xf>
    <xf numFmtId="0" fontId="3" fillId="0" borderId="15" xfId="51" applyFont="1" applyBorder="1" applyAlignment="1">
      <alignment horizontal="left" vertical="top" wrapText="1"/>
    </xf>
    <xf numFmtId="3" fontId="3" fillId="0" borderId="16" xfId="51" applyNumberFormat="1" applyFont="1" applyBorder="1" applyAlignment="1">
      <alignment horizontal="right" vertical="top" wrapText="1"/>
    </xf>
    <xf numFmtId="0" fontId="8" fillId="0" borderId="18" xfId="51" applyFont="1" applyBorder="1" applyAlignment="1">
      <alignment horizontal="center" vertical="top" wrapText="1"/>
    </xf>
    <xf numFmtId="0" fontId="3" fillId="0" borderId="86" xfId="51" applyFont="1" applyBorder="1" applyAlignment="1">
      <alignment horizontal="center" vertical="top" wrapText="1"/>
    </xf>
    <xf numFmtId="0" fontId="3" fillId="0" borderId="86" xfId="51" applyFont="1" applyBorder="1" applyAlignment="1">
      <alignment horizontal="left" vertical="top" wrapText="1"/>
    </xf>
    <xf numFmtId="3" fontId="3" fillId="0" borderId="86" xfId="51" applyNumberFormat="1" applyFont="1" applyBorder="1" applyAlignment="1">
      <alignment horizontal="right" vertical="top" wrapText="1"/>
    </xf>
    <xf numFmtId="0" fontId="3" fillId="0" borderId="23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23" xfId="0" applyFont="1" applyBorder="1" applyAlignment="1"/>
    <xf numFmtId="0" fontId="3" fillId="0" borderId="77" xfId="0" applyFont="1" applyBorder="1" applyAlignment="1"/>
    <xf numFmtId="0" fontId="3" fillId="0" borderId="30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0" xfId="0" applyFont="1" applyBorder="1" applyAlignment="1">
      <alignment horizontal="left" wrapText="1"/>
    </xf>
    <xf numFmtId="0" fontId="3" fillId="0" borderId="1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justify" wrapText="1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2" fillId="0" borderId="0" xfId="0" applyFont="1" applyAlignment="1">
      <alignment horizontal="justify" wrapText="1"/>
    </xf>
    <xf numFmtId="0" fontId="12" fillId="0" borderId="0" xfId="0" applyFont="1" applyAlignment="1">
      <alignment wrapText="1"/>
    </xf>
    <xf numFmtId="0" fontId="13" fillId="0" borderId="80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4" fillId="0" borderId="82" xfId="0" applyFont="1" applyBorder="1" applyAlignment="1"/>
    <xf numFmtId="0" fontId="4" fillId="0" borderId="52" xfId="0" applyFont="1" applyBorder="1" applyAlignment="1"/>
    <xf numFmtId="0" fontId="4" fillId="0" borderId="0" xfId="0" applyFont="1" applyFill="1" applyBorder="1" applyAlignment="1">
      <alignment horizontal="center"/>
    </xf>
    <xf numFmtId="0" fontId="17" fillId="26" borderId="83" xfId="51" applyFont="1" applyFill="1" applyBorder="1" applyAlignment="1">
      <alignment horizontal="center" vertical="top" wrapText="1"/>
    </xf>
    <xf numFmtId="0" fontId="16" fillId="0" borderId="84" xfId="51" applyBorder="1"/>
    <xf numFmtId="0" fontId="16" fillId="0" borderId="85" xfId="51" applyBorder="1"/>
    <xf numFmtId="0" fontId="19" fillId="26" borderId="83" xfId="52" applyFont="1" applyFill="1" applyBorder="1" applyAlignment="1">
      <alignment horizontal="center" vertical="top" wrapText="1"/>
    </xf>
    <xf numFmtId="0" fontId="16" fillId="0" borderId="84" xfId="52" applyBorder="1"/>
    <xf numFmtId="0" fontId="16" fillId="0" borderId="85" xfId="52" applyBorder="1"/>
    <xf numFmtId="0" fontId="17" fillId="26" borderId="83" xfId="50" applyFont="1" applyFill="1" applyBorder="1" applyAlignment="1">
      <alignment horizontal="center" vertical="top" wrapText="1"/>
    </xf>
    <xf numFmtId="0" fontId="16" fillId="0" borderId="84" xfId="50" applyBorder="1"/>
    <xf numFmtId="0" fontId="42" fillId="0" borderId="0" xfId="53" applyFont="1" applyAlignment="1" applyProtection="1">
      <alignment horizontal="center" vertical="center" wrapText="1"/>
      <protection locked="0"/>
    </xf>
    <xf numFmtId="0" fontId="44" fillId="0" borderId="17" xfId="53" applyFont="1" applyBorder="1" applyAlignment="1" applyProtection="1">
      <alignment wrapText="1"/>
    </xf>
    <xf numFmtId="0" fontId="44" fillId="0" borderId="15" xfId="53" applyFont="1" applyBorder="1" applyAlignment="1" applyProtection="1">
      <alignment wrapText="1"/>
    </xf>
    <xf numFmtId="0" fontId="41" fillId="0" borderId="0" xfId="53" applyFont="1" applyAlignment="1" applyProtection="1">
      <alignment horizontal="center" textRotation="180"/>
    </xf>
    <xf numFmtId="0" fontId="0" fillId="0" borderId="21" xfId="0" applyBorder="1" applyAlignment="1">
      <alignment horizontal="left"/>
    </xf>
    <xf numFmtId="0" fontId="0" fillId="0" borderId="13" xfId="0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6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" xfId="29" builtinId="3"/>
    <cellStyle name="Ezres 2" xfId="30"/>
    <cellStyle name="Ezres 3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Jelölőszín (1)" xfId="38"/>
    <cellStyle name="Jelölőszín (2)" xfId="39"/>
    <cellStyle name="Jelölőszín (3)" xfId="40"/>
    <cellStyle name="Jelölőszín (4)" xfId="41"/>
    <cellStyle name="Jelölőszín (5)" xfId="42"/>
    <cellStyle name="Jelölőszín (6)" xfId="43"/>
    <cellStyle name="Linked Cell" xfId="44"/>
    <cellStyle name="Neutral" xfId="45"/>
    <cellStyle name="Normál" xfId="0" builtinId="0"/>
    <cellStyle name="Normál 2" xfId="46"/>
    <cellStyle name="Normál 3" xfId="47"/>
    <cellStyle name="Normál 4" xfId="48"/>
    <cellStyle name="Normál 5" xfId="49"/>
    <cellStyle name="Normál_10. sz. mell.BS. EREDMÉNYKIMUTATÁS . 2014 ZÁRSZ" xfId="50"/>
    <cellStyle name="Normál_8.sz. melléklet Bs. Mérleg 2014 ZÁRSZ" xfId="51"/>
    <cellStyle name="Normál_9. sz. mell.Bs. maradványkimutatás  2014 ZÁRSZ" xfId="52"/>
    <cellStyle name="Normál_Munkafüzet1" xfId="53"/>
    <cellStyle name="Normal_tanusitv" xfId="54"/>
    <cellStyle name="Note" xfId="55"/>
    <cellStyle name="Output" xfId="56"/>
    <cellStyle name="Százalék" xfId="57" builtinId="5"/>
    <cellStyle name="Százalék 2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3"/>
  <sheetViews>
    <sheetView zoomScaleNormal="100" workbookViewId="0">
      <selection activeCell="A2" sqref="A2:P2"/>
    </sheetView>
  </sheetViews>
  <sheetFormatPr defaultRowHeight="12.75"/>
  <cols>
    <col min="1" max="1" width="4.28515625" customWidth="1"/>
    <col min="2" max="2" width="43.140625" customWidth="1"/>
    <col min="3" max="3" width="12.5703125" customWidth="1"/>
    <col min="4" max="4" width="9.5703125" customWidth="1"/>
    <col min="5" max="5" width="9.85546875" customWidth="1"/>
    <col min="6" max="6" width="10.42578125" customWidth="1"/>
    <col min="7" max="7" width="10.7109375" customWidth="1"/>
    <col min="8" max="8" width="12.140625" customWidth="1"/>
    <col min="9" max="11" width="11" customWidth="1"/>
    <col min="12" max="12" width="3.28515625" customWidth="1"/>
    <col min="13" max="13" width="32.7109375" customWidth="1"/>
    <col min="14" max="14" width="11.42578125" customWidth="1"/>
    <col min="15" max="15" width="10.140625" customWidth="1"/>
    <col min="16" max="16" width="10.5703125" customWidth="1"/>
    <col min="17" max="18" width="11.42578125" customWidth="1"/>
    <col min="19" max="19" width="11.7109375" customWidth="1"/>
    <col min="20" max="20" width="9.85546875" customWidth="1"/>
  </cols>
  <sheetData>
    <row r="1" spans="1:22">
      <c r="A1" s="24"/>
      <c r="N1" s="20"/>
      <c r="P1" s="20" t="s">
        <v>72</v>
      </c>
    </row>
    <row r="2" spans="1:22" ht="15" customHeight="1">
      <c r="A2" s="305" t="s">
        <v>573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29"/>
      <c r="R2" s="29"/>
      <c r="S2" s="29"/>
      <c r="T2" s="29"/>
      <c r="U2" s="29"/>
      <c r="V2" s="29"/>
    </row>
    <row r="3" spans="1:22" ht="30" customHeight="1">
      <c r="A3" s="306" t="s">
        <v>528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29"/>
      <c r="R3" s="29"/>
      <c r="S3" s="29"/>
      <c r="T3" s="29"/>
      <c r="U3" s="29"/>
      <c r="V3" s="29"/>
    </row>
    <row r="4" spans="1:22" ht="13.5" thickBo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1"/>
      <c r="O4" s="29"/>
      <c r="P4" s="31" t="s">
        <v>24</v>
      </c>
      <c r="Q4" s="29"/>
      <c r="R4" s="29"/>
      <c r="S4" s="29"/>
      <c r="T4" s="29"/>
      <c r="U4" s="29"/>
      <c r="V4" s="29"/>
    </row>
    <row r="5" spans="1:22" ht="12.75" customHeight="1" thickTop="1">
      <c r="A5" s="311" t="s">
        <v>315</v>
      </c>
      <c r="B5" s="309" t="s">
        <v>1</v>
      </c>
      <c r="C5" s="307" t="s">
        <v>529</v>
      </c>
      <c r="D5" s="303" t="s">
        <v>73</v>
      </c>
      <c r="E5" s="304"/>
      <c r="F5" s="314" t="s">
        <v>530</v>
      </c>
      <c r="G5" s="316" t="s">
        <v>286</v>
      </c>
      <c r="H5" s="317"/>
      <c r="I5" s="318" t="s">
        <v>531</v>
      </c>
      <c r="J5" s="320" t="s">
        <v>532</v>
      </c>
      <c r="K5" s="321"/>
      <c r="L5" s="322" t="s">
        <v>315</v>
      </c>
      <c r="M5" s="309" t="s">
        <v>1</v>
      </c>
      <c r="N5" s="307" t="s">
        <v>529</v>
      </c>
      <c r="O5" s="303" t="s">
        <v>73</v>
      </c>
      <c r="P5" s="304"/>
      <c r="Q5" s="298" t="s">
        <v>533</v>
      </c>
      <c r="R5" s="301" t="s">
        <v>286</v>
      </c>
      <c r="S5" s="302"/>
      <c r="T5" s="298" t="s">
        <v>531</v>
      </c>
      <c r="U5" s="296" t="s">
        <v>532</v>
      </c>
      <c r="V5" s="297"/>
    </row>
    <row r="6" spans="1:22" ht="39" customHeight="1" thickBot="1">
      <c r="A6" s="312"/>
      <c r="B6" s="313"/>
      <c r="C6" s="308"/>
      <c r="D6" s="77" t="s">
        <v>74</v>
      </c>
      <c r="E6" s="80" t="s">
        <v>75</v>
      </c>
      <c r="F6" s="315"/>
      <c r="G6" s="50" t="s">
        <v>74</v>
      </c>
      <c r="H6" s="50" t="s">
        <v>75</v>
      </c>
      <c r="I6" s="319"/>
      <c r="J6" s="50" t="s">
        <v>297</v>
      </c>
      <c r="K6" s="50" t="s">
        <v>75</v>
      </c>
      <c r="L6" s="323"/>
      <c r="M6" s="310"/>
      <c r="N6" s="308"/>
      <c r="O6" s="77" t="s">
        <v>74</v>
      </c>
      <c r="P6" s="80" t="s">
        <v>75</v>
      </c>
      <c r="Q6" s="299"/>
      <c r="R6" s="67" t="s">
        <v>74</v>
      </c>
      <c r="S6" s="79" t="s">
        <v>75</v>
      </c>
      <c r="T6" s="300"/>
      <c r="U6" s="67" t="s">
        <v>74</v>
      </c>
      <c r="V6" s="67" t="s">
        <v>75</v>
      </c>
    </row>
    <row r="7" spans="1:22" ht="13.5" thickTop="1">
      <c r="A7" s="81" t="s">
        <v>4</v>
      </c>
      <c r="B7" s="82" t="s">
        <v>3</v>
      </c>
      <c r="C7" s="83"/>
      <c r="D7" s="83"/>
      <c r="E7" s="84"/>
      <c r="F7" s="85"/>
      <c r="G7" s="85"/>
      <c r="H7" s="85"/>
      <c r="I7" s="85"/>
      <c r="J7" s="85"/>
      <c r="K7" s="85"/>
      <c r="L7" s="86" t="s">
        <v>196</v>
      </c>
      <c r="M7" s="82" t="s">
        <v>5</v>
      </c>
      <c r="N7" s="83"/>
      <c r="O7" s="83"/>
      <c r="P7" s="87"/>
      <c r="Q7" s="33"/>
      <c r="R7" s="33"/>
      <c r="S7" s="88"/>
      <c r="T7" s="33"/>
      <c r="U7" s="33"/>
      <c r="V7" s="33"/>
    </row>
    <row r="8" spans="1:22">
      <c r="A8" s="89" t="s">
        <v>298</v>
      </c>
      <c r="B8" s="32" t="s">
        <v>7</v>
      </c>
      <c r="C8" s="59">
        <v>4835</v>
      </c>
      <c r="D8" s="59">
        <v>4835</v>
      </c>
      <c r="E8" s="90">
        <v>0</v>
      </c>
      <c r="F8" s="59">
        <v>8688</v>
      </c>
      <c r="G8" s="59">
        <v>8688</v>
      </c>
      <c r="H8" s="59">
        <v>0</v>
      </c>
      <c r="I8" s="91">
        <v>8695</v>
      </c>
      <c r="J8" s="91">
        <v>8695</v>
      </c>
      <c r="K8" s="91">
        <v>0</v>
      </c>
      <c r="L8" s="92" t="s">
        <v>306</v>
      </c>
      <c r="M8" s="32" t="s">
        <v>10</v>
      </c>
      <c r="N8" s="59">
        <v>21294</v>
      </c>
      <c r="O8" s="59">
        <v>20794</v>
      </c>
      <c r="P8" s="90">
        <v>500</v>
      </c>
      <c r="Q8" s="59">
        <v>22190</v>
      </c>
      <c r="R8" s="59">
        <v>21690</v>
      </c>
      <c r="S8" s="90">
        <v>500</v>
      </c>
      <c r="T8" s="59">
        <v>21184</v>
      </c>
      <c r="U8" s="59">
        <v>20862</v>
      </c>
      <c r="V8" s="59">
        <v>322</v>
      </c>
    </row>
    <row r="9" spans="1:22" ht="12.75" customHeight="1">
      <c r="A9" s="89" t="s">
        <v>299</v>
      </c>
      <c r="B9" s="32" t="s">
        <v>6</v>
      </c>
      <c r="C9" s="59">
        <v>12270</v>
      </c>
      <c r="D9" s="59">
        <v>9914</v>
      </c>
      <c r="E9" s="90">
        <v>2356</v>
      </c>
      <c r="F9" s="59">
        <v>12455</v>
      </c>
      <c r="G9" s="59">
        <v>10099</v>
      </c>
      <c r="H9" s="59">
        <v>2356</v>
      </c>
      <c r="I9" s="91">
        <v>12343</v>
      </c>
      <c r="J9" s="91">
        <v>9987</v>
      </c>
      <c r="K9" s="91">
        <v>2356</v>
      </c>
      <c r="L9" s="92" t="s">
        <v>307</v>
      </c>
      <c r="M9" s="32" t="s">
        <v>76</v>
      </c>
      <c r="N9" s="59">
        <v>4292</v>
      </c>
      <c r="O9" s="59">
        <v>4037</v>
      </c>
      <c r="P9" s="90">
        <v>255</v>
      </c>
      <c r="Q9" s="59">
        <v>4540</v>
      </c>
      <c r="R9" s="59">
        <v>4285</v>
      </c>
      <c r="S9" s="90">
        <v>255</v>
      </c>
      <c r="T9" s="59">
        <v>4327</v>
      </c>
      <c r="U9" s="59">
        <v>4163</v>
      </c>
      <c r="V9" s="59">
        <v>164</v>
      </c>
    </row>
    <row r="10" spans="1:22">
      <c r="A10" s="89" t="s">
        <v>300</v>
      </c>
      <c r="B10" s="32" t="s">
        <v>204</v>
      </c>
      <c r="C10" s="59">
        <v>54792</v>
      </c>
      <c r="D10" s="59">
        <v>54792</v>
      </c>
      <c r="E10" s="90">
        <v>0</v>
      </c>
      <c r="F10" s="59">
        <v>62305</v>
      </c>
      <c r="G10" s="59">
        <v>62305</v>
      </c>
      <c r="H10" s="59">
        <v>0</v>
      </c>
      <c r="I10" s="91">
        <v>62305</v>
      </c>
      <c r="J10" s="91">
        <v>62305</v>
      </c>
      <c r="K10" s="91">
        <v>0</v>
      </c>
      <c r="L10" s="92" t="s">
        <v>308</v>
      </c>
      <c r="M10" s="32" t="s">
        <v>11</v>
      </c>
      <c r="N10" s="59">
        <v>16055</v>
      </c>
      <c r="O10" s="59">
        <v>16055</v>
      </c>
      <c r="P10" s="90">
        <v>0</v>
      </c>
      <c r="Q10" s="59">
        <v>24183</v>
      </c>
      <c r="R10" s="59">
        <v>24183</v>
      </c>
      <c r="S10" s="90">
        <v>0</v>
      </c>
      <c r="T10" s="59">
        <v>22942</v>
      </c>
      <c r="U10" s="59">
        <v>22942</v>
      </c>
      <c r="V10" s="59">
        <v>0</v>
      </c>
    </row>
    <row r="11" spans="1:22">
      <c r="A11" s="89" t="s">
        <v>300</v>
      </c>
      <c r="B11" s="32" t="s">
        <v>197</v>
      </c>
      <c r="C11" s="59">
        <v>8670</v>
      </c>
      <c r="D11" s="59">
        <v>8670</v>
      </c>
      <c r="E11" s="90">
        <v>0</v>
      </c>
      <c r="F11" s="59">
        <v>10003</v>
      </c>
      <c r="G11" s="59">
        <v>10003</v>
      </c>
      <c r="H11" s="59">
        <v>0</v>
      </c>
      <c r="I11" s="91">
        <v>10262</v>
      </c>
      <c r="J11" s="91">
        <v>10262</v>
      </c>
      <c r="K11" s="91">
        <v>0</v>
      </c>
      <c r="L11" s="92" t="s">
        <v>309</v>
      </c>
      <c r="M11" s="32" t="s">
        <v>12</v>
      </c>
      <c r="N11" s="59">
        <v>2210</v>
      </c>
      <c r="O11" s="59">
        <v>2210</v>
      </c>
      <c r="P11" s="90">
        <v>0</v>
      </c>
      <c r="Q11" s="59">
        <v>2331</v>
      </c>
      <c r="R11" s="59">
        <v>2331</v>
      </c>
      <c r="S11" s="90">
        <v>0</v>
      </c>
      <c r="T11" s="59">
        <v>2202</v>
      </c>
      <c r="U11" s="59">
        <v>2202</v>
      </c>
      <c r="V11" s="59">
        <v>0</v>
      </c>
    </row>
    <row r="12" spans="1:22">
      <c r="A12" s="89" t="s">
        <v>301</v>
      </c>
      <c r="B12" s="32" t="s">
        <v>198</v>
      </c>
      <c r="C12" s="59">
        <v>0</v>
      </c>
      <c r="D12" s="59">
        <v>0</v>
      </c>
      <c r="E12" s="90">
        <v>0</v>
      </c>
      <c r="F12" s="59">
        <v>0</v>
      </c>
      <c r="G12" s="59">
        <v>0</v>
      </c>
      <c r="H12" s="59">
        <v>0</v>
      </c>
      <c r="I12" s="91"/>
      <c r="J12" s="91"/>
      <c r="K12" s="91"/>
      <c r="L12" s="92" t="s">
        <v>310</v>
      </c>
      <c r="M12" s="32" t="s">
        <v>13</v>
      </c>
      <c r="N12" s="59">
        <v>42893</v>
      </c>
      <c r="O12" s="59">
        <v>41292</v>
      </c>
      <c r="P12" s="90">
        <v>1601</v>
      </c>
      <c r="Q12" s="59">
        <v>44610</v>
      </c>
      <c r="R12" s="59">
        <v>43009</v>
      </c>
      <c r="S12" s="90">
        <v>1601</v>
      </c>
      <c r="T12" s="59">
        <v>44510</v>
      </c>
      <c r="U12" s="59">
        <v>42552</v>
      </c>
      <c r="V12" s="59">
        <v>1958</v>
      </c>
    </row>
    <row r="13" spans="1:22">
      <c r="A13" s="89" t="s">
        <v>300</v>
      </c>
      <c r="B13" s="32" t="s">
        <v>212</v>
      </c>
      <c r="C13" s="59">
        <v>0</v>
      </c>
      <c r="D13" s="59">
        <v>0</v>
      </c>
      <c r="E13" s="90">
        <v>0</v>
      </c>
      <c r="F13" s="59">
        <v>0</v>
      </c>
      <c r="G13" s="59">
        <v>0</v>
      </c>
      <c r="H13" s="59">
        <v>0</v>
      </c>
      <c r="I13" s="91"/>
      <c r="J13" s="91"/>
      <c r="K13" s="91"/>
      <c r="L13" s="92" t="s">
        <v>310</v>
      </c>
      <c r="M13" s="32" t="s">
        <v>220</v>
      </c>
      <c r="N13" s="59">
        <v>0</v>
      </c>
      <c r="O13" s="59"/>
      <c r="P13" s="90">
        <v>0</v>
      </c>
      <c r="Q13" s="59">
        <v>0</v>
      </c>
      <c r="R13" s="59">
        <v>0</v>
      </c>
      <c r="S13" s="90">
        <v>0</v>
      </c>
      <c r="T13" s="59">
        <v>0</v>
      </c>
      <c r="U13" s="59">
        <v>0</v>
      </c>
      <c r="V13" s="59"/>
    </row>
    <row r="14" spans="1:22">
      <c r="A14" s="93"/>
      <c r="B14" s="94"/>
      <c r="C14" s="95"/>
      <c r="D14" s="95"/>
      <c r="E14" s="96"/>
      <c r="F14" s="95"/>
      <c r="G14" s="95"/>
      <c r="H14" s="95"/>
      <c r="I14" s="97"/>
      <c r="J14" s="97"/>
      <c r="K14" s="97"/>
      <c r="L14" s="92" t="s">
        <v>310</v>
      </c>
      <c r="M14" s="32" t="s">
        <v>63</v>
      </c>
      <c r="N14" s="59">
        <v>0</v>
      </c>
      <c r="O14" s="59">
        <v>0</v>
      </c>
      <c r="P14" s="90">
        <v>0</v>
      </c>
      <c r="Q14" s="59">
        <v>31692</v>
      </c>
      <c r="R14" s="59">
        <v>31692</v>
      </c>
      <c r="S14" s="90">
        <v>0</v>
      </c>
      <c r="T14" s="59">
        <v>0</v>
      </c>
      <c r="U14" s="59">
        <v>0</v>
      </c>
      <c r="V14" s="59"/>
    </row>
    <row r="15" spans="1:22" ht="13.5" thickBot="1">
      <c r="A15" s="98"/>
      <c r="B15" s="99" t="s">
        <v>19</v>
      </c>
      <c r="C15" s="100">
        <f t="shared" ref="C15:H15" si="0">SUM(C8:C14)</f>
        <v>80567</v>
      </c>
      <c r="D15" s="100">
        <f t="shared" si="0"/>
        <v>78211</v>
      </c>
      <c r="E15" s="101">
        <f t="shared" si="0"/>
        <v>2356</v>
      </c>
      <c r="F15" s="101">
        <f t="shared" si="0"/>
        <v>93451</v>
      </c>
      <c r="G15" s="101">
        <f t="shared" si="0"/>
        <v>91095</v>
      </c>
      <c r="H15" s="101">
        <f t="shared" si="0"/>
        <v>2356</v>
      </c>
      <c r="I15" s="101">
        <f>SUM(I8:I14)</f>
        <v>93605</v>
      </c>
      <c r="J15" s="101">
        <f>SUM(J8:J14)</f>
        <v>91249</v>
      </c>
      <c r="K15" s="101">
        <f>SUM(K8:K14)</f>
        <v>2356</v>
      </c>
      <c r="L15" s="102"/>
      <c r="M15" s="99" t="s">
        <v>17</v>
      </c>
      <c r="N15" s="100">
        <f t="shared" ref="N15:S15" si="1">N8+N9+N10+N11+N12+N14</f>
        <v>86744</v>
      </c>
      <c r="O15" s="100">
        <f t="shared" si="1"/>
        <v>84388</v>
      </c>
      <c r="P15" s="101">
        <f t="shared" si="1"/>
        <v>2356</v>
      </c>
      <c r="Q15" s="101">
        <f t="shared" si="1"/>
        <v>129546</v>
      </c>
      <c r="R15" s="101">
        <f t="shared" si="1"/>
        <v>127190</v>
      </c>
      <c r="S15" s="101">
        <f t="shared" si="1"/>
        <v>2356</v>
      </c>
      <c r="T15" s="101">
        <f>T8+T9+T10+T11+T12+T14</f>
        <v>95165</v>
      </c>
      <c r="U15" s="101">
        <f>U8+U9+U10+U11+U12+U14</f>
        <v>92721</v>
      </c>
      <c r="V15" s="101">
        <f>V8+V9+V10+V11+V12+V14</f>
        <v>2444</v>
      </c>
    </row>
    <row r="16" spans="1:22" ht="13.5" thickTop="1">
      <c r="A16" s="103" t="s">
        <v>302</v>
      </c>
      <c r="B16" s="104" t="s">
        <v>8</v>
      </c>
      <c r="C16" s="105">
        <v>3500</v>
      </c>
      <c r="D16" s="105">
        <v>3500</v>
      </c>
      <c r="E16" s="106">
        <v>0</v>
      </c>
      <c r="F16" s="59">
        <v>3500</v>
      </c>
      <c r="G16" s="59">
        <v>3500</v>
      </c>
      <c r="H16" s="59">
        <v>0</v>
      </c>
      <c r="I16" s="107">
        <v>3500</v>
      </c>
      <c r="J16" s="107">
        <v>3500</v>
      </c>
      <c r="K16" s="107">
        <v>0</v>
      </c>
      <c r="L16" s="108" t="s">
        <v>311</v>
      </c>
      <c r="M16" s="104" t="s">
        <v>14</v>
      </c>
      <c r="N16" s="105">
        <v>8740</v>
      </c>
      <c r="O16" s="109">
        <v>8740</v>
      </c>
      <c r="P16" s="110">
        <v>0</v>
      </c>
      <c r="Q16" s="59">
        <v>11836</v>
      </c>
      <c r="R16" s="59">
        <v>11836</v>
      </c>
      <c r="S16" s="90">
        <v>0</v>
      </c>
      <c r="T16" s="59">
        <v>11834</v>
      </c>
      <c r="U16" s="59">
        <v>11834</v>
      </c>
      <c r="V16" s="33">
        <v>0</v>
      </c>
    </row>
    <row r="17" spans="1:22">
      <c r="A17" s="103" t="s">
        <v>303</v>
      </c>
      <c r="B17" s="104" t="s">
        <v>224</v>
      </c>
      <c r="C17" s="105">
        <v>0</v>
      </c>
      <c r="D17" s="105">
        <v>0</v>
      </c>
      <c r="E17" s="106">
        <v>0</v>
      </c>
      <c r="F17" s="59"/>
      <c r="G17" s="59"/>
      <c r="H17" s="59">
        <v>0</v>
      </c>
      <c r="I17" s="91"/>
      <c r="J17" s="91"/>
      <c r="K17" s="91">
        <v>0</v>
      </c>
      <c r="L17" s="92" t="s">
        <v>312</v>
      </c>
      <c r="M17" s="32" t="s">
        <v>15</v>
      </c>
      <c r="N17" s="59">
        <v>28110</v>
      </c>
      <c r="O17" s="33">
        <v>28110</v>
      </c>
      <c r="P17" s="88">
        <v>0</v>
      </c>
      <c r="Q17" s="59">
        <v>31019</v>
      </c>
      <c r="R17" s="59">
        <v>31019</v>
      </c>
      <c r="S17" s="90">
        <v>0</v>
      </c>
      <c r="T17" s="59">
        <v>29236</v>
      </c>
      <c r="U17" s="59">
        <v>29236</v>
      </c>
      <c r="V17" s="33">
        <v>0</v>
      </c>
    </row>
    <row r="18" spans="1:22" ht="25.5">
      <c r="A18" s="89" t="s">
        <v>303</v>
      </c>
      <c r="B18" s="32" t="s">
        <v>213</v>
      </c>
      <c r="C18" s="59">
        <v>10261</v>
      </c>
      <c r="D18" s="59">
        <v>10261</v>
      </c>
      <c r="E18" s="90">
        <v>0</v>
      </c>
      <c r="F18" s="59">
        <v>48817</v>
      </c>
      <c r="G18" s="59">
        <v>48817</v>
      </c>
      <c r="H18" s="59">
        <v>0</v>
      </c>
      <c r="I18" s="91">
        <v>48816</v>
      </c>
      <c r="J18" s="91">
        <v>48816</v>
      </c>
      <c r="K18" s="91">
        <v>0</v>
      </c>
      <c r="L18" s="92" t="s">
        <v>313</v>
      </c>
      <c r="M18" s="32" t="s">
        <v>16</v>
      </c>
      <c r="N18" s="59">
        <v>0</v>
      </c>
      <c r="O18" s="33">
        <v>0</v>
      </c>
      <c r="P18" s="88">
        <v>0</v>
      </c>
      <c r="Q18" s="59">
        <v>267</v>
      </c>
      <c r="R18" s="59">
        <v>267</v>
      </c>
      <c r="S18" s="90">
        <v>0</v>
      </c>
      <c r="T18" s="59">
        <v>266</v>
      </c>
      <c r="U18" s="59">
        <v>266</v>
      </c>
      <c r="V18" s="33">
        <v>0</v>
      </c>
    </row>
    <row r="19" spans="1:22">
      <c r="A19" s="89" t="s">
        <v>304</v>
      </c>
      <c r="B19" s="32" t="s">
        <v>178</v>
      </c>
      <c r="C19" s="59">
        <v>0</v>
      </c>
      <c r="D19" s="59">
        <v>0</v>
      </c>
      <c r="E19" s="90">
        <v>0</v>
      </c>
      <c r="F19" s="59">
        <v>0</v>
      </c>
      <c r="G19" s="59">
        <v>0</v>
      </c>
      <c r="H19" s="59">
        <v>0</v>
      </c>
      <c r="I19" s="91">
        <v>0</v>
      </c>
      <c r="J19" s="91">
        <v>0</v>
      </c>
      <c r="K19" s="91">
        <v>0</v>
      </c>
      <c r="L19" s="92" t="s">
        <v>313</v>
      </c>
      <c r="M19" s="32" t="s">
        <v>220</v>
      </c>
      <c r="N19" s="59">
        <v>0</v>
      </c>
      <c r="O19" s="33">
        <v>0</v>
      </c>
      <c r="P19" s="88">
        <v>0</v>
      </c>
      <c r="Q19" s="33"/>
      <c r="R19" s="33"/>
      <c r="S19" s="88"/>
      <c r="T19" s="33"/>
      <c r="U19" s="33"/>
      <c r="V19" s="33"/>
    </row>
    <row r="20" spans="1:22">
      <c r="A20" s="89" t="s">
        <v>303</v>
      </c>
      <c r="B20" s="32" t="s">
        <v>217</v>
      </c>
      <c r="C20" s="59">
        <v>0</v>
      </c>
      <c r="D20" s="59">
        <v>0</v>
      </c>
      <c r="E20" s="90">
        <v>0</v>
      </c>
      <c r="F20" s="59">
        <v>0</v>
      </c>
      <c r="G20" s="59">
        <v>0</v>
      </c>
      <c r="H20" s="59">
        <v>0</v>
      </c>
      <c r="I20" s="91">
        <v>0</v>
      </c>
      <c r="J20" s="91">
        <v>0</v>
      </c>
      <c r="K20" s="91"/>
      <c r="L20" s="111"/>
      <c r="M20" s="94"/>
      <c r="N20" s="95"/>
      <c r="O20" s="112"/>
      <c r="P20" s="113"/>
      <c r="Q20" s="112"/>
      <c r="R20" s="112"/>
      <c r="S20" s="113"/>
      <c r="T20" s="112"/>
      <c r="U20" s="112"/>
      <c r="V20" s="112"/>
    </row>
    <row r="21" spans="1:22">
      <c r="A21" s="93"/>
      <c r="B21" s="94"/>
      <c r="C21" s="95"/>
      <c r="D21" s="95"/>
      <c r="E21" s="96"/>
      <c r="F21" s="95"/>
      <c r="G21" s="95"/>
      <c r="H21" s="95"/>
      <c r="I21" s="97"/>
      <c r="J21" s="97"/>
      <c r="K21" s="97"/>
      <c r="L21" s="111"/>
      <c r="M21" s="94"/>
      <c r="N21" s="95"/>
      <c r="O21" s="112"/>
      <c r="P21" s="113"/>
      <c r="Q21" s="112"/>
      <c r="R21" s="112"/>
      <c r="S21" s="113"/>
      <c r="T21" s="112"/>
      <c r="U21" s="112"/>
      <c r="V21" s="112"/>
    </row>
    <row r="22" spans="1:22" ht="13.5" thickBot="1">
      <c r="A22" s="114"/>
      <c r="B22" s="78" t="s">
        <v>20</v>
      </c>
      <c r="C22" s="115">
        <f t="shared" ref="C22:H22" si="2">SUM(C16:C21)</f>
        <v>13761</v>
      </c>
      <c r="D22" s="115">
        <f t="shared" si="2"/>
        <v>13761</v>
      </c>
      <c r="E22" s="116">
        <f t="shared" si="2"/>
        <v>0</v>
      </c>
      <c r="F22" s="116">
        <f t="shared" si="2"/>
        <v>52317</v>
      </c>
      <c r="G22" s="116">
        <f t="shared" si="2"/>
        <v>52317</v>
      </c>
      <c r="H22" s="116">
        <f t="shared" si="2"/>
        <v>0</v>
      </c>
      <c r="I22" s="116">
        <f>SUM(I16:I21)</f>
        <v>52316</v>
      </c>
      <c r="J22" s="116">
        <f>SUM(J16:J21)</f>
        <v>52316</v>
      </c>
      <c r="K22" s="116">
        <f>SUM(K16:K21)</f>
        <v>0</v>
      </c>
      <c r="L22" s="117"/>
      <c r="M22" s="78" t="s">
        <v>18</v>
      </c>
      <c r="N22" s="115">
        <f t="shared" ref="N22:S22" si="3">SUM(N16:N21)</f>
        <v>36850</v>
      </c>
      <c r="O22" s="115">
        <f t="shared" si="3"/>
        <v>36850</v>
      </c>
      <c r="P22" s="116">
        <f t="shared" si="3"/>
        <v>0</v>
      </c>
      <c r="Q22" s="116">
        <f t="shared" si="3"/>
        <v>43122</v>
      </c>
      <c r="R22" s="116">
        <f t="shared" si="3"/>
        <v>43122</v>
      </c>
      <c r="S22" s="116">
        <f t="shared" si="3"/>
        <v>0</v>
      </c>
      <c r="T22" s="116">
        <f>SUM(T16:T21)</f>
        <v>41336</v>
      </c>
      <c r="U22" s="116">
        <f>SUM(U16:U21)</f>
        <v>41336</v>
      </c>
      <c r="V22" s="116">
        <f>SUM(V16:V21)</f>
        <v>0</v>
      </c>
    </row>
    <row r="23" spans="1:22" ht="15" customHeight="1" thickTop="1" thickBot="1">
      <c r="A23" s="118"/>
      <c r="B23" s="119" t="s">
        <v>214</v>
      </c>
      <c r="C23" s="120">
        <f t="shared" ref="C23:H23" si="4">C15+C22</f>
        <v>94328</v>
      </c>
      <c r="D23" s="120">
        <f t="shared" si="4"/>
        <v>91972</v>
      </c>
      <c r="E23" s="121">
        <f t="shared" si="4"/>
        <v>2356</v>
      </c>
      <c r="F23" s="121">
        <f t="shared" si="4"/>
        <v>145768</v>
      </c>
      <c r="G23" s="121">
        <f t="shared" si="4"/>
        <v>143412</v>
      </c>
      <c r="H23" s="121">
        <f t="shared" si="4"/>
        <v>2356</v>
      </c>
      <c r="I23" s="121">
        <f>I15+I22</f>
        <v>145921</v>
      </c>
      <c r="J23" s="121">
        <f>J15+J22</f>
        <v>143565</v>
      </c>
      <c r="K23" s="121">
        <f>K15+K22</f>
        <v>2356</v>
      </c>
      <c r="L23" s="122"/>
      <c r="M23" s="119" t="s">
        <v>215</v>
      </c>
      <c r="N23" s="120">
        <f t="shared" ref="N23:S23" si="5">N15+N22</f>
        <v>123594</v>
      </c>
      <c r="O23" s="120">
        <f t="shared" si="5"/>
        <v>121238</v>
      </c>
      <c r="P23" s="121">
        <f t="shared" si="5"/>
        <v>2356</v>
      </c>
      <c r="Q23" s="121">
        <f t="shared" si="5"/>
        <v>172668</v>
      </c>
      <c r="R23" s="121">
        <f t="shared" si="5"/>
        <v>170312</v>
      </c>
      <c r="S23" s="121">
        <f t="shared" si="5"/>
        <v>2356</v>
      </c>
      <c r="T23" s="121">
        <f>T15+T22</f>
        <v>136501</v>
      </c>
      <c r="U23" s="121">
        <f>U15+U22</f>
        <v>134057</v>
      </c>
      <c r="V23" s="121">
        <f>V15+V22</f>
        <v>2444</v>
      </c>
    </row>
    <row r="24" spans="1:22" ht="28.5" customHeight="1" thickTop="1" thickBot="1">
      <c r="A24" s="118"/>
      <c r="B24" s="119" t="s">
        <v>23</v>
      </c>
      <c r="C24" s="120">
        <f t="shared" ref="C24:H24" si="6">IF(N23&gt;C23,C23-N23,0)</f>
        <v>-29266</v>
      </c>
      <c r="D24" s="120">
        <f t="shared" si="6"/>
        <v>-29266</v>
      </c>
      <c r="E24" s="121">
        <f t="shared" si="6"/>
        <v>0</v>
      </c>
      <c r="F24" s="121">
        <f t="shared" si="6"/>
        <v>-26900</v>
      </c>
      <c r="G24" s="121">
        <f t="shared" si="6"/>
        <v>-26900</v>
      </c>
      <c r="H24" s="121">
        <f t="shared" si="6"/>
        <v>0</v>
      </c>
      <c r="I24" s="42"/>
      <c r="J24" s="42"/>
      <c r="K24" s="42"/>
      <c r="L24" s="122"/>
      <c r="M24" s="119" t="s">
        <v>22</v>
      </c>
      <c r="N24" s="120">
        <f>IF(C23&gt;N23,C23-N23,0)</f>
        <v>0</v>
      </c>
      <c r="O24" s="120">
        <f>IF(D23&gt;O23,D23-O23,0)</f>
        <v>0</v>
      </c>
      <c r="P24" s="121">
        <f>IF(E23&gt;P23,E23-P23,0)</f>
        <v>0</v>
      </c>
      <c r="Q24" s="33"/>
      <c r="R24" s="33"/>
      <c r="S24" s="88"/>
      <c r="T24" s="33"/>
      <c r="U24" s="33"/>
      <c r="V24" s="33"/>
    </row>
    <row r="25" spans="1:22" ht="26.25" thickTop="1">
      <c r="A25" s="123" t="s">
        <v>305</v>
      </c>
      <c r="B25" s="104" t="s">
        <v>25</v>
      </c>
      <c r="C25" s="105">
        <v>7933</v>
      </c>
      <c r="D25" s="105">
        <v>7933</v>
      </c>
      <c r="E25" s="106">
        <v>0</v>
      </c>
      <c r="F25" s="59">
        <v>6280</v>
      </c>
      <c r="G25" s="59">
        <v>6280</v>
      </c>
      <c r="H25" s="59">
        <v>0</v>
      </c>
      <c r="I25" s="107">
        <v>8380</v>
      </c>
      <c r="J25" s="107">
        <v>8380</v>
      </c>
      <c r="K25" s="107">
        <v>0</v>
      </c>
      <c r="L25" s="124"/>
      <c r="M25" s="125"/>
      <c r="N25" s="126"/>
      <c r="O25" s="127"/>
      <c r="P25" s="128"/>
      <c r="Q25" s="112"/>
      <c r="R25" s="112"/>
      <c r="S25" s="113"/>
      <c r="T25" s="112"/>
      <c r="U25" s="112"/>
      <c r="V25" s="112"/>
    </row>
    <row r="26" spans="1:22" ht="26.25" thickBot="1">
      <c r="A26" s="123" t="s">
        <v>305</v>
      </c>
      <c r="B26" s="129" t="s">
        <v>26</v>
      </c>
      <c r="C26" s="130">
        <v>20502</v>
      </c>
      <c r="D26" s="130">
        <v>20502</v>
      </c>
      <c r="E26" s="131"/>
      <c r="F26" s="59">
        <v>20502</v>
      </c>
      <c r="G26" s="59">
        <v>20502</v>
      </c>
      <c r="H26" s="59">
        <v>0</v>
      </c>
      <c r="I26" s="132">
        <v>20502</v>
      </c>
      <c r="J26" s="132">
        <v>20502</v>
      </c>
      <c r="K26" s="132">
        <v>0</v>
      </c>
      <c r="L26" s="133"/>
      <c r="M26" s="134"/>
      <c r="N26" s="135"/>
      <c r="O26" s="136"/>
      <c r="P26" s="137"/>
      <c r="Q26" s="112"/>
      <c r="R26" s="112"/>
      <c r="S26" s="113"/>
      <c r="T26" s="112"/>
      <c r="U26" s="112"/>
      <c r="V26" s="112"/>
    </row>
    <row r="27" spans="1:22" ht="26.25" thickTop="1">
      <c r="A27" s="138" t="s">
        <v>305</v>
      </c>
      <c r="B27" s="139" t="s">
        <v>205</v>
      </c>
      <c r="C27" s="140">
        <v>127</v>
      </c>
      <c r="D27" s="140">
        <v>127</v>
      </c>
      <c r="E27" s="141">
        <v>0</v>
      </c>
      <c r="F27" s="59">
        <v>127</v>
      </c>
      <c r="G27" s="59">
        <v>127</v>
      </c>
      <c r="H27" s="59">
        <v>0</v>
      </c>
      <c r="I27" s="107">
        <v>127</v>
      </c>
      <c r="J27" s="107">
        <v>127</v>
      </c>
      <c r="K27" s="107">
        <v>0</v>
      </c>
      <c r="L27" s="142" t="s">
        <v>314</v>
      </c>
      <c r="M27" s="139" t="s">
        <v>27</v>
      </c>
      <c r="N27" s="140">
        <v>1883</v>
      </c>
      <c r="O27" s="140">
        <v>1883</v>
      </c>
      <c r="P27" s="141">
        <v>0</v>
      </c>
      <c r="Q27" s="59">
        <v>1883</v>
      </c>
      <c r="R27" s="59">
        <v>1883</v>
      </c>
      <c r="S27" s="90">
        <v>0</v>
      </c>
      <c r="T27" s="59">
        <v>1883</v>
      </c>
      <c r="U27" s="59">
        <v>1883</v>
      </c>
      <c r="V27" s="33">
        <v>0</v>
      </c>
    </row>
    <row r="28" spans="1:22" ht="25.5">
      <c r="A28" s="123" t="s">
        <v>305</v>
      </c>
      <c r="B28" s="129" t="s">
        <v>206</v>
      </c>
      <c r="C28" s="130">
        <v>2587</v>
      </c>
      <c r="D28" s="130">
        <v>2587</v>
      </c>
      <c r="E28" s="131">
        <v>0</v>
      </c>
      <c r="F28" s="59">
        <v>1874</v>
      </c>
      <c r="G28" s="59">
        <v>1874</v>
      </c>
      <c r="H28" s="59">
        <v>0</v>
      </c>
      <c r="I28" s="132">
        <v>1873</v>
      </c>
      <c r="J28" s="132">
        <v>1873</v>
      </c>
      <c r="K28" s="132"/>
      <c r="L28" s="143" t="s">
        <v>314</v>
      </c>
      <c r="M28" s="129" t="s">
        <v>28</v>
      </c>
      <c r="N28" s="130">
        <v>0</v>
      </c>
      <c r="O28" s="130">
        <v>0</v>
      </c>
      <c r="P28" s="131">
        <v>0</v>
      </c>
      <c r="Q28" s="59">
        <v>0</v>
      </c>
      <c r="R28" s="59">
        <v>0</v>
      </c>
      <c r="S28" s="90">
        <v>0</v>
      </c>
      <c r="T28" s="59">
        <v>0</v>
      </c>
      <c r="U28" s="59">
        <v>0</v>
      </c>
      <c r="V28" s="33"/>
    </row>
    <row r="29" spans="1:22" ht="25.5">
      <c r="A29" s="52"/>
      <c r="B29" s="26" t="s">
        <v>218</v>
      </c>
      <c r="C29" s="42">
        <f t="shared" ref="C29:H29" si="7">C25+C26+C27+C28</f>
        <v>31149</v>
      </c>
      <c r="D29" s="42">
        <f t="shared" si="7"/>
        <v>31149</v>
      </c>
      <c r="E29" s="42">
        <f t="shared" si="7"/>
        <v>0</v>
      </c>
      <c r="F29" s="42">
        <f t="shared" si="7"/>
        <v>28783</v>
      </c>
      <c r="G29" s="42">
        <f t="shared" si="7"/>
        <v>28783</v>
      </c>
      <c r="H29" s="42">
        <f t="shared" si="7"/>
        <v>0</v>
      </c>
      <c r="I29" s="42">
        <f>I25+I26+I27+I28</f>
        <v>30882</v>
      </c>
      <c r="J29" s="42">
        <f>J25+J26+J27+J28</f>
        <v>30882</v>
      </c>
      <c r="K29" s="42">
        <f>K25+K26+K27+K28</f>
        <v>0</v>
      </c>
      <c r="L29" s="144"/>
      <c r="M29" s="26" t="s">
        <v>219</v>
      </c>
      <c r="N29" s="42">
        <v>0</v>
      </c>
      <c r="O29" s="42"/>
      <c r="P29" s="146"/>
      <c r="Q29" s="59">
        <f t="shared" ref="Q29:V29" si="8">SUM(Q27+Q28)</f>
        <v>1883</v>
      </c>
      <c r="R29" s="59">
        <f t="shared" si="8"/>
        <v>1883</v>
      </c>
      <c r="S29" s="59">
        <f t="shared" si="8"/>
        <v>0</v>
      </c>
      <c r="T29" s="59">
        <f t="shared" si="8"/>
        <v>1883</v>
      </c>
      <c r="U29" s="59">
        <f t="shared" si="8"/>
        <v>1883</v>
      </c>
      <c r="V29" s="33">
        <f t="shared" si="8"/>
        <v>0</v>
      </c>
    </row>
    <row r="30" spans="1:22" ht="15" customHeight="1">
      <c r="A30" s="145"/>
      <c r="B30" s="26" t="s">
        <v>29</v>
      </c>
      <c r="C30" s="42">
        <f t="shared" ref="C30:K30" si="9">C15+C25+C27</f>
        <v>88627</v>
      </c>
      <c r="D30" s="42">
        <f t="shared" si="9"/>
        <v>86271</v>
      </c>
      <c r="E30" s="146">
        <f t="shared" si="9"/>
        <v>2356</v>
      </c>
      <c r="F30" s="146">
        <f t="shared" si="9"/>
        <v>99858</v>
      </c>
      <c r="G30" s="146">
        <f t="shared" si="9"/>
        <v>97502</v>
      </c>
      <c r="H30" s="146">
        <f t="shared" si="9"/>
        <v>2356</v>
      </c>
      <c r="I30" s="146">
        <f t="shared" si="9"/>
        <v>102112</v>
      </c>
      <c r="J30" s="146">
        <f t="shared" si="9"/>
        <v>99756</v>
      </c>
      <c r="K30" s="146">
        <f t="shared" si="9"/>
        <v>2356</v>
      </c>
      <c r="L30" s="145"/>
      <c r="M30" s="26" t="s">
        <v>31</v>
      </c>
      <c r="N30" s="42">
        <f t="shared" ref="N30:V30" si="10">N15+N25+N27</f>
        <v>88627</v>
      </c>
      <c r="O30" s="42">
        <f t="shared" si="10"/>
        <v>86271</v>
      </c>
      <c r="P30" s="146">
        <f t="shared" si="10"/>
        <v>2356</v>
      </c>
      <c r="Q30" s="146">
        <f t="shared" si="10"/>
        <v>131429</v>
      </c>
      <c r="R30" s="146">
        <f t="shared" si="10"/>
        <v>129073</v>
      </c>
      <c r="S30" s="146">
        <f t="shared" si="10"/>
        <v>2356</v>
      </c>
      <c r="T30" s="146">
        <f t="shared" si="10"/>
        <v>97048</v>
      </c>
      <c r="U30" s="146">
        <f t="shared" si="10"/>
        <v>94604</v>
      </c>
      <c r="V30" s="146">
        <f t="shared" si="10"/>
        <v>2444</v>
      </c>
    </row>
    <row r="31" spans="1:22" ht="15" customHeight="1" thickBot="1">
      <c r="A31" s="147"/>
      <c r="B31" s="148" t="s">
        <v>30</v>
      </c>
      <c r="C31" s="149">
        <f t="shared" ref="C31:K31" si="11">C22+C26+C28</f>
        <v>36850</v>
      </c>
      <c r="D31" s="149">
        <f t="shared" si="11"/>
        <v>36850</v>
      </c>
      <c r="E31" s="150">
        <f t="shared" si="11"/>
        <v>0</v>
      </c>
      <c r="F31" s="150">
        <f t="shared" si="11"/>
        <v>74693</v>
      </c>
      <c r="G31" s="150">
        <f t="shared" si="11"/>
        <v>74693</v>
      </c>
      <c r="H31" s="150">
        <f t="shared" si="11"/>
        <v>0</v>
      </c>
      <c r="I31" s="150">
        <f t="shared" si="11"/>
        <v>74691</v>
      </c>
      <c r="J31" s="150">
        <f t="shared" si="11"/>
        <v>74691</v>
      </c>
      <c r="K31" s="150">
        <f t="shared" si="11"/>
        <v>0</v>
      </c>
      <c r="L31" s="145"/>
      <c r="M31" s="148" t="s">
        <v>32</v>
      </c>
      <c r="N31" s="149">
        <f t="shared" ref="N31:V31" si="12">N22+N26+N28</f>
        <v>36850</v>
      </c>
      <c r="O31" s="149">
        <f t="shared" si="12"/>
        <v>36850</v>
      </c>
      <c r="P31" s="150">
        <f t="shared" si="12"/>
        <v>0</v>
      </c>
      <c r="Q31" s="150">
        <f t="shared" si="12"/>
        <v>43122</v>
      </c>
      <c r="R31" s="150">
        <f t="shared" si="12"/>
        <v>43122</v>
      </c>
      <c r="S31" s="150">
        <f t="shared" si="12"/>
        <v>0</v>
      </c>
      <c r="T31" s="150">
        <f t="shared" si="12"/>
        <v>41336</v>
      </c>
      <c r="U31" s="150">
        <f t="shared" si="12"/>
        <v>41336</v>
      </c>
      <c r="V31" s="150">
        <f t="shared" si="12"/>
        <v>0</v>
      </c>
    </row>
    <row r="32" spans="1:22" ht="15" customHeight="1" thickTop="1" thickBot="1">
      <c r="A32" s="151"/>
      <c r="B32" s="148" t="s">
        <v>9</v>
      </c>
      <c r="C32" s="149">
        <f t="shared" ref="C32:H32" si="13">SUM(C30:C31)</f>
        <v>125477</v>
      </c>
      <c r="D32" s="149">
        <f t="shared" si="13"/>
        <v>123121</v>
      </c>
      <c r="E32" s="152">
        <f t="shared" si="13"/>
        <v>2356</v>
      </c>
      <c r="F32" s="152">
        <f t="shared" si="13"/>
        <v>174551</v>
      </c>
      <c r="G32" s="152">
        <f t="shared" si="13"/>
        <v>172195</v>
      </c>
      <c r="H32" s="152">
        <f t="shared" si="13"/>
        <v>2356</v>
      </c>
      <c r="I32" s="152">
        <f>SUM(I30:I31)</f>
        <v>176803</v>
      </c>
      <c r="J32" s="152">
        <f>SUM(J30:J31)</f>
        <v>174447</v>
      </c>
      <c r="K32" s="152">
        <f>SUM(K30:K31)</f>
        <v>2356</v>
      </c>
      <c r="L32" s="153"/>
      <c r="M32" s="148" t="s">
        <v>21</v>
      </c>
      <c r="N32" s="149">
        <f t="shared" ref="N32:S32" si="14">SUM(N30:N31)</f>
        <v>125477</v>
      </c>
      <c r="O32" s="149">
        <f t="shared" si="14"/>
        <v>123121</v>
      </c>
      <c r="P32" s="150">
        <f t="shared" si="14"/>
        <v>2356</v>
      </c>
      <c r="Q32" s="150">
        <f t="shared" si="14"/>
        <v>174551</v>
      </c>
      <c r="R32" s="150">
        <f t="shared" si="14"/>
        <v>172195</v>
      </c>
      <c r="S32" s="150">
        <f t="shared" si="14"/>
        <v>2356</v>
      </c>
      <c r="T32" s="150">
        <f>SUM(T30:T31)</f>
        <v>138384</v>
      </c>
      <c r="U32" s="150">
        <f>SUM(U30:U31)</f>
        <v>135940</v>
      </c>
      <c r="V32" s="150">
        <f>SUM(V30:V31)</f>
        <v>2444</v>
      </c>
    </row>
    <row r="33" ht="13.5" thickTop="1"/>
  </sheetData>
  <mergeCells count="18">
    <mergeCell ref="A2:P2"/>
    <mergeCell ref="A3:P3"/>
    <mergeCell ref="N5:N6"/>
    <mergeCell ref="M5:M6"/>
    <mergeCell ref="A5:A6"/>
    <mergeCell ref="B5:B6"/>
    <mergeCell ref="C5:C6"/>
    <mergeCell ref="F5:F6"/>
    <mergeCell ref="G5:H5"/>
    <mergeCell ref="O5:P5"/>
    <mergeCell ref="I5:I6"/>
    <mergeCell ref="J5:K5"/>
    <mergeCell ref="L5:L6"/>
    <mergeCell ref="U5:V5"/>
    <mergeCell ref="Q5:Q6"/>
    <mergeCell ref="T5:T6"/>
    <mergeCell ref="R5:S5"/>
    <mergeCell ref="D5:E5"/>
  </mergeCells>
  <phoneticPr fontId="2" type="noConversion"/>
  <printOptions horizontalCentered="1"/>
  <pageMargins left="0.15748031496062992" right="0.15748031496062992" top="0.23622047244094491" bottom="0.15748031496062992" header="0.35433070866141736" footer="3.937007874015748E-2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H19" sqref="H19"/>
    </sheetView>
  </sheetViews>
  <sheetFormatPr defaultRowHeight="12.75"/>
  <cols>
    <col min="1" max="1" width="5.5703125" style="227" customWidth="1"/>
    <col min="2" max="2" width="57" style="227" customWidth="1"/>
    <col min="3" max="3" width="13.28515625" style="227" customWidth="1"/>
    <col min="4" max="4" width="13.85546875" style="227" customWidth="1"/>
    <col min="5" max="16384" width="9.140625" style="227"/>
  </cols>
  <sheetData>
    <row r="1" spans="1:4">
      <c r="C1" s="227" t="s">
        <v>435</v>
      </c>
    </row>
    <row r="2" spans="1:4" ht="13.5" thickBot="1"/>
    <row r="3" spans="1:4">
      <c r="A3" s="348" t="s">
        <v>436</v>
      </c>
      <c r="B3" s="349"/>
      <c r="C3" s="349"/>
      <c r="D3" s="349"/>
    </row>
    <row r="4" spans="1:4" ht="15">
      <c r="A4" s="228"/>
      <c r="B4" s="229" t="s">
        <v>357</v>
      </c>
      <c r="C4" s="229"/>
      <c r="D4" s="229"/>
    </row>
    <row r="5" spans="1:4" ht="30.75" thickBot="1">
      <c r="A5" s="230"/>
      <c r="B5" s="229" t="s">
        <v>1</v>
      </c>
      <c r="C5" s="229" t="s">
        <v>358</v>
      </c>
      <c r="D5" s="229" t="s">
        <v>437</v>
      </c>
    </row>
    <row r="6" spans="1:4" ht="15">
      <c r="A6" s="231"/>
      <c r="B6" s="232">
        <v>2</v>
      </c>
      <c r="C6" s="233">
        <v>2016</v>
      </c>
      <c r="D6" s="233">
        <v>2017</v>
      </c>
    </row>
    <row r="7" spans="1:4">
      <c r="A7" s="234" t="s">
        <v>397</v>
      </c>
      <c r="B7" s="235" t="s">
        <v>438</v>
      </c>
      <c r="C7" s="236">
        <v>21198</v>
      </c>
      <c r="D7" s="236">
        <v>12288</v>
      </c>
    </row>
    <row r="8" spans="1:4" ht="12.75" customHeight="1">
      <c r="A8" s="234" t="s">
        <v>399</v>
      </c>
      <c r="B8" s="235" t="s">
        <v>439</v>
      </c>
      <c r="C8" s="236">
        <v>5726</v>
      </c>
      <c r="D8" s="236">
        <v>3136</v>
      </c>
    </row>
    <row r="9" spans="1:4">
      <c r="A9" s="234" t="s">
        <v>403</v>
      </c>
      <c r="B9" s="235" t="s">
        <v>440</v>
      </c>
      <c r="C9" s="236">
        <v>365</v>
      </c>
      <c r="D9" s="236">
        <v>4129</v>
      </c>
    </row>
    <row r="10" spans="1:4" s="240" customFormat="1">
      <c r="A10" s="237" t="s">
        <v>401</v>
      </c>
      <c r="B10" s="238" t="s">
        <v>441</v>
      </c>
      <c r="C10" s="239">
        <f>SUM(C7:C9)</f>
        <v>27289</v>
      </c>
      <c r="D10" s="239">
        <f>SUM(D7:D9)</f>
        <v>19553</v>
      </c>
    </row>
    <row r="11" spans="1:4">
      <c r="A11" s="234" t="s">
        <v>405</v>
      </c>
      <c r="B11" s="235" t="s">
        <v>442</v>
      </c>
      <c r="C11" s="236">
        <v>0</v>
      </c>
      <c r="D11" s="236">
        <v>0</v>
      </c>
    </row>
    <row r="12" spans="1:4">
      <c r="A12" s="234" t="s">
        <v>411</v>
      </c>
      <c r="B12" s="235" t="s">
        <v>443</v>
      </c>
      <c r="C12" s="236">
        <v>0</v>
      </c>
      <c r="D12" s="236">
        <v>0</v>
      </c>
    </row>
    <row r="13" spans="1:4" s="240" customFormat="1">
      <c r="A13" s="237" t="s">
        <v>407</v>
      </c>
      <c r="B13" s="238" t="s">
        <v>444</v>
      </c>
      <c r="C13" s="239">
        <f>SUM(C11:C12)</f>
        <v>0</v>
      </c>
      <c r="D13" s="239">
        <f>SUM(D11:D12)</f>
        <v>0</v>
      </c>
    </row>
    <row r="14" spans="1:4" ht="12.75" customHeight="1">
      <c r="A14" s="234" t="s">
        <v>413</v>
      </c>
      <c r="B14" s="235" t="s">
        <v>445</v>
      </c>
      <c r="C14" s="236">
        <v>54207</v>
      </c>
      <c r="D14" s="236">
        <v>62305</v>
      </c>
    </row>
    <row r="15" spans="1:4" ht="17.25" customHeight="1">
      <c r="A15" s="234" t="s">
        <v>417</v>
      </c>
      <c r="B15" s="235" t="s">
        <v>446</v>
      </c>
      <c r="C15" s="236">
        <v>11461</v>
      </c>
      <c r="D15" s="236">
        <v>10262</v>
      </c>
    </row>
    <row r="16" spans="1:4" ht="15" customHeight="1">
      <c r="A16" s="234">
        <v>8</v>
      </c>
      <c r="B16" s="235" t="s">
        <v>492</v>
      </c>
      <c r="C16" s="236">
        <v>2181</v>
      </c>
      <c r="D16" s="236">
        <v>46000</v>
      </c>
    </row>
    <row r="17" spans="1:4">
      <c r="A17" s="234">
        <v>9</v>
      </c>
      <c r="B17" s="235" t="s">
        <v>447</v>
      </c>
      <c r="C17" s="236">
        <v>24874</v>
      </c>
      <c r="D17" s="236">
        <v>9597</v>
      </c>
    </row>
    <row r="18" spans="1:4" s="240" customFormat="1">
      <c r="A18" s="237" t="s">
        <v>415</v>
      </c>
      <c r="B18" s="238" t="s">
        <v>448</v>
      </c>
      <c r="C18" s="239">
        <f>SUM(C14:C17)</f>
        <v>92723</v>
      </c>
      <c r="D18" s="239">
        <f>SUM(D14:D17)</f>
        <v>128164</v>
      </c>
    </row>
    <row r="19" spans="1:4">
      <c r="A19" s="234" t="s">
        <v>449</v>
      </c>
      <c r="B19" s="235" t="s">
        <v>450</v>
      </c>
      <c r="C19" s="236">
        <v>2923</v>
      </c>
      <c r="D19" s="236">
        <v>2981</v>
      </c>
    </row>
    <row r="20" spans="1:4">
      <c r="A20" s="234" t="s">
        <v>451</v>
      </c>
      <c r="B20" s="235" t="s">
        <v>452</v>
      </c>
      <c r="C20" s="236">
        <v>13772</v>
      </c>
      <c r="D20" s="236">
        <v>14579</v>
      </c>
    </row>
    <row r="21" spans="1:4">
      <c r="A21" s="234" t="s">
        <v>453</v>
      </c>
      <c r="B21" s="235" t="s">
        <v>454</v>
      </c>
      <c r="C21" s="236">
        <v>0</v>
      </c>
      <c r="D21" s="236">
        <v>1219</v>
      </c>
    </row>
    <row r="22" spans="1:4">
      <c r="A22" s="234" t="s">
        <v>455</v>
      </c>
      <c r="B22" s="235" t="s">
        <v>456</v>
      </c>
      <c r="C22" s="236">
        <v>0</v>
      </c>
      <c r="D22" s="236">
        <v>0</v>
      </c>
    </row>
    <row r="23" spans="1:4" s="240" customFormat="1">
      <c r="A23" s="237" t="s">
        <v>421</v>
      </c>
      <c r="B23" s="238" t="s">
        <v>457</v>
      </c>
      <c r="C23" s="239">
        <f>SUM(C19:C22)</f>
        <v>16695</v>
      </c>
      <c r="D23" s="239">
        <f>SUM(D19:D22)</f>
        <v>18779</v>
      </c>
    </row>
    <row r="24" spans="1:4">
      <c r="A24" s="234" t="s">
        <v>458</v>
      </c>
      <c r="B24" s="235" t="s">
        <v>459</v>
      </c>
      <c r="C24" s="236">
        <v>12415</v>
      </c>
      <c r="D24" s="236">
        <v>16312</v>
      </c>
    </row>
    <row r="25" spans="1:4" s="240" customFormat="1">
      <c r="A25" s="234" t="s">
        <v>460</v>
      </c>
      <c r="B25" s="235" t="s">
        <v>461</v>
      </c>
      <c r="C25" s="236">
        <v>4934</v>
      </c>
      <c r="D25" s="236">
        <v>5321</v>
      </c>
    </row>
    <row r="26" spans="1:4">
      <c r="A26" s="234" t="s">
        <v>462</v>
      </c>
      <c r="B26" s="241" t="s">
        <v>456</v>
      </c>
      <c r="C26" s="236">
        <v>4426</v>
      </c>
      <c r="D26" s="236">
        <v>4311</v>
      </c>
    </row>
    <row r="27" spans="1:4" s="240" customFormat="1">
      <c r="A27" s="242" t="s">
        <v>463</v>
      </c>
      <c r="B27" s="243" t="s">
        <v>464</v>
      </c>
      <c r="C27" s="244">
        <f>SUM(C24:C26)</f>
        <v>21775</v>
      </c>
      <c r="D27" s="244">
        <f>SUM(D24:D26)</f>
        <v>25944</v>
      </c>
    </row>
    <row r="28" spans="1:4" s="240" customFormat="1">
      <c r="A28" s="242" t="s">
        <v>465</v>
      </c>
      <c r="B28" s="243" t="s">
        <v>466</v>
      </c>
      <c r="C28" s="239">
        <v>29962</v>
      </c>
      <c r="D28" s="239">
        <v>25270</v>
      </c>
    </row>
    <row r="29" spans="1:4" s="240" customFormat="1">
      <c r="A29" s="242" t="s">
        <v>467</v>
      </c>
      <c r="B29" s="243" t="s">
        <v>468</v>
      </c>
      <c r="C29" s="239">
        <v>57825</v>
      </c>
      <c r="D29" s="239">
        <v>84987</v>
      </c>
    </row>
    <row r="30" spans="1:4" s="240" customFormat="1">
      <c r="A30" s="242" t="s">
        <v>469</v>
      </c>
      <c r="B30" s="243" t="s">
        <v>470</v>
      </c>
      <c r="C30" s="244">
        <f>C10+C13+C18-C23-C27-C28-C29</f>
        <v>-6245</v>
      </c>
      <c r="D30" s="244">
        <f>D10+D13+D18-D23-D27-D28-D29</f>
        <v>-7263</v>
      </c>
    </row>
    <row r="31" spans="1:4">
      <c r="A31" s="245" t="s">
        <v>471</v>
      </c>
      <c r="B31" s="241" t="s">
        <v>472</v>
      </c>
      <c r="C31" s="246">
        <v>0</v>
      </c>
      <c r="D31" s="246">
        <v>0</v>
      </c>
    </row>
    <row r="32" spans="1:4">
      <c r="A32" s="245" t="s">
        <v>473</v>
      </c>
      <c r="B32" s="241" t="s">
        <v>474</v>
      </c>
      <c r="C32" s="246">
        <v>1</v>
      </c>
      <c r="D32" s="246">
        <v>80</v>
      </c>
    </row>
    <row r="33" spans="1:4">
      <c r="A33" s="245" t="s">
        <v>475</v>
      </c>
      <c r="B33" s="241" t="s">
        <v>476</v>
      </c>
      <c r="C33" s="236">
        <v>0</v>
      </c>
      <c r="D33" s="236">
        <v>1920</v>
      </c>
    </row>
    <row r="34" spans="1:4">
      <c r="A34" s="245" t="s">
        <v>477</v>
      </c>
      <c r="B34" s="241" t="s">
        <v>478</v>
      </c>
      <c r="C34" s="246">
        <v>0</v>
      </c>
      <c r="D34" s="246">
        <v>0</v>
      </c>
    </row>
    <row r="35" spans="1:4" s="240" customFormat="1">
      <c r="A35" s="242" t="s">
        <v>467</v>
      </c>
      <c r="B35" s="243" t="s">
        <v>479</v>
      </c>
      <c r="C35" s="244">
        <f>SUM(C31:C34)</f>
        <v>1</v>
      </c>
      <c r="D35" s="244">
        <f>SUM(D31:D34)</f>
        <v>2000</v>
      </c>
    </row>
    <row r="36" spans="1:4">
      <c r="A36" s="245" t="s">
        <v>480</v>
      </c>
      <c r="B36" s="241" t="s">
        <v>481</v>
      </c>
      <c r="C36" s="246">
        <v>0</v>
      </c>
      <c r="D36" s="246">
        <v>0</v>
      </c>
    </row>
    <row r="37" spans="1:4">
      <c r="A37" s="245" t="s">
        <v>482</v>
      </c>
      <c r="B37" s="241" t="s">
        <v>483</v>
      </c>
      <c r="C37" s="246">
        <v>0</v>
      </c>
      <c r="D37" s="246">
        <v>0</v>
      </c>
    </row>
    <row r="38" spans="1:4">
      <c r="A38" s="245" t="s">
        <v>484</v>
      </c>
      <c r="B38" s="241" t="s">
        <v>485</v>
      </c>
      <c r="C38" s="246">
        <v>0</v>
      </c>
      <c r="D38" s="246">
        <v>0</v>
      </c>
    </row>
    <row r="39" spans="1:4">
      <c r="A39" s="245" t="s">
        <v>486</v>
      </c>
      <c r="B39" s="241" t="s">
        <v>487</v>
      </c>
      <c r="C39" s="246">
        <v>0</v>
      </c>
      <c r="D39" s="246">
        <v>0</v>
      </c>
    </row>
    <row r="40" spans="1:4" s="240" customFormat="1">
      <c r="A40" s="242" t="s">
        <v>488</v>
      </c>
      <c r="B40" s="243" t="s">
        <v>489</v>
      </c>
      <c r="C40" s="244">
        <f>SUM(C36:C39)</f>
        <v>0</v>
      </c>
      <c r="D40" s="244">
        <f>SUM(D36:D39)</f>
        <v>0</v>
      </c>
    </row>
    <row r="41" spans="1:4" s="240" customFormat="1">
      <c r="A41" s="242" t="s">
        <v>490</v>
      </c>
      <c r="B41" s="243" t="s">
        <v>491</v>
      </c>
      <c r="C41" s="244">
        <f>C35-C40</f>
        <v>1</v>
      </c>
      <c r="D41" s="244">
        <f>D35-D40</f>
        <v>2000</v>
      </c>
    </row>
    <row r="42" spans="1:4" s="240" customFormat="1">
      <c r="A42" s="242" t="s">
        <v>493</v>
      </c>
      <c r="B42" s="243" t="s">
        <v>494</v>
      </c>
      <c r="C42" s="244">
        <f>C30+C41</f>
        <v>-6244</v>
      </c>
      <c r="D42" s="244">
        <f>D30+D41</f>
        <v>-5263</v>
      </c>
    </row>
  </sheetData>
  <mergeCells count="1">
    <mergeCell ref="A3:D3"/>
  </mergeCells>
  <phoneticPr fontId="16" type="noConversion"/>
  <pageMargins left="0" right="0.15748031496062992" top="0.98425196850393704" bottom="0.98425196850393704" header="0.51181102362204722" footer="0.51181102362204722"/>
  <pageSetup paperSize="9" orientation="portrait" r:id="rId1"/>
  <headerFooter alignWithMargins="0">
    <oddHeader>&amp;R6.sz.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22"/>
  </sheetPr>
  <dimension ref="A1:F24"/>
  <sheetViews>
    <sheetView tabSelected="1" zoomScaleNormal="100" workbookViewId="0">
      <selection activeCell="A2" sqref="A2:E2"/>
    </sheetView>
  </sheetViews>
  <sheetFormatPr defaultColWidth="7" defaultRowHeight="12.75"/>
  <cols>
    <col min="1" max="1" width="7" style="248"/>
    <col min="2" max="2" width="43.140625" style="248" customWidth="1"/>
    <col min="3" max="4" width="19.7109375" style="248" customWidth="1"/>
    <col min="5" max="5" width="23.140625" style="248" customWidth="1"/>
    <col min="6" max="6" width="4.7109375" style="248" customWidth="1"/>
    <col min="7" max="16384" width="7" style="248"/>
  </cols>
  <sheetData>
    <row r="1" spans="1:6">
      <c r="A1" s="247"/>
      <c r="F1" s="353"/>
    </row>
    <row r="2" spans="1:6" ht="33" customHeight="1">
      <c r="A2" s="350" t="s">
        <v>571</v>
      </c>
      <c r="B2" s="350"/>
      <c r="C2" s="350"/>
      <c r="D2" s="350"/>
      <c r="E2" s="350"/>
      <c r="F2" s="353"/>
    </row>
    <row r="3" spans="1:6" ht="33" customHeight="1">
      <c r="A3" s="249"/>
      <c r="B3" s="249"/>
      <c r="C3" s="249"/>
      <c r="D3" s="249"/>
      <c r="E3" s="250" t="s">
        <v>495</v>
      </c>
      <c r="F3" s="353"/>
    </row>
    <row r="4" spans="1:6" ht="16.5" thickBot="1">
      <c r="A4" s="251"/>
      <c r="E4" s="252"/>
      <c r="F4" s="353"/>
    </row>
    <row r="5" spans="1:6" ht="63.75" thickBot="1">
      <c r="A5" s="253" t="s">
        <v>496</v>
      </c>
      <c r="B5" s="254" t="s">
        <v>497</v>
      </c>
      <c r="C5" s="254" t="s">
        <v>498</v>
      </c>
      <c r="D5" s="254" t="s">
        <v>499</v>
      </c>
      <c r="E5" s="255" t="s">
        <v>500</v>
      </c>
      <c r="F5" s="353"/>
    </row>
    <row r="6" spans="1:6" ht="15.75">
      <c r="A6" s="256" t="s">
        <v>335</v>
      </c>
      <c r="B6" s="257" t="s">
        <v>501</v>
      </c>
      <c r="C6" s="258"/>
      <c r="D6" s="259">
        <v>6668240</v>
      </c>
      <c r="E6" s="260"/>
      <c r="F6" s="353"/>
    </row>
    <row r="7" spans="1:6" ht="15.75">
      <c r="A7" s="261" t="s">
        <v>341</v>
      </c>
      <c r="B7" s="262"/>
      <c r="C7" s="263"/>
      <c r="D7" s="264"/>
      <c r="E7" s="265"/>
      <c r="F7" s="353"/>
    </row>
    <row r="8" spans="1:6" ht="15.75">
      <c r="A8" s="261" t="s">
        <v>343</v>
      </c>
      <c r="B8" s="262"/>
      <c r="C8" s="263"/>
      <c r="D8" s="264"/>
      <c r="E8" s="265"/>
      <c r="F8" s="353"/>
    </row>
    <row r="9" spans="1:6" ht="15.75">
      <c r="A9" s="261" t="s">
        <v>345</v>
      </c>
      <c r="B9" s="262"/>
      <c r="C9" s="263"/>
      <c r="D9" s="264"/>
      <c r="E9" s="265"/>
      <c r="F9" s="353"/>
    </row>
    <row r="10" spans="1:6" ht="15.75">
      <c r="A10" s="261" t="s">
        <v>502</v>
      </c>
      <c r="B10" s="262"/>
      <c r="C10" s="263"/>
      <c r="D10" s="264"/>
      <c r="E10" s="265"/>
      <c r="F10" s="353"/>
    </row>
    <row r="11" spans="1:6" ht="15.75">
      <c r="A11" s="261" t="s">
        <v>503</v>
      </c>
      <c r="B11" s="262"/>
      <c r="C11" s="263"/>
      <c r="D11" s="264"/>
      <c r="E11" s="265"/>
      <c r="F11" s="353"/>
    </row>
    <row r="12" spans="1:6" ht="15.75">
      <c r="A12" s="261" t="s">
        <v>504</v>
      </c>
      <c r="B12" s="262"/>
      <c r="C12" s="263"/>
      <c r="D12" s="264"/>
      <c r="E12" s="265"/>
      <c r="F12" s="353"/>
    </row>
    <row r="13" spans="1:6" ht="15.75">
      <c r="A13" s="261" t="s">
        <v>505</v>
      </c>
      <c r="B13" s="262"/>
      <c r="C13" s="263"/>
      <c r="D13" s="264"/>
      <c r="E13" s="265"/>
      <c r="F13" s="353"/>
    </row>
    <row r="14" spans="1:6" ht="15.75">
      <c r="A14" s="261" t="s">
        <v>506</v>
      </c>
      <c r="B14" s="262"/>
      <c r="C14" s="263"/>
      <c r="D14" s="264"/>
      <c r="E14" s="265"/>
      <c r="F14" s="353"/>
    </row>
    <row r="15" spans="1:6" ht="15.75">
      <c r="A15" s="261" t="s">
        <v>451</v>
      </c>
      <c r="B15" s="262"/>
      <c r="C15" s="263"/>
      <c r="D15" s="264"/>
      <c r="E15" s="265"/>
      <c r="F15" s="353"/>
    </row>
    <row r="16" spans="1:6" ht="15.75">
      <c r="A16" s="261" t="s">
        <v>453</v>
      </c>
      <c r="B16" s="262"/>
      <c r="C16" s="263"/>
      <c r="D16" s="264"/>
      <c r="E16" s="265"/>
      <c r="F16" s="353"/>
    </row>
    <row r="17" spans="1:6" ht="15.75">
      <c r="A17" s="261" t="s">
        <v>455</v>
      </c>
      <c r="B17" s="262"/>
      <c r="C17" s="263"/>
      <c r="D17" s="264"/>
      <c r="E17" s="265"/>
      <c r="F17" s="353"/>
    </row>
    <row r="18" spans="1:6" ht="15.75">
      <c r="A18" s="261" t="s">
        <v>458</v>
      </c>
      <c r="B18" s="262"/>
      <c r="C18" s="263"/>
      <c r="D18" s="264"/>
      <c r="E18" s="265"/>
      <c r="F18" s="353"/>
    </row>
    <row r="19" spans="1:6" ht="15.75">
      <c r="A19" s="261" t="s">
        <v>460</v>
      </c>
      <c r="B19" s="262"/>
      <c r="C19" s="263"/>
      <c r="D19" s="264"/>
      <c r="E19" s="265"/>
      <c r="F19" s="353"/>
    </row>
    <row r="20" spans="1:6" ht="15.75">
      <c r="A20" s="261" t="s">
        <v>462</v>
      </c>
      <c r="B20" s="262"/>
      <c r="C20" s="263"/>
      <c r="D20" s="264"/>
      <c r="E20" s="265"/>
      <c r="F20" s="353"/>
    </row>
    <row r="21" spans="1:6" ht="15.75">
      <c r="A21" s="261" t="s">
        <v>471</v>
      </c>
      <c r="B21" s="262"/>
      <c r="C21" s="263"/>
      <c r="D21" s="264"/>
      <c r="E21" s="265"/>
      <c r="F21" s="353"/>
    </row>
    <row r="22" spans="1:6" ht="16.5" thickBot="1">
      <c r="A22" s="266" t="s">
        <v>473</v>
      </c>
      <c r="B22" s="267"/>
      <c r="C22" s="268"/>
      <c r="D22" s="269"/>
      <c r="E22" s="270"/>
      <c r="F22" s="353"/>
    </row>
    <row r="23" spans="1:6" ht="16.5" thickBot="1">
      <c r="A23" s="351" t="s">
        <v>507</v>
      </c>
      <c r="B23" s="352"/>
      <c r="C23" s="271"/>
      <c r="D23" s="272">
        <f>IF(SUM(D6:D22)=0,"",SUM(D6:D22))</f>
        <v>6668240</v>
      </c>
      <c r="E23" s="273" t="str">
        <f>IF(SUM(E6:E22)=0,"",SUM(E6:E22))</f>
        <v/>
      </c>
      <c r="F23" s="353"/>
    </row>
    <row r="24" spans="1:6" ht="15.75">
      <c r="A24" s="251"/>
    </row>
  </sheetData>
  <mergeCells count="3">
    <mergeCell ref="A2:E2"/>
    <mergeCell ref="A23:B23"/>
    <mergeCell ref="F1:F23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A11" sqref="A11"/>
    </sheetView>
  </sheetViews>
  <sheetFormatPr defaultRowHeight="12.75"/>
  <cols>
    <col min="1" max="1" width="44.28515625" customWidth="1"/>
    <col min="2" max="2" width="10.5703125" customWidth="1"/>
  </cols>
  <sheetData>
    <row r="1" spans="1:6">
      <c r="E1" s="8"/>
      <c r="F1" s="8" t="s">
        <v>56</v>
      </c>
    </row>
    <row r="2" spans="1:6">
      <c r="E2" s="8"/>
    </row>
    <row r="3" spans="1:6" ht="18" customHeight="1">
      <c r="A3" s="305" t="s">
        <v>70</v>
      </c>
      <c r="B3" s="305"/>
      <c r="C3" s="305"/>
      <c r="D3" s="305"/>
      <c r="E3" s="305"/>
      <c r="F3" s="305"/>
    </row>
    <row r="4" spans="1:6" ht="28.5" customHeight="1">
      <c r="A4" s="306" t="s">
        <v>68</v>
      </c>
      <c r="B4" s="305"/>
      <c r="C4" s="305"/>
      <c r="D4" s="305"/>
      <c r="E4" s="305"/>
      <c r="F4" s="305"/>
    </row>
    <row r="5" spans="1:6" ht="18" customHeight="1">
      <c r="A5" s="10"/>
      <c r="B5" s="10"/>
      <c r="C5" s="10"/>
      <c r="D5" s="10"/>
      <c r="E5" s="10"/>
      <c r="F5" s="10"/>
    </row>
    <row r="6" spans="1:6" ht="13.5" thickBot="1">
      <c r="F6" s="8" t="s">
        <v>61</v>
      </c>
    </row>
    <row r="7" spans="1:6" ht="18" customHeight="1" thickBot="1">
      <c r="A7" s="356" t="s">
        <v>1</v>
      </c>
      <c r="B7" s="357"/>
      <c r="C7" s="14" t="s">
        <v>54</v>
      </c>
      <c r="D7" s="14" t="s">
        <v>52</v>
      </c>
      <c r="E7" s="14" t="s">
        <v>53</v>
      </c>
      <c r="F7" s="15" t="s">
        <v>60</v>
      </c>
    </row>
    <row r="8" spans="1:6" ht="18" customHeight="1">
      <c r="A8" s="354" t="s">
        <v>55</v>
      </c>
      <c r="B8" s="355"/>
      <c r="C8" s="4"/>
      <c r="D8" s="4"/>
      <c r="E8" s="4"/>
      <c r="F8" s="5"/>
    </row>
    <row r="9" spans="1:6" ht="9.75" customHeight="1" thickBot="1">
      <c r="A9" s="11"/>
      <c r="B9" s="12"/>
      <c r="C9" s="12"/>
      <c r="D9" s="12"/>
      <c r="E9" s="12"/>
      <c r="F9" s="13"/>
    </row>
    <row r="10" spans="1:6" ht="26.25" thickBot="1">
      <c r="A10" s="17" t="s">
        <v>58</v>
      </c>
      <c r="B10" s="18" t="s">
        <v>57</v>
      </c>
      <c r="C10" s="14" t="s">
        <v>59</v>
      </c>
      <c r="D10" s="14" t="s">
        <v>52</v>
      </c>
      <c r="E10" s="14" t="s">
        <v>53</v>
      </c>
      <c r="F10" s="15" t="s">
        <v>60</v>
      </c>
    </row>
    <row r="11" spans="1:6" ht="18" customHeight="1">
      <c r="A11" s="16" t="s">
        <v>71</v>
      </c>
      <c r="B11" s="4"/>
      <c r="C11" s="4"/>
      <c r="D11" s="4"/>
      <c r="E11" s="4"/>
      <c r="F11" s="5"/>
    </row>
    <row r="12" spans="1:6" ht="18" customHeight="1">
      <c r="A12" s="3"/>
      <c r="B12" s="1"/>
      <c r="C12" s="1"/>
      <c r="D12" s="1"/>
      <c r="E12" s="1"/>
      <c r="F12" s="2"/>
    </row>
    <row r="13" spans="1:6" ht="18" customHeight="1" thickBot="1">
      <c r="A13" s="11"/>
      <c r="B13" s="12"/>
      <c r="C13" s="12"/>
      <c r="D13" s="12"/>
      <c r="E13" s="12"/>
      <c r="F13" s="13"/>
    </row>
    <row r="14" spans="1:6" ht="18" customHeight="1" thickBot="1">
      <c r="A14" s="9" t="s">
        <v>2</v>
      </c>
      <c r="B14" s="6"/>
      <c r="C14" s="6"/>
      <c r="D14" s="6"/>
      <c r="E14" s="6"/>
      <c r="F14" s="7"/>
    </row>
    <row r="17" spans="1:6" ht="18" customHeight="1">
      <c r="A17" s="305" t="s">
        <v>69</v>
      </c>
      <c r="B17" s="305"/>
      <c r="C17" s="305"/>
      <c r="D17" s="305"/>
      <c r="E17" s="305"/>
      <c r="F17" s="305"/>
    </row>
    <row r="18" spans="1:6" ht="30" customHeight="1">
      <c r="A18" s="306" t="s">
        <v>68</v>
      </c>
      <c r="B18" s="305"/>
      <c r="C18" s="305"/>
      <c r="D18" s="305"/>
      <c r="E18" s="305"/>
      <c r="F18" s="305"/>
    </row>
    <row r="19" spans="1:6">
      <c r="A19" s="10"/>
      <c r="B19" s="10"/>
      <c r="C19" s="10"/>
      <c r="D19" s="10"/>
      <c r="E19" s="10"/>
      <c r="F19" s="10"/>
    </row>
    <row r="20" spans="1:6" ht="13.5" thickBot="1">
      <c r="F20" s="8" t="s">
        <v>61</v>
      </c>
    </row>
    <row r="21" spans="1:6" ht="18" customHeight="1" thickBot="1">
      <c r="A21" s="356" t="s">
        <v>1</v>
      </c>
      <c r="B21" s="357"/>
      <c r="C21" s="14" t="s">
        <v>54</v>
      </c>
      <c r="D21" s="14" t="s">
        <v>52</v>
      </c>
      <c r="E21" s="14" t="s">
        <v>53</v>
      </c>
      <c r="F21" s="15" t="s">
        <v>60</v>
      </c>
    </row>
    <row r="22" spans="1:6" ht="18" customHeight="1">
      <c r="A22" s="354" t="s">
        <v>62</v>
      </c>
      <c r="B22" s="355"/>
      <c r="C22" s="4"/>
      <c r="D22" s="4"/>
      <c r="E22" s="4"/>
      <c r="F22" s="5"/>
    </row>
    <row r="23" spans="1:6" ht="9.75" customHeight="1" thickBot="1">
      <c r="A23" s="11"/>
      <c r="B23" s="12"/>
      <c r="C23" s="12"/>
      <c r="D23" s="12"/>
      <c r="E23" s="12"/>
      <c r="F23" s="13"/>
    </row>
    <row r="24" spans="1:6" ht="26.25" thickBot="1">
      <c r="A24" s="17" t="s">
        <v>58</v>
      </c>
      <c r="B24" s="18" t="s">
        <v>57</v>
      </c>
      <c r="C24" s="14" t="s">
        <v>59</v>
      </c>
      <c r="D24" s="14" t="s">
        <v>52</v>
      </c>
      <c r="E24" s="14" t="s">
        <v>53</v>
      </c>
      <c r="F24" s="15" t="s">
        <v>60</v>
      </c>
    </row>
    <row r="25" spans="1:6" ht="18" customHeight="1">
      <c r="A25" s="16" t="s">
        <v>71</v>
      </c>
      <c r="B25" s="4"/>
      <c r="C25" s="4"/>
      <c r="D25" s="4"/>
      <c r="E25" s="4"/>
      <c r="F25" s="5"/>
    </row>
    <row r="26" spans="1:6" ht="18" customHeight="1">
      <c r="A26" s="3"/>
      <c r="B26" s="1"/>
      <c r="C26" s="1"/>
      <c r="D26" s="1"/>
      <c r="E26" s="1"/>
      <c r="F26" s="2"/>
    </row>
    <row r="27" spans="1:6" ht="18" customHeight="1" thickBot="1">
      <c r="A27" s="11"/>
      <c r="B27" s="12"/>
      <c r="C27" s="12"/>
      <c r="D27" s="12"/>
      <c r="E27" s="12"/>
      <c r="F27" s="13"/>
    </row>
    <row r="28" spans="1:6" ht="18" customHeight="1" thickBot="1">
      <c r="A28" s="9" t="s">
        <v>2</v>
      </c>
      <c r="B28" s="6"/>
      <c r="C28" s="6"/>
      <c r="D28" s="6"/>
      <c r="E28" s="6"/>
      <c r="F28" s="7"/>
    </row>
  </sheetData>
  <mergeCells count="8">
    <mergeCell ref="A22:B22"/>
    <mergeCell ref="A7:B7"/>
    <mergeCell ref="A8:B8"/>
    <mergeCell ref="A3:F3"/>
    <mergeCell ref="A4:F4"/>
    <mergeCell ref="A17:F17"/>
    <mergeCell ref="A18:F18"/>
    <mergeCell ref="A21:B21"/>
  </mergeCells>
  <phoneticPr fontId="2" type="noConversion"/>
  <printOptions horizontalCentered="1"/>
  <pageMargins left="0.78740157480314965" right="0.78740157480314965" top="0.6692913385826772" bottom="0.86614173228346458" header="0.51181102362204722" footer="0.51181102362204722"/>
  <pageSetup paperSize="9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8"/>
  <sheetViews>
    <sheetView zoomScaleNormal="100" workbookViewId="0">
      <selection activeCell="A3" sqref="A3:C3"/>
    </sheetView>
  </sheetViews>
  <sheetFormatPr defaultRowHeight="12.75"/>
  <cols>
    <col min="1" max="1" width="8.7109375" customWidth="1"/>
    <col min="2" max="2" width="45.85546875" customWidth="1"/>
    <col min="3" max="3" width="13.7109375" customWidth="1"/>
    <col min="4" max="4" width="12.42578125" customWidth="1"/>
    <col min="5" max="5" width="0.140625" customWidth="1"/>
    <col min="6" max="6" width="10.7109375" customWidth="1"/>
    <col min="7" max="7" width="13.7109375" bestFit="1" customWidth="1"/>
    <col min="8" max="8" width="0.5703125" customWidth="1"/>
  </cols>
  <sheetData>
    <row r="1" spans="1:7">
      <c r="A1" s="19"/>
      <c r="B1" s="19"/>
      <c r="C1" s="20" t="s">
        <v>40</v>
      </c>
    </row>
    <row r="2" spans="1:7" ht="12.75" customHeight="1">
      <c r="A2" s="19"/>
      <c r="B2" s="19"/>
      <c r="C2" s="20"/>
    </row>
    <row r="3" spans="1:7" ht="31.5" customHeight="1">
      <c r="A3" s="305" t="s">
        <v>573</v>
      </c>
      <c r="B3" s="305"/>
      <c r="C3" s="305"/>
      <c r="D3" s="29"/>
      <c r="E3" s="29"/>
      <c r="F3" s="29"/>
      <c r="G3" s="29"/>
    </row>
    <row r="4" spans="1:7" ht="42" customHeight="1">
      <c r="A4" s="306" t="s">
        <v>535</v>
      </c>
      <c r="B4" s="324"/>
      <c r="C4" s="324"/>
      <c r="D4" s="29"/>
      <c r="E4" s="29"/>
      <c r="F4" s="29"/>
      <c r="G4" s="29"/>
    </row>
    <row r="5" spans="1:7" ht="12.75" customHeight="1">
      <c r="A5" s="28"/>
      <c r="B5" s="30"/>
      <c r="C5" s="30"/>
      <c r="D5" s="29"/>
      <c r="E5" s="29"/>
      <c r="F5" s="29"/>
      <c r="G5" s="29"/>
    </row>
    <row r="6" spans="1:7">
      <c r="A6" s="29"/>
      <c r="B6" s="29"/>
      <c r="C6" s="31" t="s">
        <v>24</v>
      </c>
      <c r="D6" s="29"/>
      <c r="E6" s="29"/>
      <c r="F6" s="29"/>
      <c r="G6" s="29"/>
    </row>
    <row r="7" spans="1:7" ht="43.5" customHeight="1">
      <c r="A7" s="50" t="s">
        <v>172</v>
      </c>
      <c r="B7" s="51" t="s">
        <v>1</v>
      </c>
      <c r="C7" s="281" t="s">
        <v>536</v>
      </c>
      <c r="D7" s="67" t="s">
        <v>530</v>
      </c>
      <c r="E7" s="274"/>
      <c r="F7" s="67" t="s">
        <v>537</v>
      </c>
      <c r="G7" s="276" t="s">
        <v>508</v>
      </c>
    </row>
    <row r="8" spans="1:7" ht="15" customHeight="1">
      <c r="A8" s="52" t="s">
        <v>36</v>
      </c>
      <c r="B8" s="53"/>
      <c r="C8" s="54"/>
      <c r="D8" s="33"/>
      <c r="E8" s="33"/>
      <c r="F8" s="33"/>
      <c r="G8" s="33"/>
    </row>
    <row r="9" spans="1:7" ht="15" customHeight="1">
      <c r="A9" s="52" t="s">
        <v>226</v>
      </c>
      <c r="B9" s="52" t="s">
        <v>7</v>
      </c>
      <c r="C9" s="55">
        <f>C10+C12+C13+C14+C15</f>
        <v>4835</v>
      </c>
      <c r="D9" s="55">
        <f>D10+D12+D13+D14+D15</f>
        <v>8688</v>
      </c>
      <c r="E9" s="55">
        <f>SUM(E10:E15)</f>
        <v>58</v>
      </c>
      <c r="F9" s="55">
        <f>F10+F12+F13+F14+F15</f>
        <v>8695</v>
      </c>
      <c r="G9" s="63">
        <f>F9/D9</f>
        <v>1.0008057090239411</v>
      </c>
    </row>
    <row r="10" spans="1:7" ht="15" customHeight="1">
      <c r="A10" s="35" t="s">
        <v>77</v>
      </c>
      <c r="B10" s="34" t="s">
        <v>64</v>
      </c>
      <c r="C10" s="36">
        <v>1635</v>
      </c>
      <c r="D10" s="59">
        <v>1235</v>
      </c>
      <c r="E10" s="33"/>
      <c r="F10" s="59">
        <v>1234</v>
      </c>
      <c r="G10" s="62">
        <f>F10/D10</f>
        <v>0.99919028340080973</v>
      </c>
    </row>
    <row r="11" spans="1:7" ht="15" customHeight="1">
      <c r="A11" s="35" t="s">
        <v>147</v>
      </c>
      <c r="B11" s="282" t="s">
        <v>538</v>
      </c>
      <c r="C11" s="36">
        <v>1360</v>
      </c>
      <c r="D11" s="59">
        <v>1235</v>
      </c>
      <c r="E11" s="59"/>
      <c r="F11" s="59">
        <v>1057</v>
      </c>
      <c r="G11" s="62">
        <f t="shared" ref="G11:G47" si="0">F11/D11</f>
        <v>0.85587044534412959</v>
      </c>
    </row>
    <row r="12" spans="1:7" ht="15" customHeight="1">
      <c r="A12" s="35" t="s">
        <v>149</v>
      </c>
      <c r="B12" s="34" t="s">
        <v>176</v>
      </c>
      <c r="C12" s="36">
        <v>1800</v>
      </c>
      <c r="D12" s="59">
        <v>3779</v>
      </c>
      <c r="E12" s="59"/>
      <c r="F12" s="59">
        <v>3779</v>
      </c>
      <c r="G12" s="62">
        <f t="shared" si="0"/>
        <v>1</v>
      </c>
    </row>
    <row r="13" spans="1:7" ht="15" customHeight="1">
      <c r="A13" s="35" t="s">
        <v>175</v>
      </c>
      <c r="B13" s="282" t="s">
        <v>539</v>
      </c>
      <c r="C13" s="36">
        <v>1400</v>
      </c>
      <c r="D13" s="59">
        <v>1926</v>
      </c>
      <c r="E13" s="59">
        <v>1</v>
      </c>
      <c r="F13" s="59">
        <v>1926</v>
      </c>
      <c r="G13" s="62">
        <f t="shared" si="0"/>
        <v>1</v>
      </c>
    </row>
    <row r="14" spans="1:7" ht="15" customHeight="1">
      <c r="A14" s="35" t="s">
        <v>287</v>
      </c>
      <c r="B14" s="275" t="s">
        <v>288</v>
      </c>
      <c r="C14" s="36">
        <v>0</v>
      </c>
      <c r="D14" s="59">
        <v>0</v>
      </c>
      <c r="E14" s="59">
        <v>1</v>
      </c>
      <c r="F14" s="59">
        <v>0</v>
      </c>
      <c r="G14" s="62">
        <v>0</v>
      </c>
    </row>
    <row r="15" spans="1:7" ht="15" customHeight="1">
      <c r="A15" s="35" t="s">
        <v>509</v>
      </c>
      <c r="B15" s="275" t="s">
        <v>510</v>
      </c>
      <c r="C15" s="36">
        <v>0</v>
      </c>
      <c r="D15" s="59">
        <v>1748</v>
      </c>
      <c r="E15" s="59">
        <v>56</v>
      </c>
      <c r="F15" s="59">
        <v>1756</v>
      </c>
      <c r="G15" s="62">
        <f t="shared" si="0"/>
        <v>1.0045766590389016</v>
      </c>
    </row>
    <row r="16" spans="1:7" ht="15" customHeight="1">
      <c r="A16" s="52" t="s">
        <v>228</v>
      </c>
      <c r="B16" s="52" t="s">
        <v>6</v>
      </c>
      <c r="C16" s="55">
        <f>C17+C18+C22+C24+C25</f>
        <v>12270</v>
      </c>
      <c r="D16" s="55">
        <f>D17+D18+D22+D24+D25</f>
        <v>12455</v>
      </c>
      <c r="E16" s="55">
        <f>E17+E18+E22+E24+E25</f>
        <v>234</v>
      </c>
      <c r="F16" s="55">
        <f>F17+F18+F22+F24+F25</f>
        <v>12343</v>
      </c>
      <c r="G16" s="63">
        <f t="shared" si="0"/>
        <v>0.99100762745885185</v>
      </c>
    </row>
    <row r="17" spans="1:7" ht="15" customHeight="1">
      <c r="A17" s="35" t="s">
        <v>78</v>
      </c>
      <c r="B17" s="34" t="s">
        <v>79</v>
      </c>
      <c r="C17" s="36">
        <v>0</v>
      </c>
      <c r="D17" s="33">
        <v>0</v>
      </c>
      <c r="E17" s="33">
        <v>0</v>
      </c>
      <c r="F17" s="33">
        <v>0</v>
      </c>
      <c r="G17" s="62">
        <v>0</v>
      </c>
    </row>
    <row r="18" spans="1:7" ht="15" customHeight="1">
      <c r="A18" s="35" t="s">
        <v>65</v>
      </c>
      <c r="B18" s="34" t="s">
        <v>80</v>
      </c>
      <c r="C18" s="36">
        <f>SUM(C19:C21)</f>
        <v>10900</v>
      </c>
      <c r="D18" s="36">
        <f>SUM(D19:D21)</f>
        <v>10862</v>
      </c>
      <c r="E18" s="36">
        <f>SUM(E19:E21)</f>
        <v>0</v>
      </c>
      <c r="F18" s="36">
        <f>SUM(F19:F21)</f>
        <v>10779</v>
      </c>
      <c r="G18" s="62">
        <f t="shared" si="0"/>
        <v>0.99235868164242313</v>
      </c>
    </row>
    <row r="19" spans="1:7" ht="15" customHeight="1">
      <c r="A19" s="56" t="s">
        <v>82</v>
      </c>
      <c r="B19" s="57" t="s">
        <v>81</v>
      </c>
      <c r="C19" s="43">
        <v>1100</v>
      </c>
      <c r="D19" s="59">
        <v>1222</v>
      </c>
      <c r="E19" s="59"/>
      <c r="F19" s="59">
        <v>1140</v>
      </c>
      <c r="G19" s="62">
        <f t="shared" si="0"/>
        <v>0.93289689034369883</v>
      </c>
    </row>
    <row r="20" spans="1:7" ht="15" customHeight="1">
      <c r="A20" s="56" t="s">
        <v>83</v>
      </c>
      <c r="B20" s="57" t="s">
        <v>85</v>
      </c>
      <c r="C20" s="43">
        <v>300</v>
      </c>
      <c r="D20" s="59">
        <v>552</v>
      </c>
      <c r="E20" s="59"/>
      <c r="F20" s="59">
        <v>551</v>
      </c>
      <c r="G20" s="62">
        <f t="shared" si="0"/>
        <v>0.99818840579710144</v>
      </c>
    </row>
    <row r="21" spans="1:7" ht="15" customHeight="1">
      <c r="A21" s="56" t="s">
        <v>84</v>
      </c>
      <c r="B21" s="57" t="s">
        <v>86</v>
      </c>
      <c r="C21" s="43">
        <v>9500</v>
      </c>
      <c r="D21" s="59">
        <v>9088</v>
      </c>
      <c r="E21" s="59"/>
      <c r="F21" s="59">
        <v>9088</v>
      </c>
      <c r="G21" s="62">
        <f t="shared" si="0"/>
        <v>1</v>
      </c>
    </row>
    <row r="22" spans="1:7" ht="15" customHeight="1">
      <c r="A22" s="35" t="s">
        <v>87</v>
      </c>
      <c r="B22" s="34" t="s">
        <v>88</v>
      </c>
      <c r="C22" s="36">
        <f>SUM(C23)</f>
        <v>1200</v>
      </c>
      <c r="D22" s="36">
        <f>SUM(D23)</f>
        <v>1423</v>
      </c>
      <c r="E22" s="36">
        <f>SUM(E23)</f>
        <v>0</v>
      </c>
      <c r="F22" s="36">
        <f>SUM(F23)</f>
        <v>1423</v>
      </c>
      <c r="G22" s="62">
        <f t="shared" si="0"/>
        <v>1</v>
      </c>
    </row>
    <row r="23" spans="1:7" ht="15" customHeight="1">
      <c r="A23" s="56" t="s">
        <v>89</v>
      </c>
      <c r="B23" s="57" t="s">
        <v>90</v>
      </c>
      <c r="C23" s="43">
        <v>1200</v>
      </c>
      <c r="D23" s="59">
        <v>1423</v>
      </c>
      <c r="E23" s="59"/>
      <c r="F23" s="59">
        <v>1423</v>
      </c>
      <c r="G23" s="62">
        <f t="shared" si="0"/>
        <v>1</v>
      </c>
    </row>
    <row r="24" spans="1:7" ht="15" customHeight="1">
      <c r="A24" s="35" t="s">
        <v>91</v>
      </c>
      <c r="B24" s="275" t="s">
        <v>511</v>
      </c>
      <c r="C24" s="36">
        <v>170</v>
      </c>
      <c r="D24" s="59">
        <v>170</v>
      </c>
      <c r="E24" s="59"/>
      <c r="F24" s="59">
        <v>141</v>
      </c>
      <c r="G24" s="62">
        <f t="shared" si="0"/>
        <v>0.8294117647058824</v>
      </c>
    </row>
    <row r="25" spans="1:7" ht="15" customHeight="1">
      <c r="A25" s="35" t="s">
        <v>279</v>
      </c>
      <c r="B25" s="34" t="s">
        <v>280</v>
      </c>
      <c r="C25" s="36">
        <v>0</v>
      </c>
      <c r="D25" s="59">
        <v>0</v>
      </c>
      <c r="E25" s="59">
        <v>234</v>
      </c>
      <c r="F25" s="59">
        <v>0</v>
      </c>
      <c r="G25" s="62">
        <v>0</v>
      </c>
    </row>
    <row r="26" spans="1:7" ht="15" customHeight="1">
      <c r="A26" s="27" t="s">
        <v>227</v>
      </c>
      <c r="B26" s="27" t="s">
        <v>171</v>
      </c>
      <c r="C26" s="55">
        <f>SUM(C27:C33)</f>
        <v>54792</v>
      </c>
      <c r="D26" s="55">
        <f>SUM(D27:D33)</f>
        <v>62305</v>
      </c>
      <c r="E26" s="55" t="e">
        <f>SUM(#REF!+E28+E29+E31+E32)</f>
        <v>#REF!</v>
      </c>
      <c r="F26" s="55">
        <f>SUM(F27:F33)</f>
        <v>62305</v>
      </c>
      <c r="G26" s="62">
        <f t="shared" si="0"/>
        <v>1</v>
      </c>
    </row>
    <row r="27" spans="1:7" ht="15" customHeight="1">
      <c r="A27" s="49" t="s">
        <v>180</v>
      </c>
      <c r="B27" s="33" t="s">
        <v>92</v>
      </c>
      <c r="C27" s="36">
        <v>14156</v>
      </c>
      <c r="D27" s="36">
        <v>15156</v>
      </c>
      <c r="E27" s="33"/>
      <c r="F27" s="36">
        <v>15156</v>
      </c>
      <c r="G27" s="62">
        <f t="shared" si="0"/>
        <v>1</v>
      </c>
    </row>
    <row r="28" spans="1:7" ht="15" customHeight="1">
      <c r="A28" s="49" t="s">
        <v>181</v>
      </c>
      <c r="B28" s="33" t="s">
        <v>169</v>
      </c>
      <c r="C28" s="36">
        <v>26654</v>
      </c>
      <c r="D28" s="59">
        <v>29734</v>
      </c>
      <c r="E28" s="33"/>
      <c r="F28" s="59">
        <v>29734</v>
      </c>
      <c r="G28" s="62">
        <f t="shared" si="0"/>
        <v>1</v>
      </c>
    </row>
    <row r="29" spans="1:7" ht="15" customHeight="1">
      <c r="A29" s="49" t="s">
        <v>182</v>
      </c>
      <c r="B29" s="33" t="s">
        <v>93</v>
      </c>
      <c r="C29" s="36">
        <v>6108</v>
      </c>
      <c r="D29" s="36">
        <v>7301</v>
      </c>
      <c r="E29" s="33"/>
      <c r="F29" s="36">
        <v>7301</v>
      </c>
      <c r="G29" s="62">
        <f t="shared" si="0"/>
        <v>1</v>
      </c>
    </row>
    <row r="30" spans="1:7" ht="15" customHeight="1">
      <c r="A30" s="49" t="s">
        <v>540</v>
      </c>
      <c r="B30" s="33" t="s">
        <v>544</v>
      </c>
      <c r="C30" s="36">
        <v>6674</v>
      </c>
      <c r="D30" s="36">
        <v>6592</v>
      </c>
      <c r="E30" s="33"/>
      <c r="F30" s="36">
        <v>6592</v>
      </c>
      <c r="G30" s="62">
        <f t="shared" si="0"/>
        <v>1</v>
      </c>
    </row>
    <row r="31" spans="1:7" ht="15" customHeight="1">
      <c r="A31" s="49" t="s">
        <v>541</v>
      </c>
      <c r="B31" s="33" t="s">
        <v>94</v>
      </c>
      <c r="C31" s="36">
        <v>1200</v>
      </c>
      <c r="D31" s="59">
        <v>1200</v>
      </c>
      <c r="E31" s="59"/>
      <c r="F31" s="59">
        <v>1200</v>
      </c>
      <c r="G31" s="62">
        <f t="shared" si="0"/>
        <v>1</v>
      </c>
    </row>
    <row r="32" spans="1:7" s="25" customFormat="1" ht="15" customHeight="1">
      <c r="A32" s="49" t="s">
        <v>542</v>
      </c>
      <c r="B32" s="33" t="s">
        <v>512</v>
      </c>
      <c r="C32" s="36">
        <v>0</v>
      </c>
      <c r="D32" s="59">
        <v>2061</v>
      </c>
      <c r="E32" s="33">
        <v>218</v>
      </c>
      <c r="F32" s="33">
        <v>2061</v>
      </c>
      <c r="G32" s="62">
        <f t="shared" si="0"/>
        <v>1</v>
      </c>
    </row>
    <row r="33" spans="1:8" s="25" customFormat="1" ht="15" customHeight="1">
      <c r="A33" s="49" t="s">
        <v>543</v>
      </c>
      <c r="B33" s="33" t="s">
        <v>513</v>
      </c>
      <c r="C33" s="36">
        <v>0</v>
      </c>
      <c r="D33" s="33">
        <v>261</v>
      </c>
      <c r="E33" s="33"/>
      <c r="F33" s="33">
        <v>261</v>
      </c>
      <c r="G33" s="62">
        <f t="shared" si="0"/>
        <v>1</v>
      </c>
    </row>
    <row r="34" spans="1:8" ht="15" customHeight="1">
      <c r="A34" s="47" t="s">
        <v>229</v>
      </c>
      <c r="B34" s="27" t="s">
        <v>170</v>
      </c>
      <c r="C34" s="55">
        <f>C35+C36+C37+C38</f>
        <v>8670</v>
      </c>
      <c r="D34" s="55">
        <f t="shared" ref="D34:F34" si="1">D35+D36+D37+D38</f>
        <v>10003</v>
      </c>
      <c r="E34" s="55">
        <f t="shared" si="1"/>
        <v>8780</v>
      </c>
      <c r="F34" s="55">
        <f t="shared" si="1"/>
        <v>10262</v>
      </c>
      <c r="G34" s="62">
        <f t="shared" si="0"/>
        <v>1.0258922323303008</v>
      </c>
    </row>
    <row r="35" spans="1:8" ht="15" customHeight="1">
      <c r="A35" s="49" t="s">
        <v>184</v>
      </c>
      <c r="B35" s="32" t="s">
        <v>514</v>
      </c>
      <c r="C35" s="36">
        <v>5970</v>
      </c>
      <c r="D35" s="59">
        <v>6282</v>
      </c>
      <c r="E35" s="59">
        <v>6327</v>
      </c>
      <c r="F35" s="59">
        <v>6282</v>
      </c>
      <c r="G35" s="62">
        <f t="shared" si="0"/>
        <v>1</v>
      </c>
    </row>
    <row r="36" spans="1:8" ht="15" customHeight="1">
      <c r="A36" s="49" t="s">
        <v>183</v>
      </c>
      <c r="B36" s="39" t="s">
        <v>515</v>
      </c>
      <c r="C36" s="58">
        <v>2400</v>
      </c>
      <c r="D36" s="59">
        <v>2647</v>
      </c>
      <c r="E36" s="59">
        <v>2453</v>
      </c>
      <c r="F36" s="59">
        <v>2646</v>
      </c>
      <c r="G36" s="62">
        <f t="shared" si="0"/>
        <v>0.99962221382697392</v>
      </c>
    </row>
    <row r="37" spans="1:8" ht="15" customHeight="1">
      <c r="A37" s="49" t="s">
        <v>185</v>
      </c>
      <c r="B37" s="32" t="s">
        <v>139</v>
      </c>
      <c r="C37" s="59">
        <v>0</v>
      </c>
      <c r="D37" s="59">
        <v>774</v>
      </c>
      <c r="E37" s="59">
        <f t="shared" ref="E37" si="2">E38</f>
        <v>0</v>
      </c>
      <c r="F37" s="59">
        <v>1034</v>
      </c>
      <c r="G37" s="62">
        <f t="shared" si="0"/>
        <v>1.3359173126614987</v>
      </c>
    </row>
    <row r="38" spans="1:8" ht="15" customHeight="1">
      <c r="A38" s="40" t="s">
        <v>186</v>
      </c>
      <c r="B38" s="38" t="s">
        <v>148</v>
      </c>
      <c r="C38" s="41">
        <v>300</v>
      </c>
      <c r="D38" s="59">
        <v>300</v>
      </c>
      <c r="E38" s="59"/>
      <c r="F38" s="59">
        <v>300</v>
      </c>
      <c r="G38" s="62">
        <f t="shared" si="0"/>
        <v>1</v>
      </c>
    </row>
    <row r="39" spans="1:8" ht="15" customHeight="1">
      <c r="A39" s="47" t="s">
        <v>232</v>
      </c>
      <c r="B39" s="26" t="s">
        <v>35</v>
      </c>
      <c r="C39" s="42">
        <v>0</v>
      </c>
      <c r="D39" s="59">
        <v>0</v>
      </c>
      <c r="E39" s="59"/>
      <c r="F39" s="59">
        <v>0</v>
      </c>
      <c r="G39" s="62">
        <v>0</v>
      </c>
      <c r="H39" s="64"/>
    </row>
    <row r="40" spans="1:8" ht="15" customHeight="1">
      <c r="A40" s="47" t="s">
        <v>231</v>
      </c>
      <c r="B40" s="26" t="s">
        <v>207</v>
      </c>
      <c r="C40" s="42">
        <v>0</v>
      </c>
      <c r="D40" s="59">
        <v>0</v>
      </c>
      <c r="E40" s="59"/>
      <c r="F40" s="59">
        <v>0</v>
      </c>
      <c r="G40" s="62">
        <v>0</v>
      </c>
    </row>
    <row r="41" spans="1:8" ht="15" customHeight="1">
      <c r="A41" s="27" t="s">
        <v>230</v>
      </c>
      <c r="B41" s="27" t="s">
        <v>121</v>
      </c>
      <c r="C41" s="42">
        <f>C42+C43+C44+C45+C46</f>
        <v>8060</v>
      </c>
      <c r="D41" s="42">
        <f>D42+D43+D44+D45+D46</f>
        <v>6407</v>
      </c>
      <c r="E41" s="42">
        <f>E42+E43+E44+E45+E46</f>
        <v>8</v>
      </c>
      <c r="F41" s="42">
        <f>F42+F43+F44+F45+F46</f>
        <v>8507</v>
      </c>
      <c r="G41" s="62">
        <f t="shared" si="0"/>
        <v>1.3277665053847354</v>
      </c>
    </row>
    <row r="42" spans="1:8" ht="15" customHeight="1">
      <c r="A42" s="49" t="s">
        <v>187</v>
      </c>
      <c r="B42" s="33" t="s">
        <v>95</v>
      </c>
      <c r="C42" s="59">
        <v>7933</v>
      </c>
      <c r="D42" s="59">
        <v>6280</v>
      </c>
      <c r="E42" s="59">
        <v>8</v>
      </c>
      <c r="F42" s="59">
        <v>8380</v>
      </c>
      <c r="G42" s="62">
        <f t="shared" si="0"/>
        <v>1.3343949044585988</v>
      </c>
    </row>
    <row r="43" spans="1:8" ht="15" customHeight="1">
      <c r="A43" s="49" t="s">
        <v>188</v>
      </c>
      <c r="B43" s="33" t="s">
        <v>96</v>
      </c>
      <c r="C43" s="59">
        <v>0</v>
      </c>
      <c r="D43" s="33"/>
      <c r="E43" s="33"/>
      <c r="F43" s="33">
        <v>0</v>
      </c>
      <c r="G43" s="62">
        <v>0</v>
      </c>
    </row>
    <row r="44" spans="1:8" ht="15" customHeight="1">
      <c r="A44" s="49" t="s">
        <v>189</v>
      </c>
      <c r="B44" s="33" t="s">
        <v>210</v>
      </c>
      <c r="C44" s="59">
        <v>0</v>
      </c>
      <c r="D44" s="33"/>
      <c r="E44" s="33"/>
      <c r="F44" s="33">
        <v>0</v>
      </c>
      <c r="G44" s="62">
        <v>0</v>
      </c>
    </row>
    <row r="45" spans="1:8" ht="15" customHeight="1">
      <c r="A45" s="49" t="s">
        <v>190</v>
      </c>
      <c r="B45" s="33" t="s">
        <v>132</v>
      </c>
      <c r="C45" s="59">
        <v>127</v>
      </c>
      <c r="D45" s="33">
        <v>127</v>
      </c>
      <c r="E45" s="33"/>
      <c r="F45" s="33">
        <v>127</v>
      </c>
      <c r="G45" s="62">
        <v>0</v>
      </c>
    </row>
    <row r="46" spans="1:8" ht="15" customHeight="1">
      <c r="A46" s="49" t="s">
        <v>191</v>
      </c>
      <c r="B46" s="33" t="s">
        <v>97</v>
      </c>
      <c r="C46" s="59">
        <v>0</v>
      </c>
      <c r="D46" s="59">
        <v>0</v>
      </c>
      <c r="E46" s="59">
        <v>0</v>
      </c>
      <c r="F46" s="59">
        <v>0</v>
      </c>
      <c r="G46" s="62">
        <v>0</v>
      </c>
    </row>
    <row r="47" spans="1:8" ht="15" customHeight="1">
      <c r="A47" s="27" t="s">
        <v>98</v>
      </c>
      <c r="B47" s="33"/>
      <c r="C47" s="42">
        <f>C9+C16+C26+C34+C39+C40+C41</f>
        <v>88627</v>
      </c>
      <c r="D47" s="42">
        <f>D9+D16+D26+D34+D39+D40+D41</f>
        <v>99858</v>
      </c>
      <c r="E47" s="42" t="e">
        <f>E9+E16+E26+E34+E39+E40+E41</f>
        <v>#REF!</v>
      </c>
      <c r="F47" s="42">
        <f>F9+F16+F26+F34+F39+F40+F41</f>
        <v>102112</v>
      </c>
      <c r="G47" s="62">
        <f t="shared" si="0"/>
        <v>1.0225720523142863</v>
      </c>
    </row>
    <row r="48" spans="1:8" ht="15" customHeight="1">
      <c r="A48" s="27" t="s">
        <v>99</v>
      </c>
      <c r="B48" s="33"/>
      <c r="C48" s="27"/>
      <c r="D48" s="33"/>
      <c r="E48" s="33"/>
      <c r="F48" s="33"/>
      <c r="G48" s="62"/>
    </row>
    <row r="49" spans="1:7">
      <c r="A49" s="29"/>
      <c r="B49" s="29"/>
      <c r="C49" s="29"/>
      <c r="D49" s="29"/>
      <c r="E49" s="29"/>
      <c r="F49" s="29"/>
      <c r="G49" s="29"/>
    </row>
    <row r="50" spans="1:7">
      <c r="A50" s="29"/>
      <c r="B50" s="29"/>
      <c r="C50" s="29"/>
      <c r="D50" s="29"/>
      <c r="E50" s="29"/>
      <c r="F50" s="29"/>
      <c r="G50" s="29"/>
    </row>
    <row r="51" spans="1:7">
      <c r="A51" s="29"/>
      <c r="B51" s="29"/>
      <c r="C51" s="31" t="s">
        <v>40</v>
      </c>
      <c r="D51" s="29"/>
      <c r="E51" s="29"/>
      <c r="F51" s="29"/>
      <c r="G51" s="29"/>
    </row>
    <row r="52" spans="1:7" ht="12.75" customHeight="1">
      <c r="A52" s="29"/>
      <c r="B52" s="29"/>
      <c r="C52" s="31"/>
      <c r="D52" s="29"/>
      <c r="E52" s="29"/>
      <c r="F52" s="29"/>
      <c r="G52" s="29"/>
    </row>
    <row r="53" spans="1:7" ht="15" customHeight="1">
      <c r="A53" s="305" t="s">
        <v>534</v>
      </c>
      <c r="B53" s="305"/>
      <c r="C53" s="305"/>
      <c r="D53" s="29"/>
      <c r="E53" s="29"/>
      <c r="F53" s="29"/>
      <c r="G53" s="29"/>
    </row>
    <row r="54" spans="1:7" ht="44.25" customHeight="1">
      <c r="A54" s="306" t="s">
        <v>535</v>
      </c>
      <c r="B54" s="324"/>
      <c r="C54" s="324"/>
      <c r="D54" s="29"/>
      <c r="E54" s="29"/>
      <c r="F54" s="29"/>
      <c r="G54" s="29"/>
    </row>
    <row r="55" spans="1:7" ht="12.75" customHeight="1">
      <c r="A55" s="28"/>
      <c r="B55" s="30"/>
      <c r="C55" s="30"/>
      <c r="D55" s="29"/>
      <c r="E55" s="29"/>
      <c r="F55" s="29"/>
      <c r="G55" s="29"/>
    </row>
    <row r="56" spans="1:7" ht="12.75" customHeight="1">
      <c r="A56" s="29"/>
      <c r="B56" s="29"/>
      <c r="C56" s="31" t="s">
        <v>24</v>
      </c>
      <c r="D56" s="29"/>
      <c r="E56" s="29"/>
      <c r="F56" s="29"/>
      <c r="G56" s="29"/>
    </row>
    <row r="57" spans="1:7" ht="38.25">
      <c r="A57" s="50" t="s">
        <v>173</v>
      </c>
      <c r="B57" s="51" t="s">
        <v>1</v>
      </c>
      <c r="C57" s="283" t="s">
        <v>536</v>
      </c>
      <c r="D57" s="67" t="s">
        <v>530</v>
      </c>
      <c r="E57" s="274"/>
      <c r="F57" s="67" t="s">
        <v>537</v>
      </c>
      <c r="G57" s="276" t="s">
        <v>516</v>
      </c>
    </row>
    <row r="58" spans="1:7" ht="15" customHeight="1">
      <c r="A58" s="52" t="s">
        <v>100</v>
      </c>
      <c r="B58" s="53"/>
      <c r="C58" s="54"/>
      <c r="D58" s="33"/>
      <c r="E58" s="33"/>
      <c r="F58" s="33"/>
      <c r="G58" s="33"/>
    </row>
    <row r="59" spans="1:7" ht="15" customHeight="1">
      <c r="A59" s="52" t="s">
        <v>233</v>
      </c>
      <c r="B59" s="52" t="s">
        <v>10</v>
      </c>
      <c r="C59" s="55">
        <v>21294</v>
      </c>
      <c r="D59" s="42">
        <v>22190</v>
      </c>
      <c r="E59" s="59">
        <v>17425</v>
      </c>
      <c r="F59" s="42">
        <v>21184</v>
      </c>
      <c r="G59" s="63">
        <f>F59/D59</f>
        <v>0.95466426318161335</v>
      </c>
    </row>
    <row r="60" spans="1:7" ht="15" customHeight="1">
      <c r="A60" s="52" t="s">
        <v>234</v>
      </c>
      <c r="B60" s="52" t="s">
        <v>101</v>
      </c>
      <c r="C60" s="55">
        <v>4292</v>
      </c>
      <c r="D60" s="42">
        <v>4540</v>
      </c>
      <c r="E60" s="59">
        <v>4391</v>
      </c>
      <c r="F60" s="42">
        <v>4327</v>
      </c>
      <c r="G60" s="63">
        <f t="shared" ref="G60:G93" si="3">F60/D60</f>
        <v>0.95308370044052859</v>
      </c>
    </row>
    <row r="61" spans="1:7" ht="15" customHeight="1">
      <c r="A61" s="27" t="s">
        <v>235</v>
      </c>
      <c r="B61" s="27" t="s">
        <v>11</v>
      </c>
      <c r="C61" s="55">
        <v>16055</v>
      </c>
      <c r="D61" s="42">
        <v>24183</v>
      </c>
      <c r="E61" s="59"/>
      <c r="F61" s="42">
        <v>22942</v>
      </c>
      <c r="G61" s="63">
        <f t="shared" si="3"/>
        <v>0.94868295910350242</v>
      </c>
    </row>
    <row r="62" spans="1:7" ht="15" customHeight="1">
      <c r="A62" s="47" t="s">
        <v>236</v>
      </c>
      <c r="B62" s="47" t="s">
        <v>12</v>
      </c>
      <c r="C62" s="55">
        <f>SUM(C63:C64)</f>
        <v>2210</v>
      </c>
      <c r="D62" s="55">
        <f>SUM(D63:D64)</f>
        <v>2331</v>
      </c>
      <c r="E62" s="55">
        <f t="shared" ref="E62:F62" si="4">SUM(E63:E64)</f>
        <v>70</v>
      </c>
      <c r="F62" s="55">
        <f t="shared" si="4"/>
        <v>2202</v>
      </c>
      <c r="G62" s="63">
        <f t="shared" si="3"/>
        <v>0.94465894465894462</v>
      </c>
    </row>
    <row r="63" spans="1:7" ht="15" customHeight="1">
      <c r="A63" s="49" t="s">
        <v>114</v>
      </c>
      <c r="B63" s="278" t="s">
        <v>545</v>
      </c>
      <c r="C63" s="36">
        <v>700</v>
      </c>
      <c r="D63" s="59">
        <v>700</v>
      </c>
      <c r="E63" s="59">
        <v>70</v>
      </c>
      <c r="F63" s="59">
        <v>572</v>
      </c>
      <c r="G63" s="62">
        <f t="shared" si="3"/>
        <v>0.81714285714285717</v>
      </c>
    </row>
    <row r="64" spans="1:7" ht="25.5" customHeight="1">
      <c r="A64" s="49" t="s">
        <v>115</v>
      </c>
      <c r="B64" s="32" t="s">
        <v>295</v>
      </c>
      <c r="C64" s="36">
        <f>SUM(C65:C69)</f>
        <v>1510</v>
      </c>
      <c r="D64" s="36">
        <f>SUM(D65:D69)</f>
        <v>1631</v>
      </c>
      <c r="E64" s="59">
        <f>E65+E66+E67+E68+E69</f>
        <v>0</v>
      </c>
      <c r="F64" s="36">
        <f>SUM(F65:F69)</f>
        <v>1630</v>
      </c>
      <c r="G64" s="62">
        <f t="shared" si="3"/>
        <v>0.99938687921520541</v>
      </c>
    </row>
    <row r="65" spans="1:7" ht="15" customHeight="1">
      <c r="A65" s="40" t="s">
        <v>518</v>
      </c>
      <c r="B65" s="37" t="s">
        <v>546</v>
      </c>
      <c r="C65" s="43">
        <v>200</v>
      </c>
      <c r="D65" s="59">
        <v>231</v>
      </c>
      <c r="E65" s="59"/>
      <c r="F65" s="59">
        <v>285</v>
      </c>
      <c r="G65" s="62">
        <f t="shared" si="3"/>
        <v>1.2337662337662338</v>
      </c>
    </row>
    <row r="66" spans="1:7" ht="15" customHeight="1">
      <c r="A66" s="40" t="s">
        <v>519</v>
      </c>
      <c r="B66" s="37" t="s">
        <v>547</v>
      </c>
      <c r="C66" s="43">
        <v>150</v>
      </c>
      <c r="D66" s="58">
        <v>150</v>
      </c>
      <c r="E66" s="59"/>
      <c r="F66" s="59">
        <v>105</v>
      </c>
      <c r="G66" s="62">
        <f t="shared" si="3"/>
        <v>0.7</v>
      </c>
    </row>
    <row r="67" spans="1:7" ht="15" customHeight="1">
      <c r="A67" s="40" t="s">
        <v>520</v>
      </c>
      <c r="B67" s="37" t="s">
        <v>102</v>
      </c>
      <c r="C67" s="43">
        <v>300</v>
      </c>
      <c r="D67" s="58">
        <v>390</v>
      </c>
      <c r="E67" s="59"/>
      <c r="F67" s="59">
        <v>497</v>
      </c>
      <c r="G67" s="62">
        <f t="shared" si="3"/>
        <v>1.2743589743589743</v>
      </c>
    </row>
    <row r="68" spans="1:7" ht="15" customHeight="1">
      <c r="A68" s="40" t="s">
        <v>521</v>
      </c>
      <c r="B68" s="37" t="s">
        <v>150</v>
      </c>
      <c r="C68" s="43">
        <v>60</v>
      </c>
      <c r="D68" s="58">
        <v>60</v>
      </c>
      <c r="E68" s="277"/>
      <c r="F68" s="58">
        <v>105</v>
      </c>
      <c r="G68" s="62">
        <f t="shared" si="3"/>
        <v>1.75</v>
      </c>
    </row>
    <row r="69" spans="1:7" ht="15" customHeight="1">
      <c r="A69" s="40" t="s">
        <v>522</v>
      </c>
      <c r="B69" s="37" t="s">
        <v>517</v>
      </c>
      <c r="C69" s="43">
        <v>800</v>
      </c>
      <c r="D69" s="58">
        <v>800</v>
      </c>
      <c r="E69" s="59"/>
      <c r="F69" s="59">
        <v>638</v>
      </c>
      <c r="G69" s="62">
        <f t="shared" si="3"/>
        <v>0.79749999999999999</v>
      </c>
    </row>
    <row r="70" spans="1:7" ht="15" customHeight="1">
      <c r="A70" s="27" t="s">
        <v>237</v>
      </c>
      <c r="B70" s="27" t="s">
        <v>13</v>
      </c>
      <c r="C70" s="55">
        <f>C71+C82+C86+C85</f>
        <v>42893</v>
      </c>
      <c r="D70" s="154">
        <f>D71+D82+D85</f>
        <v>44610</v>
      </c>
      <c r="E70" s="55" t="e">
        <f>E71+E82+E86+E85</f>
        <v>#REF!</v>
      </c>
      <c r="F70" s="154">
        <f>F71+F82+F85</f>
        <v>44510</v>
      </c>
      <c r="G70" s="63">
        <f t="shared" si="3"/>
        <v>0.99775835014570724</v>
      </c>
    </row>
    <row r="71" spans="1:7" ht="15" customHeight="1">
      <c r="A71" s="49" t="s">
        <v>116</v>
      </c>
      <c r="B71" s="32" t="s">
        <v>154</v>
      </c>
      <c r="C71" s="36">
        <f>SUM(C72,C77,C80,)</f>
        <v>41693</v>
      </c>
      <c r="D71" s="36">
        <f>SUM(D72,D77,D80,)</f>
        <v>43110</v>
      </c>
      <c r="E71" s="36" t="e">
        <f>SUM(E72,E77,E80,#REF!,)</f>
        <v>#REF!</v>
      </c>
      <c r="F71" s="36">
        <f>SUM(F72,F77,F80,)</f>
        <v>43110</v>
      </c>
      <c r="G71" s="62">
        <f t="shared" si="3"/>
        <v>1</v>
      </c>
    </row>
    <row r="72" spans="1:7" ht="15" customHeight="1">
      <c r="A72" s="49" t="s">
        <v>142</v>
      </c>
      <c r="B72" s="32" t="s">
        <v>164</v>
      </c>
      <c r="C72" s="36">
        <f>SUM(C73:C76)</f>
        <v>38626</v>
      </c>
      <c r="D72" s="155">
        <f>SUM(D73:D76)</f>
        <v>40210</v>
      </c>
      <c r="E72" s="36">
        <f>SUM(E73:E76)</f>
        <v>0</v>
      </c>
      <c r="F72" s="36">
        <f>SUM(F73:F76)</f>
        <v>40209</v>
      </c>
      <c r="G72" s="62">
        <f t="shared" si="3"/>
        <v>0.99997513056453613</v>
      </c>
    </row>
    <row r="73" spans="1:7" ht="24" customHeight="1">
      <c r="A73" s="40" t="s">
        <v>156</v>
      </c>
      <c r="B73" s="44" t="s">
        <v>151</v>
      </c>
      <c r="C73" s="43">
        <v>33328</v>
      </c>
      <c r="D73" s="58">
        <v>36320</v>
      </c>
      <c r="E73" s="59"/>
      <c r="F73" s="59">
        <v>36320</v>
      </c>
      <c r="G73" s="62">
        <f t="shared" si="3"/>
        <v>1</v>
      </c>
    </row>
    <row r="74" spans="1:7" ht="24" customHeight="1">
      <c r="A74" s="40" t="s">
        <v>157</v>
      </c>
      <c r="B74" s="44" t="s">
        <v>152</v>
      </c>
      <c r="C74" s="43">
        <v>4222</v>
      </c>
      <c r="D74" s="58">
        <v>2814</v>
      </c>
      <c r="E74" s="59"/>
      <c r="F74" s="59">
        <v>2814</v>
      </c>
      <c r="G74" s="62">
        <f t="shared" si="3"/>
        <v>1</v>
      </c>
    </row>
    <row r="75" spans="1:7" ht="26.25" customHeight="1">
      <c r="A75" s="40" t="s">
        <v>158</v>
      </c>
      <c r="B75" s="44" t="s">
        <v>548</v>
      </c>
      <c r="C75" s="43">
        <v>1024</v>
      </c>
      <c r="D75" s="73">
        <v>1024</v>
      </c>
      <c r="E75" s="33"/>
      <c r="F75" s="33">
        <v>1024</v>
      </c>
      <c r="G75" s="62">
        <f t="shared" si="3"/>
        <v>1</v>
      </c>
    </row>
    <row r="76" spans="1:7" ht="27.75" customHeight="1">
      <c r="A76" s="40" t="s">
        <v>161</v>
      </c>
      <c r="B76" s="38" t="s">
        <v>141</v>
      </c>
      <c r="C76" s="43">
        <v>52</v>
      </c>
      <c r="D76" s="33">
        <v>52</v>
      </c>
      <c r="E76" s="33"/>
      <c r="F76" s="33">
        <v>51</v>
      </c>
      <c r="G76" s="62">
        <f t="shared" si="3"/>
        <v>0.98076923076923073</v>
      </c>
    </row>
    <row r="77" spans="1:7" ht="15" customHeight="1">
      <c r="A77" s="49" t="s">
        <v>144</v>
      </c>
      <c r="B77" s="32" t="s">
        <v>165</v>
      </c>
      <c r="C77" s="36">
        <f>C78+C79</f>
        <v>2767</v>
      </c>
      <c r="D77" s="36">
        <f>D78+D79</f>
        <v>2900</v>
      </c>
      <c r="E77" s="36" t="e">
        <f>E78+E79+#REF!</f>
        <v>#REF!</v>
      </c>
      <c r="F77" s="36">
        <f>F78+F79</f>
        <v>2901</v>
      </c>
      <c r="G77" s="62">
        <f t="shared" si="3"/>
        <v>1.0003448275862068</v>
      </c>
    </row>
    <row r="78" spans="1:7" ht="15" customHeight="1">
      <c r="A78" s="40" t="s">
        <v>163</v>
      </c>
      <c r="B78" s="44" t="s">
        <v>159</v>
      </c>
      <c r="C78" s="43">
        <v>2366</v>
      </c>
      <c r="D78" s="59">
        <v>2332</v>
      </c>
      <c r="E78" s="59"/>
      <c r="F78" s="59">
        <v>2332</v>
      </c>
      <c r="G78" s="62">
        <f t="shared" si="3"/>
        <v>1</v>
      </c>
    </row>
    <row r="79" spans="1:7" ht="15" customHeight="1">
      <c r="A79" s="40" t="s">
        <v>162</v>
      </c>
      <c r="B79" s="38" t="s">
        <v>160</v>
      </c>
      <c r="C79" s="41">
        <v>401</v>
      </c>
      <c r="D79" s="59">
        <v>568</v>
      </c>
      <c r="E79" s="59"/>
      <c r="F79" s="59">
        <v>569</v>
      </c>
      <c r="G79" s="62">
        <f t="shared" si="3"/>
        <v>1.0017605633802817</v>
      </c>
    </row>
    <row r="80" spans="1:7" ht="15" customHeight="1">
      <c r="A80" s="49" t="s">
        <v>145</v>
      </c>
      <c r="B80" s="39" t="s">
        <v>166</v>
      </c>
      <c r="C80" s="58">
        <v>300</v>
      </c>
      <c r="D80" s="59">
        <v>0</v>
      </c>
      <c r="E80" s="59">
        <v>0</v>
      </c>
      <c r="F80" s="59">
        <v>0</v>
      </c>
      <c r="G80" s="62">
        <v>0</v>
      </c>
    </row>
    <row r="81" spans="1:7" ht="15" customHeight="1">
      <c r="A81" s="40" t="s">
        <v>168</v>
      </c>
      <c r="B81" s="38" t="s">
        <v>167</v>
      </c>
      <c r="C81" s="41">
        <v>120</v>
      </c>
      <c r="D81" s="59">
        <v>300</v>
      </c>
      <c r="E81" s="59"/>
      <c r="F81" s="59">
        <v>300</v>
      </c>
      <c r="G81" s="62">
        <f t="shared" si="3"/>
        <v>1</v>
      </c>
    </row>
    <row r="82" spans="1:7" ht="15" customHeight="1">
      <c r="A82" s="49" t="s">
        <v>103</v>
      </c>
      <c r="B82" s="32" t="s">
        <v>155</v>
      </c>
      <c r="C82" s="59">
        <f>SUM(C83:C84)</f>
        <v>1200</v>
      </c>
      <c r="D82" s="59">
        <f>SUM(D83:D84)</f>
        <v>1500</v>
      </c>
      <c r="E82" s="59">
        <f>SUM(E83:E84)</f>
        <v>1220</v>
      </c>
      <c r="F82" s="59">
        <f>SUM(F83:F84)</f>
        <v>1400</v>
      </c>
      <c r="G82" s="62">
        <f t="shared" si="3"/>
        <v>0.93333333333333335</v>
      </c>
    </row>
    <row r="83" spans="1:7" ht="15" customHeight="1">
      <c r="A83" s="40" t="s">
        <v>143</v>
      </c>
      <c r="B83" s="38" t="s">
        <v>140</v>
      </c>
      <c r="C83" s="41">
        <v>0</v>
      </c>
      <c r="D83" s="33">
        <v>0</v>
      </c>
      <c r="E83" s="33">
        <v>0</v>
      </c>
      <c r="F83" s="33">
        <v>0</v>
      </c>
      <c r="G83" s="62">
        <v>0</v>
      </c>
    </row>
    <row r="84" spans="1:7" ht="29.25" customHeight="1">
      <c r="A84" s="40" t="s">
        <v>146</v>
      </c>
      <c r="B84" s="38" t="s">
        <v>153</v>
      </c>
      <c r="C84" s="41">
        <v>1200</v>
      </c>
      <c r="D84" s="59">
        <v>1500</v>
      </c>
      <c r="E84" s="59">
        <v>1220</v>
      </c>
      <c r="F84" s="59">
        <v>1400</v>
      </c>
      <c r="G84" s="62">
        <f t="shared" si="3"/>
        <v>0.93333333333333335</v>
      </c>
    </row>
    <row r="85" spans="1:7" ht="15" customHeight="1">
      <c r="A85" s="40" t="s">
        <v>281</v>
      </c>
      <c r="B85" s="38" t="s">
        <v>282</v>
      </c>
      <c r="C85" s="41">
        <v>0</v>
      </c>
      <c r="D85" s="58">
        <v>0</v>
      </c>
      <c r="E85" s="277">
        <v>1479</v>
      </c>
      <c r="F85" s="58"/>
      <c r="G85" s="62">
        <v>0</v>
      </c>
    </row>
    <row r="86" spans="1:7" ht="15" customHeight="1">
      <c r="A86" s="45" t="s">
        <v>237</v>
      </c>
      <c r="B86" s="46" t="s">
        <v>174</v>
      </c>
      <c r="C86" s="60">
        <v>0</v>
      </c>
      <c r="D86" s="59">
        <v>31692</v>
      </c>
      <c r="E86" s="59"/>
      <c r="F86" s="59">
        <v>0</v>
      </c>
      <c r="G86" s="62">
        <f t="shared" si="3"/>
        <v>0</v>
      </c>
    </row>
    <row r="87" spans="1:7" ht="27.75" customHeight="1">
      <c r="A87" s="47" t="s">
        <v>237</v>
      </c>
      <c r="B87" s="48" t="s">
        <v>208</v>
      </c>
      <c r="C87" s="61">
        <v>0</v>
      </c>
      <c r="D87" s="59">
        <v>0</v>
      </c>
      <c r="E87" s="59"/>
      <c r="F87" s="59"/>
      <c r="G87" s="62">
        <v>0</v>
      </c>
    </row>
    <row r="88" spans="1:7" ht="15" customHeight="1">
      <c r="A88" s="27" t="s">
        <v>238</v>
      </c>
      <c r="B88" s="27" t="s">
        <v>128</v>
      </c>
      <c r="C88" s="42">
        <f>SUM(C89:C92)</f>
        <v>1883</v>
      </c>
      <c r="D88" s="42">
        <f>SUM(D89:D92)</f>
        <v>1883</v>
      </c>
      <c r="E88" s="42"/>
      <c r="F88" s="42">
        <f>SUM(F89:F92)</f>
        <v>1883</v>
      </c>
      <c r="G88" s="63">
        <f t="shared" si="3"/>
        <v>1</v>
      </c>
    </row>
    <row r="89" spans="1:7" ht="15" customHeight="1">
      <c r="A89" s="49" t="s">
        <v>192</v>
      </c>
      <c r="B89" s="33" t="s">
        <v>104</v>
      </c>
      <c r="C89" s="33">
        <v>0</v>
      </c>
      <c r="D89" s="59">
        <v>0</v>
      </c>
      <c r="E89" s="59"/>
      <c r="F89" s="59">
        <v>0</v>
      </c>
      <c r="G89" s="62">
        <v>0</v>
      </c>
    </row>
    <row r="90" spans="1:7" ht="15" customHeight="1">
      <c r="A90" s="49" t="s">
        <v>193</v>
      </c>
      <c r="B90" s="33" t="s">
        <v>209</v>
      </c>
      <c r="C90" s="33">
        <v>0</v>
      </c>
      <c r="D90" s="59">
        <v>0</v>
      </c>
      <c r="E90" s="59"/>
      <c r="F90" s="59">
        <v>0</v>
      </c>
      <c r="G90" s="62">
        <v>0</v>
      </c>
    </row>
    <row r="91" spans="1:7" ht="15" customHeight="1">
      <c r="A91" s="49" t="s">
        <v>194</v>
      </c>
      <c r="B91" s="33" t="s">
        <v>133</v>
      </c>
      <c r="C91" s="33">
        <v>0</v>
      </c>
      <c r="D91" s="59">
        <v>0</v>
      </c>
      <c r="E91" s="59"/>
      <c r="F91" s="59">
        <v>0</v>
      </c>
      <c r="G91" s="62">
        <v>0</v>
      </c>
    </row>
    <row r="92" spans="1:7" ht="15" customHeight="1">
      <c r="A92" s="49" t="s">
        <v>195</v>
      </c>
      <c r="B92" s="33" t="s">
        <v>105</v>
      </c>
      <c r="C92" s="33">
        <v>1883</v>
      </c>
      <c r="D92" s="59">
        <v>1883</v>
      </c>
      <c r="E92" s="59"/>
      <c r="F92" s="59">
        <v>1883</v>
      </c>
      <c r="G92" s="62">
        <f t="shared" si="3"/>
        <v>1</v>
      </c>
    </row>
    <row r="93" spans="1:7" ht="15" customHeight="1">
      <c r="A93" s="27" t="s">
        <v>106</v>
      </c>
      <c r="B93" s="33"/>
      <c r="C93" s="42">
        <f>C59+C60+C61+C62+C70+C88</f>
        <v>88627</v>
      </c>
      <c r="D93" s="42">
        <f>D59+D60+D61+D62+D70+D88+D86</f>
        <v>131429</v>
      </c>
      <c r="E93" s="42" t="e">
        <f>E59+E60+E61+E62+E70+E88</f>
        <v>#REF!</v>
      </c>
      <c r="F93" s="42">
        <f>F59+F60+F61+F62+F70+F88</f>
        <v>97048</v>
      </c>
      <c r="G93" s="63">
        <f t="shared" si="3"/>
        <v>0.73840628780558326</v>
      </c>
    </row>
    <row r="94" spans="1:7" ht="15" customHeight="1">
      <c r="A94" s="27" t="s">
        <v>107</v>
      </c>
      <c r="B94" s="33"/>
      <c r="C94" s="42"/>
      <c r="D94" s="27"/>
      <c r="E94" s="33"/>
      <c r="F94" s="33"/>
      <c r="G94" s="33"/>
    </row>
    <row r="95" spans="1:7" ht="15" customHeight="1"/>
    <row r="96" spans="1:7" ht="15" customHeight="1"/>
    <row r="97" ht="15" customHeight="1"/>
    <row r="98" ht="15" customHeight="1"/>
  </sheetData>
  <mergeCells count="4">
    <mergeCell ref="A53:C53"/>
    <mergeCell ref="A54:C54"/>
    <mergeCell ref="A3:C3"/>
    <mergeCell ref="A4:C4"/>
  </mergeCells>
  <phoneticPr fontId="2" type="noConversion"/>
  <printOptions horizontalCentered="1"/>
  <pageMargins left="0.11811023622047245" right="0.19685039370078741" top="0.43307086614173229" bottom="0.19685039370078741" header="0.35433070866141736" footer="0.23622047244094491"/>
  <pageSetup paperSize="9" scale="95" orientation="portrait" horizontalDpi="300" verticalDpi="300" r:id="rId1"/>
  <headerFooter alignWithMargins="0">
    <oddFooter>&amp;R&amp;"Arial Narrow,Normál"&amp;P. oldal</oddFooter>
  </headerFooter>
  <rowBreaks count="1" manualBreakCount="1"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84"/>
  <sheetViews>
    <sheetView zoomScaleNormal="100" workbookViewId="0">
      <selection activeCell="A3" sqref="A3:C3"/>
    </sheetView>
  </sheetViews>
  <sheetFormatPr defaultRowHeight="12.75"/>
  <cols>
    <col min="1" max="1" width="8.85546875" customWidth="1"/>
    <col min="2" max="2" width="42.42578125" customWidth="1"/>
    <col min="3" max="3" width="11.5703125" customWidth="1"/>
    <col min="4" max="4" width="10.140625" customWidth="1"/>
    <col min="5" max="5" width="9.42578125" customWidth="1"/>
    <col min="6" max="6" width="9.7109375" customWidth="1"/>
  </cols>
  <sheetData>
    <row r="1" spans="1:8">
      <c r="A1" s="19"/>
      <c r="B1" s="19"/>
      <c r="C1" s="20" t="s">
        <v>108</v>
      </c>
      <c r="D1" s="19"/>
      <c r="E1" s="19"/>
      <c r="F1" s="20"/>
    </row>
    <row r="2" spans="1:8" ht="12" customHeight="1">
      <c r="A2" s="29"/>
      <c r="B2" s="29"/>
      <c r="C2" s="29"/>
      <c r="D2" s="29"/>
      <c r="E2" s="29"/>
      <c r="F2" s="31"/>
    </row>
    <row r="3" spans="1:8" ht="15" customHeight="1">
      <c r="A3" s="305" t="s">
        <v>573</v>
      </c>
      <c r="B3" s="305"/>
      <c r="C3" s="305"/>
      <c r="D3" s="65"/>
      <c r="E3" s="65"/>
      <c r="F3" s="65"/>
    </row>
    <row r="4" spans="1:8" ht="48" customHeight="1">
      <c r="A4" s="306" t="s">
        <v>549</v>
      </c>
      <c r="B4" s="324"/>
      <c r="C4" s="324"/>
      <c r="D4" s="66"/>
      <c r="E4" s="66"/>
      <c r="F4" s="66"/>
    </row>
    <row r="5" spans="1:8" ht="12.75" customHeight="1">
      <c r="A5" s="28"/>
      <c r="B5" s="30"/>
      <c r="C5" s="30"/>
      <c r="D5" s="30"/>
      <c r="E5" s="30"/>
      <c r="F5" s="30"/>
    </row>
    <row r="6" spans="1:8">
      <c r="A6" s="28"/>
      <c r="B6" s="30"/>
      <c r="C6" s="31" t="s">
        <v>24</v>
      </c>
      <c r="D6" s="30"/>
      <c r="E6" s="30"/>
      <c r="F6" s="30"/>
    </row>
    <row r="7" spans="1:8" ht="40.5" customHeight="1">
      <c r="A7" s="51" t="s">
        <v>278</v>
      </c>
      <c r="B7" s="51" t="s">
        <v>1</v>
      </c>
      <c r="C7" s="284" t="s">
        <v>536</v>
      </c>
      <c r="D7" s="67" t="s">
        <v>530</v>
      </c>
      <c r="E7" s="67" t="s">
        <v>537</v>
      </c>
      <c r="F7" s="67" t="s">
        <v>516</v>
      </c>
    </row>
    <row r="8" spans="1:8" ht="15" customHeight="1">
      <c r="A8" s="27" t="s">
        <v>37</v>
      </c>
      <c r="B8" s="33"/>
      <c r="C8" s="59"/>
      <c r="D8" s="54"/>
      <c r="E8" s="49"/>
      <c r="F8" s="54"/>
    </row>
    <row r="9" spans="1:8" ht="15" customHeight="1">
      <c r="A9" s="27" t="s">
        <v>239</v>
      </c>
      <c r="B9" s="27" t="s">
        <v>66</v>
      </c>
      <c r="C9" s="42">
        <f>C16+C11+C10</f>
        <v>3500</v>
      </c>
      <c r="D9" s="42">
        <f t="shared" ref="D9:E9" si="0">D16+D11+D10</f>
        <v>3500</v>
      </c>
      <c r="E9" s="42">
        <f t="shared" si="0"/>
        <v>3500</v>
      </c>
      <c r="F9" s="70">
        <f>E9/D9</f>
        <v>1</v>
      </c>
    </row>
    <row r="10" spans="1:8" ht="15" customHeight="1">
      <c r="A10" s="49" t="s">
        <v>240</v>
      </c>
      <c r="B10" s="33" t="s">
        <v>67</v>
      </c>
      <c r="C10" s="59">
        <v>0</v>
      </c>
      <c r="D10" s="49">
        <v>0</v>
      </c>
      <c r="E10" s="49">
        <v>0</v>
      </c>
      <c r="F10" s="70">
        <v>0</v>
      </c>
    </row>
    <row r="11" spans="1:8" ht="15" customHeight="1">
      <c r="A11" s="49" t="s">
        <v>241</v>
      </c>
      <c r="B11" s="33" t="s">
        <v>109</v>
      </c>
      <c r="C11" s="59">
        <f>SUM(C12:C15)</f>
        <v>0</v>
      </c>
      <c r="D11" s="49">
        <v>0</v>
      </c>
      <c r="E11" s="49">
        <v>0</v>
      </c>
      <c r="F11" s="70">
        <v>0</v>
      </c>
    </row>
    <row r="12" spans="1:8" ht="15" customHeight="1">
      <c r="A12" s="49" t="s">
        <v>245</v>
      </c>
      <c r="B12" s="37" t="s">
        <v>110</v>
      </c>
      <c r="C12" s="69">
        <v>0</v>
      </c>
      <c r="D12" s="49">
        <v>0</v>
      </c>
      <c r="E12" s="49">
        <v>0</v>
      </c>
      <c r="F12" s="70">
        <v>0</v>
      </c>
    </row>
    <row r="13" spans="1:8" ht="15" customHeight="1">
      <c r="A13" s="49" t="s">
        <v>246</v>
      </c>
      <c r="B13" s="37" t="s">
        <v>111</v>
      </c>
      <c r="C13" s="69">
        <v>0</v>
      </c>
      <c r="D13" s="49">
        <v>0</v>
      </c>
      <c r="E13" s="49">
        <v>0</v>
      </c>
      <c r="F13" s="70">
        <v>0</v>
      </c>
      <c r="H13" s="8"/>
    </row>
    <row r="14" spans="1:8" ht="15" customHeight="1">
      <c r="A14" s="49" t="s">
        <v>247</v>
      </c>
      <c r="B14" s="37" t="s">
        <v>112</v>
      </c>
      <c r="C14" s="69">
        <v>0</v>
      </c>
      <c r="D14" s="49">
        <v>0</v>
      </c>
      <c r="E14" s="49">
        <v>0</v>
      </c>
      <c r="F14" s="70">
        <v>0</v>
      </c>
    </row>
    <row r="15" spans="1:8" ht="15" customHeight="1">
      <c r="A15" s="49" t="s">
        <v>248</v>
      </c>
      <c r="B15" s="37" t="s">
        <v>113</v>
      </c>
      <c r="C15" s="69">
        <v>0</v>
      </c>
      <c r="D15" s="49">
        <v>0</v>
      </c>
      <c r="E15" s="49">
        <v>0</v>
      </c>
      <c r="F15" s="70">
        <v>0</v>
      </c>
    </row>
    <row r="16" spans="1:8" ht="15" customHeight="1">
      <c r="A16" s="49" t="s">
        <v>249</v>
      </c>
      <c r="B16" s="33" t="s">
        <v>117</v>
      </c>
      <c r="C16" s="59">
        <f>SUM(C17:C19)</f>
        <v>3500</v>
      </c>
      <c r="D16" s="59">
        <f t="shared" ref="D16:E16" si="1">SUM(D17:D19)</f>
        <v>3500</v>
      </c>
      <c r="E16" s="59">
        <f t="shared" si="1"/>
        <v>3500</v>
      </c>
      <c r="F16" s="70">
        <f t="shared" ref="F16:F17" si="2">E16/D16</f>
        <v>1</v>
      </c>
    </row>
    <row r="17" spans="1:6" ht="15" customHeight="1">
      <c r="A17" s="40" t="s">
        <v>250</v>
      </c>
      <c r="B17" s="37" t="s">
        <v>550</v>
      </c>
      <c r="C17" s="69">
        <v>3500</v>
      </c>
      <c r="D17" s="36">
        <v>3500</v>
      </c>
      <c r="E17" s="36">
        <v>3500</v>
      </c>
      <c r="F17" s="70">
        <f t="shared" si="2"/>
        <v>1</v>
      </c>
    </row>
    <row r="18" spans="1:6" ht="15" customHeight="1">
      <c r="A18" s="40" t="s">
        <v>251</v>
      </c>
      <c r="B18" s="37" t="s">
        <v>118</v>
      </c>
      <c r="C18" s="69">
        <v>0</v>
      </c>
      <c r="D18" s="49">
        <v>0</v>
      </c>
      <c r="E18" s="49">
        <v>0</v>
      </c>
      <c r="F18" s="71">
        <v>0</v>
      </c>
    </row>
    <row r="19" spans="1:6" ht="15" customHeight="1">
      <c r="A19" s="40" t="s">
        <v>252</v>
      </c>
      <c r="B19" s="37" t="s">
        <v>119</v>
      </c>
      <c r="C19" s="69">
        <v>0</v>
      </c>
      <c r="D19" s="49">
        <v>0</v>
      </c>
      <c r="E19" s="49">
        <v>0</v>
      </c>
      <c r="F19" s="71">
        <v>0</v>
      </c>
    </row>
    <row r="20" spans="1:6" ht="35.25" customHeight="1">
      <c r="A20" s="47" t="s">
        <v>242</v>
      </c>
      <c r="B20" s="26" t="s">
        <v>177</v>
      </c>
      <c r="C20" s="42">
        <f>SUM(C21:C28)</f>
        <v>10261</v>
      </c>
      <c r="D20" s="42">
        <f>SUM(D21:D28)</f>
        <v>48817</v>
      </c>
      <c r="E20" s="42">
        <f>SUM(E21:E28)</f>
        <v>48816</v>
      </c>
      <c r="F20" s="70">
        <f>E20/D20</f>
        <v>0.99997951533277341</v>
      </c>
    </row>
    <row r="21" spans="1:6" ht="15" customHeight="1">
      <c r="A21" s="49" t="s">
        <v>257</v>
      </c>
      <c r="B21" s="33" t="s">
        <v>552</v>
      </c>
      <c r="C21" s="59">
        <v>0</v>
      </c>
      <c r="D21" s="59">
        <v>2443</v>
      </c>
      <c r="E21" s="59">
        <v>2443</v>
      </c>
      <c r="F21" s="70">
        <f t="shared" ref="F21:F28" si="3">E21/D21</f>
        <v>1</v>
      </c>
    </row>
    <row r="22" spans="1:6" ht="15" customHeight="1">
      <c r="A22" s="49" t="s">
        <v>258</v>
      </c>
      <c r="B22" s="33" t="s">
        <v>38</v>
      </c>
      <c r="C22" s="59">
        <v>0</v>
      </c>
      <c r="D22" s="59">
        <v>0</v>
      </c>
      <c r="E22" s="59">
        <v>0</v>
      </c>
      <c r="F22" s="70">
        <v>0</v>
      </c>
    </row>
    <row r="23" spans="1:6" ht="15" customHeight="1">
      <c r="A23" s="49" t="s">
        <v>259</v>
      </c>
      <c r="B23" s="33" t="s">
        <v>39</v>
      </c>
      <c r="C23" s="59">
        <v>0</v>
      </c>
      <c r="D23" s="59">
        <v>0</v>
      </c>
      <c r="E23" s="59">
        <v>0</v>
      </c>
      <c r="F23" s="70">
        <v>0</v>
      </c>
    </row>
    <row r="24" spans="1:6" ht="15" customHeight="1">
      <c r="A24" s="49" t="s">
        <v>260</v>
      </c>
      <c r="B24" s="32" t="s">
        <v>34</v>
      </c>
      <c r="C24" s="59">
        <v>0</v>
      </c>
      <c r="D24" s="59">
        <v>0</v>
      </c>
      <c r="E24" s="59">
        <v>0</v>
      </c>
      <c r="F24" s="70">
        <v>0</v>
      </c>
    </row>
    <row r="25" spans="1:6" ht="15" customHeight="1">
      <c r="A25" s="49" t="s">
        <v>261</v>
      </c>
      <c r="B25" s="32" t="s">
        <v>551</v>
      </c>
      <c r="C25" s="59">
        <v>0</v>
      </c>
      <c r="D25" s="59">
        <v>34122</v>
      </c>
      <c r="E25" s="59">
        <v>34122</v>
      </c>
      <c r="F25" s="70">
        <f t="shared" si="3"/>
        <v>1</v>
      </c>
    </row>
    <row r="26" spans="1:6" ht="15" customHeight="1">
      <c r="A26" s="49" t="s">
        <v>262</v>
      </c>
      <c r="B26" s="32" t="s">
        <v>179</v>
      </c>
      <c r="C26" s="59">
        <v>243</v>
      </c>
      <c r="D26" s="58">
        <v>243</v>
      </c>
      <c r="E26" s="58">
        <v>243</v>
      </c>
      <c r="F26" s="70">
        <f t="shared" si="3"/>
        <v>1</v>
      </c>
    </row>
    <row r="27" spans="1:6" ht="26.25" customHeight="1">
      <c r="A27" s="49" t="s">
        <v>263</v>
      </c>
      <c r="B27" s="32" t="s">
        <v>33</v>
      </c>
      <c r="C27" s="59">
        <v>1718</v>
      </c>
      <c r="D27" s="58">
        <v>1906</v>
      </c>
      <c r="E27" s="58">
        <v>1906</v>
      </c>
      <c r="F27" s="70">
        <f t="shared" si="3"/>
        <v>1</v>
      </c>
    </row>
    <row r="28" spans="1:6" ht="15" customHeight="1">
      <c r="A28" s="49" t="s">
        <v>289</v>
      </c>
      <c r="B28" s="32" t="s">
        <v>290</v>
      </c>
      <c r="C28" s="59">
        <v>8300</v>
      </c>
      <c r="D28" s="58">
        <v>10103</v>
      </c>
      <c r="E28" s="58">
        <v>10102</v>
      </c>
      <c r="F28" s="70">
        <f t="shared" si="3"/>
        <v>0.99990101949915866</v>
      </c>
    </row>
    <row r="29" spans="1:6" ht="15" customHeight="1">
      <c r="A29" s="47" t="s">
        <v>265</v>
      </c>
      <c r="B29" s="26" t="s">
        <v>216</v>
      </c>
      <c r="C29" s="42">
        <v>0</v>
      </c>
      <c r="D29" s="58">
        <v>0</v>
      </c>
      <c r="E29" s="58">
        <v>0</v>
      </c>
      <c r="F29" s="70">
        <v>0</v>
      </c>
    </row>
    <row r="30" spans="1:6" ht="15" customHeight="1">
      <c r="A30" s="47" t="s">
        <v>264</v>
      </c>
      <c r="B30" s="26" t="s">
        <v>178</v>
      </c>
      <c r="C30" s="42">
        <v>0</v>
      </c>
      <c r="D30" s="58">
        <v>0</v>
      </c>
      <c r="E30" s="58">
        <v>0</v>
      </c>
      <c r="F30" s="70">
        <v>0</v>
      </c>
    </row>
    <row r="31" spans="1:6" ht="15" customHeight="1">
      <c r="A31" s="47" t="s">
        <v>243</v>
      </c>
      <c r="B31" s="26" t="s">
        <v>199</v>
      </c>
      <c r="C31" s="42">
        <v>23089</v>
      </c>
      <c r="D31" s="61">
        <v>22376</v>
      </c>
      <c r="E31" s="61">
        <v>22375</v>
      </c>
      <c r="F31" s="70">
        <f>E31/D31</f>
        <v>0.99995530925992138</v>
      </c>
    </row>
    <row r="32" spans="1:6" ht="15" customHeight="1">
      <c r="A32" s="49" t="s">
        <v>253</v>
      </c>
      <c r="B32" s="32" t="s">
        <v>211</v>
      </c>
      <c r="C32" s="59">
        <v>0</v>
      </c>
      <c r="D32" s="58">
        <v>0</v>
      </c>
      <c r="E32" s="58">
        <v>0</v>
      </c>
      <c r="F32" s="71">
        <v>0</v>
      </c>
    </row>
    <row r="33" spans="1:6" ht="15" customHeight="1">
      <c r="A33" s="49" t="s">
        <v>254</v>
      </c>
      <c r="B33" s="33" t="s">
        <v>120</v>
      </c>
      <c r="C33" s="59">
        <v>0</v>
      </c>
      <c r="D33" s="59">
        <v>0</v>
      </c>
      <c r="E33" s="59">
        <v>0</v>
      </c>
      <c r="F33" s="71">
        <v>0</v>
      </c>
    </row>
    <row r="34" spans="1:6" ht="15" customHeight="1">
      <c r="A34" s="49" t="s">
        <v>255</v>
      </c>
      <c r="B34" s="33" t="s">
        <v>134</v>
      </c>
      <c r="C34" s="33">
        <v>0</v>
      </c>
      <c r="D34" s="59">
        <v>0</v>
      </c>
      <c r="E34" s="59">
        <v>0</v>
      </c>
      <c r="F34" s="71">
        <v>0</v>
      </c>
    </row>
    <row r="35" spans="1:6" ht="15" customHeight="1">
      <c r="A35" s="49" t="s">
        <v>256</v>
      </c>
      <c r="B35" s="33" t="s">
        <v>135</v>
      </c>
      <c r="C35" s="33">
        <v>0</v>
      </c>
      <c r="D35" s="59">
        <v>0</v>
      </c>
      <c r="E35" s="59">
        <v>0</v>
      </c>
      <c r="F35" s="71">
        <v>0</v>
      </c>
    </row>
    <row r="36" spans="1:6" ht="15" customHeight="1">
      <c r="A36" s="27" t="s">
        <v>122</v>
      </c>
      <c r="B36" s="33"/>
      <c r="C36" s="42">
        <f>C9+C20+C30+C31</f>
        <v>36850</v>
      </c>
      <c r="D36" s="42">
        <f>D9+D20+D30+D31</f>
        <v>74693</v>
      </c>
      <c r="E36" s="42">
        <f>E9+E20+E30+E31</f>
        <v>74691</v>
      </c>
      <c r="F36" s="70">
        <f>E36/D36</f>
        <v>0.99997322372913122</v>
      </c>
    </row>
    <row r="37" spans="1:6" ht="15" customHeight="1">
      <c r="A37" s="27" t="s">
        <v>123</v>
      </c>
      <c r="B37" s="33"/>
      <c r="C37" s="42"/>
      <c r="D37" s="27"/>
      <c r="E37" s="33"/>
      <c r="F37" s="33"/>
    </row>
    <row r="43" spans="1:6" ht="76.5" customHeight="1"/>
    <row r="45" spans="1:6">
      <c r="A45" s="29"/>
      <c r="B45" s="29"/>
      <c r="C45" s="31" t="s">
        <v>108</v>
      </c>
      <c r="D45" s="29"/>
      <c r="E45" s="29"/>
      <c r="F45" s="29"/>
    </row>
    <row r="46" spans="1:6" ht="12.75" customHeight="1">
      <c r="A46" s="29"/>
      <c r="B46" s="29"/>
      <c r="C46" s="29"/>
      <c r="D46" s="29"/>
      <c r="E46" s="29"/>
      <c r="F46" s="29"/>
    </row>
    <row r="47" spans="1:6" ht="15" customHeight="1">
      <c r="A47" s="305" t="s">
        <v>572</v>
      </c>
      <c r="B47" s="305"/>
      <c r="C47" s="305"/>
      <c r="D47" s="29"/>
      <c r="E47" s="29"/>
      <c r="F47" s="29"/>
    </row>
    <row r="48" spans="1:6" ht="51" customHeight="1">
      <c r="A48" s="306" t="s">
        <v>549</v>
      </c>
      <c r="B48" s="324"/>
      <c r="C48" s="324"/>
      <c r="D48" s="29"/>
      <c r="E48" s="29"/>
      <c r="F48" s="29"/>
    </row>
    <row r="49" spans="1:6" ht="12.75" customHeight="1">
      <c r="A49" s="28"/>
      <c r="B49" s="30"/>
      <c r="C49" s="30"/>
      <c r="D49" s="29"/>
      <c r="E49" s="29"/>
      <c r="F49" s="29"/>
    </row>
    <row r="50" spans="1:6">
      <c r="A50" s="28"/>
      <c r="B50" s="30"/>
      <c r="C50" s="31" t="s">
        <v>24</v>
      </c>
      <c r="D50" s="29"/>
      <c r="E50" s="29"/>
      <c r="F50" s="29"/>
    </row>
    <row r="51" spans="1:6" ht="39.75" customHeight="1">
      <c r="A51" s="50" t="s">
        <v>173</v>
      </c>
      <c r="B51" s="51" t="s">
        <v>1</v>
      </c>
      <c r="C51" s="284" t="s">
        <v>536</v>
      </c>
      <c r="D51" s="67" t="s">
        <v>530</v>
      </c>
      <c r="E51" s="67" t="s">
        <v>537</v>
      </c>
      <c r="F51" s="67" t="s">
        <v>516</v>
      </c>
    </row>
    <row r="52" spans="1:6" ht="14.25" customHeight="1">
      <c r="A52" s="52" t="s">
        <v>124</v>
      </c>
      <c r="B52" s="53"/>
      <c r="C52" s="54"/>
      <c r="D52" s="33"/>
      <c r="E52" s="33"/>
      <c r="F52" s="33"/>
    </row>
    <row r="53" spans="1:6" ht="14.25" customHeight="1">
      <c r="A53" s="52" t="s">
        <v>267</v>
      </c>
      <c r="B53" s="52" t="s">
        <v>14</v>
      </c>
      <c r="C53" s="42">
        <f>C54+C57+C58+C56+C55</f>
        <v>8740</v>
      </c>
      <c r="D53" s="42">
        <f t="shared" ref="D53:E53" si="4">D54+D57+D58+D56+D55</f>
        <v>11836</v>
      </c>
      <c r="E53" s="42">
        <f t="shared" si="4"/>
        <v>11834</v>
      </c>
      <c r="F53" s="62">
        <f>E53/D53</f>
        <v>0.99983102399459278</v>
      </c>
    </row>
    <row r="54" spans="1:6" ht="14.25" customHeight="1">
      <c r="A54" s="52"/>
      <c r="B54" s="275" t="s">
        <v>283</v>
      </c>
      <c r="C54" s="55">
        <v>0</v>
      </c>
      <c r="D54" s="59">
        <v>0</v>
      </c>
      <c r="E54" s="59">
        <v>0</v>
      </c>
      <c r="F54" s="62">
        <v>0</v>
      </c>
    </row>
    <row r="55" spans="1:6" ht="14.25" customHeight="1">
      <c r="A55" s="52"/>
      <c r="B55" s="275" t="s">
        <v>524</v>
      </c>
      <c r="C55" s="55">
        <v>951</v>
      </c>
      <c r="D55" s="59">
        <v>3535</v>
      </c>
      <c r="E55" s="59">
        <v>3534</v>
      </c>
      <c r="F55" s="62">
        <f t="shared" ref="F55:F73" si="5">E55/D55</f>
        <v>0.99971711456859969</v>
      </c>
    </row>
    <row r="56" spans="1:6" ht="14.25" customHeight="1">
      <c r="A56" s="52"/>
      <c r="B56" s="275" t="s">
        <v>523</v>
      </c>
      <c r="C56" s="55">
        <v>0</v>
      </c>
      <c r="D56" s="59">
        <v>134</v>
      </c>
      <c r="E56" s="59">
        <v>134</v>
      </c>
      <c r="F56" s="62">
        <f t="shared" si="5"/>
        <v>1</v>
      </c>
    </row>
    <row r="57" spans="1:6" ht="14.25" customHeight="1">
      <c r="A57" s="52"/>
      <c r="B57" s="275" t="s">
        <v>284</v>
      </c>
      <c r="C57" s="36">
        <v>6137</v>
      </c>
      <c r="D57" s="59">
        <v>6184</v>
      </c>
      <c r="E57" s="59">
        <v>6184</v>
      </c>
      <c r="F57" s="62">
        <f t="shared" si="5"/>
        <v>1</v>
      </c>
    </row>
    <row r="58" spans="1:6" ht="14.25" customHeight="1">
      <c r="A58" s="52"/>
      <c r="B58" s="275" t="s">
        <v>285</v>
      </c>
      <c r="C58" s="36">
        <v>1652</v>
      </c>
      <c r="D58" s="59">
        <v>1983</v>
      </c>
      <c r="E58" s="59">
        <v>1982</v>
      </c>
      <c r="F58" s="62">
        <f t="shared" si="5"/>
        <v>0.99949571356530509</v>
      </c>
    </row>
    <row r="59" spans="1:6" ht="14.25" customHeight="1">
      <c r="A59" s="52" t="s">
        <v>268</v>
      </c>
      <c r="B59" s="52" t="s">
        <v>15</v>
      </c>
      <c r="C59" s="55">
        <v>28110</v>
      </c>
      <c r="D59" s="42">
        <v>31019</v>
      </c>
      <c r="E59" s="42">
        <v>29236</v>
      </c>
      <c r="F59" s="62">
        <f t="shared" si="5"/>
        <v>0.9425191011960411</v>
      </c>
    </row>
    <row r="60" spans="1:6" ht="14.25" customHeight="1">
      <c r="A60" s="27" t="s">
        <v>269</v>
      </c>
      <c r="B60" s="27" t="s">
        <v>125</v>
      </c>
      <c r="C60" s="55">
        <v>0</v>
      </c>
      <c r="D60" s="42">
        <v>267</v>
      </c>
      <c r="E60" s="42">
        <v>266</v>
      </c>
      <c r="F60" s="62">
        <f t="shared" si="5"/>
        <v>0.99625468164794007</v>
      </c>
    </row>
    <row r="61" spans="1:6" ht="14.25" customHeight="1">
      <c r="A61" s="49" t="s">
        <v>266</v>
      </c>
      <c r="B61" s="32" t="s">
        <v>200</v>
      </c>
      <c r="C61" s="36">
        <v>0</v>
      </c>
      <c r="D61" s="59">
        <v>267</v>
      </c>
      <c r="E61" s="59">
        <v>266</v>
      </c>
      <c r="F61" s="62">
        <f t="shared" si="5"/>
        <v>0.99625468164794007</v>
      </c>
    </row>
    <row r="62" spans="1:6" ht="14.25" customHeight="1">
      <c r="A62" s="49" t="s">
        <v>270</v>
      </c>
      <c r="B62" s="32" t="s">
        <v>201</v>
      </c>
      <c r="C62" s="36">
        <v>0</v>
      </c>
      <c r="D62" s="59">
        <v>267</v>
      </c>
      <c r="E62" s="59">
        <v>266</v>
      </c>
      <c r="F62" s="62">
        <f t="shared" si="5"/>
        <v>0.99625468164794007</v>
      </c>
    </row>
    <row r="63" spans="1:6" ht="14.25" customHeight="1">
      <c r="A63" s="49" t="s">
        <v>271</v>
      </c>
      <c r="B63" s="32" t="s">
        <v>202</v>
      </c>
      <c r="C63" s="59">
        <v>0</v>
      </c>
      <c r="D63" s="59">
        <v>0</v>
      </c>
      <c r="E63" s="59">
        <v>0</v>
      </c>
      <c r="F63" s="62">
        <v>0</v>
      </c>
    </row>
    <row r="64" spans="1:6" ht="26.25" customHeight="1">
      <c r="A64" s="47" t="s">
        <v>269</v>
      </c>
      <c r="B64" s="26" t="s">
        <v>221</v>
      </c>
      <c r="C64" s="42">
        <v>0</v>
      </c>
      <c r="D64" s="59">
        <v>0</v>
      </c>
      <c r="E64" s="59">
        <v>0</v>
      </c>
      <c r="F64" s="62">
        <v>0</v>
      </c>
    </row>
    <row r="65" spans="1:6" ht="14.25" customHeight="1">
      <c r="A65" s="49" t="s">
        <v>272</v>
      </c>
      <c r="B65" s="32" t="s">
        <v>222</v>
      </c>
      <c r="C65" s="59">
        <v>0</v>
      </c>
      <c r="D65" s="59">
        <v>0</v>
      </c>
      <c r="E65" s="59">
        <v>0</v>
      </c>
      <c r="F65" s="62">
        <v>0</v>
      </c>
    </row>
    <row r="66" spans="1:6" ht="14.25" customHeight="1">
      <c r="A66" s="49" t="s">
        <v>273</v>
      </c>
      <c r="B66" s="32" t="s">
        <v>223</v>
      </c>
      <c r="C66" s="59">
        <v>0</v>
      </c>
      <c r="D66" s="59">
        <v>0</v>
      </c>
      <c r="E66" s="59">
        <v>0</v>
      </c>
      <c r="F66" s="62">
        <v>0</v>
      </c>
    </row>
    <row r="67" spans="1:6" ht="14.25" customHeight="1">
      <c r="A67" s="27" t="s">
        <v>244</v>
      </c>
      <c r="B67" s="27" t="s">
        <v>129</v>
      </c>
      <c r="C67" s="42">
        <f>SUM(C68:C71)</f>
        <v>0</v>
      </c>
      <c r="D67" s="59">
        <v>0</v>
      </c>
      <c r="E67" s="59">
        <v>0</v>
      </c>
      <c r="F67" s="62">
        <v>0</v>
      </c>
    </row>
    <row r="68" spans="1:6" ht="14.25" customHeight="1">
      <c r="A68" s="49" t="s">
        <v>274</v>
      </c>
      <c r="B68" s="33" t="s">
        <v>127</v>
      </c>
      <c r="C68" s="59">
        <v>0</v>
      </c>
      <c r="D68" s="59">
        <v>0</v>
      </c>
      <c r="E68" s="59">
        <v>0</v>
      </c>
      <c r="F68" s="62">
        <v>0</v>
      </c>
    </row>
    <row r="69" spans="1:6" ht="14.25" customHeight="1">
      <c r="A69" s="49" t="s">
        <v>275</v>
      </c>
      <c r="B69" s="33" t="s">
        <v>203</v>
      </c>
      <c r="C69" s="59">
        <v>0</v>
      </c>
      <c r="D69" s="59">
        <v>0</v>
      </c>
      <c r="E69" s="59">
        <v>0</v>
      </c>
      <c r="F69" s="62">
        <v>0</v>
      </c>
    </row>
    <row r="70" spans="1:6" ht="14.25" customHeight="1">
      <c r="A70" s="49" t="s">
        <v>276</v>
      </c>
      <c r="B70" s="33" t="s">
        <v>136</v>
      </c>
      <c r="C70" s="59">
        <v>0</v>
      </c>
      <c r="D70" s="59">
        <v>0</v>
      </c>
      <c r="E70" s="59">
        <v>0</v>
      </c>
      <c r="F70" s="62">
        <v>0</v>
      </c>
    </row>
    <row r="71" spans="1:6" ht="14.25" customHeight="1">
      <c r="A71" s="49" t="s">
        <v>277</v>
      </c>
      <c r="B71" s="33" t="s">
        <v>137</v>
      </c>
      <c r="C71" s="59">
        <v>0</v>
      </c>
      <c r="D71" s="59">
        <v>0</v>
      </c>
      <c r="E71" s="59">
        <v>0</v>
      </c>
      <c r="F71" s="62">
        <v>0</v>
      </c>
    </row>
    <row r="72" spans="1:6" ht="14.25" customHeight="1">
      <c r="A72" s="49" t="s">
        <v>291</v>
      </c>
      <c r="B72" s="33" t="s">
        <v>292</v>
      </c>
      <c r="C72" s="59"/>
      <c r="D72" s="59">
        <v>0</v>
      </c>
      <c r="E72" s="59">
        <v>0</v>
      </c>
      <c r="F72" s="62">
        <v>0</v>
      </c>
    </row>
    <row r="73" spans="1:6" ht="14.25" customHeight="1">
      <c r="A73" s="27" t="s">
        <v>130</v>
      </c>
      <c r="B73" s="33"/>
      <c r="C73" s="42">
        <f>C53+C59+C60+C67</f>
        <v>36850</v>
      </c>
      <c r="D73" s="42">
        <f>D53+D59+D60+D67</f>
        <v>43122</v>
      </c>
      <c r="E73" s="42">
        <f>E53+E59+E60+E67</f>
        <v>41336</v>
      </c>
      <c r="F73" s="62">
        <f t="shared" si="5"/>
        <v>0.95858262603775335</v>
      </c>
    </row>
    <row r="74" spans="1:6" ht="14.25" customHeight="1">
      <c r="A74" s="27" t="s">
        <v>138</v>
      </c>
      <c r="B74" s="33"/>
      <c r="C74" s="27"/>
      <c r="D74" s="33"/>
      <c r="E74" s="33"/>
      <c r="F74" s="33"/>
    </row>
    <row r="84" spans="4:4">
      <c r="D84" s="72"/>
    </row>
  </sheetData>
  <mergeCells count="4">
    <mergeCell ref="A3:C3"/>
    <mergeCell ref="A4:C4"/>
    <mergeCell ref="A47:C47"/>
    <mergeCell ref="A48:C48"/>
  </mergeCells>
  <phoneticPr fontId="2" type="noConversion"/>
  <printOptions horizontalCentered="1"/>
  <pageMargins left="0.57999999999999996" right="0.48" top="0.98425196850393704" bottom="0.98425196850393704" header="0.51181102362204722" footer="0.51181102362204722"/>
  <pageSetup paperSize="9" orientation="portrait" horizontalDpi="300" verticalDpi="300" r:id="rId1"/>
  <headerFooter alignWithMargins="0">
    <oddFooter xml:space="preserve">&amp;R&amp;"Arial Narrow,Normál"&amp;P. oldal&amp;"Arial,Normál"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51"/>
  <sheetViews>
    <sheetView zoomScaleNormal="100" workbookViewId="0">
      <selection activeCell="A3" sqref="A3:C3"/>
    </sheetView>
  </sheetViews>
  <sheetFormatPr defaultRowHeight="12.75"/>
  <cols>
    <col min="1" max="1" width="7.42578125" customWidth="1"/>
    <col min="2" max="2" width="47.140625" customWidth="1"/>
    <col min="3" max="3" width="12.28515625" customWidth="1"/>
    <col min="4" max="4" width="13" customWidth="1"/>
    <col min="6" max="6" width="9.85546875" customWidth="1"/>
  </cols>
  <sheetData>
    <row r="1" spans="1:6">
      <c r="A1" s="19"/>
      <c r="B1" s="19"/>
      <c r="C1" s="20" t="s">
        <v>41</v>
      </c>
    </row>
    <row r="2" spans="1:6">
      <c r="A2" s="19"/>
      <c r="B2" s="19"/>
      <c r="C2" s="20"/>
    </row>
    <row r="3" spans="1:6" ht="15" customHeight="1">
      <c r="A3" s="327" t="s">
        <v>573</v>
      </c>
      <c r="B3" s="327"/>
      <c r="C3" s="327"/>
    </row>
    <row r="4" spans="1:6" ht="30" customHeight="1">
      <c r="A4" s="328" t="s">
        <v>553</v>
      </c>
      <c r="B4" s="329"/>
      <c r="C4" s="329"/>
    </row>
    <row r="5" spans="1:6">
      <c r="A5" s="22"/>
      <c r="B5" s="23"/>
      <c r="C5" s="23"/>
    </row>
    <row r="6" spans="1:6">
      <c r="A6" s="19"/>
      <c r="B6" s="19"/>
      <c r="C6" s="20" t="s">
        <v>24</v>
      </c>
    </row>
    <row r="7" spans="1:6" ht="40.5" customHeight="1">
      <c r="A7" s="51" t="s">
        <v>225</v>
      </c>
      <c r="B7" s="51" t="s">
        <v>1</v>
      </c>
      <c r="C7" s="284" t="s">
        <v>536</v>
      </c>
      <c r="D7" s="67" t="s">
        <v>530</v>
      </c>
      <c r="E7" s="67" t="s">
        <v>531</v>
      </c>
      <c r="F7" s="67" t="s">
        <v>516</v>
      </c>
    </row>
    <row r="8" spans="1:6" ht="18" customHeight="1">
      <c r="A8" s="27" t="s">
        <v>311</v>
      </c>
      <c r="B8" s="27" t="s">
        <v>43</v>
      </c>
      <c r="C8" s="42">
        <f>SUM(C9:C15)</f>
        <v>8740</v>
      </c>
      <c r="D8" s="42">
        <f>SUM(D9:D14)</f>
        <v>11836</v>
      </c>
      <c r="E8" s="42">
        <f>SUM(E9:E14)</f>
        <v>11834</v>
      </c>
      <c r="F8" s="62">
        <f>E8/D8</f>
        <v>0.99983102399459278</v>
      </c>
    </row>
    <row r="9" spans="1:6" ht="18" customHeight="1">
      <c r="A9" s="27"/>
      <c r="B9" s="33" t="s">
        <v>525</v>
      </c>
      <c r="C9" s="59">
        <v>200</v>
      </c>
      <c r="D9" s="59">
        <v>170</v>
      </c>
      <c r="E9" s="59">
        <v>170</v>
      </c>
      <c r="F9" s="62">
        <f t="shared" ref="F9:F32" si="0">E9/D9</f>
        <v>1</v>
      </c>
    </row>
    <row r="10" spans="1:6" ht="18" customHeight="1">
      <c r="A10" s="27"/>
      <c r="B10" s="33" t="s">
        <v>556</v>
      </c>
      <c r="C10" s="59">
        <v>0</v>
      </c>
      <c r="D10" s="59">
        <v>869</v>
      </c>
      <c r="E10" s="59">
        <v>869</v>
      </c>
      <c r="F10" s="62">
        <f t="shared" si="0"/>
        <v>1</v>
      </c>
    </row>
    <row r="11" spans="1:6" ht="18" customHeight="1">
      <c r="A11" s="27"/>
      <c r="B11" s="33" t="s">
        <v>554</v>
      </c>
      <c r="C11" s="59">
        <v>6589</v>
      </c>
      <c r="D11" s="59">
        <v>6986</v>
      </c>
      <c r="E11" s="59">
        <v>6984</v>
      </c>
      <c r="F11" s="62">
        <f t="shared" si="0"/>
        <v>0.9997137131405669</v>
      </c>
    </row>
    <row r="12" spans="1:6" ht="18" customHeight="1">
      <c r="A12" s="27"/>
      <c r="B12" s="33" t="s">
        <v>555</v>
      </c>
      <c r="C12" s="59">
        <v>0</v>
      </c>
      <c r="D12" s="59">
        <v>1560</v>
      </c>
      <c r="E12" s="59">
        <v>1560</v>
      </c>
      <c r="F12" s="62">
        <f t="shared" si="0"/>
        <v>1</v>
      </c>
    </row>
    <row r="13" spans="1:6" ht="18" customHeight="1">
      <c r="A13" s="27"/>
      <c r="B13" s="33" t="s">
        <v>557</v>
      </c>
      <c r="C13" s="59">
        <v>951</v>
      </c>
      <c r="D13" s="59">
        <v>951</v>
      </c>
      <c r="E13" s="59">
        <v>951</v>
      </c>
      <c r="F13" s="62">
        <f t="shared" si="0"/>
        <v>1</v>
      </c>
    </row>
    <row r="14" spans="1:6" ht="18" customHeight="1">
      <c r="A14" s="27"/>
      <c r="B14" s="33" t="s">
        <v>558</v>
      </c>
      <c r="C14" s="59">
        <v>0</v>
      </c>
      <c r="D14" s="59">
        <v>1300</v>
      </c>
      <c r="E14" s="59">
        <v>1300</v>
      </c>
      <c r="F14" s="62">
        <f t="shared" si="0"/>
        <v>1</v>
      </c>
    </row>
    <row r="15" spans="1:6" ht="18" customHeight="1">
      <c r="A15" s="27"/>
      <c r="B15" s="33" t="s">
        <v>559</v>
      </c>
      <c r="C15" s="59">
        <v>1000</v>
      </c>
      <c r="D15" s="59">
        <v>0</v>
      </c>
      <c r="E15" s="59">
        <v>0</v>
      </c>
      <c r="F15" s="62">
        <v>0</v>
      </c>
    </row>
    <row r="16" spans="1:6" ht="18" customHeight="1">
      <c r="A16" s="27" t="s">
        <v>312</v>
      </c>
      <c r="B16" s="27" t="s">
        <v>42</v>
      </c>
      <c r="C16" s="42">
        <f>SUM(C17:C26)</f>
        <v>28110</v>
      </c>
      <c r="D16" s="42">
        <f t="shared" ref="D16:E16" si="1">SUM(D17:D26)</f>
        <v>31019</v>
      </c>
      <c r="E16" s="42">
        <f t="shared" si="1"/>
        <v>29236</v>
      </c>
      <c r="F16" s="62">
        <f t="shared" si="0"/>
        <v>0.9425191011960411</v>
      </c>
    </row>
    <row r="17" spans="1:6" ht="18" customHeight="1">
      <c r="A17" s="33"/>
      <c r="B17" s="33" t="s">
        <v>560</v>
      </c>
      <c r="C17" s="59">
        <v>7549</v>
      </c>
      <c r="D17" s="59">
        <v>6784</v>
      </c>
      <c r="E17" s="59">
        <v>6782</v>
      </c>
      <c r="F17" s="62">
        <f t="shared" si="0"/>
        <v>0.99970518867924529</v>
      </c>
    </row>
    <row r="18" spans="1:6" ht="18" customHeight="1">
      <c r="A18" s="33"/>
      <c r="B18" s="33" t="s">
        <v>561</v>
      </c>
      <c r="C18" s="59">
        <v>17361</v>
      </c>
      <c r="D18" s="59">
        <v>18252</v>
      </c>
      <c r="E18" s="59">
        <v>18250</v>
      </c>
      <c r="F18" s="62">
        <f t="shared" si="0"/>
        <v>0.99989042296734609</v>
      </c>
    </row>
    <row r="19" spans="1:6" ht="18" customHeight="1">
      <c r="A19" s="33"/>
      <c r="B19" s="33" t="s">
        <v>562</v>
      </c>
      <c r="C19" s="69">
        <v>1200</v>
      </c>
      <c r="D19" s="59">
        <v>1779</v>
      </c>
      <c r="E19" s="59">
        <v>0</v>
      </c>
      <c r="F19" s="62">
        <f t="shared" si="0"/>
        <v>0</v>
      </c>
    </row>
    <row r="20" spans="1:6" ht="0.75" customHeight="1">
      <c r="A20" s="27"/>
      <c r="B20" s="37"/>
      <c r="C20" s="69"/>
      <c r="D20" s="59"/>
      <c r="E20" s="59"/>
      <c r="F20" s="62" t="e">
        <f t="shared" si="0"/>
        <v>#DIV/0!</v>
      </c>
    </row>
    <row r="21" spans="1:6" ht="18" hidden="1" customHeight="1">
      <c r="A21" s="27"/>
      <c r="B21" s="37"/>
      <c r="C21" s="69"/>
      <c r="D21" s="59"/>
      <c r="E21" s="59"/>
      <c r="F21" s="62" t="e">
        <f t="shared" si="0"/>
        <v>#DIV/0!</v>
      </c>
    </row>
    <row r="22" spans="1:6" ht="18" hidden="1" customHeight="1">
      <c r="A22" s="27"/>
      <c r="B22" s="37"/>
      <c r="C22" s="69"/>
      <c r="D22" s="59"/>
      <c r="E22" s="59"/>
      <c r="F22" s="62" t="e">
        <f t="shared" si="0"/>
        <v>#DIV/0!</v>
      </c>
    </row>
    <row r="23" spans="1:6" ht="18" hidden="1" customHeight="1">
      <c r="A23" s="27"/>
      <c r="B23" s="37"/>
      <c r="C23" s="69"/>
      <c r="D23" s="59"/>
      <c r="E23" s="59"/>
      <c r="F23" s="62" t="e">
        <f t="shared" si="0"/>
        <v>#DIV/0!</v>
      </c>
    </row>
    <row r="24" spans="1:6" ht="17.25" hidden="1" customHeight="1">
      <c r="A24" s="27"/>
      <c r="B24" s="37"/>
      <c r="C24" s="69"/>
      <c r="D24" s="59"/>
      <c r="E24" s="59"/>
      <c r="F24" s="62" t="e">
        <f t="shared" si="0"/>
        <v>#DIV/0!</v>
      </c>
    </row>
    <row r="25" spans="1:6" ht="18" hidden="1" customHeight="1" thickBot="1">
      <c r="A25" s="33"/>
      <c r="B25" s="44"/>
      <c r="C25" s="59"/>
      <c r="D25" s="59"/>
      <c r="E25" s="59"/>
      <c r="F25" s="62" t="e">
        <f t="shared" si="0"/>
        <v>#DIV/0!</v>
      </c>
    </row>
    <row r="26" spans="1:6" ht="18" customHeight="1">
      <c r="A26" s="33"/>
      <c r="B26" s="44" t="s">
        <v>563</v>
      </c>
      <c r="C26" s="59">
        <v>2000</v>
      </c>
      <c r="D26" s="59">
        <v>4204</v>
      </c>
      <c r="E26" s="59">
        <v>4204</v>
      </c>
      <c r="F26" s="62">
        <f t="shared" si="0"/>
        <v>1</v>
      </c>
    </row>
    <row r="27" spans="1:6" ht="18" customHeight="1">
      <c r="A27" s="27" t="s">
        <v>311</v>
      </c>
      <c r="B27" s="27" t="s">
        <v>131</v>
      </c>
      <c r="C27" s="42">
        <f>SUM(C28)</f>
        <v>0</v>
      </c>
      <c r="D27" s="42">
        <v>267</v>
      </c>
      <c r="E27" s="42">
        <v>266</v>
      </c>
      <c r="F27" s="62">
        <f t="shared" si="0"/>
        <v>0.99625468164794007</v>
      </c>
    </row>
    <row r="28" spans="1:6" ht="18" customHeight="1">
      <c r="A28" s="49"/>
      <c r="B28" s="32" t="s">
        <v>126</v>
      </c>
      <c r="C28" s="36">
        <f>SUM(C29)</f>
        <v>0</v>
      </c>
      <c r="D28" s="36">
        <f t="shared" ref="D28:E28" si="2">SUM(D29)</f>
        <v>267</v>
      </c>
      <c r="E28" s="36">
        <f t="shared" si="2"/>
        <v>266</v>
      </c>
      <c r="F28" s="62">
        <f t="shared" si="0"/>
        <v>0.99625468164794007</v>
      </c>
    </row>
    <row r="29" spans="1:6" ht="18" customHeight="1">
      <c r="A29" s="49"/>
      <c r="B29" s="37" t="s">
        <v>141</v>
      </c>
      <c r="C29" s="69">
        <v>0</v>
      </c>
      <c r="D29" s="59">
        <v>267</v>
      </c>
      <c r="E29" s="59">
        <v>266</v>
      </c>
      <c r="F29" s="62">
        <f t="shared" si="0"/>
        <v>0.99625468164794007</v>
      </c>
    </row>
    <row r="30" spans="1:6" ht="18" customHeight="1">
      <c r="A30" s="68" t="s">
        <v>314</v>
      </c>
      <c r="B30" s="74" t="s">
        <v>293</v>
      </c>
      <c r="C30" s="75">
        <v>0</v>
      </c>
      <c r="D30" s="61">
        <v>0</v>
      </c>
      <c r="E30" s="42">
        <v>0</v>
      </c>
      <c r="F30" s="62">
        <v>0</v>
      </c>
    </row>
    <row r="31" spans="1:6" ht="18" customHeight="1">
      <c r="A31" s="49"/>
      <c r="B31" s="37" t="s">
        <v>294</v>
      </c>
      <c r="C31" s="69">
        <v>0</v>
      </c>
      <c r="D31" s="58">
        <v>0</v>
      </c>
      <c r="E31" s="59">
        <v>0</v>
      </c>
      <c r="F31" s="62">
        <v>0</v>
      </c>
    </row>
    <row r="32" spans="1:6" ht="18" customHeight="1">
      <c r="A32" s="68"/>
      <c r="B32" s="74" t="s">
        <v>296</v>
      </c>
      <c r="C32" s="75">
        <f>C8+C16+C30+C27</f>
        <v>36850</v>
      </c>
      <c r="D32" s="75">
        <f>D8+D16+D30+D27</f>
        <v>43122</v>
      </c>
      <c r="E32" s="75">
        <f>E8+E16+E30+E27</f>
        <v>41336</v>
      </c>
      <c r="F32" s="62">
        <f t="shared" si="0"/>
        <v>0.95858262603775335</v>
      </c>
    </row>
    <row r="33" spans="1:6" ht="80.099999999999994" customHeight="1">
      <c r="A33" s="19"/>
      <c r="B33" s="19"/>
      <c r="C33" s="19"/>
    </row>
    <row r="34" spans="1:6" ht="67.5" customHeight="1">
      <c r="A34" s="330" t="s">
        <v>564</v>
      </c>
      <c r="B34" s="330"/>
      <c r="C34" s="330"/>
      <c r="D34" s="29"/>
      <c r="E34" s="29"/>
      <c r="F34" s="29"/>
    </row>
    <row r="35" spans="1:6" ht="1.5" customHeight="1">
      <c r="A35" s="76"/>
      <c r="B35" s="76"/>
      <c r="C35" s="76"/>
      <c r="D35" s="29"/>
      <c r="E35" s="29"/>
      <c r="F35" s="29"/>
    </row>
    <row r="36" spans="1:6">
      <c r="A36" s="29"/>
      <c r="B36" s="29"/>
      <c r="C36" s="31" t="s">
        <v>44</v>
      </c>
      <c r="D36" s="29"/>
      <c r="E36" s="29"/>
      <c r="F36" s="29"/>
    </row>
    <row r="37" spans="1:6" ht="39" customHeight="1">
      <c r="A37" s="51" t="s">
        <v>0</v>
      </c>
      <c r="B37" s="51" t="s">
        <v>1</v>
      </c>
      <c r="C37" s="284" t="s">
        <v>536</v>
      </c>
      <c r="D37" s="67" t="s">
        <v>530</v>
      </c>
      <c r="E37" s="67" t="s">
        <v>531</v>
      </c>
      <c r="F37" s="67" t="s">
        <v>516</v>
      </c>
    </row>
    <row r="38" spans="1:6">
      <c r="A38" s="27" t="s">
        <v>45</v>
      </c>
      <c r="B38" s="27"/>
      <c r="C38" s="42">
        <v>0</v>
      </c>
      <c r="D38" s="33">
        <v>0</v>
      </c>
      <c r="E38" s="33">
        <v>0</v>
      </c>
      <c r="F38" s="33">
        <v>0</v>
      </c>
    </row>
    <row r="39" spans="1:6">
      <c r="A39" s="49"/>
      <c r="B39" s="33"/>
      <c r="C39" s="59"/>
      <c r="D39" s="33"/>
      <c r="E39" s="33"/>
      <c r="F39" s="33"/>
    </row>
    <row r="40" spans="1:6" ht="12.75" customHeight="1">
      <c r="A40" s="325" t="s">
        <v>46</v>
      </c>
      <c r="B40" s="325"/>
      <c r="C40" s="42">
        <v>0</v>
      </c>
      <c r="D40" s="33">
        <v>0</v>
      </c>
      <c r="E40" s="33">
        <v>0</v>
      </c>
      <c r="F40" s="33">
        <v>0</v>
      </c>
    </row>
    <row r="41" spans="1:6">
      <c r="A41" s="49"/>
      <c r="B41" s="33"/>
      <c r="C41" s="59"/>
      <c r="D41" s="33"/>
      <c r="E41" s="33"/>
      <c r="F41" s="33"/>
    </row>
    <row r="42" spans="1:6">
      <c r="A42" s="47" t="s">
        <v>47</v>
      </c>
      <c r="B42" s="33"/>
      <c r="C42" s="42">
        <v>0</v>
      </c>
      <c r="D42" s="33">
        <v>0</v>
      </c>
      <c r="E42" s="33">
        <v>0</v>
      </c>
      <c r="F42" s="33">
        <v>0</v>
      </c>
    </row>
    <row r="43" spans="1:6">
      <c r="A43" s="33"/>
      <c r="B43" s="33"/>
      <c r="C43" s="59"/>
      <c r="D43" s="33"/>
      <c r="E43" s="33"/>
      <c r="F43" s="33"/>
    </row>
    <row r="44" spans="1:6">
      <c r="A44" s="47" t="s">
        <v>48</v>
      </c>
      <c r="B44" s="27"/>
      <c r="C44" s="42">
        <v>0</v>
      </c>
      <c r="D44" s="33">
        <v>0</v>
      </c>
      <c r="E44" s="33">
        <v>0</v>
      </c>
      <c r="F44" s="33">
        <v>0</v>
      </c>
    </row>
    <row r="45" spans="1:6">
      <c r="A45" s="33"/>
      <c r="B45" s="33"/>
      <c r="C45" s="59"/>
      <c r="D45" s="33"/>
      <c r="E45" s="33"/>
      <c r="F45" s="33"/>
    </row>
    <row r="46" spans="1:6" ht="24.75" customHeight="1">
      <c r="A46" s="325" t="s">
        <v>49</v>
      </c>
      <c r="B46" s="325"/>
      <c r="C46" s="42">
        <v>0</v>
      </c>
      <c r="D46" s="33">
        <v>0</v>
      </c>
      <c r="E46" s="33">
        <v>0</v>
      </c>
      <c r="F46" s="33">
        <v>0</v>
      </c>
    </row>
    <row r="47" spans="1:6">
      <c r="A47" s="33"/>
      <c r="B47" s="33"/>
      <c r="C47" s="59"/>
      <c r="D47" s="33"/>
      <c r="E47" s="33"/>
      <c r="F47" s="33"/>
    </row>
    <row r="48" spans="1:6">
      <c r="A48" s="326" t="s">
        <v>50</v>
      </c>
      <c r="B48" s="326"/>
      <c r="C48" s="42">
        <v>0</v>
      </c>
      <c r="D48" s="33">
        <v>0</v>
      </c>
      <c r="E48" s="33">
        <v>0</v>
      </c>
      <c r="F48" s="33">
        <v>0</v>
      </c>
    </row>
    <row r="49" spans="1:6">
      <c r="A49" s="33"/>
      <c r="B49" s="33"/>
      <c r="C49" s="59"/>
      <c r="D49" s="33"/>
      <c r="E49" s="33"/>
      <c r="F49" s="33"/>
    </row>
    <row r="50" spans="1:6" ht="25.5" customHeight="1">
      <c r="A50" s="325" t="s">
        <v>51</v>
      </c>
      <c r="B50" s="325"/>
      <c r="C50" s="42">
        <v>0</v>
      </c>
      <c r="D50" s="33">
        <v>0</v>
      </c>
      <c r="E50" s="33">
        <v>0</v>
      </c>
      <c r="F50" s="33">
        <v>0</v>
      </c>
    </row>
    <row r="51" spans="1:6">
      <c r="A51" s="33"/>
      <c r="B51" s="33"/>
      <c r="C51" s="59"/>
      <c r="D51" s="33"/>
      <c r="E51" s="33"/>
      <c r="F51" s="33"/>
    </row>
  </sheetData>
  <mergeCells count="7">
    <mergeCell ref="A46:B46"/>
    <mergeCell ref="A48:B48"/>
    <mergeCell ref="A50:B50"/>
    <mergeCell ref="A3:C3"/>
    <mergeCell ref="A4:C4"/>
    <mergeCell ref="A34:C34"/>
    <mergeCell ref="A40:B40"/>
  </mergeCells>
  <phoneticPr fontId="2" type="noConversion"/>
  <printOptions horizontalCentered="1"/>
  <pageMargins left="0.23622047244094491" right="0.23622047244094491" top="0.59055118110236227" bottom="0.47244094488188981" header="0.51181102362204722" footer="0.51181102362204722"/>
  <pageSetup paperSize="9" scale="8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A3" sqref="A3:F3"/>
    </sheetView>
  </sheetViews>
  <sheetFormatPr defaultRowHeight="12.75"/>
  <cols>
    <col min="1" max="1" width="19.42578125" style="19" customWidth="1"/>
    <col min="2" max="6" width="11.140625" style="19" customWidth="1"/>
    <col min="7" max="16384" width="9.140625" style="19"/>
  </cols>
  <sheetData>
    <row r="1" spans="1:9">
      <c r="A1" s="19" t="s">
        <v>316</v>
      </c>
      <c r="F1" s="20" t="s">
        <v>317</v>
      </c>
    </row>
    <row r="3" spans="1:9" ht="15" customHeight="1">
      <c r="A3" s="327" t="s">
        <v>574</v>
      </c>
      <c r="B3" s="327"/>
      <c r="C3" s="327"/>
      <c r="D3" s="327"/>
      <c r="E3" s="327"/>
      <c r="F3" s="327"/>
      <c r="G3" s="156"/>
      <c r="H3" s="156"/>
      <c r="I3" s="156"/>
    </row>
    <row r="4" spans="1:9" ht="30" customHeight="1">
      <c r="A4" s="328" t="s">
        <v>318</v>
      </c>
      <c r="B4" s="328"/>
      <c r="C4" s="328"/>
      <c r="D4" s="328"/>
      <c r="E4" s="328"/>
      <c r="F4" s="328"/>
      <c r="G4" s="157"/>
      <c r="H4" s="157"/>
      <c r="I4" s="157"/>
    </row>
    <row r="6" spans="1:9">
      <c r="A6" s="24" t="s">
        <v>319</v>
      </c>
    </row>
    <row r="7" spans="1:9" ht="13.5" thickBot="1">
      <c r="F7" s="20" t="s">
        <v>24</v>
      </c>
    </row>
    <row r="8" spans="1:9" ht="27" thickTop="1" thickBot="1">
      <c r="A8" s="158" t="s">
        <v>320</v>
      </c>
      <c r="B8" s="159" t="s">
        <v>321</v>
      </c>
      <c r="C8" s="159" t="s">
        <v>565</v>
      </c>
      <c r="D8" s="159" t="s">
        <v>566</v>
      </c>
      <c r="E8" s="159" t="s">
        <v>323</v>
      </c>
      <c r="F8" s="160" t="s">
        <v>2</v>
      </c>
    </row>
    <row r="9" spans="1:9" ht="15" customHeight="1">
      <c r="A9" s="161" t="s">
        <v>324</v>
      </c>
      <c r="B9" s="162"/>
      <c r="C9" s="162"/>
      <c r="D9" s="162"/>
      <c r="E9" s="162"/>
      <c r="F9" s="163"/>
    </row>
    <row r="10" spans="1:9" ht="15" customHeight="1">
      <c r="A10" s="164" t="s">
        <v>325</v>
      </c>
      <c r="B10" s="21"/>
      <c r="C10" s="21"/>
      <c r="D10" s="21"/>
      <c r="E10" s="21"/>
      <c r="F10" s="165"/>
    </row>
    <row r="11" spans="1:9" ht="15" customHeight="1" thickBot="1">
      <c r="A11" s="166" t="s">
        <v>326</v>
      </c>
      <c r="B11" s="167"/>
      <c r="C11" s="167"/>
      <c r="D11" s="167"/>
      <c r="E11" s="167"/>
      <c r="F11" s="168"/>
    </row>
    <row r="12" spans="1:9" ht="15" customHeight="1" thickBot="1">
      <c r="A12" s="169" t="s">
        <v>2</v>
      </c>
      <c r="B12" s="170"/>
      <c r="C12" s="170"/>
      <c r="D12" s="170"/>
      <c r="E12" s="170"/>
      <c r="F12" s="171"/>
    </row>
    <row r="13" spans="1:9" ht="8.25" customHeight="1" thickTop="1" thickBot="1">
      <c r="A13" s="172"/>
      <c r="B13" s="172"/>
      <c r="C13" s="172"/>
      <c r="D13" s="172"/>
      <c r="E13" s="172"/>
      <c r="F13" s="172"/>
    </row>
    <row r="14" spans="1:9" ht="27" thickTop="1" thickBot="1">
      <c r="A14" s="158" t="s">
        <v>327</v>
      </c>
      <c r="B14" s="159" t="s">
        <v>328</v>
      </c>
      <c r="C14" s="159" t="s">
        <v>322</v>
      </c>
      <c r="D14" s="159" t="s">
        <v>566</v>
      </c>
      <c r="E14" s="159" t="s">
        <v>323</v>
      </c>
      <c r="F14" s="160" t="s">
        <v>2</v>
      </c>
    </row>
    <row r="15" spans="1:9" ht="14.25" customHeight="1">
      <c r="A15" s="161" t="s">
        <v>10</v>
      </c>
      <c r="B15" s="162"/>
      <c r="C15" s="162"/>
      <c r="D15" s="162"/>
      <c r="E15" s="162"/>
      <c r="F15" s="163"/>
    </row>
    <row r="16" spans="1:9" ht="14.25" customHeight="1">
      <c r="A16" s="164" t="s">
        <v>329</v>
      </c>
      <c r="B16" s="21"/>
      <c r="C16" s="21"/>
      <c r="D16" s="21"/>
      <c r="E16" s="21"/>
      <c r="F16" s="165"/>
    </row>
    <row r="17" spans="1:6" ht="14.25" customHeight="1">
      <c r="A17" s="164" t="s">
        <v>11</v>
      </c>
      <c r="B17" s="21"/>
      <c r="C17" s="21"/>
      <c r="D17" s="21"/>
      <c r="E17" s="21"/>
      <c r="F17" s="165"/>
    </row>
    <row r="18" spans="1:6" ht="14.25" customHeight="1">
      <c r="A18" s="164" t="s">
        <v>330</v>
      </c>
      <c r="B18" s="21"/>
      <c r="C18" s="21"/>
      <c r="D18" s="21"/>
      <c r="E18" s="21"/>
      <c r="F18" s="165"/>
    </row>
    <row r="19" spans="1:6" ht="14.25" customHeight="1">
      <c r="A19" s="164" t="s">
        <v>331</v>
      </c>
      <c r="B19" s="21"/>
      <c r="C19" s="21"/>
      <c r="D19" s="21"/>
      <c r="E19" s="21"/>
      <c r="F19" s="165"/>
    </row>
    <row r="20" spans="1:6" ht="14.25" customHeight="1" thickBot="1">
      <c r="A20" s="166" t="s">
        <v>332</v>
      </c>
      <c r="B20" s="167"/>
      <c r="C20" s="167"/>
      <c r="D20" s="167"/>
      <c r="E20" s="167"/>
      <c r="F20" s="168"/>
    </row>
    <row r="21" spans="1:6" ht="14.25" customHeight="1" thickBot="1">
      <c r="A21" s="169" t="s">
        <v>2</v>
      </c>
      <c r="B21" s="170"/>
      <c r="C21" s="170"/>
      <c r="D21" s="170"/>
      <c r="E21" s="170"/>
      <c r="F21" s="171"/>
    </row>
    <row r="22" spans="1:6" ht="13.5" thickTop="1"/>
  </sheetData>
  <mergeCells count="2">
    <mergeCell ref="A3:F3"/>
    <mergeCell ref="A4:F4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A3" sqref="A3:D3"/>
    </sheetView>
  </sheetViews>
  <sheetFormatPr defaultRowHeight="12.75"/>
  <cols>
    <col min="1" max="1" width="3.7109375" customWidth="1"/>
    <col min="2" max="2" width="29" customWidth="1"/>
    <col min="3" max="3" width="23.5703125" customWidth="1"/>
    <col min="4" max="4" width="12.28515625" customWidth="1"/>
    <col min="5" max="5" width="10.140625" customWidth="1"/>
  </cols>
  <sheetData>
    <row r="1" spans="1:6">
      <c r="A1" s="19"/>
      <c r="B1" s="19"/>
      <c r="C1" s="19"/>
      <c r="D1" s="20" t="s">
        <v>333</v>
      </c>
    </row>
    <row r="2" spans="1:6">
      <c r="A2" s="19"/>
      <c r="B2" s="19"/>
      <c r="C2" s="19"/>
      <c r="D2" s="20"/>
    </row>
    <row r="3" spans="1:6" ht="15" customHeight="1">
      <c r="A3" s="305" t="s">
        <v>575</v>
      </c>
      <c r="B3" s="305"/>
      <c r="C3" s="305"/>
      <c r="D3" s="305"/>
      <c r="E3" s="29"/>
    </row>
    <row r="4" spans="1:6" ht="30" customHeight="1">
      <c r="A4" s="306" t="s">
        <v>567</v>
      </c>
      <c r="B4" s="324"/>
      <c r="C4" s="324"/>
      <c r="D4" s="324"/>
      <c r="E4" s="29"/>
    </row>
    <row r="5" spans="1:6" ht="12.75" customHeight="1">
      <c r="A5" s="28"/>
      <c r="B5" s="30"/>
      <c r="C5" s="30"/>
      <c r="D5" s="30"/>
      <c r="E5" s="29"/>
    </row>
    <row r="6" spans="1:6">
      <c r="A6" s="28"/>
      <c r="B6" s="30"/>
      <c r="C6" s="30"/>
      <c r="D6" s="31" t="s">
        <v>334</v>
      </c>
      <c r="E6" s="29"/>
    </row>
    <row r="7" spans="1:6" ht="40.5" customHeight="1">
      <c r="A7" s="51" t="s">
        <v>0</v>
      </c>
      <c r="B7" s="320" t="s">
        <v>1</v>
      </c>
      <c r="C7" s="320"/>
      <c r="D7" s="284" t="s">
        <v>536</v>
      </c>
      <c r="E7" s="67" t="s">
        <v>530</v>
      </c>
      <c r="F7" s="67" t="s">
        <v>531</v>
      </c>
    </row>
    <row r="8" spans="1:6" ht="16.5" customHeight="1">
      <c r="A8" s="27" t="s">
        <v>335</v>
      </c>
      <c r="B8" s="326" t="s">
        <v>336</v>
      </c>
      <c r="C8" s="326"/>
      <c r="D8" s="173">
        <f>SUM(D9:D12)</f>
        <v>4</v>
      </c>
      <c r="E8" s="173">
        <f>SUM(E9:E12)</f>
        <v>4</v>
      </c>
      <c r="F8" s="173">
        <f>SUM(F9:F12)</f>
        <v>4</v>
      </c>
    </row>
    <row r="9" spans="1:6" ht="16.5" customHeight="1">
      <c r="A9" s="331"/>
      <c r="B9" s="332" t="s">
        <v>337</v>
      </c>
      <c r="C9" s="33" t="s">
        <v>338</v>
      </c>
      <c r="D9" s="33">
        <v>1</v>
      </c>
      <c r="E9" s="33">
        <v>1</v>
      </c>
      <c r="F9" s="1">
        <v>1</v>
      </c>
    </row>
    <row r="10" spans="1:6" ht="16.5" customHeight="1">
      <c r="A10" s="331"/>
      <c r="B10" s="332"/>
      <c r="C10" s="33" t="s">
        <v>339</v>
      </c>
      <c r="D10" s="33">
        <v>1</v>
      </c>
      <c r="E10" s="33">
        <v>1</v>
      </c>
      <c r="F10" s="1">
        <v>1</v>
      </c>
    </row>
    <row r="11" spans="1:6" ht="16.5" customHeight="1">
      <c r="A11" s="331"/>
      <c r="B11" s="332" t="s">
        <v>340</v>
      </c>
      <c r="C11" s="33" t="s">
        <v>338</v>
      </c>
      <c r="D11" s="33">
        <v>2</v>
      </c>
      <c r="E11" s="33">
        <v>2</v>
      </c>
      <c r="F11" s="1">
        <v>2</v>
      </c>
    </row>
    <row r="12" spans="1:6" ht="16.5" customHeight="1">
      <c r="A12" s="331"/>
      <c r="B12" s="332"/>
      <c r="C12" s="33" t="s">
        <v>339</v>
      </c>
      <c r="D12" s="33">
        <v>0</v>
      </c>
      <c r="E12" s="33">
        <v>0</v>
      </c>
      <c r="F12" s="1">
        <v>0</v>
      </c>
    </row>
    <row r="13" spans="1:6" ht="16.5" customHeight="1">
      <c r="A13" s="27" t="s">
        <v>341</v>
      </c>
      <c r="B13" s="326" t="s">
        <v>342</v>
      </c>
      <c r="C13" s="326"/>
      <c r="D13" s="27">
        <f>SUM(D14:D17)</f>
        <v>0</v>
      </c>
      <c r="E13" s="33">
        <v>0</v>
      </c>
      <c r="F13" s="1">
        <v>0</v>
      </c>
    </row>
    <row r="14" spans="1:6" ht="16.5" customHeight="1">
      <c r="A14" s="331"/>
      <c r="B14" s="332" t="s">
        <v>337</v>
      </c>
      <c r="C14" s="33" t="s">
        <v>338</v>
      </c>
      <c r="D14" s="33">
        <v>0</v>
      </c>
      <c r="E14" s="33">
        <v>0</v>
      </c>
      <c r="F14" s="1">
        <v>0</v>
      </c>
    </row>
    <row r="15" spans="1:6" ht="16.5" customHeight="1">
      <c r="A15" s="331"/>
      <c r="B15" s="332"/>
      <c r="C15" s="33" t="s">
        <v>339</v>
      </c>
      <c r="D15" s="33">
        <v>0</v>
      </c>
      <c r="E15" s="33">
        <v>0</v>
      </c>
      <c r="F15" s="1">
        <v>0</v>
      </c>
    </row>
    <row r="16" spans="1:6" ht="16.5" customHeight="1">
      <c r="A16" s="331"/>
      <c r="B16" s="332" t="s">
        <v>340</v>
      </c>
      <c r="C16" s="33" t="s">
        <v>338</v>
      </c>
      <c r="D16" s="33">
        <v>0</v>
      </c>
      <c r="E16" s="33">
        <v>0</v>
      </c>
      <c r="F16" s="1">
        <v>0</v>
      </c>
    </row>
    <row r="17" spans="1:6" ht="16.5" customHeight="1">
      <c r="A17" s="331"/>
      <c r="B17" s="332"/>
      <c r="C17" s="33" t="s">
        <v>339</v>
      </c>
      <c r="D17" s="33">
        <v>0</v>
      </c>
      <c r="E17" s="33">
        <v>0</v>
      </c>
      <c r="F17" s="1">
        <v>0</v>
      </c>
    </row>
    <row r="18" spans="1:6" ht="16.5" customHeight="1">
      <c r="A18" s="47" t="s">
        <v>343</v>
      </c>
      <c r="B18" s="52" t="s">
        <v>344</v>
      </c>
      <c r="C18" s="27"/>
      <c r="D18" s="27">
        <f>SUM(D19:D22)</f>
        <v>1</v>
      </c>
      <c r="E18" s="33">
        <v>1</v>
      </c>
      <c r="F18" s="1">
        <v>1</v>
      </c>
    </row>
    <row r="19" spans="1:6" ht="16.5" customHeight="1">
      <c r="A19" s="331"/>
      <c r="B19" s="332" t="s">
        <v>337</v>
      </c>
      <c r="C19" s="33" t="s">
        <v>338</v>
      </c>
      <c r="D19" s="33">
        <v>0</v>
      </c>
      <c r="E19" s="33">
        <v>0</v>
      </c>
      <c r="F19" s="1">
        <v>0</v>
      </c>
    </row>
    <row r="20" spans="1:6" ht="16.5" customHeight="1">
      <c r="A20" s="331"/>
      <c r="B20" s="332"/>
      <c r="C20" s="33" t="s">
        <v>339</v>
      </c>
      <c r="D20" s="33">
        <v>1</v>
      </c>
      <c r="E20" s="33">
        <v>1</v>
      </c>
      <c r="F20" s="1">
        <v>1</v>
      </c>
    </row>
    <row r="21" spans="1:6" ht="16.5" customHeight="1">
      <c r="A21" s="331"/>
      <c r="B21" s="332" t="s">
        <v>340</v>
      </c>
      <c r="C21" s="33" t="s">
        <v>338</v>
      </c>
      <c r="D21" s="33">
        <v>0</v>
      </c>
      <c r="E21" s="33">
        <v>0</v>
      </c>
      <c r="F21" s="1">
        <v>0</v>
      </c>
    </row>
    <row r="22" spans="1:6" ht="16.5" customHeight="1">
      <c r="A22" s="331"/>
      <c r="B22" s="332"/>
      <c r="C22" s="33" t="s">
        <v>339</v>
      </c>
      <c r="D22" s="33">
        <v>0</v>
      </c>
      <c r="E22" s="33">
        <v>0</v>
      </c>
      <c r="F22" s="1">
        <v>0</v>
      </c>
    </row>
    <row r="23" spans="1:6" ht="16.5" customHeight="1">
      <c r="A23" s="27" t="s">
        <v>345</v>
      </c>
      <c r="B23" s="326" t="s">
        <v>346</v>
      </c>
      <c r="C23" s="326"/>
      <c r="D23" s="27">
        <f>E24+E25</f>
        <v>6</v>
      </c>
      <c r="E23" s="27">
        <f>SUM(E24:E25)</f>
        <v>6</v>
      </c>
      <c r="F23" s="27">
        <f>SUM(F24:F25)</f>
        <v>6</v>
      </c>
    </row>
    <row r="24" spans="1:6" ht="16.5" customHeight="1">
      <c r="A24" s="33"/>
      <c r="B24" s="33" t="s">
        <v>337</v>
      </c>
      <c r="C24" s="33" t="s">
        <v>339</v>
      </c>
      <c r="D24" s="33">
        <v>6</v>
      </c>
      <c r="E24" s="33">
        <v>6</v>
      </c>
      <c r="F24" s="1">
        <v>6</v>
      </c>
    </row>
    <row r="25" spans="1:6" ht="16.5" customHeight="1">
      <c r="A25" s="33"/>
      <c r="B25" s="33" t="s">
        <v>340</v>
      </c>
      <c r="C25" s="33" t="s">
        <v>339</v>
      </c>
      <c r="D25" s="33">
        <v>0</v>
      </c>
      <c r="E25" s="33">
        <v>0</v>
      </c>
      <c r="F25" s="1">
        <v>0</v>
      </c>
    </row>
    <row r="26" spans="1:6" ht="15" customHeight="1">
      <c r="A26" s="33"/>
      <c r="B26" s="326" t="s">
        <v>296</v>
      </c>
      <c r="C26" s="326"/>
      <c r="D26" s="27">
        <f>D13+D18+D23+D8</f>
        <v>11</v>
      </c>
      <c r="E26" s="27">
        <f>E13+E18+E23+E8</f>
        <v>11</v>
      </c>
      <c r="F26" s="27">
        <f>F13+F18+F23+F8</f>
        <v>11</v>
      </c>
    </row>
    <row r="27" spans="1:6">
      <c r="A27" s="29"/>
      <c r="B27" s="29"/>
      <c r="C27" s="29"/>
      <c r="D27" s="29"/>
      <c r="E27" s="29"/>
    </row>
  </sheetData>
  <mergeCells count="19">
    <mergeCell ref="A14:A15"/>
    <mergeCell ref="A16:A17"/>
    <mergeCell ref="B13:C13"/>
    <mergeCell ref="A21:A22"/>
    <mergeCell ref="B21:B22"/>
    <mergeCell ref="A19:A20"/>
    <mergeCell ref="B23:C23"/>
    <mergeCell ref="B26:C26"/>
    <mergeCell ref="B11:B12"/>
    <mergeCell ref="B14:B15"/>
    <mergeCell ref="B16:B17"/>
    <mergeCell ref="B19:B20"/>
    <mergeCell ref="A11:A12"/>
    <mergeCell ref="A3:D3"/>
    <mergeCell ref="A4:D4"/>
    <mergeCell ref="B7:C7"/>
    <mergeCell ref="A9:A10"/>
    <mergeCell ref="B9:B10"/>
    <mergeCell ref="B8:C8"/>
  </mergeCells>
  <phoneticPr fontId="2" type="noConversion"/>
  <printOptions horizontalCentered="1"/>
  <pageMargins left="0.67" right="0.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C1" sqref="C1:F1"/>
    </sheetView>
  </sheetViews>
  <sheetFormatPr defaultRowHeight="12.75"/>
  <cols>
    <col min="1" max="1" width="38.85546875" customWidth="1"/>
    <col min="2" max="2" width="12.7109375" customWidth="1"/>
    <col min="3" max="3" width="11.7109375" customWidth="1"/>
    <col min="4" max="6" width="10" customWidth="1"/>
  </cols>
  <sheetData>
    <row r="1" spans="1:6">
      <c r="B1" s="20"/>
      <c r="C1" s="333" t="s">
        <v>576</v>
      </c>
      <c r="D1" s="333"/>
      <c r="E1" s="333"/>
      <c r="F1" s="334"/>
    </row>
    <row r="2" spans="1:6">
      <c r="A2" s="20"/>
      <c r="B2" s="20"/>
      <c r="C2" s="20"/>
      <c r="D2" s="20"/>
      <c r="E2" s="20"/>
      <c r="F2" s="20"/>
    </row>
    <row r="3" spans="1:6" ht="30" customHeight="1">
      <c r="A3" s="328" t="s">
        <v>347</v>
      </c>
      <c r="B3" s="327"/>
      <c r="C3" s="327"/>
      <c r="D3" s="327"/>
      <c r="E3" s="327"/>
      <c r="F3" s="327"/>
    </row>
    <row r="4" spans="1:6">
      <c r="A4" s="20"/>
      <c r="B4" s="20"/>
      <c r="C4" s="20"/>
      <c r="D4" s="20"/>
      <c r="E4" s="20"/>
      <c r="F4" s="20"/>
    </row>
    <row r="5" spans="1:6" ht="31.5" customHeight="1">
      <c r="A5" s="328" t="s">
        <v>348</v>
      </c>
      <c r="B5" s="328"/>
      <c r="C5" s="328"/>
      <c r="D5" s="328"/>
      <c r="E5" s="328"/>
      <c r="F5" s="328"/>
    </row>
    <row r="6" spans="1:6">
      <c r="A6" s="341"/>
      <c r="B6" s="341"/>
      <c r="C6" s="341"/>
      <c r="D6" s="341"/>
      <c r="E6" s="341"/>
      <c r="F6" s="341"/>
    </row>
    <row r="7" spans="1:6" ht="52.5" customHeight="1">
      <c r="A7" s="335" t="s">
        <v>349</v>
      </c>
      <c r="B7" s="336"/>
      <c r="C7" s="336"/>
      <c r="D7" s="336"/>
      <c r="E7" s="336"/>
      <c r="F7" s="336"/>
    </row>
    <row r="8" spans="1:6" ht="16.5">
      <c r="A8" s="174"/>
      <c r="B8" s="174"/>
      <c r="C8" s="174"/>
      <c r="D8" s="174"/>
      <c r="E8" s="174"/>
      <c r="F8" s="174"/>
    </row>
    <row r="9" spans="1:6" ht="13.5" thickBot="1">
      <c r="A9" s="19"/>
      <c r="B9" s="19"/>
      <c r="C9" s="19"/>
      <c r="D9" s="19"/>
      <c r="E9" s="19"/>
      <c r="F9" s="20" t="s">
        <v>24</v>
      </c>
    </row>
    <row r="10" spans="1:6" ht="17.25" thickTop="1" thickBot="1">
      <c r="A10" s="337" t="s">
        <v>1</v>
      </c>
      <c r="B10" s="338"/>
      <c r="C10" s="175" t="s">
        <v>568</v>
      </c>
      <c r="D10" s="175" t="s">
        <v>350</v>
      </c>
      <c r="E10" s="175" t="s">
        <v>526</v>
      </c>
      <c r="F10" s="160" t="s">
        <v>569</v>
      </c>
    </row>
    <row r="11" spans="1:6" ht="13.5" thickBot="1">
      <c r="A11" s="339" t="s">
        <v>351</v>
      </c>
      <c r="B11" s="340"/>
      <c r="C11" s="176">
        <v>6171</v>
      </c>
      <c r="D11" s="176">
        <v>6123</v>
      </c>
      <c r="E11" s="176">
        <v>6200</v>
      </c>
      <c r="F11" s="177">
        <v>6300</v>
      </c>
    </row>
    <row r="12" spans="1:6" ht="16.5" thickTop="1">
      <c r="A12" s="178"/>
      <c r="B12" s="179"/>
      <c r="C12" s="180"/>
      <c r="D12" s="180"/>
      <c r="E12" s="180"/>
      <c r="F12" s="180"/>
    </row>
    <row r="13" spans="1:6" ht="16.5" thickBot="1">
      <c r="A13" s="181"/>
      <c r="B13" s="19"/>
      <c r="C13" s="19"/>
      <c r="D13" s="19"/>
      <c r="E13" s="19"/>
      <c r="F13" s="20" t="s">
        <v>24</v>
      </c>
    </row>
    <row r="14" spans="1:6" ht="27.75" customHeight="1" thickTop="1" thickBot="1">
      <c r="A14" s="182" t="s">
        <v>352</v>
      </c>
      <c r="B14" s="159" t="s">
        <v>353</v>
      </c>
      <c r="C14" s="175">
        <v>2015</v>
      </c>
      <c r="D14" s="175">
        <v>2016</v>
      </c>
      <c r="E14" s="175">
        <v>2017</v>
      </c>
      <c r="F14" s="160">
        <v>2018</v>
      </c>
    </row>
    <row r="15" spans="1:6" ht="13.5">
      <c r="A15" s="183"/>
      <c r="B15" s="184"/>
      <c r="C15" s="185"/>
      <c r="D15" s="185"/>
      <c r="E15" s="185"/>
      <c r="F15" s="186"/>
    </row>
    <row r="16" spans="1:6">
      <c r="A16" s="164"/>
      <c r="B16" s="21"/>
      <c r="C16" s="21"/>
      <c r="D16" s="21"/>
      <c r="E16" s="21"/>
      <c r="F16" s="165"/>
    </row>
    <row r="17" spans="1:6">
      <c r="A17" s="164"/>
      <c r="B17" s="21"/>
      <c r="C17" s="21"/>
      <c r="D17" s="21"/>
      <c r="E17" s="21"/>
      <c r="F17" s="165"/>
    </row>
    <row r="18" spans="1:6">
      <c r="A18" s="164"/>
      <c r="B18" s="21"/>
      <c r="C18" s="21"/>
      <c r="D18" s="21"/>
      <c r="E18" s="21"/>
      <c r="F18" s="165"/>
    </row>
    <row r="19" spans="1:6">
      <c r="A19" s="164"/>
      <c r="B19" s="21"/>
      <c r="C19" s="21"/>
      <c r="D19" s="21"/>
      <c r="E19" s="21"/>
      <c r="F19" s="165"/>
    </row>
    <row r="20" spans="1:6">
      <c r="A20" s="164"/>
      <c r="B20" s="21"/>
      <c r="C20" s="21"/>
      <c r="D20" s="21"/>
      <c r="E20" s="21"/>
      <c r="F20" s="165"/>
    </row>
    <row r="21" spans="1:6">
      <c r="A21" s="164"/>
      <c r="B21" s="21"/>
      <c r="C21" s="21"/>
      <c r="D21" s="21"/>
      <c r="E21" s="21"/>
      <c r="F21" s="165"/>
    </row>
    <row r="22" spans="1:6">
      <c r="A22" s="164"/>
      <c r="B22" s="21"/>
      <c r="C22" s="21"/>
      <c r="D22" s="21"/>
      <c r="E22" s="21"/>
      <c r="F22" s="165"/>
    </row>
    <row r="23" spans="1:6">
      <c r="A23" s="164"/>
      <c r="B23" s="21"/>
      <c r="C23" s="21"/>
      <c r="D23" s="21"/>
      <c r="E23" s="21"/>
      <c r="F23" s="165"/>
    </row>
    <row r="24" spans="1:6">
      <c r="A24" s="164"/>
      <c r="B24" s="21"/>
      <c r="C24" s="21"/>
      <c r="D24" s="21"/>
      <c r="E24" s="21"/>
      <c r="F24" s="165"/>
    </row>
    <row r="25" spans="1:6">
      <c r="A25" s="164"/>
      <c r="B25" s="21"/>
      <c r="C25" s="21"/>
      <c r="D25" s="21"/>
      <c r="E25" s="21"/>
      <c r="F25" s="165"/>
    </row>
    <row r="26" spans="1:6" ht="13.5" thickBot="1">
      <c r="A26" s="166"/>
      <c r="B26" s="167"/>
      <c r="C26" s="167"/>
      <c r="D26" s="167"/>
      <c r="E26" s="167"/>
      <c r="F26" s="168"/>
    </row>
    <row r="27" spans="1:6" ht="13.5" thickBot="1">
      <c r="A27" s="169" t="s">
        <v>354</v>
      </c>
      <c r="B27" s="187"/>
      <c r="C27" s="188">
        <f>SUM(C15:C26)</f>
        <v>0</v>
      </c>
      <c r="D27" s="188">
        <f>SUM(D15:D26)</f>
        <v>0</v>
      </c>
      <c r="E27" s="188">
        <f>SUM(E15:E26)</f>
        <v>0</v>
      </c>
      <c r="F27" s="189">
        <f>SUM(F15:F26)</f>
        <v>0</v>
      </c>
    </row>
    <row r="28" spans="1:6" ht="13.5" thickTop="1"/>
  </sheetData>
  <mergeCells count="7">
    <mergeCell ref="C1:F1"/>
    <mergeCell ref="A7:F7"/>
    <mergeCell ref="A10:B10"/>
    <mergeCell ref="A11:B11"/>
    <mergeCell ref="A3:F3"/>
    <mergeCell ref="A5:F5"/>
    <mergeCell ref="A6:F6"/>
  </mergeCells>
  <phoneticPr fontId="2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3:D42"/>
  <sheetViews>
    <sheetView topLeftCell="A13" workbookViewId="0">
      <selection activeCell="H40" sqref="H40"/>
    </sheetView>
  </sheetViews>
  <sheetFormatPr defaultRowHeight="12.75"/>
  <cols>
    <col min="1" max="1" width="5.5703125" style="190" customWidth="1"/>
    <col min="2" max="2" width="48.5703125" style="190" customWidth="1"/>
    <col min="3" max="4" width="14.140625" style="190" customWidth="1"/>
    <col min="5" max="16384" width="9.140625" style="190"/>
  </cols>
  <sheetData>
    <row r="3" spans="1:4">
      <c r="C3" s="190" t="s">
        <v>355</v>
      </c>
    </row>
    <row r="4" spans="1:4" ht="13.5" thickBot="1"/>
    <row r="5" spans="1:4">
      <c r="A5" s="342" t="s">
        <v>356</v>
      </c>
      <c r="B5" s="343"/>
      <c r="C5" s="343"/>
      <c r="D5" s="344"/>
    </row>
    <row r="6" spans="1:4" ht="15">
      <c r="A6" s="191"/>
      <c r="B6" s="192" t="s">
        <v>357</v>
      </c>
      <c r="C6" s="192"/>
      <c r="D6" s="193"/>
    </row>
    <row r="7" spans="1:4" ht="30.75" thickBot="1">
      <c r="A7" s="194"/>
      <c r="B7" s="192" t="s">
        <v>1</v>
      </c>
      <c r="C7" s="192" t="s">
        <v>358</v>
      </c>
      <c r="D7" s="193" t="s">
        <v>359</v>
      </c>
    </row>
    <row r="8" spans="1:4" ht="15.75" thickBot="1">
      <c r="A8" s="195"/>
      <c r="B8" s="196">
        <v>2</v>
      </c>
      <c r="C8" s="196">
        <v>3</v>
      </c>
      <c r="D8" s="197">
        <v>4</v>
      </c>
    </row>
    <row r="9" spans="1:4">
      <c r="A9" s="198" t="s">
        <v>360</v>
      </c>
      <c r="B9" s="199" t="s">
        <v>361</v>
      </c>
      <c r="C9" s="200"/>
      <c r="D9" s="201"/>
    </row>
    <row r="10" spans="1:4">
      <c r="A10" s="198"/>
      <c r="B10" s="199" t="s">
        <v>362</v>
      </c>
      <c r="C10" s="279">
        <v>500</v>
      </c>
      <c r="D10" s="279">
        <v>226</v>
      </c>
    </row>
    <row r="11" spans="1:4">
      <c r="A11" s="198"/>
      <c r="B11" s="199" t="s">
        <v>363</v>
      </c>
      <c r="C11" s="279">
        <v>847790</v>
      </c>
      <c r="D11" s="279">
        <v>830928</v>
      </c>
    </row>
    <row r="12" spans="1:4">
      <c r="A12" s="198"/>
      <c r="B12" s="199" t="s">
        <v>364</v>
      </c>
      <c r="C12" s="279">
        <v>6669</v>
      </c>
      <c r="D12" s="279">
        <v>6669</v>
      </c>
    </row>
    <row r="13" spans="1:4">
      <c r="A13" s="198"/>
      <c r="B13" s="199" t="s">
        <v>365</v>
      </c>
      <c r="C13" s="279">
        <v>0</v>
      </c>
      <c r="D13" s="279">
        <v>0</v>
      </c>
    </row>
    <row r="14" spans="1:4" ht="25.5">
      <c r="A14" s="202"/>
      <c r="B14" s="203" t="s">
        <v>366</v>
      </c>
      <c r="C14" s="204">
        <f>SUM(C10:C13)</f>
        <v>854959</v>
      </c>
      <c r="D14" s="204">
        <f>SUM(D10:D13)</f>
        <v>837823</v>
      </c>
    </row>
    <row r="15" spans="1:4">
      <c r="A15" s="205"/>
      <c r="B15" s="206" t="s">
        <v>367</v>
      </c>
      <c r="C15" s="207">
        <v>0</v>
      </c>
      <c r="D15" s="207">
        <v>0</v>
      </c>
    </row>
    <row r="16" spans="1:4">
      <c r="A16" s="205"/>
      <c r="B16" s="206" t="s">
        <v>368</v>
      </c>
      <c r="C16" s="207">
        <v>9579</v>
      </c>
      <c r="D16" s="207">
        <v>9580</v>
      </c>
    </row>
    <row r="17" spans="1:4">
      <c r="A17" s="202"/>
      <c r="B17" s="203" t="s">
        <v>369</v>
      </c>
      <c r="C17" s="204">
        <f>C15+C16</f>
        <v>9579</v>
      </c>
      <c r="D17" s="204">
        <f>D15+D16</f>
        <v>9580</v>
      </c>
    </row>
    <row r="18" spans="1:4">
      <c r="A18" s="205"/>
      <c r="B18" s="203" t="s">
        <v>370</v>
      </c>
      <c r="C18" s="204">
        <v>28497</v>
      </c>
      <c r="D18" s="204">
        <v>41643</v>
      </c>
    </row>
    <row r="19" spans="1:4">
      <c r="A19" s="205"/>
      <c r="B19" s="206" t="s">
        <v>371</v>
      </c>
      <c r="C19" s="207">
        <v>3126</v>
      </c>
      <c r="D19" s="207">
        <v>2684</v>
      </c>
    </row>
    <row r="20" spans="1:4">
      <c r="A20" s="205"/>
      <c r="B20" s="206" t="s">
        <v>372</v>
      </c>
      <c r="C20" s="207">
        <v>0</v>
      </c>
      <c r="D20" s="207">
        <v>0</v>
      </c>
    </row>
    <row r="21" spans="1:4">
      <c r="A21" s="205"/>
      <c r="B21" s="206" t="s">
        <v>373</v>
      </c>
      <c r="C21" s="207">
        <v>5</v>
      </c>
      <c r="D21" s="207">
        <v>5</v>
      </c>
    </row>
    <row r="22" spans="1:4" s="208" customFormat="1">
      <c r="A22" s="202"/>
      <c r="B22" s="203" t="s">
        <v>374</v>
      </c>
      <c r="C22" s="204">
        <f>C19+C20+C21</f>
        <v>3131</v>
      </c>
      <c r="D22" s="204">
        <f>D19+D20+D21</f>
        <v>2689</v>
      </c>
    </row>
    <row r="23" spans="1:4" s="208" customFormat="1">
      <c r="A23" s="202"/>
      <c r="B23" s="203" t="s">
        <v>375</v>
      </c>
      <c r="C23" s="204">
        <v>61</v>
      </c>
      <c r="D23" s="204">
        <v>28</v>
      </c>
    </row>
    <row r="24" spans="1:4" s="208" customFormat="1" ht="13.5" thickBot="1">
      <c r="A24" s="285"/>
      <c r="B24" s="286" t="s">
        <v>376</v>
      </c>
      <c r="C24" s="287">
        <v>78</v>
      </c>
      <c r="D24" s="287">
        <v>135</v>
      </c>
    </row>
    <row r="25" spans="1:4" s="208" customFormat="1" ht="13.5" thickBot="1">
      <c r="A25" s="289"/>
      <c r="B25" s="290" t="s">
        <v>377</v>
      </c>
      <c r="C25" s="291">
        <f>C14+C17+C18+C22+C23+C24</f>
        <v>896305</v>
      </c>
      <c r="D25" s="291">
        <f>D14+D17+D18+D22+D23+D24</f>
        <v>891898</v>
      </c>
    </row>
    <row r="26" spans="1:4">
      <c r="A26" s="198"/>
      <c r="B26" s="199" t="s">
        <v>378</v>
      </c>
      <c r="C26" s="288"/>
      <c r="D26" s="288"/>
    </row>
    <row r="27" spans="1:4">
      <c r="A27" s="205"/>
      <c r="B27" s="206" t="s">
        <v>379</v>
      </c>
      <c r="C27" s="280">
        <v>1050945</v>
      </c>
      <c r="D27" s="280">
        <v>1050945</v>
      </c>
    </row>
    <row r="28" spans="1:4">
      <c r="A28" s="205"/>
      <c r="B28" s="206" t="s">
        <v>380</v>
      </c>
      <c r="C28" s="280">
        <v>0</v>
      </c>
      <c r="D28" s="280">
        <v>0</v>
      </c>
    </row>
    <row r="29" spans="1:4">
      <c r="A29" s="205"/>
      <c r="B29" s="206" t="s">
        <v>381</v>
      </c>
      <c r="C29" s="280">
        <v>6717</v>
      </c>
      <c r="D29" s="280">
        <v>6717</v>
      </c>
    </row>
    <row r="30" spans="1:4">
      <c r="A30" s="205"/>
      <c r="B30" s="206" t="s">
        <v>382</v>
      </c>
      <c r="C30" s="280">
        <v>-176164</v>
      </c>
      <c r="D30" s="280">
        <v>-182407</v>
      </c>
    </row>
    <row r="31" spans="1:4">
      <c r="A31" s="205"/>
      <c r="B31" s="206" t="s">
        <v>383</v>
      </c>
      <c r="C31" s="280">
        <v>0</v>
      </c>
      <c r="D31" s="280">
        <v>0</v>
      </c>
    </row>
    <row r="32" spans="1:4">
      <c r="A32" s="205"/>
      <c r="B32" s="206" t="s">
        <v>384</v>
      </c>
      <c r="C32" s="280">
        <v>-6243</v>
      </c>
      <c r="D32" s="280">
        <v>-5263</v>
      </c>
    </row>
    <row r="33" spans="1:4">
      <c r="A33" s="205"/>
      <c r="B33" s="203" t="s">
        <v>385</v>
      </c>
      <c r="C33" s="204">
        <f>C27+C28+C29+C30+C31+C32</f>
        <v>875255</v>
      </c>
      <c r="D33" s="204">
        <f>D27+D28+D29+D30+D31+D32</f>
        <v>869992</v>
      </c>
    </row>
    <row r="34" spans="1:4">
      <c r="A34" s="205"/>
      <c r="B34" s="206" t="s">
        <v>386</v>
      </c>
      <c r="C34" s="207">
        <v>1512</v>
      </c>
      <c r="D34" s="207">
        <v>1840</v>
      </c>
    </row>
    <row r="35" spans="1:4" ht="25.5">
      <c r="A35" s="205"/>
      <c r="B35" s="206" t="s">
        <v>387</v>
      </c>
      <c r="C35" s="207">
        <v>1883</v>
      </c>
      <c r="D35" s="207">
        <v>2100</v>
      </c>
    </row>
    <row r="36" spans="1:4">
      <c r="A36" s="205"/>
      <c r="B36" s="206" t="s">
        <v>388</v>
      </c>
      <c r="C36" s="207">
        <v>9833</v>
      </c>
      <c r="D36" s="207">
        <v>11309</v>
      </c>
    </row>
    <row r="37" spans="1:4">
      <c r="A37" s="205"/>
      <c r="B37" s="206" t="s">
        <v>527</v>
      </c>
      <c r="C37" s="207">
        <v>67</v>
      </c>
      <c r="D37" s="207">
        <v>67</v>
      </c>
    </row>
    <row r="38" spans="1:4">
      <c r="A38" s="205"/>
      <c r="B38" s="203" t="s">
        <v>389</v>
      </c>
      <c r="C38" s="204">
        <f>C34+C35+C36+C37</f>
        <v>13295</v>
      </c>
      <c r="D38" s="204">
        <f>D34+D35+D36+D37</f>
        <v>15316</v>
      </c>
    </row>
    <row r="39" spans="1:4">
      <c r="A39" s="205"/>
      <c r="B39" s="203" t="s">
        <v>390</v>
      </c>
      <c r="C39" s="204">
        <v>0</v>
      </c>
      <c r="D39" s="204">
        <v>0</v>
      </c>
    </row>
    <row r="40" spans="1:4" ht="25.5">
      <c r="A40" s="205"/>
      <c r="B40" s="203" t="s">
        <v>391</v>
      </c>
      <c r="C40" s="204">
        <v>0</v>
      </c>
      <c r="D40" s="204">
        <v>0</v>
      </c>
    </row>
    <row r="41" spans="1:4" ht="13.5" thickBot="1">
      <c r="A41" s="292"/>
      <c r="B41" s="286" t="s">
        <v>392</v>
      </c>
      <c r="C41" s="287">
        <v>7755</v>
      </c>
      <c r="D41" s="287">
        <v>6590</v>
      </c>
    </row>
    <row r="42" spans="1:4" s="208" customFormat="1" ht="13.5" thickBot="1">
      <c r="A42" s="293"/>
      <c r="B42" s="294" t="s">
        <v>570</v>
      </c>
      <c r="C42" s="295">
        <f>C33+C38+C39+C40+C41</f>
        <v>896305</v>
      </c>
      <c r="D42" s="295">
        <f>D33+D38+D39+D40+D41</f>
        <v>891898</v>
      </c>
    </row>
  </sheetData>
  <mergeCells count="1">
    <mergeCell ref="A5:D5"/>
  </mergeCells>
  <phoneticPr fontId="16" type="noConversion"/>
  <pageMargins left="0.75" right="0.75" top="1" bottom="1" header="0.5" footer="0.5"/>
  <pageSetup paperSize="9" orientation="portrait" r:id="rId1"/>
  <headerFooter alignWithMargins="0">
    <oddHeader>&amp;R6.sz.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C25"/>
  <sheetViews>
    <sheetView workbookViewId="0">
      <selection activeCell="C12" sqref="C12"/>
    </sheetView>
  </sheetViews>
  <sheetFormatPr defaultRowHeight="12.75"/>
  <cols>
    <col min="1" max="1" width="7" style="209" customWidth="1"/>
    <col min="2" max="2" width="53.140625" style="209" customWidth="1"/>
    <col min="3" max="3" width="14.42578125" style="209" customWidth="1"/>
    <col min="4" max="16384" width="9.140625" style="209"/>
  </cols>
  <sheetData>
    <row r="1" spans="1:3">
      <c r="C1" s="209" t="s">
        <v>393</v>
      </c>
    </row>
    <row r="2" spans="1:3" ht="13.5" thickBot="1">
      <c r="B2" s="209" t="s">
        <v>394</v>
      </c>
    </row>
    <row r="3" spans="1:3">
      <c r="A3" s="345" t="s">
        <v>395</v>
      </c>
      <c r="B3" s="346"/>
      <c r="C3" s="347"/>
    </row>
    <row r="4" spans="1:3" ht="15">
      <c r="A4" s="210"/>
      <c r="B4" s="211"/>
      <c r="C4" s="212"/>
    </row>
    <row r="5" spans="1:3" ht="30.75" thickBot="1">
      <c r="A5" s="210"/>
      <c r="B5" s="211" t="s">
        <v>1</v>
      </c>
      <c r="C5" s="212" t="s">
        <v>396</v>
      </c>
    </row>
    <row r="6" spans="1:3" ht="15.75" thickBot="1">
      <c r="A6" s="213">
        <v>1</v>
      </c>
      <c r="B6" s="214">
        <v>2</v>
      </c>
      <c r="C6" s="215">
        <v>3</v>
      </c>
    </row>
    <row r="7" spans="1:3">
      <c r="A7" s="216" t="s">
        <v>397</v>
      </c>
      <c r="B7" s="217" t="s">
        <v>398</v>
      </c>
      <c r="C7" s="218">
        <v>147921</v>
      </c>
    </row>
    <row r="8" spans="1:3">
      <c r="A8" s="219" t="s">
        <v>399</v>
      </c>
      <c r="B8" s="220" t="s">
        <v>400</v>
      </c>
      <c r="C8" s="221">
        <v>136501</v>
      </c>
    </row>
    <row r="9" spans="1:3">
      <c r="A9" s="219" t="s">
        <v>401</v>
      </c>
      <c r="B9" s="220" t="s">
        <v>402</v>
      </c>
      <c r="C9" s="221">
        <f>C7-C8</f>
        <v>11420</v>
      </c>
    </row>
    <row r="10" spans="1:3">
      <c r="A10" s="219" t="s">
        <v>403</v>
      </c>
      <c r="B10" s="220" t="s">
        <v>404</v>
      </c>
      <c r="C10" s="221">
        <v>28882</v>
      </c>
    </row>
    <row r="11" spans="1:3">
      <c r="A11" s="219" t="s">
        <v>405</v>
      </c>
      <c r="B11" s="220" t="s">
        <v>406</v>
      </c>
      <c r="C11" s="221">
        <v>1883</v>
      </c>
    </row>
    <row r="12" spans="1:3">
      <c r="A12" s="219" t="s">
        <v>407</v>
      </c>
      <c r="B12" s="220" t="s">
        <v>408</v>
      </c>
      <c r="C12" s="221">
        <f>C10-C11</f>
        <v>26999</v>
      </c>
    </row>
    <row r="13" spans="1:3">
      <c r="A13" s="219" t="s">
        <v>409</v>
      </c>
      <c r="B13" s="220" t="s">
        <v>410</v>
      </c>
      <c r="C13" s="221">
        <f>C9+C12</f>
        <v>38419</v>
      </c>
    </row>
    <row r="14" spans="1:3">
      <c r="A14" s="219" t="s">
        <v>411</v>
      </c>
      <c r="B14" s="220" t="s">
        <v>412</v>
      </c>
      <c r="C14" s="221">
        <v>0</v>
      </c>
    </row>
    <row r="15" spans="1:3">
      <c r="A15" s="219" t="s">
        <v>413</v>
      </c>
      <c r="B15" s="220" t="s">
        <v>414</v>
      </c>
      <c r="C15" s="221">
        <v>0</v>
      </c>
    </row>
    <row r="16" spans="1:3">
      <c r="A16" s="219" t="s">
        <v>415</v>
      </c>
      <c r="B16" s="220" t="s">
        <v>416</v>
      </c>
      <c r="C16" s="221">
        <f>C14-C15</f>
        <v>0</v>
      </c>
    </row>
    <row r="17" spans="1:3">
      <c r="A17" s="219" t="s">
        <v>417</v>
      </c>
      <c r="B17" s="220" t="s">
        <v>418</v>
      </c>
      <c r="C17" s="221">
        <v>0</v>
      </c>
    </row>
    <row r="18" spans="1:3">
      <c r="A18" s="219" t="s">
        <v>419</v>
      </c>
      <c r="B18" s="220" t="s">
        <v>420</v>
      </c>
      <c r="C18" s="221">
        <v>0</v>
      </c>
    </row>
    <row r="19" spans="1:3">
      <c r="A19" s="219" t="s">
        <v>421</v>
      </c>
      <c r="B19" s="220" t="s">
        <v>422</v>
      </c>
      <c r="C19" s="221">
        <f>C17-C18</f>
        <v>0</v>
      </c>
    </row>
    <row r="20" spans="1:3">
      <c r="A20" s="219" t="s">
        <v>423</v>
      </c>
      <c r="B20" s="220" t="s">
        <v>424</v>
      </c>
      <c r="C20" s="221">
        <f>C16+C19</f>
        <v>0</v>
      </c>
    </row>
    <row r="21" spans="1:3">
      <c r="A21" s="219" t="s">
        <v>425</v>
      </c>
      <c r="B21" s="220" t="s">
        <v>426</v>
      </c>
      <c r="C21" s="221">
        <f>C20+C13</f>
        <v>38419</v>
      </c>
    </row>
    <row r="22" spans="1:3">
      <c r="A22" s="222" t="s">
        <v>427</v>
      </c>
      <c r="B22" s="223" t="s">
        <v>428</v>
      </c>
      <c r="C22" s="221">
        <v>0</v>
      </c>
    </row>
    <row r="23" spans="1:3">
      <c r="A23" s="222" t="s">
        <v>429</v>
      </c>
      <c r="B23" s="223" t="s">
        <v>430</v>
      </c>
      <c r="C23" s="221">
        <v>0</v>
      </c>
    </row>
    <row r="24" spans="1:3">
      <c r="A24" s="222" t="s">
        <v>431</v>
      </c>
      <c r="B24" s="223" t="s">
        <v>432</v>
      </c>
      <c r="C24" s="221">
        <v>0</v>
      </c>
    </row>
    <row r="25" spans="1:3" ht="13.5" thickBot="1">
      <c r="A25" s="224" t="s">
        <v>433</v>
      </c>
      <c r="B25" s="225" t="s">
        <v>434</v>
      </c>
      <c r="C25" s="226">
        <v>0</v>
      </c>
    </row>
  </sheetData>
  <mergeCells count="1">
    <mergeCell ref="A3:C3"/>
  </mergeCells>
  <phoneticPr fontId="16" type="noConversion"/>
  <pageMargins left="0.75" right="0.75" top="1" bottom="1" header="0.5" footer="0.5"/>
  <pageSetup paperSize="9" scale="90" orientation="portrait" r:id="rId1"/>
  <headerFooter alignWithMargins="0">
    <oddHeader>&amp;R5. 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1.mell. kiemelt.előir.</vt:lpstr>
      <vt:lpstr>2. mell. müköd.bev+kiadás</vt:lpstr>
      <vt:lpstr>3.mell.felhalm.bev+kiadás</vt:lpstr>
      <vt:lpstr>4. mell.beruházás+felújítás</vt:lpstr>
      <vt:lpstr>5.mell. eu,projekt</vt:lpstr>
      <vt:lpstr>6. mell. létszám</vt:lpstr>
      <vt:lpstr>7. mell. stabilitás</vt:lpstr>
      <vt:lpstr>8.mell. mérleg</vt:lpstr>
      <vt:lpstr>9.mell. maradvány </vt:lpstr>
      <vt:lpstr>10. mell. eredemény kimtatás </vt:lpstr>
      <vt:lpstr>11 mell. Gazd.szerv.rész.</vt:lpstr>
      <vt:lpstr>7. mellékelt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Többcélú Kistérségi Társulás Őriszentpéter</dc:creator>
  <cp:lastModifiedBy>User</cp:lastModifiedBy>
  <cp:lastPrinted>2018-05-22T12:45:41Z</cp:lastPrinted>
  <dcterms:created xsi:type="dcterms:W3CDTF">2012-01-28T13:44:32Z</dcterms:created>
  <dcterms:modified xsi:type="dcterms:W3CDTF">2018-06-04T08:35:18Z</dcterms:modified>
</cp:coreProperties>
</file>