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18" activeTab="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felújítások'!$A$1:$I$91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'tartalékok'!$A$1:$D$34</definedName>
  </definedNames>
  <calcPr fullCalcOnLoad="1"/>
</workbook>
</file>

<file path=xl/sharedStrings.xml><?xml version="1.0" encoding="utf-8"?>
<sst xmlns="http://schemas.openxmlformats.org/spreadsheetml/2006/main" count="3164" uniqueCount="614">
  <si>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</si>
  <si>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</si>
  <si>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</si>
  <si>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</si>
  <si>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</si>
  <si>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</si>
  <si>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</si>
  <si>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</si>
  <si>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</si>
  <si>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</si>
  <si>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</si>
  <si>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</si>
  <si>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</si>
  <si>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</si>
  <si>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</si>
  <si>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</si>
  <si>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</si>
  <si>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</si>
  <si>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</si>
  <si>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</si>
  <si>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</si>
  <si>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</si>
  <si>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</si>
  <si>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</si>
  <si>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</si>
  <si>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</si>
  <si>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</si>
  <si>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</si>
  <si>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</si>
  <si>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</si>
  <si>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</si>
  <si>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</si>
  <si>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</si>
  <si>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</si>
  <si>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</si>
  <si>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</si>
  <si>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</si>
  <si>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</si>
  <si>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</si>
  <si>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</si>
  <si>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</si>
  <si>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</si>
  <si>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</si>
  <si>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</si>
  <si>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</si>
  <si>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</si>
  <si>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</si>
  <si>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</si>
  <si>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</si>
  <si>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</si>
  <si>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</si>
  <si>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</si>
  <si>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</si>
  <si>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</si>
  <si>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</si>
  <si>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</si>
  <si>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</si>
  <si>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</si>
  <si>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</si>
  <si>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</si>
  <si>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</si>
  <si>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</si>
  <si>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</si>
  <si>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</si>
  <si>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</si>
  <si>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</si>
  <si>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</si>
  <si>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</si>
  <si>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</si>
  <si>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</si>
  <si>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</si>
  <si>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</si>
  <si>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</si>
  <si>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</si>
  <si>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</si>
  <si>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</si>
  <si>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</si>
  <si>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</si>
  <si>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</si>
  <si>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</si>
  <si>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</si>
  <si>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</si>
  <si>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</si>
  <si>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</si>
  <si>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</si>
  <si>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</si>
  <si>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</si>
  <si>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</si>
  <si>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</si>
  <si>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</si>
  <si>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</si>
  <si>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</si>
  <si>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</si>
  <si>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</si>
  <si>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</si>
  <si>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</si>
  <si>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</si>
  <si>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</si>
  <si>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</si>
  <si>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</si>
  <si>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</si>
  <si>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</si>
  <si>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</si>
  <si>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</si>
  <si>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</si>
  <si>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</si>
  <si>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</si>
  <si>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</si>
  <si>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</si>
  <si>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</si>
  <si>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</si>
  <si>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</si>
  <si>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</si>
  <si>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</si>
  <si>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</si>
  <si>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</si>
  <si>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</si>
  <si>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</si>
  <si>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</si>
  <si>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</si>
  <si>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</si>
  <si>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</si>
  <si>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</si>
  <si>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</si>
  <si>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</si>
  <si>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</si>
  <si>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</si>
  <si>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</si>
  <si>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</si>
  <si>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</si>
  <si>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</si>
  <si>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</si>
  <si>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</si>
  <si>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</si>
  <si>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</si>
  <si>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</si>
  <si>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</si>
  <si>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</si>
  <si>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</si>
  <si>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</si>
  <si>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</si>
  <si>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</si>
  <si>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</si>
  <si>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</si>
  <si>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</si>
  <si>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</si>
  <si>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</si>
  <si>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</si>
  <si>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</si>
  <si>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</si>
  <si>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</si>
  <si>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</si>
  <si>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</si>
  <si>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</si>
  <si>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</si>
  <si>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</si>
  <si>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</si>
  <si>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</si>
  <si>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</si>
  <si>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</si>
  <si>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</si>
  <si>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</si>
  <si>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</si>
  <si>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</si>
  <si>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</si>
  <si>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</si>
  <si>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</si>
  <si>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</si>
  <si>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</si>
  <si>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</si>
  <si>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</si>
  <si>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</si>
  <si>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</si>
  <si>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</si>
  <si>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</si>
  <si>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</si>
  <si>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</si>
  <si>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</si>
  <si>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</si>
  <si>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</si>
  <si>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</si>
  <si>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</si>
  <si>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</si>
  <si>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</si>
  <si>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</si>
  <si>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</si>
  <si>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</si>
  <si>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</si>
  <si>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</si>
  <si>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</si>
  <si>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</si>
  <si>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</si>
  <si>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</si>
  <si>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</si>
  <si>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</si>
  <si>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</si>
  <si>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</si>
  <si>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</si>
  <si>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</si>
  <si>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</si>
  <si>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</si>
  <si>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</si>
  <si>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</si>
  <si>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</si>
  <si>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</si>
  <si>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</si>
  <si>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</si>
  <si>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</si>
  <si>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</si>
  <si>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</si>
  <si>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</si>
  <si>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</si>
  <si>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</si>
  <si>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</si>
  <si>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</si>
  <si>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</si>
  <si>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</si>
  <si>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</si>
  <si>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</si>
  <si>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</si>
  <si>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</si>
  <si>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</si>
  <si>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</si>
  <si>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</si>
  <si>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</si>
  <si>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</si>
  <si>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</si>
  <si>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</si>
  <si>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</si>
  <si>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</si>
  <si>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</si>
  <si>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</si>
  <si>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</si>
  <si>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</si>
  <si>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</si>
  <si>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</si>
  <si>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</si>
  <si>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</si>
  <si>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</si>
  <si>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</si>
  <si>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</si>
  <si>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</si>
  <si>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</si>
  <si>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</si>
  <si>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</si>
  <si>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</si>
  <si>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</si>
  <si>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</si>
  <si>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</si>
  <si>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</si>
  <si>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</si>
  <si>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</si>
  <si>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</si>
  <si>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</si>
  <si>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</si>
  <si>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</si>
  <si>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</si>
  <si>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</si>
  <si>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</si>
  <si>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</si>
  <si>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</si>
  <si>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</si>
  <si>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</si>
  <si>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</si>
  <si>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</si>
  <si>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</si>
  <si>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</si>
  <si>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</si>
  <si>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</si>
  <si>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</si>
  <si>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</si>
  <si>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</si>
  <si>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</si>
  <si>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</si>
  <si>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</si>
  <si>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</si>
  <si>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</si>
  <si>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</si>
  <si>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</si>
  <si>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</si>
  <si>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</si>
  <si>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</si>
  <si>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</si>
  <si>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</si>
  <si>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</si>
  <si>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</si>
  <si>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</si>
  <si>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</si>
  <si>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</si>
  <si>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</si>
  <si>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</si>
  <si>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</si>
  <si>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</si>
  <si>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</si>
  <si>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</si>
  <si>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</si>
  <si>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</si>
  <si>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</si>
  <si>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</si>
  <si>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</si>
  <si>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</si>
  <si>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</si>
  <si>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</si>
  <si>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</si>
  <si>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</si>
  <si>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</si>
  <si>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</si>
  <si>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</si>
  <si>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</si>
  <si>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</si>
  <si>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</si>
  <si>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</si>
  <si>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</si>
  <si>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</si>
  <si>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</si>
  <si>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</si>
  <si>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</si>
  <si>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</si>
  <si>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</si>
  <si>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</si>
  <si>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</si>
  <si>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</si>
  <si>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</si>
  <si>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</si>
  <si>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</si>
  <si>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</si>
  <si>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</si>
  <si>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</si>
  <si>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</si>
  <si>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</si>
  <si>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</si>
  <si>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</si>
  <si>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</si>
  <si>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</si>
  <si>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</si>
  <si>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</si>
  <si>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</si>
  <si>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</si>
  <si>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</si>
  <si>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</si>
  <si>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</si>
  <si>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</si>
  <si>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</si>
  <si>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</si>
  <si>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</si>
  <si>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</si>
  <si>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</si>
  <si>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</si>
  <si>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</si>
  <si>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</si>
  <si>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</si>
  <si>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</si>
  <si>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</si>
  <si>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</si>
  <si>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</si>
  <si>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</si>
  <si>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</si>
  <si>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</si>
  <si>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</si>
  <si>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</si>
  <si>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</si>
  <si>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</si>
  <si>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</si>
  <si>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</si>
  <si>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</si>
  <si>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</si>
  <si>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</si>
  <si>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</si>
  <si>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</si>
  <si>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</si>
  <si>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</si>
  <si>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</si>
  <si>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</si>
  <si>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</si>
  <si>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</si>
  <si>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</si>
  <si>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</si>
  <si>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</si>
  <si>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</si>
  <si>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</si>
  <si>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</si>
  <si>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</si>
  <si>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</si>
  <si>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</si>
  <si>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</si>
  <si>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</si>
  <si>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</si>
  <si>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</si>
  <si>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</si>
  <si>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</si>
  <si>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</si>
  <si>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</si>
  <si>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</si>
  <si>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</si>
  <si>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</si>
  <si>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</si>
  <si>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</si>
  <si>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</si>
  <si>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</si>
  <si>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</si>
  <si>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</si>
  <si>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</si>
  <si>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</si>
  <si>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</si>
  <si>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</si>
  <si>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</si>
  <si>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</si>
  <si>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</si>
  <si>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</si>
  <si>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</si>
  <si>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</si>
  <si>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</si>
  <si>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</si>
  <si>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</si>
  <si>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</si>
  <si>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</si>
  <si>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</si>
  <si>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</si>
  <si>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</si>
  <si>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</si>
  <si>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</si>
  <si>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</si>
  <si>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</si>
  <si>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</si>
  <si>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</si>
  <si>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</si>
  <si>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</si>
  <si>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</si>
  <si>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</si>
  <si>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</si>
  <si>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</si>
  <si>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</si>
  <si>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</si>
  <si>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</si>
  <si>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</si>
  <si>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</si>
  <si>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</si>
  <si>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</si>
  <si>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</si>
  <si>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</si>
  <si>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</si>
  <si>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</si>
  <si>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</si>
  <si>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</si>
  <si>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</si>
  <si>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</si>
  <si>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</si>
  <si>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</si>
  <si>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</si>
  <si>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</si>
  <si>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</si>
  <si>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</si>
  <si>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</si>
  <si>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</si>
  <si>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</si>
  <si>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</si>
  <si>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</si>
  <si>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</si>
  <si>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</si>
  <si>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</si>
  <si>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</si>
  <si>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</si>
  <si>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</si>
  <si>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</si>
  <si>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</si>
  <si>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</si>
  <si>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</si>
  <si>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</si>
  <si>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</si>
  <si>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</si>
  <si>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</si>
  <si>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</si>
  <si>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</si>
  <si>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</si>
  <si>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</si>
  <si>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</si>
  <si>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</si>
  <si>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</si>
  <si>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</si>
  <si>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</si>
  <si>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</si>
  <si>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</si>
  <si>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</si>
  <si>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</si>
  <si>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</si>
  <si>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</si>
  <si>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</si>
  <si>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</si>
  <si>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</si>
  <si>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</si>
  <si>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</si>
  <si>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</si>
  <si>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</si>
  <si>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</si>
  <si>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</si>
  <si>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</si>
  <si>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</si>
  <si>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</si>
  <si>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</si>
  <si>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</si>
  <si>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</si>
  <si>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</si>
  <si>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</si>
  <si>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</si>
  <si>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</si>
  <si>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</si>
  <si>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</si>
  <si>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</si>
  <si>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</si>
  <si>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</si>
  <si>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</si>
  <si>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</si>
  <si>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</si>
  <si>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</si>
  <si>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</si>
  <si>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</si>
  <si>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</si>
  <si>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</si>
  <si>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</si>
  <si>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</si>
  <si>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</si>
  <si>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</si>
  <si>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</si>
  <si>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</si>
  <si>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</si>
  <si>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</si>
  <si>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</si>
  <si>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</si>
  <si>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</si>
  <si>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</si>
  <si>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</si>
  <si>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</si>
  <si>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</si>
  <si>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</si>
  <si>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</si>
  <si>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</si>
  <si>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</si>
  <si>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</si>
  <si>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</si>
  <si>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</si>
  <si>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</si>
  <si>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</si>
  <si>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</si>
  <si>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</si>
  <si>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</si>
  <si>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2018. évi költségvetése</t>
  </si>
  <si>
    <t>Sárbogárdi Hársfavirág Bölcsőde 2018. évi költségvetése</t>
  </si>
  <si>
    <t>Madarász József Városi Könyvtár 2018. évi költségvetése</t>
  </si>
  <si>
    <t>Zengő Óvoda 2018. évi költségvetése</t>
  </si>
  <si>
    <t>Sárbogárdi Polgármesteri Hivatal 2018. évi költségvetése</t>
  </si>
  <si>
    <t>Sárbogárd Város Önkormányzat 2018. évi költségvetése</t>
  </si>
  <si>
    <t>Monitor</t>
  </si>
  <si>
    <t>Temető kerítés építés</t>
  </si>
  <si>
    <t>Bend buszváró</t>
  </si>
  <si>
    <t>Ady E. u. 115 felújítás</t>
  </si>
  <si>
    <t>Szent I. u. aszfaltozás</t>
  </si>
  <si>
    <t>Ady E. u. 126 felújítás</t>
  </si>
  <si>
    <t>2016. évi beszámoló vfiz.köt.</t>
  </si>
  <si>
    <t>Könyvtár rendszergazd.díj</t>
  </si>
  <si>
    <t>Óvodaped.kieg.tám.</t>
  </si>
  <si>
    <t>Nyomtató</t>
  </si>
  <si>
    <t>Informatikai eszk besz.EFOP Humán kapacitás fejl.Sbg.térségben</t>
  </si>
  <si>
    <t>Frekvenciaváltó beszerzés ( Fejérvíz Zrt.)</t>
  </si>
  <si>
    <t>támberendezés és csepegeteő rendszer (Start mg.pr.)</t>
  </si>
  <si>
    <t>felújítás ( Fejérvíz Zrt.)</t>
  </si>
  <si>
    <t>Játszótéri játékok karbantartása</t>
  </si>
  <si>
    <t>Mikróhullámú sütők, vérnyomásmérő (Védőnői körzet)</t>
  </si>
  <si>
    <t>Informatikai sezközök beszerzése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</si>
  <si>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</si>
  <si>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</si>
  <si>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</si>
  <si>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</si>
  <si>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</si>
  <si>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 xml:space="preserve">TOP-5,2,1-15-FE1-2016-00002 Társadalmi együttműkődés </t>
  </si>
  <si>
    <t>gépkocsi vásárlás (start mg.)</t>
  </si>
  <si>
    <t xml:space="preserve">TOP-5,1,2-15-FE1-2016-00004 Helyi foglalkoztatás </t>
  </si>
  <si>
    <t>Bölcsőde csőtőrés</t>
  </si>
  <si>
    <t>Általános tartalék</t>
  </si>
  <si>
    <t>pénzmaradvány</t>
  </si>
  <si>
    <t>,</t>
  </si>
  <si>
    <t>2017. évi normatíva pótigénylés</t>
  </si>
  <si>
    <t>Bölcsőde felújítás, csoportszoba kialakítás</t>
  </si>
  <si>
    <t>Bölcsőde vásárolt élelmezés</t>
  </si>
  <si>
    <t>Övoda csoportszoba kialakítás</t>
  </si>
  <si>
    <t>Ióvodai játékok besz.EFOP Humán kapacitás fejl.Sbg.térségben</t>
  </si>
  <si>
    <t>Bútorok (bölcsőde)</t>
  </si>
  <si>
    <t>Csoportszoba kialakítása</t>
  </si>
  <si>
    <t>Sportcéllú kölcsön</t>
  </si>
  <si>
    <t>Helyi közlekedés támogatás</t>
  </si>
  <si>
    <t>Belterületi vízrendezés</t>
  </si>
  <si>
    <t>Permetezőgéop (Start mg.pr.)</t>
  </si>
  <si>
    <t>Belterületi vízrendezés (Posta u., Kinizsi u.)</t>
  </si>
  <si>
    <t>notebokk védőnői körzet</t>
  </si>
  <si>
    <t xml:space="preserve">Jutalom </t>
  </si>
  <si>
    <t>27 db kutya befogása, tartása</t>
  </si>
  <si>
    <t>Polgármester jutalom</t>
  </si>
  <si>
    <t>sportcélú kölcsön</t>
  </si>
  <si>
    <t>2018. évi normatíva igénylés</t>
  </si>
  <si>
    <t>téli rezsicsökkentés támogatás</t>
  </si>
  <si>
    <t>helyi közlekedés támogatés</t>
  </si>
  <si>
    <t xml:space="preserve">finanszírozás </t>
  </si>
  <si>
    <t>Bogárd Dal kölcsön</t>
  </si>
  <si>
    <t>B64</t>
  </si>
  <si>
    <t>EFOP Esély Otthon Sárbogárdon vagyoni értékű jog</t>
  </si>
  <si>
    <t xml:space="preserve">0793/25 hrsz-ú ingatlan </t>
  </si>
  <si>
    <t>TOP-5.1.2 másológép</t>
  </si>
  <si>
    <t>EFOP Esély Otthon Sárbogárdon ITK eszözök</t>
  </si>
  <si>
    <t>Fűkasza, fűnyíró</t>
  </si>
  <si>
    <t>IV. háziorvosi körzet orvosi műszerek</t>
  </si>
  <si>
    <t>Karácsonyi dísz</t>
  </si>
  <si>
    <t>Látásvizsgáló, telefon (védőnői körzet)</t>
  </si>
  <si>
    <t>Telefonkészülékek (védőnői szolgálat )</t>
  </si>
  <si>
    <t>Felújítás (Cothec)</t>
  </si>
  <si>
    <t>TOP-3.2.1 Sm rendelő energetikai felújítása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</si>
</sst>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173" fontId="0" fillId="0" borderId="10" xfId="0" applyNumberFormat="1" applyFill="1" applyBorder="1" applyAlignment="1">
      <alignment/>
    </xf>
    <xf numFmtId="173" fontId="31" fillId="0" borderId="10" xfId="0" applyNumberFormat="1" applyFont="1" applyFill="1" applyBorder="1" applyAlignment="1">
      <alignment/>
    </xf>
    <xf numFmtId="173" fontId="44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31" fillId="0" borderId="10" xfId="0" applyNumberFormat="1" applyFont="1" applyFill="1" applyBorder="1" applyAlignment="1">
      <alignment/>
    </xf>
    <xf numFmtId="173" fontId="31" fillId="0" borderId="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zoomScalePageLayoutView="0" workbookViewId="0" topLeftCell="A1">
      <selection activeCell="F15" sqref="F15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6.57421875" style="0" bestFit="1" customWidth="1"/>
    <col min="10" max="10" width="14.57421875" style="0" bestFit="1" customWidth="1"/>
  </cols>
  <sheetData>
    <row r="1" spans="1:7" ht="36" customHeight="1">
      <c r="A1" s="152" t="s">
        <v>545</v>
      </c>
      <c r="B1" s="153"/>
      <c r="C1" s="153"/>
      <c r="D1" s="153"/>
      <c r="E1" s="153"/>
      <c r="F1" s="153"/>
      <c r="G1" s="153"/>
    </row>
    <row r="2" spans="1:7" ht="24" customHeight="1">
      <c r="A2" s="154" t="s">
        <v>412</v>
      </c>
      <c r="B2" s="153"/>
      <c r="C2" s="153"/>
      <c r="D2" s="153"/>
      <c r="E2" s="153"/>
      <c r="F2" s="153"/>
      <c r="G2" s="153"/>
    </row>
    <row r="3" ht="15">
      <c r="G3" s="65" t="s">
        <v>535</v>
      </c>
    </row>
    <row r="4" spans="1:12" ht="60">
      <c r="A4" s="24"/>
      <c r="B4" s="58" t="s">
        <v>525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97</v>
      </c>
      <c r="H4" s="3"/>
      <c r="I4" s="3"/>
      <c r="J4" s="3"/>
      <c r="K4" s="3"/>
      <c r="L4" s="3"/>
    </row>
    <row r="5" spans="1:12" ht="15">
      <c r="A5" s="63" t="s">
        <v>100</v>
      </c>
      <c r="B5" s="102">
        <v>23492232</v>
      </c>
      <c r="C5" s="102">
        <v>14651606</v>
      </c>
      <c r="D5" s="102">
        <v>196710617</v>
      </c>
      <c r="E5" s="102">
        <v>168219520</v>
      </c>
      <c r="F5" s="102">
        <v>304416224</v>
      </c>
      <c r="G5" s="102">
        <f>SUM(B5:F5)</f>
        <v>707490199</v>
      </c>
      <c r="H5" s="3"/>
      <c r="I5" s="3"/>
      <c r="J5" s="3"/>
      <c r="K5" s="3"/>
      <c r="L5" s="3"/>
    </row>
    <row r="6" spans="1:12" ht="15">
      <c r="A6" s="39" t="s">
        <v>101</v>
      </c>
      <c r="B6" s="102">
        <v>4740514</v>
      </c>
      <c r="C6" s="102">
        <v>3011532</v>
      </c>
      <c r="D6" s="102">
        <v>43741454</v>
      </c>
      <c r="E6" s="102">
        <v>35622122</v>
      </c>
      <c r="F6" s="102">
        <v>46382932</v>
      </c>
      <c r="G6" s="102">
        <f aca="true" t="shared" si="0" ref="G6:G12">SUM(B6:F6)</f>
        <v>133498554</v>
      </c>
      <c r="H6" s="3"/>
      <c r="I6" s="3"/>
      <c r="J6" s="3"/>
      <c r="K6" s="3"/>
      <c r="L6" s="3"/>
    </row>
    <row r="7" spans="1:12" ht="15">
      <c r="A7" s="39" t="s">
        <v>102</v>
      </c>
      <c r="B7" s="102">
        <v>7394079</v>
      </c>
      <c r="C7" s="102">
        <v>10956601</v>
      </c>
      <c r="D7" s="102">
        <v>75406719</v>
      </c>
      <c r="E7" s="102">
        <v>36544489</v>
      </c>
      <c r="F7" s="102">
        <v>604853990</v>
      </c>
      <c r="G7" s="102">
        <f t="shared" si="0"/>
        <v>735155878</v>
      </c>
      <c r="H7" s="3"/>
      <c r="I7" s="3"/>
      <c r="J7" s="3"/>
      <c r="K7" s="3"/>
      <c r="L7" s="3"/>
    </row>
    <row r="8" spans="1:12" ht="15">
      <c r="A8" s="39" t="s">
        <v>103</v>
      </c>
      <c r="B8" s="102"/>
      <c r="C8" s="102"/>
      <c r="D8" s="102"/>
      <c r="E8" s="102"/>
      <c r="F8" s="102">
        <v>44000000</v>
      </c>
      <c r="G8" s="102">
        <f t="shared" si="0"/>
        <v>44000000</v>
      </c>
      <c r="H8" s="3"/>
      <c r="I8" s="3"/>
      <c r="J8" s="3"/>
      <c r="K8" s="3"/>
      <c r="L8" s="3"/>
    </row>
    <row r="9" spans="1:12" ht="15">
      <c r="A9" s="39" t="s">
        <v>104</v>
      </c>
      <c r="B9" s="102"/>
      <c r="C9" s="102"/>
      <c r="D9" s="102"/>
      <c r="E9" s="102"/>
      <c r="F9" s="102">
        <v>587713641</v>
      </c>
      <c r="G9" s="102">
        <f t="shared" si="0"/>
        <v>587713641</v>
      </c>
      <c r="H9" s="3"/>
      <c r="I9" s="3"/>
      <c r="J9" s="3"/>
      <c r="K9" s="3"/>
      <c r="L9" s="3"/>
    </row>
    <row r="10" spans="1:12" ht="15">
      <c r="A10" s="39" t="s">
        <v>105</v>
      </c>
      <c r="B10" s="102">
        <v>445550</v>
      </c>
      <c r="C10" s="102">
        <v>63500</v>
      </c>
      <c r="D10" s="102">
        <v>2222140</v>
      </c>
      <c r="E10" s="102">
        <v>3288000</v>
      </c>
      <c r="F10" s="102">
        <v>1781988159</v>
      </c>
      <c r="G10" s="102">
        <f t="shared" si="0"/>
        <v>1788007349</v>
      </c>
      <c r="H10" s="3"/>
      <c r="I10" s="3"/>
      <c r="J10" s="3"/>
      <c r="K10" s="3"/>
      <c r="L10" s="3"/>
    </row>
    <row r="11" spans="1:12" ht="15">
      <c r="A11" s="39" t="s">
        <v>106</v>
      </c>
      <c r="B11" s="102"/>
      <c r="C11" s="102"/>
      <c r="D11" s="102"/>
      <c r="E11" s="102"/>
      <c r="F11" s="102">
        <v>146378033</v>
      </c>
      <c r="G11" s="102">
        <f t="shared" si="0"/>
        <v>146378033</v>
      </c>
      <c r="H11" s="3"/>
      <c r="I11" s="3"/>
      <c r="J11" s="3"/>
      <c r="K11" s="3"/>
      <c r="L11" s="3"/>
    </row>
    <row r="12" spans="1:12" ht="15">
      <c r="A12" s="39" t="s">
        <v>107</v>
      </c>
      <c r="B12" s="102"/>
      <c r="C12" s="102"/>
      <c r="D12" s="102"/>
      <c r="E12" s="102"/>
      <c r="F12" s="102"/>
      <c r="G12" s="102">
        <f t="shared" si="0"/>
        <v>0</v>
      </c>
      <c r="H12" s="3"/>
      <c r="I12" s="3"/>
      <c r="J12" s="106"/>
      <c r="K12" s="3"/>
      <c r="L12" s="3"/>
    </row>
    <row r="13" spans="1:12" ht="15">
      <c r="A13" s="40" t="s">
        <v>99</v>
      </c>
      <c r="B13" s="103">
        <f aca="true" t="shared" si="1" ref="B13:G13">SUM(B5:B12)</f>
        <v>36072375</v>
      </c>
      <c r="C13" s="103">
        <f t="shared" si="1"/>
        <v>28683239</v>
      </c>
      <c r="D13" s="103">
        <f t="shared" si="1"/>
        <v>318080930</v>
      </c>
      <c r="E13" s="103">
        <f t="shared" si="1"/>
        <v>243674131</v>
      </c>
      <c r="F13" s="103">
        <f t="shared" si="1"/>
        <v>3515732979</v>
      </c>
      <c r="G13" s="104">
        <f t="shared" si="1"/>
        <v>4142243654</v>
      </c>
      <c r="H13" s="3"/>
      <c r="I13" s="3"/>
      <c r="J13" s="3"/>
      <c r="K13" s="3"/>
      <c r="L13" s="3"/>
    </row>
    <row r="14" spans="1:12" ht="15">
      <c r="A14" s="40" t="s">
        <v>108</v>
      </c>
      <c r="B14" s="102"/>
      <c r="C14" s="102"/>
      <c r="D14" s="102"/>
      <c r="E14" s="102"/>
      <c r="F14" s="102">
        <v>628970560</v>
      </c>
      <c r="G14" s="102">
        <v>39705307</v>
      </c>
      <c r="H14" s="3"/>
      <c r="I14" s="3"/>
      <c r="J14" s="106"/>
      <c r="K14" s="3"/>
      <c r="L14" s="3"/>
    </row>
    <row r="15" spans="1:12" ht="15">
      <c r="A15" s="57" t="s">
        <v>503</v>
      </c>
      <c r="B15" s="105">
        <f>SUM(B13)</f>
        <v>36072375</v>
      </c>
      <c r="C15" s="105">
        <f>SUM(C13)</f>
        <v>28683239</v>
      </c>
      <c r="D15" s="105">
        <f>SUM(D13:D14)</f>
        <v>318080930</v>
      </c>
      <c r="E15" s="105">
        <f>SUM(E13:E14)</f>
        <v>243674131</v>
      </c>
      <c r="F15" s="105">
        <f>SUM(F13:F14)</f>
        <v>4144703539</v>
      </c>
      <c r="G15" s="105">
        <f>SUM(G13:G14)</f>
        <v>4181948961</v>
      </c>
      <c r="H15" s="3"/>
      <c r="I15" s="3"/>
      <c r="J15" s="3"/>
      <c r="K15" s="3"/>
      <c r="L15" s="3"/>
    </row>
    <row r="16" spans="1:12" ht="15">
      <c r="A16" s="39" t="s">
        <v>110</v>
      </c>
      <c r="B16" s="102"/>
      <c r="C16" s="102"/>
      <c r="D16" s="102"/>
      <c r="E16" s="102">
        <v>6265279</v>
      </c>
      <c r="F16" s="102">
        <v>1295399975</v>
      </c>
      <c r="G16" s="102">
        <f aca="true" t="shared" si="2" ref="G16:G21">SUM(E16:F16)</f>
        <v>1301665254</v>
      </c>
      <c r="H16" s="3"/>
      <c r="I16" s="3"/>
      <c r="J16" s="106"/>
      <c r="K16" s="3"/>
      <c r="L16" s="3"/>
    </row>
    <row r="17" spans="1:12" ht="15">
      <c r="A17" s="39" t="s">
        <v>111</v>
      </c>
      <c r="B17" s="102"/>
      <c r="C17" s="102"/>
      <c r="D17" s="102"/>
      <c r="E17" s="102"/>
      <c r="F17" s="102">
        <v>57534806</v>
      </c>
      <c r="G17" s="102">
        <f t="shared" si="2"/>
        <v>57534806</v>
      </c>
      <c r="H17" s="3"/>
      <c r="I17" s="3"/>
      <c r="J17" s="3"/>
      <c r="K17" s="3"/>
      <c r="L17" s="3"/>
    </row>
    <row r="18" spans="1:12" ht="15">
      <c r="A18" s="39" t="s">
        <v>112</v>
      </c>
      <c r="B18" s="102"/>
      <c r="C18" s="102"/>
      <c r="D18" s="102"/>
      <c r="E18" s="102"/>
      <c r="F18" s="102">
        <v>311000000</v>
      </c>
      <c r="G18" s="102">
        <f t="shared" si="2"/>
        <v>311000000</v>
      </c>
      <c r="H18" s="3"/>
      <c r="I18" s="106"/>
      <c r="J18" s="106">
        <f>SUM(B25:E25)</f>
        <v>589265253</v>
      </c>
      <c r="K18" s="3"/>
      <c r="L18" s="3"/>
    </row>
    <row r="19" spans="1:12" ht="15">
      <c r="A19" s="39" t="s">
        <v>113</v>
      </c>
      <c r="B19" s="102">
        <v>1215182</v>
      </c>
      <c r="C19" s="102">
        <v>1566000</v>
      </c>
      <c r="D19" s="102">
        <v>10036249</v>
      </c>
      <c r="E19" s="102">
        <v>16008000</v>
      </c>
      <c r="F19" s="102">
        <v>147138040</v>
      </c>
      <c r="G19" s="102">
        <f>SUM(B19:F19)</f>
        <v>175963471</v>
      </c>
      <c r="H19" s="3"/>
      <c r="I19" s="3"/>
      <c r="J19" s="3"/>
      <c r="K19" s="3"/>
      <c r="L19" s="3"/>
    </row>
    <row r="20" spans="1:12" ht="15">
      <c r="A20" s="39" t="s">
        <v>114</v>
      </c>
      <c r="B20" s="102"/>
      <c r="C20" s="102"/>
      <c r="D20" s="102"/>
      <c r="E20" s="102"/>
      <c r="F20" s="102">
        <v>35799492</v>
      </c>
      <c r="G20" s="102">
        <f t="shared" si="2"/>
        <v>35799492</v>
      </c>
      <c r="H20" s="3"/>
      <c r="I20" s="3"/>
      <c r="J20" s="3"/>
      <c r="K20" s="3"/>
      <c r="L20" s="3"/>
    </row>
    <row r="21" spans="1:12" ht="15">
      <c r="A21" s="39" t="s">
        <v>115</v>
      </c>
      <c r="B21" s="102"/>
      <c r="C21" s="102"/>
      <c r="D21" s="102"/>
      <c r="E21" s="102"/>
      <c r="F21" s="102">
        <v>5800000</v>
      </c>
      <c r="G21" s="102">
        <f t="shared" si="2"/>
        <v>5800000</v>
      </c>
      <c r="H21" s="3"/>
      <c r="I21" s="3"/>
      <c r="J21" s="3"/>
      <c r="K21" s="3"/>
      <c r="L21" s="3"/>
    </row>
    <row r="22" spans="1:12" ht="15">
      <c r="A22" s="39" t="s">
        <v>116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109</v>
      </c>
      <c r="B23" s="103">
        <f>SUM(B16:B22)</f>
        <v>1215182</v>
      </c>
      <c r="C23" s="103">
        <f>SUM(C16:C22)</f>
        <v>1566000</v>
      </c>
      <c r="D23" s="103">
        <f>SUM(D16:D22)</f>
        <v>10036249</v>
      </c>
      <c r="E23" s="103">
        <f>SUM(E16:E22)</f>
        <v>22273279</v>
      </c>
      <c r="F23" s="103">
        <f>SUM(F16:F22)</f>
        <v>1852672313</v>
      </c>
      <c r="G23" s="103">
        <f>SUM(B23:F23)</f>
        <v>1887763023</v>
      </c>
      <c r="H23" s="3"/>
      <c r="I23" s="106">
        <f>SUM(G16:G20)</f>
        <v>1881963023</v>
      </c>
      <c r="J23" s="106"/>
      <c r="K23" s="3"/>
      <c r="L23" s="3"/>
    </row>
    <row r="24" spans="1:12" ht="15">
      <c r="A24" s="40" t="s">
        <v>117</v>
      </c>
      <c r="B24" s="102">
        <f>SUM(B25:B26)</f>
        <v>34857193</v>
      </c>
      <c r="C24" s="102">
        <f>SUM(C25:C26)</f>
        <v>27117239</v>
      </c>
      <c r="D24" s="102">
        <f>SUM(D25:D26)</f>
        <v>308044681</v>
      </c>
      <c r="E24" s="102">
        <f>SUM(E25:E26)</f>
        <v>221400852</v>
      </c>
      <c r="F24" s="102">
        <v>2292031226</v>
      </c>
      <c r="G24" s="102">
        <f>SUM(B26:F26)</f>
        <v>2294185938</v>
      </c>
      <c r="H24" s="3"/>
      <c r="I24" s="3"/>
      <c r="J24" s="3"/>
      <c r="K24" s="3"/>
      <c r="L24" s="3"/>
    </row>
    <row r="25" spans="1:12" ht="15">
      <c r="A25" s="34" t="s">
        <v>387</v>
      </c>
      <c r="B25" s="102">
        <v>34849255</v>
      </c>
      <c r="C25" s="102">
        <v>26807128</v>
      </c>
      <c r="D25" s="102">
        <v>307977899</v>
      </c>
      <c r="E25" s="102">
        <v>219630971</v>
      </c>
      <c r="F25" s="107"/>
      <c r="G25" s="107"/>
      <c r="H25" s="3"/>
      <c r="I25" s="3"/>
      <c r="J25" s="3"/>
      <c r="K25" s="3"/>
      <c r="L25" s="3"/>
    </row>
    <row r="26" spans="1:12" ht="15">
      <c r="A26" s="4" t="s">
        <v>11</v>
      </c>
      <c r="B26" s="102">
        <v>7938</v>
      </c>
      <c r="C26" s="102">
        <v>310111</v>
      </c>
      <c r="D26" s="102">
        <v>66782</v>
      </c>
      <c r="E26" s="102">
        <v>1769881</v>
      </c>
      <c r="F26" s="107">
        <v>2292031226</v>
      </c>
      <c r="G26" s="107">
        <v>2294185983</v>
      </c>
      <c r="H26" s="3"/>
      <c r="I26" s="3"/>
      <c r="J26" s="3"/>
      <c r="K26" s="3"/>
      <c r="L26" s="3"/>
    </row>
    <row r="27" spans="1:12" ht="15">
      <c r="A27" s="57" t="s">
        <v>504</v>
      </c>
      <c r="B27" s="105">
        <f aca="true" t="shared" si="3" ref="B27:G27">SUM(B23:B24)</f>
        <v>36072375</v>
      </c>
      <c r="C27" s="105">
        <f t="shared" si="3"/>
        <v>28683239</v>
      </c>
      <c r="D27" s="105">
        <f t="shared" si="3"/>
        <v>318080930</v>
      </c>
      <c r="E27" s="105">
        <f t="shared" si="3"/>
        <v>243674131</v>
      </c>
      <c r="F27" s="105">
        <f t="shared" si="3"/>
        <v>4144703539</v>
      </c>
      <c r="G27" s="105">
        <f t="shared" si="3"/>
        <v>4181948961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3">
        <f>SUM(B24:E24)</f>
        <v>591419965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8/2019.(II.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5">
      <selection activeCell="I49" sqref="I49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5" t="s">
        <v>550</v>
      </c>
      <c r="B1" s="156"/>
      <c r="C1" s="156"/>
      <c r="D1" s="156"/>
      <c r="E1" s="156"/>
      <c r="F1" s="157"/>
    </row>
    <row r="2" spans="1:6" ht="23.25" customHeight="1">
      <c r="A2" s="154" t="s">
        <v>534</v>
      </c>
      <c r="B2" s="159"/>
      <c r="C2" s="159"/>
      <c r="D2" s="159"/>
      <c r="E2" s="159"/>
      <c r="F2" s="157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96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909831123</v>
      </c>
      <c r="D12" s="104"/>
      <c r="E12" s="104"/>
      <c r="F12" s="104">
        <f>SUM(C12:E12)</f>
        <v>909831123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385568852</v>
      </c>
      <c r="D17" s="108"/>
      <c r="E17" s="108"/>
      <c r="F17" s="108">
        <f>SUM(C17:E17)</f>
        <v>385568852</v>
      </c>
    </row>
    <row r="18" spans="1:6" ht="15" customHeight="1">
      <c r="A18" s="36" t="s">
        <v>506</v>
      </c>
      <c r="B18" s="46" t="s">
        <v>310</v>
      </c>
      <c r="C18" s="104">
        <f>SUM(C12:C17)</f>
        <v>1295399975</v>
      </c>
      <c r="D18" s="104"/>
      <c r="E18" s="104"/>
      <c r="F18" s="104">
        <f>SUM(F12:F17)</f>
        <v>1295399975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147138040</v>
      </c>
      <c r="D43" s="104"/>
      <c r="E43" s="104"/>
      <c r="F43" s="104">
        <f>SUM(C43:E43)</f>
        <v>147138040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v>5800000</v>
      </c>
      <c r="D47" s="104"/>
      <c r="E47" s="104"/>
      <c r="F47" s="104">
        <v>5800000</v>
      </c>
    </row>
    <row r="48" spans="1:6" ht="15" customHeight="1">
      <c r="A48" s="49" t="s">
        <v>24</v>
      </c>
      <c r="B48" s="87"/>
      <c r="C48" s="104">
        <f>C47+C43+C32+C18</f>
        <v>1713438015</v>
      </c>
      <c r="D48" s="104">
        <f>D43+D32+D18</f>
        <v>40500000</v>
      </c>
      <c r="E48" s="104">
        <f>E43+E32+E18</f>
        <v>5400000</v>
      </c>
      <c r="F48" s="104">
        <f>F47+F43+F32+F18</f>
        <v>1759338015</v>
      </c>
    </row>
    <row r="49" spans="1:6" ht="15" customHeight="1">
      <c r="A49" s="4" t="s">
        <v>311</v>
      </c>
      <c r="B49" s="5" t="s">
        <v>312</v>
      </c>
      <c r="C49" s="108">
        <v>20715605</v>
      </c>
      <c r="D49" s="108"/>
      <c r="E49" s="108"/>
      <c r="F49" s="108">
        <f>SUM(C49:E49)</f>
        <v>20715605</v>
      </c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>
        <v>36819201</v>
      </c>
      <c r="D53" s="108"/>
      <c r="E53" s="108"/>
      <c r="F53" s="108">
        <f>SUM(C53:E53)</f>
        <v>36819201</v>
      </c>
    </row>
    <row r="54" spans="1:6" ht="15" customHeight="1">
      <c r="A54" s="36" t="s">
        <v>0</v>
      </c>
      <c r="B54" s="46" t="s">
        <v>318</v>
      </c>
      <c r="C54" s="104">
        <f>SUM(C49:C53)</f>
        <v>57534806</v>
      </c>
      <c r="D54" s="104"/>
      <c r="E54" s="104"/>
      <c r="F54" s="104">
        <f>SUM(F49:F53)</f>
        <v>57534806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35799492</v>
      </c>
      <c r="D56" s="108"/>
      <c r="E56" s="108"/>
      <c r="F56" s="108">
        <f>SUM(C56:E56)</f>
        <v>35799492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35799492</v>
      </c>
      <c r="D60" s="104"/>
      <c r="E60" s="104"/>
      <c r="F60" s="104">
        <f>SUM(F55:F59)</f>
        <v>35799492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93334298</v>
      </c>
      <c r="D65" s="104">
        <f>D64+D60+D54</f>
        <v>0</v>
      </c>
      <c r="E65" s="104">
        <f>E64+E60+E54</f>
        <v>0</v>
      </c>
      <c r="F65" s="104">
        <f>F64+F60+F54</f>
        <v>93334298</v>
      </c>
    </row>
    <row r="66" spans="1:6" ht="15.75">
      <c r="A66" s="43" t="s">
        <v>7</v>
      </c>
      <c r="B66" s="32" t="s">
        <v>367</v>
      </c>
      <c r="C66" s="104">
        <f>C64+C47+C60+C43+C32+C18+C54</f>
        <v>1806772313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1852672313</v>
      </c>
    </row>
    <row r="67" spans="1:6" ht="15.75">
      <c r="A67" s="53" t="s">
        <v>79</v>
      </c>
      <c r="B67" s="52"/>
      <c r="C67" s="108">
        <f>C48-'kiadások működés önkormányzat'!C74</f>
        <v>174603826</v>
      </c>
      <c r="D67" s="108">
        <f>D48-'kiadások működés önkormányzat'!D74</f>
        <v>-2632598</v>
      </c>
      <c r="E67" s="108">
        <f>E48-'kiadások működés önkormányzat'!E74</f>
        <v>0</v>
      </c>
      <c r="F67" s="108">
        <f>SUM(C67:E67)</f>
        <v>171971228</v>
      </c>
    </row>
    <row r="68" spans="1:6" ht="15.75">
      <c r="A68" s="53" t="s">
        <v>80</v>
      </c>
      <c r="B68" s="52"/>
      <c r="C68" s="108">
        <f>C65-'kiadások működés önkormányzat'!C97</f>
        <v>-1835031894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-1835031894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2292031226</v>
      </c>
      <c r="D82" s="108"/>
      <c r="E82" s="108"/>
      <c r="F82" s="108">
        <f>SUM(C82:E82)</f>
        <v>2292031226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/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SUM(C72:C86)</f>
        <v>2292031226</v>
      </c>
      <c r="D88" s="104"/>
      <c r="E88" s="104"/>
      <c r="F88" s="104">
        <f>SUM(C88:E88)</f>
        <v>2292031226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2292031226</v>
      </c>
      <c r="D95" s="104"/>
      <c r="E95" s="104"/>
      <c r="F95" s="104">
        <f>SUM(C95:E95)</f>
        <v>2292031226</v>
      </c>
    </row>
    <row r="96" spans="1:6" ht="15.75">
      <c r="A96" s="41" t="s">
        <v>504</v>
      </c>
      <c r="B96" s="42"/>
      <c r="C96" s="104">
        <f>C66+C95</f>
        <v>4098803539</v>
      </c>
      <c r="D96" s="104">
        <f>D95+D66</f>
        <v>40500000</v>
      </c>
      <c r="E96" s="104">
        <f>E95+E66</f>
        <v>5400000</v>
      </c>
      <c r="F96" s="104">
        <f>F95+F66</f>
        <v>4144703539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8/2019.(II.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C83" sqref="C83:F86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5" t="s">
        <v>550</v>
      </c>
      <c r="B1" s="156"/>
      <c r="C1" s="156"/>
      <c r="D1" s="156"/>
      <c r="E1" s="156"/>
      <c r="F1" s="157"/>
    </row>
    <row r="2" spans="1:6" ht="18.75" customHeight="1">
      <c r="A2" s="154" t="s">
        <v>538</v>
      </c>
      <c r="B2" s="159"/>
      <c r="C2" s="159"/>
      <c r="D2" s="159"/>
      <c r="E2" s="159"/>
      <c r="F2" s="157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266455938</v>
      </c>
      <c r="D19" s="117"/>
      <c r="E19" s="117"/>
      <c r="F19" s="118">
        <f>SUM(C19:E19)</f>
        <v>266455938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15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21597526</v>
      </c>
      <c r="D23" s="117">
        <v>16362760</v>
      </c>
      <c r="E23" s="117"/>
      <c r="F23" s="118">
        <f>SUM(C23:E23)</f>
        <v>37960286</v>
      </c>
    </row>
    <row r="24" spans="1:6" ht="15">
      <c r="A24" s="47" t="s">
        <v>464</v>
      </c>
      <c r="B24" s="48" t="s">
        <v>153</v>
      </c>
      <c r="C24" s="119">
        <f>SUM(C19:C23)</f>
        <v>288053464</v>
      </c>
      <c r="D24" s="119">
        <f>SUM(D23)</f>
        <v>16362760</v>
      </c>
      <c r="E24" s="117"/>
      <c r="F24" s="119">
        <f>SUM(C24:E24)</f>
        <v>304416224</v>
      </c>
    </row>
    <row r="25" spans="1:6" ht="15">
      <c r="A25" s="36" t="s">
        <v>435</v>
      </c>
      <c r="B25" s="48" t="s">
        <v>154</v>
      </c>
      <c r="C25" s="119">
        <v>42806250</v>
      </c>
      <c r="D25" s="119">
        <v>3576682</v>
      </c>
      <c r="E25" s="117"/>
      <c r="F25" s="119">
        <f>SUM(C25:E25)</f>
        <v>46382932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57984624</v>
      </c>
      <c r="D29" s="117">
        <v>3450000</v>
      </c>
      <c r="E29" s="117">
        <v>387272</v>
      </c>
      <c r="F29" s="118">
        <f>SUM(C29:E29)</f>
        <v>61821896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/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/>
    </row>
    <row r="32" spans="1:6" ht="15" customHeight="1">
      <c r="A32" s="6" t="s">
        <v>465</v>
      </c>
      <c r="B32" s="30" t="s">
        <v>166</v>
      </c>
      <c r="C32" s="117">
        <v>2464130</v>
      </c>
      <c r="D32" s="117"/>
      <c r="E32" s="117">
        <v>42292</v>
      </c>
      <c r="F32" s="118">
        <f>SUM(C32:E32)</f>
        <v>2506422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/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/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/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/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/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/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/>
    </row>
    <row r="40" spans="1:6" ht="15">
      <c r="A40" s="6" t="s">
        <v>407</v>
      </c>
      <c r="B40" s="30" t="s">
        <v>178</v>
      </c>
      <c r="C40" s="117">
        <v>384835457</v>
      </c>
      <c r="D40" s="117">
        <v>7086220</v>
      </c>
      <c r="E40" s="117">
        <v>4201500</v>
      </c>
      <c r="F40" s="118">
        <f>SUM(C40:E40)</f>
        <v>396123177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/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/>
    </row>
    <row r="43" spans="1:6" ht="15">
      <c r="A43" s="6" t="s">
        <v>408</v>
      </c>
      <c r="B43" s="30" t="s">
        <v>183</v>
      </c>
      <c r="C43" s="117">
        <v>6250737</v>
      </c>
      <c r="D43" s="117"/>
      <c r="E43" s="117"/>
      <c r="F43" s="118">
        <f>SUM(C43:E43)</f>
        <v>6250737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/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/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/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/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/>
    </row>
    <row r="49" spans="1:6" ht="15">
      <c r="A49" s="6" t="s">
        <v>409</v>
      </c>
      <c r="B49" s="30" t="s">
        <v>192</v>
      </c>
      <c r="C49" s="117">
        <v>134619042</v>
      </c>
      <c r="D49" s="117">
        <v>2763780</v>
      </c>
      <c r="E49" s="117">
        <v>768936</v>
      </c>
      <c r="F49" s="118">
        <f>SUM(C49:E49)</f>
        <v>138151758</v>
      </c>
    </row>
    <row r="50" spans="1:6" ht="15">
      <c r="A50" s="36" t="s">
        <v>410</v>
      </c>
      <c r="B50" s="48" t="s">
        <v>193</v>
      </c>
      <c r="C50" s="119">
        <f>SUM(C29:C49)</f>
        <v>586153990</v>
      </c>
      <c r="D50" s="119">
        <f>SUM(D29:D49)</f>
        <v>13300000</v>
      </c>
      <c r="E50" s="119">
        <f>SUM(E29:E49)</f>
        <v>5400000</v>
      </c>
      <c r="F50" s="119">
        <f>SUM(F29:F49)</f>
        <v>604853990</v>
      </c>
    </row>
    <row r="51" spans="1:6" ht="15" hidden="1">
      <c r="A51" s="12" t="s">
        <v>194</v>
      </c>
      <c r="B51" s="27" t="s">
        <v>195</v>
      </c>
      <c r="C51" s="117"/>
      <c r="D51" s="117"/>
      <c r="E51" s="117"/>
      <c r="F51" s="118"/>
    </row>
    <row r="52" spans="1:6" ht="15" hidden="1">
      <c r="A52" s="12" t="s">
        <v>411</v>
      </c>
      <c r="B52" s="27" t="s">
        <v>196</v>
      </c>
      <c r="C52" s="117"/>
      <c r="D52" s="117"/>
      <c r="E52" s="117"/>
      <c r="F52" s="118"/>
    </row>
    <row r="53" spans="1:6" ht="15" hidden="1">
      <c r="A53" s="15" t="s">
        <v>441</v>
      </c>
      <c r="B53" s="27" t="s">
        <v>197</v>
      </c>
      <c r="C53" s="117"/>
      <c r="D53" s="117"/>
      <c r="E53" s="117"/>
      <c r="F53" s="118"/>
    </row>
    <row r="54" spans="1:6" ht="15" hidden="1">
      <c r="A54" s="15" t="s">
        <v>442</v>
      </c>
      <c r="B54" s="27" t="s">
        <v>198</v>
      </c>
      <c r="C54" s="117"/>
      <c r="D54" s="117"/>
      <c r="E54" s="117"/>
      <c r="F54" s="118"/>
    </row>
    <row r="55" spans="1:6" ht="15" hidden="1">
      <c r="A55" s="15" t="s">
        <v>443</v>
      </c>
      <c r="B55" s="27" t="s">
        <v>199</v>
      </c>
      <c r="C55" s="117"/>
      <c r="D55" s="117"/>
      <c r="E55" s="117"/>
      <c r="F55" s="118"/>
    </row>
    <row r="56" spans="1:6" ht="15" hidden="1">
      <c r="A56" s="12" t="s">
        <v>444</v>
      </c>
      <c r="B56" s="27" t="s">
        <v>200</v>
      </c>
      <c r="C56" s="117"/>
      <c r="D56" s="117"/>
      <c r="E56" s="117"/>
      <c r="F56" s="118"/>
    </row>
    <row r="57" spans="1:6" ht="15" hidden="1">
      <c r="A57" s="12" t="s">
        <v>445</v>
      </c>
      <c r="B57" s="27" t="s">
        <v>201</v>
      </c>
      <c r="C57" s="117"/>
      <c r="D57" s="117"/>
      <c r="E57" s="117"/>
      <c r="F57" s="118"/>
    </row>
    <row r="58" spans="1:6" ht="15" hidden="1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>
        <v>44000000</v>
      </c>
      <c r="D59" s="119"/>
      <c r="E59" s="119"/>
      <c r="F59" s="119">
        <f>SUM(C59:E59)</f>
        <v>44000000</v>
      </c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>
        <v>1594810</v>
      </c>
      <c r="D61" s="117"/>
      <c r="E61" s="117"/>
      <c r="F61" s="118">
        <f>SUM(C61:E61)</f>
        <v>1594810</v>
      </c>
    </row>
    <row r="62" spans="1:6" ht="15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15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>
        <v>235262078</v>
      </c>
      <c r="D65" s="117"/>
      <c r="E65" s="117"/>
      <c r="F65" s="118">
        <f>SUM(C65:E65)</f>
        <v>235262078</v>
      </c>
    </row>
    <row r="66" spans="1:6" ht="15">
      <c r="A66" s="11" t="s">
        <v>449</v>
      </c>
      <c r="B66" s="27" t="s">
        <v>212</v>
      </c>
      <c r="C66" s="117"/>
      <c r="D66" s="117"/>
      <c r="E66" s="117"/>
      <c r="F66" s="118">
        <f>SUM(C66:E66)</f>
        <v>0</v>
      </c>
    </row>
    <row r="67" spans="1:6" ht="15">
      <c r="A67" s="11" t="s">
        <v>450</v>
      </c>
      <c r="B67" s="27" t="s">
        <v>213</v>
      </c>
      <c r="C67" s="117">
        <v>5800000</v>
      </c>
      <c r="D67" s="117"/>
      <c r="E67" s="117"/>
      <c r="F67" s="118">
        <f>SUM(C67:E67)</f>
        <v>5800000</v>
      </c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219</v>
      </c>
      <c r="C70" s="117">
        <v>53339304</v>
      </c>
      <c r="D70" s="117">
        <v>9893156</v>
      </c>
      <c r="E70" s="117"/>
      <c r="F70" s="118">
        <f>SUM(C70:E70)</f>
        <v>63232460</v>
      </c>
    </row>
    <row r="71" spans="1:6" ht="15">
      <c r="A71" s="17" t="s">
        <v>81</v>
      </c>
      <c r="B71" s="27" t="s">
        <v>531</v>
      </c>
      <c r="C71" s="117">
        <v>281824293</v>
      </c>
      <c r="D71" s="117"/>
      <c r="E71" s="117"/>
      <c r="F71" s="118">
        <f>SUM(C71:E71)</f>
        <v>281824293</v>
      </c>
    </row>
    <row r="72" spans="1:6" ht="15">
      <c r="A72" s="17" t="s">
        <v>82</v>
      </c>
      <c r="B72" s="27" t="s">
        <v>531</v>
      </c>
      <c r="C72" s="117"/>
      <c r="D72" s="117"/>
      <c r="E72" s="117"/>
      <c r="F72" s="118">
        <f>SUM(C72:E72)</f>
        <v>0</v>
      </c>
    </row>
    <row r="73" spans="1:6" ht="15">
      <c r="A73" s="45" t="s">
        <v>419</v>
      </c>
      <c r="B73" s="48" t="s">
        <v>220</v>
      </c>
      <c r="C73" s="119">
        <f>SUM(C60:C72)</f>
        <v>577820485</v>
      </c>
      <c r="D73" s="119">
        <f>SUM(D60:D72)</f>
        <v>9893156</v>
      </c>
      <c r="E73" s="119"/>
      <c r="F73" s="119">
        <f>SUM(F60:F72)</f>
        <v>587713641</v>
      </c>
    </row>
    <row r="74" spans="1:6" ht="15.75">
      <c r="A74" s="49" t="s">
        <v>24</v>
      </c>
      <c r="B74" s="48"/>
      <c r="C74" s="119">
        <f>C73+C59+C50+C25+C24</f>
        <v>1538834189</v>
      </c>
      <c r="D74" s="119">
        <f>D73+D59+D50+D25+D24</f>
        <v>43132598</v>
      </c>
      <c r="E74" s="119">
        <f>E73+E59+E50+E25+E24</f>
        <v>5400000</v>
      </c>
      <c r="F74" s="119">
        <f>F73+F59+F50+F25+F24</f>
        <v>1587366787</v>
      </c>
    </row>
    <row r="75" spans="1:6" ht="15">
      <c r="A75" s="31" t="s">
        <v>221</v>
      </c>
      <c r="B75" s="27" t="s">
        <v>222</v>
      </c>
      <c r="C75" s="117">
        <v>35425</v>
      </c>
      <c r="D75" s="117"/>
      <c r="E75" s="117"/>
      <c r="F75" s="118">
        <v>35425</v>
      </c>
    </row>
    <row r="76" spans="1:6" ht="15">
      <c r="A76" s="31" t="s">
        <v>452</v>
      </c>
      <c r="B76" s="27" t="s">
        <v>223</v>
      </c>
      <c r="C76" s="117">
        <v>1350276659</v>
      </c>
      <c r="D76" s="117"/>
      <c r="E76" s="117"/>
      <c r="F76" s="118">
        <f>SUM(C76:E76)</f>
        <v>1350276659</v>
      </c>
    </row>
    <row r="77" spans="1:6" ht="15">
      <c r="A77" s="31" t="s">
        <v>224</v>
      </c>
      <c r="B77" s="27" t="s">
        <v>225</v>
      </c>
      <c r="C77" s="117">
        <v>2416781</v>
      </c>
      <c r="D77" s="117"/>
      <c r="E77" s="117"/>
      <c r="F77" s="118">
        <f>SUM(C77:E77)</f>
        <v>2416781</v>
      </c>
    </row>
    <row r="78" spans="1:6" ht="15">
      <c r="A78" s="31" t="s">
        <v>226</v>
      </c>
      <c r="B78" s="27" t="s">
        <v>227</v>
      </c>
      <c r="C78" s="117">
        <v>65176861</v>
      </c>
      <c r="D78" s="117"/>
      <c r="E78" s="117"/>
      <c r="F78" s="118">
        <f>SUM(C78:E78)</f>
        <v>65176861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>
        <f>SUM(C79:E79)</f>
        <v>0</v>
      </c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364082433</v>
      </c>
      <c r="D81" s="117"/>
      <c r="E81" s="117"/>
      <c r="F81" s="118">
        <f>SUM(C81:E81)</f>
        <v>364082433</v>
      </c>
    </row>
    <row r="82" spans="1:6" ht="15">
      <c r="A82" s="46" t="s">
        <v>421</v>
      </c>
      <c r="B82" s="48" t="s">
        <v>234</v>
      </c>
      <c r="C82" s="119">
        <f>SUM(C75:C81)</f>
        <v>1781988159</v>
      </c>
      <c r="D82" s="119"/>
      <c r="E82" s="119"/>
      <c r="F82" s="119">
        <f>SUM(F75:F81)</f>
        <v>1781988159</v>
      </c>
    </row>
    <row r="83" spans="1:6" ht="15">
      <c r="A83" s="12" t="s">
        <v>235</v>
      </c>
      <c r="B83" s="27" t="s">
        <v>236</v>
      </c>
      <c r="C83" s="117">
        <v>115234671</v>
      </c>
      <c r="D83" s="117"/>
      <c r="E83" s="117"/>
      <c r="F83" s="118">
        <f>SUM(C83:E83)</f>
        <v>115234671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/>
    </row>
    <row r="85" spans="1:6" ht="15">
      <c r="A85" s="12" t="s">
        <v>239</v>
      </c>
      <c r="B85" s="27" t="s">
        <v>240</v>
      </c>
      <c r="C85" s="117"/>
      <c r="D85" s="117"/>
      <c r="E85" s="117"/>
      <c r="F85" s="118"/>
    </row>
    <row r="86" spans="1:6" ht="15">
      <c r="A86" s="12" t="s">
        <v>241</v>
      </c>
      <c r="B86" s="27" t="s">
        <v>242</v>
      </c>
      <c r="C86" s="117">
        <v>31143362</v>
      </c>
      <c r="D86" s="117"/>
      <c r="E86" s="117"/>
      <c r="F86" s="118">
        <f>SUM(C86:E86)</f>
        <v>31143362</v>
      </c>
    </row>
    <row r="87" spans="1:6" ht="15">
      <c r="A87" s="45" t="s">
        <v>422</v>
      </c>
      <c r="B87" s="48" t="s">
        <v>243</v>
      </c>
      <c r="C87" s="119">
        <f>SUM(C83:C86)</f>
        <v>146378033</v>
      </c>
      <c r="D87" s="119"/>
      <c r="E87" s="119"/>
      <c r="F87" s="119">
        <f>SUM(F83:F86)</f>
        <v>146378033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15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>
        <f>SUM(C91:E91)</f>
        <v>0</v>
      </c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15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1928366192</v>
      </c>
      <c r="D97" s="117">
        <f>D96+D87+D82</f>
        <v>0</v>
      </c>
      <c r="E97" s="117">
        <f>E96+E87+E82</f>
        <v>0</v>
      </c>
      <c r="F97" s="118">
        <f>F96+F87+F82</f>
        <v>1928366192</v>
      </c>
    </row>
    <row r="98" spans="1:6" ht="15.75">
      <c r="A98" s="32" t="s">
        <v>466</v>
      </c>
      <c r="B98" s="33" t="s">
        <v>255</v>
      </c>
      <c r="C98" s="119">
        <f>C96+C87+C82+C73+C59+C50+C25+C24</f>
        <v>3467200381</v>
      </c>
      <c r="D98" s="119">
        <f>D73+D50+D25+D24</f>
        <v>43132598</v>
      </c>
      <c r="E98" s="119">
        <f>E50</f>
        <v>5400000</v>
      </c>
      <c r="F98" s="119">
        <f>F96+F87+F82+F73+F59+F50+F25+F24</f>
        <v>3515732979</v>
      </c>
    </row>
    <row r="99" spans="1:25" ht="15">
      <c r="A99" s="12" t="s">
        <v>459</v>
      </c>
      <c r="B99" s="4" t="s">
        <v>256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44">
        <v>31037307</v>
      </c>
      <c r="D109" s="134"/>
      <c r="E109" s="134"/>
      <c r="F109" s="144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5">
        <v>589265253</v>
      </c>
      <c r="D110" s="135"/>
      <c r="E110" s="135"/>
      <c r="F110" s="135">
        <f>SUM(C110:E110)</f>
        <v>589265253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4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35">
        <f>C110+C102+C109</f>
        <v>628970560</v>
      </c>
      <c r="D121" s="135">
        <f>D110+D102+D109</f>
        <v>0</v>
      </c>
      <c r="E121" s="135">
        <f>E110+E102+E109</f>
        <v>0</v>
      </c>
      <c r="F121" s="135">
        <f>F110+F102+F109</f>
        <v>628970560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36">
        <f>C98+C121</f>
        <v>4096170941</v>
      </c>
      <c r="D122" s="136">
        <f>D98</f>
        <v>43132598</v>
      </c>
      <c r="E122" s="136">
        <f>E98</f>
        <v>5400000</v>
      </c>
      <c r="F122" s="136">
        <f>F121+F98</f>
        <v>4144703539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8/2019.(II.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F27" sqref="F2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5" t="s">
        <v>550</v>
      </c>
      <c r="B1" s="156"/>
      <c r="C1" s="156"/>
      <c r="D1" s="156"/>
      <c r="E1" s="156"/>
      <c r="F1" s="157"/>
    </row>
    <row r="2" spans="1:6" ht="23.25" customHeight="1">
      <c r="A2" s="158" t="s">
        <v>537</v>
      </c>
      <c r="B2" s="159"/>
      <c r="C2" s="159"/>
      <c r="D2" s="159"/>
      <c r="E2" s="159"/>
      <c r="F2" s="157"/>
    </row>
    <row r="3" ht="18">
      <c r="A3" s="66"/>
    </row>
    <row r="4" ht="15">
      <c r="A4" t="s">
        <v>530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909831123</v>
      </c>
      <c r="D12" s="104"/>
      <c r="E12" s="104"/>
      <c r="F12" s="104">
        <f>SUM(C12:E12)</f>
        <v>909831123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391834131</v>
      </c>
      <c r="D17" s="108"/>
      <c r="E17" s="108"/>
      <c r="F17" s="108">
        <f>SUM(C17:E17)</f>
        <v>391834131</v>
      </c>
    </row>
    <row r="18" spans="1:6" ht="15" customHeight="1">
      <c r="A18" s="36" t="s">
        <v>506</v>
      </c>
      <c r="B18" s="46" t="s">
        <v>310</v>
      </c>
      <c r="C18" s="104">
        <f>SUM(C12:C17)</f>
        <v>1301665254</v>
      </c>
      <c r="D18" s="104"/>
      <c r="E18" s="104"/>
      <c r="F18" s="104">
        <f>SUM(F12:F17)</f>
        <v>1301665254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175963471</v>
      </c>
      <c r="D43" s="104"/>
      <c r="E43" s="104"/>
      <c r="F43" s="104">
        <f>SUM(C43:E43)</f>
        <v>175963471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v>5800000</v>
      </c>
      <c r="D47" s="104"/>
      <c r="E47" s="104"/>
      <c r="F47" s="104">
        <v>5800000</v>
      </c>
    </row>
    <row r="48" spans="1:6" ht="15" customHeight="1">
      <c r="A48" s="49" t="s">
        <v>24</v>
      </c>
      <c r="B48" s="87"/>
      <c r="C48" s="104">
        <f>C47+C43+C32+C18</f>
        <v>1748528725</v>
      </c>
      <c r="D48" s="104">
        <f>D47+D43+D32+D18</f>
        <v>40500000</v>
      </c>
      <c r="E48" s="104">
        <f>E43+E32+E18</f>
        <v>5400000</v>
      </c>
      <c r="F48" s="104">
        <f>F47+F43+F32+F18</f>
        <v>1794428725</v>
      </c>
    </row>
    <row r="49" spans="1:6" ht="15" customHeight="1">
      <c r="A49" s="4" t="s">
        <v>311</v>
      </c>
      <c r="B49" s="5" t="s">
        <v>312</v>
      </c>
      <c r="C49" s="108">
        <v>20715605</v>
      </c>
      <c r="D49" s="108"/>
      <c r="E49" s="108"/>
      <c r="F49" s="108">
        <f aca="true" t="shared" si="0" ref="F49:F54">SUM(C49:E49)</f>
        <v>20715605</v>
      </c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>
        <f t="shared" si="0"/>
        <v>0</v>
      </c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>
        <f t="shared" si="0"/>
        <v>0</v>
      </c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>
        <f t="shared" si="0"/>
        <v>0</v>
      </c>
    </row>
    <row r="53" spans="1:6" ht="15" customHeight="1">
      <c r="A53" s="4" t="s">
        <v>473</v>
      </c>
      <c r="B53" s="5" t="s">
        <v>317</v>
      </c>
      <c r="C53" s="108">
        <v>36819201</v>
      </c>
      <c r="D53" s="108"/>
      <c r="E53" s="108"/>
      <c r="F53" s="108">
        <f t="shared" si="0"/>
        <v>36819201</v>
      </c>
    </row>
    <row r="54" spans="1:6" ht="15" customHeight="1">
      <c r="A54" s="36" t="s">
        <v>0</v>
      </c>
      <c r="B54" s="46" t="s">
        <v>318</v>
      </c>
      <c r="C54" s="104">
        <f>SUM(C49:C53)</f>
        <v>57534806</v>
      </c>
      <c r="D54" s="104"/>
      <c r="E54" s="104"/>
      <c r="F54" s="103">
        <f t="shared" si="0"/>
        <v>57534806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35799492</v>
      </c>
      <c r="D56" s="108"/>
      <c r="E56" s="108"/>
      <c r="F56" s="108">
        <f>SUM(C56:E56)</f>
        <v>35799492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35799492</v>
      </c>
      <c r="D60" s="104"/>
      <c r="E60" s="104"/>
      <c r="F60" s="104">
        <f>SUM(F55:F59)</f>
        <v>35799492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366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93334298</v>
      </c>
      <c r="D65" s="104">
        <f>D64+D60+D54</f>
        <v>0</v>
      </c>
      <c r="E65" s="104">
        <f>E64+E60+E54</f>
        <v>0</v>
      </c>
      <c r="F65" s="104">
        <f>F64+F60+F54</f>
        <v>93334298</v>
      </c>
    </row>
    <row r="66" spans="1:6" ht="15.75">
      <c r="A66" s="43" t="s">
        <v>7</v>
      </c>
      <c r="B66" s="32" t="s">
        <v>367</v>
      </c>
      <c r="C66" s="104">
        <f>C64+C47+C60+C43+C32+C18+C54</f>
        <v>1841863023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1887763023</v>
      </c>
    </row>
    <row r="67" spans="1:6" ht="15.75">
      <c r="A67" s="73" t="s">
        <v>79</v>
      </c>
      <c r="B67" s="52"/>
      <c r="C67" s="108">
        <f>C48-'kiadások működés önk+költs.szer'!C74</f>
        <v>-356608218</v>
      </c>
      <c r="D67" s="108">
        <f>D48-'kiadások működés önk+költs.szer'!D74</f>
        <v>-2502598</v>
      </c>
      <c r="E67" s="108">
        <f>E48-'kiadások működés önk+költs.szer'!E74</f>
        <v>-54318731</v>
      </c>
      <c r="F67" s="108">
        <f>F48-'kiadások működés önk+költs.szer'!F74</f>
        <v>-413429547</v>
      </c>
    </row>
    <row r="68" spans="1:6" ht="15.75">
      <c r="A68" s="73" t="s">
        <v>80</v>
      </c>
      <c r="B68" s="52"/>
      <c r="C68" s="108">
        <f>C65-'kiadások működés önk+költs.szer'!C97</f>
        <v>-1841051084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-1841051084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2294185938</v>
      </c>
      <c r="D82" s="108"/>
      <c r="E82" s="108"/>
      <c r="F82" s="108">
        <f>SUM(C82:E82)</f>
        <v>2294185938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>
        <f>SUM(C85:E85)</f>
        <v>0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2294185938</v>
      </c>
      <c r="D88" s="104">
        <f>SUM(D72:D87)</f>
        <v>0</v>
      </c>
      <c r="E88" s="104">
        <f>SUM(E72:E87)</f>
        <v>0</v>
      </c>
      <c r="F88" s="104">
        <f>SUM(C88:E88)</f>
        <v>2294185938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2294185938</v>
      </c>
      <c r="D95" s="104">
        <f>SUM(D72:D94)</f>
        <v>0</v>
      </c>
      <c r="E95" s="104">
        <f>SUM(E72:E94)</f>
        <v>0</v>
      </c>
      <c r="F95" s="104">
        <f>SUM(C95:E95)</f>
        <v>2294185938</v>
      </c>
    </row>
    <row r="96" spans="1:6" ht="15.75">
      <c r="A96" s="71" t="s">
        <v>504</v>
      </c>
      <c r="B96" s="72"/>
      <c r="C96" s="104">
        <f>C66+C95</f>
        <v>4136048961</v>
      </c>
      <c r="D96" s="104">
        <f>D95+D66</f>
        <v>40500000</v>
      </c>
      <c r="E96" s="104">
        <f>E95+E66</f>
        <v>5400000</v>
      </c>
      <c r="F96" s="104">
        <f>F95+F66</f>
        <v>4181948961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8/2019. (II.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D82" sqref="D8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5" t="s">
        <v>550</v>
      </c>
      <c r="B1" s="159"/>
      <c r="C1" s="159"/>
      <c r="D1" s="159"/>
      <c r="E1" s="159"/>
      <c r="F1" s="157"/>
    </row>
    <row r="2" spans="1:6" ht="18.75" customHeight="1">
      <c r="A2" s="158" t="s">
        <v>539</v>
      </c>
      <c r="B2" s="159"/>
      <c r="C2" s="159"/>
      <c r="D2" s="159"/>
      <c r="E2" s="159"/>
      <c r="F2" s="157"/>
    </row>
    <row r="3" ht="18">
      <c r="A3" s="66"/>
    </row>
    <row r="4" ht="15">
      <c r="A4" s="3" t="s">
        <v>89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626577674</v>
      </c>
      <c r="D19" s="107"/>
      <c r="E19" s="107">
        <v>36894989</v>
      </c>
      <c r="F19" s="108">
        <f>SUM(C19:E19)</f>
        <v>663472663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27484776</v>
      </c>
      <c r="D23" s="107">
        <v>16232760</v>
      </c>
      <c r="E23" s="107">
        <v>300000</v>
      </c>
      <c r="F23" s="108">
        <f>SUM(C23:E23)</f>
        <v>44017536</v>
      </c>
    </row>
    <row r="24" spans="1:6" ht="15">
      <c r="A24" s="47" t="s">
        <v>464</v>
      </c>
      <c r="B24" s="48" t="s">
        <v>153</v>
      </c>
      <c r="C24" s="104">
        <f>SUM(C19:C23)</f>
        <v>654062450</v>
      </c>
      <c r="D24" s="104">
        <f>SUM(D23)</f>
        <v>16232760</v>
      </c>
      <c r="E24" s="104">
        <f>SUM(E19:E23)</f>
        <v>37194989</v>
      </c>
      <c r="F24" s="104">
        <f>SUM(C24:E24)</f>
        <v>707490199</v>
      </c>
    </row>
    <row r="25" spans="1:6" ht="15">
      <c r="A25" s="36" t="s">
        <v>435</v>
      </c>
      <c r="B25" s="48" t="s">
        <v>154</v>
      </c>
      <c r="C25" s="104">
        <v>121848880</v>
      </c>
      <c r="D25" s="104">
        <v>3576682</v>
      </c>
      <c r="E25" s="104">
        <v>8072992</v>
      </c>
      <c r="F25" s="104">
        <f>SUM(C25:E25)</f>
        <v>133498554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71568392</v>
      </c>
      <c r="D29" s="107">
        <v>3450000</v>
      </c>
      <c r="E29" s="107">
        <v>112272</v>
      </c>
      <c r="F29" s="108">
        <f>SUM(C29:E29)</f>
        <v>75130664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/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/>
    </row>
    <row r="32" spans="1:6" ht="15" customHeight="1">
      <c r="A32" s="6" t="s">
        <v>465</v>
      </c>
      <c r="B32" s="30" t="s">
        <v>166</v>
      </c>
      <c r="C32" s="107">
        <v>5902490</v>
      </c>
      <c r="D32" s="107"/>
      <c r="E32" s="107">
        <v>442292</v>
      </c>
      <c r="F32" s="108">
        <f>SUM(C32:E32)</f>
        <v>6344782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/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/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/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/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/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/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/>
    </row>
    <row r="40" spans="1:6" ht="15">
      <c r="A40" s="6" t="s">
        <v>407</v>
      </c>
      <c r="B40" s="30" t="s">
        <v>178</v>
      </c>
      <c r="C40" s="107">
        <v>465609557</v>
      </c>
      <c r="D40" s="107">
        <v>7086220</v>
      </c>
      <c r="E40" s="107">
        <v>11213000</v>
      </c>
      <c r="F40" s="108">
        <f>SUM(C40:E40)</f>
        <v>483908777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/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/>
    </row>
    <row r="43" spans="1:6" ht="15">
      <c r="A43" s="6" t="s">
        <v>408</v>
      </c>
      <c r="B43" s="30" t="s">
        <v>183</v>
      </c>
      <c r="C43" s="107">
        <v>6831598</v>
      </c>
      <c r="D43" s="107"/>
      <c r="E43" s="107">
        <v>300000</v>
      </c>
      <c r="F43" s="108">
        <f>SUM(C43:E43)</f>
        <v>7131598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/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/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/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/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/>
    </row>
    <row r="49" spans="1:6" ht="15">
      <c r="A49" s="6" t="s">
        <v>409</v>
      </c>
      <c r="B49" s="30" t="s">
        <v>192</v>
      </c>
      <c r="C49" s="107">
        <v>157493091</v>
      </c>
      <c r="D49" s="107">
        <v>2763780</v>
      </c>
      <c r="E49" s="107">
        <v>2383186</v>
      </c>
      <c r="F49" s="108">
        <f>SUM(C49:E49)</f>
        <v>162640057</v>
      </c>
    </row>
    <row r="50" spans="1:6" ht="15">
      <c r="A50" s="36" t="s">
        <v>410</v>
      </c>
      <c r="B50" s="48" t="s">
        <v>193</v>
      </c>
      <c r="C50" s="104">
        <f>SUM(C29:C49)</f>
        <v>707405128</v>
      </c>
      <c r="D50" s="104">
        <f>SUM(D29:D49)</f>
        <v>13300000</v>
      </c>
      <c r="E50" s="104">
        <f>SUM(E29:E49)</f>
        <v>14450750</v>
      </c>
      <c r="F50" s="104">
        <f>SUM(F29:F49)</f>
        <v>735155878</v>
      </c>
    </row>
    <row r="51" spans="1:6" ht="15" hidden="1">
      <c r="A51" s="12" t="s">
        <v>194</v>
      </c>
      <c r="B51" s="27" t="s">
        <v>195</v>
      </c>
      <c r="C51" s="107"/>
      <c r="D51" s="107"/>
      <c r="E51" s="107"/>
      <c r="F51" s="108"/>
    </row>
    <row r="52" spans="1:6" ht="15" hidden="1">
      <c r="A52" s="12" t="s">
        <v>411</v>
      </c>
      <c r="B52" s="27" t="s">
        <v>196</v>
      </c>
      <c r="C52" s="107"/>
      <c r="D52" s="107"/>
      <c r="E52" s="107"/>
      <c r="F52" s="108"/>
    </row>
    <row r="53" spans="1:6" ht="15" hidden="1">
      <c r="A53" s="15" t="s">
        <v>441</v>
      </c>
      <c r="B53" s="27" t="s">
        <v>197</v>
      </c>
      <c r="C53" s="107"/>
      <c r="D53" s="107"/>
      <c r="E53" s="107"/>
      <c r="F53" s="108"/>
    </row>
    <row r="54" spans="1:6" ht="15" hidden="1">
      <c r="A54" s="15" t="s">
        <v>442</v>
      </c>
      <c r="B54" s="27" t="s">
        <v>198</v>
      </c>
      <c r="C54" s="107"/>
      <c r="D54" s="107"/>
      <c r="E54" s="107"/>
      <c r="F54" s="108"/>
    </row>
    <row r="55" spans="1:6" ht="15" hidden="1">
      <c r="A55" s="15" t="s">
        <v>443</v>
      </c>
      <c r="B55" s="27" t="s">
        <v>199</v>
      </c>
      <c r="C55" s="107"/>
      <c r="D55" s="107"/>
      <c r="E55" s="107"/>
      <c r="F55" s="108"/>
    </row>
    <row r="56" spans="1:6" ht="15" hidden="1">
      <c r="A56" s="12" t="s">
        <v>444</v>
      </c>
      <c r="B56" s="27" t="s">
        <v>200</v>
      </c>
      <c r="C56" s="107"/>
      <c r="D56" s="107"/>
      <c r="E56" s="107"/>
      <c r="F56" s="108"/>
    </row>
    <row r="57" spans="1:6" ht="15" hidden="1">
      <c r="A57" s="12" t="s">
        <v>445</v>
      </c>
      <c r="B57" s="27" t="s">
        <v>201</v>
      </c>
      <c r="C57" s="107"/>
      <c r="D57" s="107"/>
      <c r="E57" s="107"/>
      <c r="F57" s="108"/>
    </row>
    <row r="58" spans="1:6" ht="15" hidden="1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>
        <v>44000000</v>
      </c>
      <c r="D59" s="104"/>
      <c r="E59" s="104"/>
      <c r="F59" s="104">
        <f>SUM(C59:E59)</f>
        <v>44000000</v>
      </c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17">
        <v>1594810</v>
      </c>
      <c r="D61" s="117"/>
      <c r="E61" s="117"/>
      <c r="F61" s="118">
        <f>SUM(C61:E61)</f>
        <v>1594810</v>
      </c>
    </row>
    <row r="62" spans="1:6" ht="15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15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>
        <v>235262078</v>
      </c>
      <c r="D65" s="117"/>
      <c r="E65" s="117"/>
      <c r="F65" s="118">
        <f>SUM(C65:E65)</f>
        <v>235262078</v>
      </c>
    </row>
    <row r="66" spans="1:6" ht="15">
      <c r="A66" s="11" t="s">
        <v>449</v>
      </c>
      <c r="B66" s="27" t="s">
        <v>212</v>
      </c>
      <c r="C66" s="117"/>
      <c r="D66" s="117"/>
      <c r="E66" s="117"/>
      <c r="F66" s="118">
        <f>SUM(C66:E66)</f>
        <v>0</v>
      </c>
    </row>
    <row r="67" spans="1:6" ht="15">
      <c r="A67" s="11" t="s">
        <v>450</v>
      </c>
      <c r="B67" s="27" t="s">
        <v>213</v>
      </c>
      <c r="C67" s="117">
        <v>5800000</v>
      </c>
      <c r="D67" s="117"/>
      <c r="E67" s="117"/>
      <c r="F67" s="118">
        <f>SUM(C67:E67)</f>
        <v>5800000</v>
      </c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218</v>
      </c>
      <c r="C70" s="117">
        <v>53339304</v>
      </c>
      <c r="D70" s="117">
        <v>9893156</v>
      </c>
      <c r="E70" s="117"/>
      <c r="F70" s="118">
        <f>SUM(C70:E70)</f>
        <v>63232460</v>
      </c>
    </row>
    <row r="71" spans="1:6" ht="15">
      <c r="A71" s="17" t="s">
        <v>81</v>
      </c>
      <c r="B71" s="27" t="s">
        <v>219</v>
      </c>
      <c r="C71" s="117">
        <v>281824293</v>
      </c>
      <c r="D71" s="117"/>
      <c r="E71" s="117"/>
      <c r="F71" s="118">
        <f>SUM(C71:E71)</f>
        <v>281824293</v>
      </c>
    </row>
    <row r="72" spans="1:6" ht="15">
      <c r="A72" s="17" t="s">
        <v>82</v>
      </c>
      <c r="B72" s="27" t="s">
        <v>219</v>
      </c>
      <c r="C72" s="117"/>
      <c r="D72" s="117"/>
      <c r="E72" s="117"/>
      <c r="F72" s="118">
        <f>SUM(C72:E72)</f>
        <v>0</v>
      </c>
    </row>
    <row r="73" spans="1:6" ht="15">
      <c r="A73" s="45" t="s">
        <v>419</v>
      </c>
      <c r="B73" s="48" t="s">
        <v>220</v>
      </c>
      <c r="C73" s="104">
        <f>SUM(C60:C72)</f>
        <v>577820485</v>
      </c>
      <c r="D73" s="104">
        <f>SUM(D60:D72)</f>
        <v>9893156</v>
      </c>
      <c r="E73" s="104"/>
      <c r="F73" s="104">
        <f>SUM(F60:F72)</f>
        <v>587713641</v>
      </c>
    </row>
    <row r="74" spans="1:6" ht="15.75">
      <c r="A74" s="49" t="s">
        <v>24</v>
      </c>
      <c r="B74" s="89"/>
      <c r="C74" s="104">
        <f>C73+C59+C50+C25+C24</f>
        <v>2105136943</v>
      </c>
      <c r="D74" s="104">
        <f>D73+D59+D50+D25+D24</f>
        <v>43002598</v>
      </c>
      <c r="E74" s="104">
        <f>E73+E59+E50+E25+E24</f>
        <v>59718731</v>
      </c>
      <c r="F74" s="104">
        <f>F73+F59+F50+F25+F24</f>
        <v>2207858272</v>
      </c>
    </row>
    <row r="75" spans="1:6" ht="15">
      <c r="A75" s="31" t="s">
        <v>221</v>
      </c>
      <c r="B75" s="27" t="s">
        <v>222</v>
      </c>
      <c r="C75" s="107">
        <v>725925</v>
      </c>
      <c r="D75" s="107"/>
      <c r="E75" s="107"/>
      <c r="F75" s="108">
        <f>SUM(C75:E75)</f>
        <v>725925</v>
      </c>
    </row>
    <row r="76" spans="1:6" ht="15">
      <c r="A76" s="31" t="s">
        <v>452</v>
      </c>
      <c r="B76" s="27" t="s">
        <v>223</v>
      </c>
      <c r="C76" s="107">
        <v>1350276659</v>
      </c>
      <c r="D76" s="107"/>
      <c r="E76" s="107"/>
      <c r="F76" s="108">
        <f aca="true" t="shared" si="0" ref="F76:F81">SUM(C76:E76)</f>
        <v>1350276659</v>
      </c>
    </row>
    <row r="77" spans="1:6" ht="15">
      <c r="A77" s="31" t="s">
        <v>224</v>
      </c>
      <c r="B77" s="27" t="s">
        <v>225</v>
      </c>
      <c r="C77" s="107">
        <v>3822736</v>
      </c>
      <c r="D77" s="107"/>
      <c r="E77" s="107"/>
      <c r="F77" s="108">
        <f t="shared" si="0"/>
        <v>3822736</v>
      </c>
    </row>
    <row r="78" spans="1:6" ht="15">
      <c r="A78" s="31" t="s">
        <v>226</v>
      </c>
      <c r="B78" s="27" t="s">
        <v>227</v>
      </c>
      <c r="C78" s="107">
        <v>67819744</v>
      </c>
      <c r="D78" s="107"/>
      <c r="E78" s="107"/>
      <c r="F78" s="108">
        <f t="shared" si="0"/>
        <v>67819744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0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0"/>
        <v>0</v>
      </c>
    </row>
    <row r="81" spans="1:6" ht="15">
      <c r="A81" s="5" t="s">
        <v>232</v>
      </c>
      <c r="B81" s="27" t="s">
        <v>233</v>
      </c>
      <c r="C81" s="107">
        <v>365362285</v>
      </c>
      <c r="D81" s="107"/>
      <c r="E81" s="107"/>
      <c r="F81" s="108">
        <f t="shared" si="0"/>
        <v>365362285</v>
      </c>
    </row>
    <row r="82" spans="1:6" ht="15">
      <c r="A82" s="46" t="s">
        <v>421</v>
      </c>
      <c r="B82" s="48" t="s">
        <v>234</v>
      </c>
      <c r="C82" s="104">
        <f>SUM(C75:C81)</f>
        <v>1788007349</v>
      </c>
      <c r="D82" s="104"/>
      <c r="E82" s="104"/>
      <c r="F82" s="104">
        <f>SUM(F75:F81)</f>
        <v>1788007349</v>
      </c>
    </row>
    <row r="83" spans="1:6" ht="15">
      <c r="A83" s="12" t="s">
        <v>235</v>
      </c>
      <c r="B83" s="27" t="s">
        <v>236</v>
      </c>
      <c r="C83" s="117">
        <v>115234671</v>
      </c>
      <c r="D83" s="117"/>
      <c r="E83" s="117"/>
      <c r="F83" s="118">
        <f>SUM(C83:E83)</f>
        <v>115234671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/>
    </row>
    <row r="85" spans="1:6" ht="15">
      <c r="A85" s="12" t="s">
        <v>239</v>
      </c>
      <c r="B85" s="27" t="s">
        <v>240</v>
      </c>
      <c r="C85" s="117"/>
      <c r="D85" s="117"/>
      <c r="E85" s="117"/>
      <c r="F85" s="118"/>
    </row>
    <row r="86" spans="1:6" ht="15">
      <c r="A86" s="12" t="s">
        <v>241</v>
      </c>
      <c r="B86" s="27" t="s">
        <v>242</v>
      </c>
      <c r="C86" s="117">
        <v>31143362</v>
      </c>
      <c r="D86" s="117"/>
      <c r="E86" s="117"/>
      <c r="F86" s="118">
        <f>SUM(C86:E86)</f>
        <v>31143362</v>
      </c>
    </row>
    <row r="87" spans="1:6" ht="15">
      <c r="A87" s="45" t="s">
        <v>422</v>
      </c>
      <c r="B87" s="48" t="s">
        <v>243</v>
      </c>
      <c r="C87" s="104">
        <f>SUM(C83:C86)</f>
        <v>146378033</v>
      </c>
      <c r="D87" s="104"/>
      <c r="E87" s="104"/>
      <c r="F87" s="104">
        <f>SUM(F83:F86)</f>
        <v>146378033</v>
      </c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>
        <f>SUM(C91:E91)</f>
        <v>0</v>
      </c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1934385382</v>
      </c>
      <c r="D97" s="107">
        <f>D96+D87+D82</f>
        <v>0</v>
      </c>
      <c r="E97" s="107">
        <f>E96+E87+E82</f>
        <v>0</v>
      </c>
      <c r="F97" s="104">
        <f>F96+F87+F82</f>
        <v>1934385382</v>
      </c>
    </row>
    <row r="98" spans="1:6" ht="15.75">
      <c r="A98" s="32" t="s">
        <v>466</v>
      </c>
      <c r="B98" s="33" t="s">
        <v>255</v>
      </c>
      <c r="C98" s="104">
        <f>C96+C87+C82+C73+C59+C50+C25+C24</f>
        <v>4039522325</v>
      </c>
      <c r="D98" s="104">
        <f>D73+D50+D25+D24</f>
        <v>43002598</v>
      </c>
      <c r="E98" s="104">
        <f>E50+E25+E24</f>
        <v>59718731</v>
      </c>
      <c r="F98" s="104">
        <f>F96+F87+F82+F73+F59+F50+F25+F24</f>
        <v>4142243654</v>
      </c>
    </row>
    <row r="99" spans="1:25" ht="15">
      <c r="A99" s="12" t="s">
        <v>459</v>
      </c>
      <c r="B99" s="4" t="s">
        <v>256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39">
        <v>31037307</v>
      </c>
      <c r="D109" s="139"/>
      <c r="E109" s="139"/>
      <c r="F109" s="139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0">
        <f>SUM(C109)</f>
        <v>31037307</v>
      </c>
      <c r="D110" s="140"/>
      <c r="E110" s="140"/>
      <c r="F110" s="140">
        <f>SUM(C110:E110)</f>
        <v>31037307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40">
        <f>C110+C102</f>
        <v>39705307</v>
      </c>
      <c r="D121" s="140"/>
      <c r="E121" s="140"/>
      <c r="F121" s="140">
        <f>F110+F102</f>
        <v>39705307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41">
        <f>SUM(C98+C121)</f>
        <v>4079227632</v>
      </c>
      <c r="D122" s="141">
        <f>SUM(D98+D121)</f>
        <v>43002598</v>
      </c>
      <c r="E122" s="141">
        <f>SUM(E98+E121)</f>
        <v>59718731</v>
      </c>
      <c r="F122" s="141">
        <f>SUM(F98+F121)</f>
        <v>4181948961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8/2019.(II. 21.)önkormányzati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52">
      <selection activeCell="D85" sqref="D8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5" t="s">
        <v>550</v>
      </c>
      <c r="B1" s="159"/>
      <c r="C1" s="159"/>
    </row>
    <row r="2" spans="1:3" ht="27" customHeight="1">
      <c r="A2" s="154" t="s">
        <v>540</v>
      </c>
      <c r="B2" s="159"/>
      <c r="C2" s="159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28</v>
      </c>
      <c r="B6" s="5" t="s">
        <v>209</v>
      </c>
      <c r="C6" s="24"/>
    </row>
    <row r="7" spans="1:3" ht="15" hidden="1">
      <c r="A7" s="12" t="s">
        <v>29</v>
      </c>
      <c r="B7" s="5" t="s">
        <v>209</v>
      </c>
      <c r="C7" s="24"/>
    </row>
    <row r="8" spans="1:3" ht="15" hidden="1">
      <c r="A8" s="12" t="s">
        <v>30</v>
      </c>
      <c r="B8" s="5" t="s">
        <v>209</v>
      </c>
      <c r="C8" s="24"/>
    </row>
    <row r="9" spans="1:3" ht="15" hidden="1">
      <c r="A9" s="12" t="s">
        <v>31</v>
      </c>
      <c r="B9" s="5" t="s">
        <v>209</v>
      </c>
      <c r="C9" s="24"/>
    </row>
    <row r="10" spans="1:3" ht="15" hidden="1">
      <c r="A10" s="12" t="s">
        <v>32</v>
      </c>
      <c r="B10" s="5" t="s">
        <v>209</v>
      </c>
      <c r="C10" s="24"/>
    </row>
    <row r="11" spans="1:3" ht="15" hidden="1">
      <c r="A11" s="12" t="s">
        <v>33</v>
      </c>
      <c r="B11" s="5" t="s">
        <v>209</v>
      </c>
      <c r="C11" s="24"/>
    </row>
    <row r="12" spans="1:3" ht="15" hidden="1">
      <c r="A12" s="12" t="s">
        <v>34</v>
      </c>
      <c r="B12" s="5" t="s">
        <v>209</v>
      </c>
      <c r="C12" s="24"/>
    </row>
    <row r="13" spans="1:3" ht="15" hidden="1">
      <c r="A13" s="12" t="s">
        <v>35</v>
      </c>
      <c r="B13" s="5" t="s">
        <v>209</v>
      </c>
      <c r="C13" s="24"/>
    </row>
    <row r="14" spans="1:3" ht="15" hidden="1">
      <c r="A14" s="12" t="s">
        <v>36</v>
      </c>
      <c r="B14" s="5" t="s">
        <v>209</v>
      </c>
      <c r="C14" s="24"/>
    </row>
    <row r="15" spans="1:3" ht="15" hidden="1">
      <c r="A15" s="12" t="s">
        <v>37</v>
      </c>
      <c r="B15" s="5" t="s">
        <v>209</v>
      </c>
      <c r="C15" s="24"/>
    </row>
    <row r="16" spans="1:3" ht="25.5">
      <c r="A16" s="10" t="s">
        <v>414</v>
      </c>
      <c r="B16" s="7" t="s">
        <v>209</v>
      </c>
      <c r="C16" s="128"/>
    </row>
    <row r="17" spans="1:3" ht="15" hidden="1">
      <c r="A17" s="12" t="s">
        <v>28</v>
      </c>
      <c r="B17" s="5" t="s">
        <v>210</v>
      </c>
      <c r="C17" s="128"/>
    </row>
    <row r="18" spans="1:3" ht="15" hidden="1">
      <c r="A18" s="12" t="s">
        <v>29</v>
      </c>
      <c r="B18" s="5" t="s">
        <v>210</v>
      </c>
      <c r="C18" s="128"/>
    </row>
    <row r="19" spans="1:3" ht="15" hidden="1">
      <c r="A19" s="12" t="s">
        <v>30</v>
      </c>
      <c r="B19" s="5" t="s">
        <v>210</v>
      </c>
      <c r="C19" s="128"/>
    </row>
    <row r="20" spans="1:3" ht="15" hidden="1">
      <c r="A20" s="12" t="s">
        <v>31</v>
      </c>
      <c r="B20" s="5" t="s">
        <v>210</v>
      </c>
      <c r="C20" s="128"/>
    </row>
    <row r="21" spans="1:3" ht="15" hidden="1">
      <c r="A21" s="12" t="s">
        <v>32</v>
      </c>
      <c r="B21" s="5" t="s">
        <v>210</v>
      </c>
      <c r="C21" s="128"/>
    </row>
    <row r="22" spans="1:3" ht="15" hidden="1">
      <c r="A22" s="12" t="s">
        <v>33</v>
      </c>
      <c r="B22" s="5" t="s">
        <v>210</v>
      </c>
      <c r="C22" s="128"/>
    </row>
    <row r="23" spans="1:3" ht="15" hidden="1">
      <c r="A23" s="12" t="s">
        <v>34</v>
      </c>
      <c r="B23" s="5" t="s">
        <v>210</v>
      </c>
      <c r="C23" s="128"/>
    </row>
    <row r="24" spans="1:3" ht="15" hidden="1">
      <c r="A24" s="12" t="s">
        <v>35</v>
      </c>
      <c r="B24" s="5" t="s">
        <v>210</v>
      </c>
      <c r="C24" s="128"/>
    </row>
    <row r="25" spans="1:3" ht="15" hidden="1">
      <c r="A25" s="12" t="s">
        <v>36</v>
      </c>
      <c r="B25" s="5" t="s">
        <v>210</v>
      </c>
      <c r="C25" s="128"/>
    </row>
    <row r="26" spans="1:3" ht="15" hidden="1">
      <c r="A26" s="12" t="s">
        <v>37</v>
      </c>
      <c r="B26" s="5" t="s">
        <v>210</v>
      </c>
      <c r="C26" s="128"/>
    </row>
    <row r="27" spans="1:3" ht="25.5">
      <c r="A27" s="10" t="s">
        <v>415</v>
      </c>
      <c r="B27" s="7" t="s">
        <v>210</v>
      </c>
      <c r="C27" s="128"/>
    </row>
    <row r="28" spans="1:3" ht="15">
      <c r="A28" s="12" t="s">
        <v>28</v>
      </c>
      <c r="B28" s="5" t="s">
        <v>211</v>
      </c>
      <c r="C28" s="128"/>
    </row>
    <row r="29" spans="1:3" ht="15">
      <c r="A29" s="12" t="s">
        <v>29</v>
      </c>
      <c r="B29" s="5" t="s">
        <v>211</v>
      </c>
      <c r="C29" s="128"/>
    </row>
    <row r="30" spans="1:3" ht="15">
      <c r="A30" s="12" t="s">
        <v>30</v>
      </c>
      <c r="B30" s="5" t="s">
        <v>211</v>
      </c>
      <c r="C30" s="128"/>
    </row>
    <row r="31" spans="1:3" ht="15">
      <c r="A31" s="12" t="s">
        <v>31</v>
      </c>
      <c r="B31" s="5" t="s">
        <v>211</v>
      </c>
      <c r="C31" s="128"/>
    </row>
    <row r="32" spans="1:3" ht="15">
      <c r="A32" s="12" t="s">
        <v>32</v>
      </c>
      <c r="B32" s="5" t="s">
        <v>211</v>
      </c>
      <c r="C32" s="128"/>
    </row>
    <row r="33" spans="1:3" ht="15">
      <c r="A33" s="12" t="s">
        <v>33</v>
      </c>
      <c r="B33" s="5" t="s">
        <v>211</v>
      </c>
      <c r="C33" s="128"/>
    </row>
    <row r="34" spans="1:3" ht="15">
      <c r="A34" s="12" t="s">
        <v>34</v>
      </c>
      <c r="B34" s="5" t="s">
        <v>211</v>
      </c>
      <c r="C34" s="128"/>
    </row>
    <row r="35" spans="1:3" ht="15">
      <c r="A35" s="12" t="s">
        <v>35</v>
      </c>
      <c r="B35" s="5" t="s">
        <v>211</v>
      </c>
      <c r="C35" s="128">
        <v>235262078</v>
      </c>
    </row>
    <row r="36" spans="1:3" ht="15">
      <c r="A36" s="12" t="s">
        <v>36</v>
      </c>
      <c r="B36" s="5" t="s">
        <v>211</v>
      </c>
      <c r="C36" s="128"/>
    </row>
    <row r="37" spans="1:3" ht="15">
      <c r="A37" s="12" t="s">
        <v>37</v>
      </c>
      <c r="B37" s="5" t="s">
        <v>211</v>
      </c>
      <c r="C37" s="128"/>
    </row>
    <row r="38" spans="1:3" ht="15">
      <c r="A38" s="10" t="s">
        <v>416</v>
      </c>
      <c r="B38" s="7" t="s">
        <v>211</v>
      </c>
      <c r="C38" s="130">
        <f>SUM(C28:C37)</f>
        <v>235262078</v>
      </c>
    </row>
    <row r="39" spans="1:3" ht="15" hidden="1">
      <c r="A39" s="12" t="s">
        <v>42</v>
      </c>
      <c r="B39" s="4" t="s">
        <v>213</v>
      </c>
      <c r="C39" s="128"/>
    </row>
    <row r="40" spans="1:3" ht="15" hidden="1">
      <c r="A40" s="12" t="s">
        <v>43</v>
      </c>
      <c r="B40" s="4" t="s">
        <v>213</v>
      </c>
      <c r="C40" s="128"/>
    </row>
    <row r="41" spans="1:3" ht="15" hidden="1">
      <c r="A41" s="12" t="s">
        <v>44</v>
      </c>
      <c r="B41" s="4" t="s">
        <v>213</v>
      </c>
      <c r="C41" s="128"/>
    </row>
    <row r="42" spans="1:3" ht="15" hidden="1">
      <c r="A42" s="4" t="s">
        <v>45</v>
      </c>
      <c r="B42" s="4" t="s">
        <v>213</v>
      </c>
      <c r="C42" s="128"/>
    </row>
    <row r="43" spans="1:3" ht="15" hidden="1">
      <c r="A43" s="4" t="s">
        <v>46</v>
      </c>
      <c r="B43" s="4" t="s">
        <v>213</v>
      </c>
      <c r="C43" s="128"/>
    </row>
    <row r="44" spans="1:3" ht="15" hidden="1">
      <c r="A44" s="4" t="s">
        <v>47</v>
      </c>
      <c r="B44" s="4" t="s">
        <v>213</v>
      </c>
      <c r="C44" s="128"/>
    </row>
    <row r="45" spans="1:3" ht="15" hidden="1">
      <c r="A45" s="12" t="s">
        <v>48</v>
      </c>
      <c r="B45" s="4" t="s">
        <v>213</v>
      </c>
      <c r="C45" s="128"/>
    </row>
    <row r="46" spans="1:3" ht="15" hidden="1">
      <c r="A46" s="12" t="s">
        <v>49</v>
      </c>
      <c r="B46" s="4" t="s">
        <v>213</v>
      </c>
      <c r="C46" s="128"/>
    </row>
    <row r="47" spans="1:3" ht="15" hidden="1">
      <c r="A47" s="12" t="s">
        <v>50</v>
      </c>
      <c r="B47" s="4" t="s">
        <v>213</v>
      </c>
      <c r="C47" s="128"/>
    </row>
    <row r="48" spans="1:3" ht="15" hidden="1">
      <c r="A48" s="12" t="s">
        <v>51</v>
      </c>
      <c r="B48" s="4" t="s">
        <v>213</v>
      </c>
      <c r="C48" s="128"/>
    </row>
    <row r="49" spans="1:3" ht="25.5">
      <c r="A49" s="10" t="s">
        <v>417</v>
      </c>
      <c r="B49" s="7" t="s">
        <v>213</v>
      </c>
      <c r="C49" s="128"/>
    </row>
    <row r="50" spans="1:3" ht="15">
      <c r="A50" s="12" t="s">
        <v>42</v>
      </c>
      <c r="B50" s="4" t="s">
        <v>219</v>
      </c>
      <c r="C50" s="128"/>
    </row>
    <row r="51" spans="1:3" ht="15">
      <c r="A51" s="12" t="s">
        <v>43</v>
      </c>
      <c r="B51" s="4" t="s">
        <v>219</v>
      </c>
      <c r="C51" s="128">
        <v>11319156</v>
      </c>
    </row>
    <row r="52" spans="1:3" ht="15">
      <c r="A52" s="12" t="s">
        <v>44</v>
      </c>
      <c r="B52" s="4" t="s">
        <v>219</v>
      </c>
      <c r="C52" s="128">
        <v>1385000</v>
      </c>
    </row>
    <row r="53" spans="1:3" ht="15">
      <c r="A53" s="4" t="s">
        <v>45</v>
      </c>
      <c r="B53" s="4" t="s">
        <v>219</v>
      </c>
      <c r="C53" s="128"/>
    </row>
    <row r="54" spans="1:3" ht="15">
      <c r="A54" s="4" t="s">
        <v>46</v>
      </c>
      <c r="B54" s="4" t="s">
        <v>219</v>
      </c>
      <c r="C54" s="128"/>
    </row>
    <row r="55" spans="1:3" ht="15">
      <c r="A55" s="4" t="s">
        <v>47</v>
      </c>
      <c r="B55" s="4" t="s">
        <v>219</v>
      </c>
      <c r="C55" s="128"/>
    </row>
    <row r="56" spans="1:3" ht="15">
      <c r="A56" s="12" t="s">
        <v>48</v>
      </c>
      <c r="B56" s="4" t="s">
        <v>219</v>
      </c>
      <c r="C56" s="128">
        <v>50528304</v>
      </c>
    </row>
    <row r="57" spans="1:3" ht="15">
      <c r="A57" s="12" t="s">
        <v>52</v>
      </c>
      <c r="B57" s="4" t="s">
        <v>219</v>
      </c>
      <c r="C57" s="128"/>
    </row>
    <row r="58" spans="1:3" ht="15">
      <c r="A58" s="12" t="s">
        <v>50</v>
      </c>
      <c r="B58" s="4" t="s">
        <v>219</v>
      </c>
      <c r="C58" s="128"/>
    </row>
    <row r="59" spans="1:3" ht="15">
      <c r="A59" s="12" t="s">
        <v>51</v>
      </c>
      <c r="B59" s="4" t="s">
        <v>219</v>
      </c>
      <c r="C59" s="128"/>
    </row>
    <row r="60" spans="1:3" ht="15">
      <c r="A60" s="14" t="s">
        <v>418</v>
      </c>
      <c r="B60" s="6" t="s">
        <v>219</v>
      </c>
      <c r="C60" s="130">
        <f>SUM(C50:C59)</f>
        <v>63232460</v>
      </c>
    </row>
    <row r="61" spans="1:3" ht="15" hidden="1">
      <c r="A61" s="12" t="s">
        <v>28</v>
      </c>
      <c r="B61" s="5" t="s">
        <v>246</v>
      </c>
      <c r="C61" s="128"/>
    </row>
    <row r="62" spans="1:3" ht="15" hidden="1">
      <c r="A62" s="12" t="s">
        <v>29</v>
      </c>
      <c r="B62" s="5" t="s">
        <v>246</v>
      </c>
      <c r="C62" s="128"/>
    </row>
    <row r="63" spans="1:3" ht="15" hidden="1">
      <c r="A63" s="12" t="s">
        <v>30</v>
      </c>
      <c r="B63" s="5" t="s">
        <v>246</v>
      </c>
      <c r="C63" s="128"/>
    </row>
    <row r="64" spans="1:3" ht="15" hidden="1">
      <c r="A64" s="12" t="s">
        <v>31</v>
      </c>
      <c r="B64" s="5" t="s">
        <v>246</v>
      </c>
      <c r="C64" s="128"/>
    </row>
    <row r="65" spans="1:3" ht="15" hidden="1">
      <c r="A65" s="12" t="s">
        <v>32</v>
      </c>
      <c r="B65" s="5" t="s">
        <v>246</v>
      </c>
      <c r="C65" s="128"/>
    </row>
    <row r="66" spans="1:3" ht="15" hidden="1">
      <c r="A66" s="12" t="s">
        <v>33</v>
      </c>
      <c r="B66" s="5" t="s">
        <v>246</v>
      </c>
      <c r="C66" s="128"/>
    </row>
    <row r="67" spans="1:3" ht="15" hidden="1">
      <c r="A67" s="12" t="s">
        <v>34</v>
      </c>
      <c r="B67" s="5" t="s">
        <v>246</v>
      </c>
      <c r="C67" s="128"/>
    </row>
    <row r="68" spans="1:3" ht="15" hidden="1">
      <c r="A68" s="12" t="s">
        <v>35</v>
      </c>
      <c r="B68" s="5" t="s">
        <v>246</v>
      </c>
      <c r="C68" s="128"/>
    </row>
    <row r="69" spans="1:3" ht="15" hidden="1">
      <c r="A69" s="12" t="s">
        <v>36</v>
      </c>
      <c r="B69" s="5" t="s">
        <v>246</v>
      </c>
      <c r="C69" s="128"/>
    </row>
    <row r="70" spans="1:3" ht="15" hidden="1">
      <c r="A70" s="12" t="s">
        <v>37</v>
      </c>
      <c r="B70" s="5" t="s">
        <v>246</v>
      </c>
      <c r="C70" s="128"/>
    </row>
    <row r="71" spans="1:3" ht="25.5">
      <c r="A71" s="10" t="s">
        <v>427</v>
      </c>
      <c r="B71" s="7" t="s">
        <v>246</v>
      </c>
      <c r="C71" s="128"/>
    </row>
    <row r="72" spans="1:3" ht="15" hidden="1">
      <c r="A72" s="12" t="s">
        <v>28</v>
      </c>
      <c r="B72" s="5" t="s">
        <v>247</v>
      </c>
      <c r="C72" s="128"/>
    </row>
    <row r="73" spans="1:3" ht="15" hidden="1">
      <c r="A73" s="12" t="s">
        <v>29</v>
      </c>
      <c r="B73" s="5" t="s">
        <v>247</v>
      </c>
      <c r="C73" s="128"/>
    </row>
    <row r="74" spans="1:3" ht="15" hidden="1">
      <c r="A74" s="12" t="s">
        <v>30</v>
      </c>
      <c r="B74" s="5" t="s">
        <v>247</v>
      </c>
      <c r="C74" s="128"/>
    </row>
    <row r="75" spans="1:3" ht="15" hidden="1">
      <c r="A75" s="12" t="s">
        <v>31</v>
      </c>
      <c r="B75" s="5" t="s">
        <v>247</v>
      </c>
      <c r="C75" s="128"/>
    </row>
    <row r="76" spans="1:3" ht="15" hidden="1">
      <c r="A76" s="12" t="s">
        <v>32</v>
      </c>
      <c r="B76" s="5" t="s">
        <v>247</v>
      </c>
      <c r="C76" s="128"/>
    </row>
    <row r="77" spans="1:3" ht="15" hidden="1">
      <c r="A77" s="12" t="s">
        <v>33</v>
      </c>
      <c r="B77" s="5" t="s">
        <v>247</v>
      </c>
      <c r="C77" s="128"/>
    </row>
    <row r="78" spans="1:3" ht="15" hidden="1">
      <c r="A78" s="12" t="s">
        <v>34</v>
      </c>
      <c r="B78" s="5" t="s">
        <v>247</v>
      </c>
      <c r="C78" s="128"/>
    </row>
    <row r="79" spans="1:3" ht="15" hidden="1">
      <c r="A79" s="12" t="s">
        <v>35</v>
      </c>
      <c r="B79" s="5" t="s">
        <v>247</v>
      </c>
      <c r="C79" s="128"/>
    </row>
    <row r="80" spans="1:3" ht="15" hidden="1">
      <c r="A80" s="12" t="s">
        <v>36</v>
      </c>
      <c r="B80" s="5" t="s">
        <v>247</v>
      </c>
      <c r="C80" s="128"/>
    </row>
    <row r="81" spans="1:3" ht="15" hidden="1">
      <c r="A81" s="12" t="s">
        <v>37</v>
      </c>
      <c r="B81" s="5" t="s">
        <v>247</v>
      </c>
      <c r="C81" s="128"/>
    </row>
    <row r="82" spans="1:3" ht="25.5">
      <c r="A82" s="10" t="s">
        <v>426</v>
      </c>
      <c r="B82" s="7" t="s">
        <v>247</v>
      </c>
      <c r="C82" s="128"/>
    </row>
    <row r="83" spans="1:3" ht="15">
      <c r="A83" s="12" t="s">
        <v>28</v>
      </c>
      <c r="B83" s="5" t="s">
        <v>248</v>
      </c>
      <c r="C83" s="128"/>
    </row>
    <row r="84" spans="1:3" ht="15">
      <c r="A84" s="12" t="s">
        <v>29</v>
      </c>
      <c r="B84" s="5" t="s">
        <v>248</v>
      </c>
      <c r="C84" s="128"/>
    </row>
    <row r="85" spans="1:3" ht="15">
      <c r="A85" s="12" t="s">
        <v>30</v>
      </c>
      <c r="B85" s="5" t="s">
        <v>248</v>
      </c>
      <c r="C85" s="128"/>
    </row>
    <row r="86" spans="1:3" ht="15">
      <c r="A86" s="12" t="s">
        <v>31</v>
      </c>
      <c r="B86" s="5" t="s">
        <v>248</v>
      </c>
      <c r="C86" s="128"/>
    </row>
    <row r="87" spans="1:3" ht="15">
      <c r="A87" s="12" t="s">
        <v>32</v>
      </c>
      <c r="B87" s="5" t="s">
        <v>248</v>
      </c>
      <c r="C87" s="128"/>
    </row>
    <row r="88" spans="1:3" ht="15">
      <c r="A88" s="12" t="s">
        <v>33</v>
      </c>
      <c r="B88" s="5" t="s">
        <v>248</v>
      </c>
      <c r="C88" s="128"/>
    </row>
    <row r="89" spans="1:3" ht="15">
      <c r="A89" s="12" t="s">
        <v>34</v>
      </c>
      <c r="B89" s="5" t="s">
        <v>248</v>
      </c>
      <c r="C89" s="128"/>
    </row>
    <row r="90" spans="1:3" ht="15">
      <c r="A90" s="12" t="s">
        <v>35</v>
      </c>
      <c r="B90" s="5" t="s">
        <v>248</v>
      </c>
      <c r="C90" s="128"/>
    </row>
    <row r="91" spans="1:3" ht="15">
      <c r="A91" s="12" t="s">
        <v>36</v>
      </c>
      <c r="B91" s="5" t="s">
        <v>248</v>
      </c>
      <c r="C91" s="128"/>
    </row>
    <row r="92" spans="1:3" ht="15">
      <c r="A92" s="12" t="s">
        <v>37</v>
      </c>
      <c r="B92" s="5" t="s">
        <v>248</v>
      </c>
      <c r="C92" s="128"/>
    </row>
    <row r="93" spans="1:3" ht="15">
      <c r="A93" s="10" t="s">
        <v>425</v>
      </c>
      <c r="B93" s="7" t="s">
        <v>248</v>
      </c>
      <c r="C93" s="130">
        <f>SUM(C83:C92)</f>
        <v>0</v>
      </c>
    </row>
    <row r="94" spans="1:3" ht="15" hidden="1">
      <c r="A94" s="12" t="s">
        <v>42</v>
      </c>
      <c r="B94" s="4" t="s">
        <v>250</v>
      </c>
      <c r="C94" s="128"/>
    </row>
    <row r="95" spans="1:3" ht="15" hidden="1">
      <c r="A95" s="12" t="s">
        <v>43</v>
      </c>
      <c r="B95" s="5" t="s">
        <v>250</v>
      </c>
      <c r="C95" s="128"/>
    </row>
    <row r="96" spans="1:3" ht="15" hidden="1">
      <c r="A96" s="12" t="s">
        <v>44</v>
      </c>
      <c r="B96" s="4" t="s">
        <v>250</v>
      </c>
      <c r="C96" s="128"/>
    </row>
    <row r="97" spans="1:3" ht="15" hidden="1">
      <c r="A97" s="4" t="s">
        <v>45</v>
      </c>
      <c r="B97" s="5" t="s">
        <v>250</v>
      </c>
      <c r="C97" s="128"/>
    </row>
    <row r="98" spans="1:3" ht="15" hidden="1">
      <c r="A98" s="4" t="s">
        <v>46</v>
      </c>
      <c r="B98" s="4" t="s">
        <v>250</v>
      </c>
      <c r="C98" s="128"/>
    </row>
    <row r="99" spans="1:3" ht="15" hidden="1">
      <c r="A99" s="4" t="s">
        <v>47</v>
      </c>
      <c r="B99" s="5" t="s">
        <v>250</v>
      </c>
      <c r="C99" s="128"/>
    </row>
    <row r="100" spans="1:3" ht="15" hidden="1">
      <c r="A100" s="12" t="s">
        <v>48</v>
      </c>
      <c r="B100" s="4" t="s">
        <v>250</v>
      </c>
      <c r="C100" s="128"/>
    </row>
    <row r="101" spans="1:3" ht="15" hidden="1">
      <c r="A101" s="12" t="s">
        <v>52</v>
      </c>
      <c r="B101" s="5" t="s">
        <v>250</v>
      </c>
      <c r="C101" s="128"/>
    </row>
    <row r="102" spans="1:3" ht="15" hidden="1">
      <c r="A102" s="12" t="s">
        <v>50</v>
      </c>
      <c r="B102" s="4" t="s">
        <v>250</v>
      </c>
      <c r="C102" s="128"/>
    </row>
    <row r="103" spans="1:3" ht="15" hidden="1">
      <c r="A103" s="12" t="s">
        <v>51</v>
      </c>
      <c r="B103" s="5" t="s">
        <v>250</v>
      </c>
      <c r="C103" s="128"/>
    </row>
    <row r="104" spans="1:3" ht="25.5">
      <c r="A104" s="10" t="s">
        <v>424</v>
      </c>
      <c r="B104" s="7" t="s">
        <v>250</v>
      </c>
      <c r="C104" s="128"/>
    </row>
    <row r="105" spans="1:3" ht="15" hidden="1">
      <c r="A105" s="12" t="s">
        <v>42</v>
      </c>
      <c r="B105" s="4" t="s">
        <v>253</v>
      </c>
      <c r="C105" s="128"/>
    </row>
    <row r="106" spans="1:3" ht="15" hidden="1">
      <c r="A106" s="12" t="s">
        <v>43</v>
      </c>
      <c r="B106" s="4" t="s">
        <v>253</v>
      </c>
      <c r="C106" s="128"/>
    </row>
    <row r="107" spans="1:3" ht="15" hidden="1">
      <c r="A107" s="12" t="s">
        <v>44</v>
      </c>
      <c r="B107" s="4" t="s">
        <v>253</v>
      </c>
      <c r="C107" s="128"/>
    </row>
    <row r="108" spans="1:3" ht="15" hidden="1">
      <c r="A108" s="4" t="s">
        <v>45</v>
      </c>
      <c r="B108" s="4" t="s">
        <v>253</v>
      </c>
      <c r="C108" s="128"/>
    </row>
    <row r="109" spans="1:3" ht="15" hidden="1">
      <c r="A109" s="4" t="s">
        <v>46</v>
      </c>
      <c r="B109" s="4" t="s">
        <v>253</v>
      </c>
      <c r="C109" s="128"/>
    </row>
    <row r="110" spans="1:3" ht="15" hidden="1">
      <c r="A110" s="4" t="s">
        <v>47</v>
      </c>
      <c r="B110" s="4" t="s">
        <v>253</v>
      </c>
      <c r="C110" s="128"/>
    </row>
    <row r="111" spans="1:3" ht="15" hidden="1">
      <c r="A111" s="12" t="s">
        <v>48</v>
      </c>
      <c r="B111" s="4" t="s">
        <v>253</v>
      </c>
      <c r="C111" s="128"/>
    </row>
    <row r="112" spans="1:3" ht="15" hidden="1">
      <c r="A112" s="12" t="s">
        <v>52</v>
      </c>
      <c r="B112" s="4" t="s">
        <v>253</v>
      </c>
      <c r="C112" s="128"/>
    </row>
    <row r="113" spans="1:3" ht="15" hidden="1">
      <c r="A113" s="12" t="s">
        <v>50</v>
      </c>
      <c r="B113" s="4" t="s">
        <v>253</v>
      </c>
      <c r="C113" s="128"/>
    </row>
    <row r="114" spans="1:3" ht="15" hidden="1">
      <c r="A114" s="12" t="s">
        <v>51</v>
      </c>
      <c r="B114" s="4" t="s">
        <v>253</v>
      </c>
      <c r="C114" s="128"/>
    </row>
    <row r="115" spans="1:3" ht="15">
      <c r="A115" s="14" t="s">
        <v>458</v>
      </c>
      <c r="B115" s="7" t="s">
        <v>253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8/2019. (II.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="120" zoomScaleNormal="120" zoomScalePageLayoutView="0" workbookViewId="0" topLeftCell="A71">
      <selection activeCell="F85" sqref="F8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5" t="s">
        <v>550</v>
      </c>
      <c r="B1" s="159"/>
      <c r="C1" s="159"/>
    </row>
    <row r="2" spans="1:3" ht="25.5" customHeight="1">
      <c r="A2" s="154" t="s">
        <v>541</v>
      </c>
      <c r="B2" s="159"/>
      <c r="C2" s="159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53</v>
      </c>
      <c r="B6" s="5" t="s">
        <v>307</v>
      </c>
      <c r="C6" s="24"/>
    </row>
    <row r="7" spans="1:3" ht="15" hidden="1">
      <c r="A7" s="12" t="s">
        <v>62</v>
      </c>
      <c r="B7" s="5" t="s">
        <v>307</v>
      </c>
      <c r="C7" s="24"/>
    </row>
    <row r="8" spans="1:3" ht="30" hidden="1">
      <c r="A8" s="12" t="s">
        <v>63</v>
      </c>
      <c r="B8" s="5" t="s">
        <v>307</v>
      </c>
      <c r="C8" s="24"/>
    </row>
    <row r="9" spans="1:3" ht="15" hidden="1">
      <c r="A9" s="12" t="s">
        <v>61</v>
      </c>
      <c r="B9" s="5" t="s">
        <v>307</v>
      </c>
      <c r="C9" s="24"/>
    </row>
    <row r="10" spans="1:3" ht="15" hidden="1">
      <c r="A10" s="12" t="s">
        <v>60</v>
      </c>
      <c r="B10" s="5" t="s">
        <v>307</v>
      </c>
      <c r="C10" s="24"/>
    </row>
    <row r="11" spans="1:3" ht="15" hidden="1">
      <c r="A11" s="12" t="s">
        <v>59</v>
      </c>
      <c r="B11" s="5" t="s">
        <v>307</v>
      </c>
      <c r="C11" s="24"/>
    </row>
    <row r="12" spans="1:3" ht="15" hidden="1">
      <c r="A12" s="12" t="s">
        <v>54</v>
      </c>
      <c r="B12" s="5" t="s">
        <v>307</v>
      </c>
      <c r="C12" s="24"/>
    </row>
    <row r="13" spans="1:3" ht="15" hidden="1">
      <c r="A13" s="12" t="s">
        <v>55</v>
      </c>
      <c r="B13" s="5" t="s">
        <v>307</v>
      </c>
      <c r="C13" s="24"/>
    </row>
    <row r="14" spans="1:3" ht="15" hidden="1">
      <c r="A14" s="12" t="s">
        <v>56</v>
      </c>
      <c r="B14" s="5" t="s">
        <v>307</v>
      </c>
      <c r="C14" s="24"/>
    </row>
    <row r="15" spans="1:3" ht="15" hidden="1">
      <c r="A15" s="12" t="s">
        <v>57</v>
      </c>
      <c r="B15" s="5" t="s">
        <v>307</v>
      </c>
      <c r="C15" s="24"/>
    </row>
    <row r="16" spans="1:3" ht="25.5">
      <c r="A16" s="6" t="s">
        <v>468</v>
      </c>
      <c r="B16" s="7" t="s">
        <v>307</v>
      </c>
      <c r="C16" s="128"/>
    </row>
    <row r="17" spans="1:3" ht="15" hidden="1">
      <c r="A17" s="12" t="s">
        <v>53</v>
      </c>
      <c r="B17" s="5" t="s">
        <v>308</v>
      </c>
      <c r="C17" s="128"/>
    </row>
    <row r="18" spans="1:3" ht="15" hidden="1">
      <c r="A18" s="12" t="s">
        <v>62</v>
      </c>
      <c r="B18" s="5" t="s">
        <v>308</v>
      </c>
      <c r="C18" s="128"/>
    </row>
    <row r="19" spans="1:3" ht="30" hidden="1">
      <c r="A19" s="12" t="s">
        <v>63</v>
      </c>
      <c r="B19" s="5" t="s">
        <v>308</v>
      </c>
      <c r="C19" s="128"/>
    </row>
    <row r="20" spans="1:3" ht="15" hidden="1">
      <c r="A20" s="12" t="s">
        <v>61</v>
      </c>
      <c r="B20" s="5" t="s">
        <v>308</v>
      </c>
      <c r="C20" s="128"/>
    </row>
    <row r="21" spans="1:3" ht="15" hidden="1">
      <c r="A21" s="12" t="s">
        <v>60</v>
      </c>
      <c r="B21" s="5" t="s">
        <v>308</v>
      </c>
      <c r="C21" s="128"/>
    </row>
    <row r="22" spans="1:3" ht="15" hidden="1">
      <c r="A22" s="12" t="s">
        <v>59</v>
      </c>
      <c r="B22" s="5" t="s">
        <v>308</v>
      </c>
      <c r="C22" s="128"/>
    </row>
    <row r="23" spans="1:3" ht="15" hidden="1">
      <c r="A23" s="12" t="s">
        <v>54</v>
      </c>
      <c r="B23" s="5" t="s">
        <v>308</v>
      </c>
      <c r="C23" s="128"/>
    </row>
    <row r="24" spans="1:3" ht="15" hidden="1">
      <c r="A24" s="12" t="s">
        <v>55</v>
      </c>
      <c r="B24" s="5" t="s">
        <v>308</v>
      </c>
      <c r="C24" s="128"/>
    </row>
    <row r="25" spans="1:3" ht="15" hidden="1">
      <c r="A25" s="12" t="s">
        <v>56</v>
      </c>
      <c r="B25" s="5" t="s">
        <v>308</v>
      </c>
      <c r="C25" s="128"/>
    </row>
    <row r="26" spans="1:3" ht="15" hidden="1">
      <c r="A26" s="12" t="s">
        <v>57</v>
      </c>
      <c r="B26" s="5" t="s">
        <v>308</v>
      </c>
      <c r="C26" s="128"/>
    </row>
    <row r="27" spans="1:3" ht="25.5">
      <c r="A27" s="6" t="s">
        <v>17</v>
      </c>
      <c r="B27" s="7" t="s">
        <v>308</v>
      </c>
      <c r="C27" s="128"/>
    </row>
    <row r="28" spans="1:3" ht="15">
      <c r="A28" s="12" t="s">
        <v>53</v>
      </c>
      <c r="B28" s="5" t="s">
        <v>309</v>
      </c>
      <c r="C28" s="128"/>
    </row>
    <row r="29" spans="1:3" ht="15">
      <c r="A29" s="12" t="s">
        <v>62</v>
      </c>
      <c r="B29" s="5" t="s">
        <v>309</v>
      </c>
      <c r="C29" s="128"/>
    </row>
    <row r="30" spans="1:3" ht="30">
      <c r="A30" s="12" t="s">
        <v>63</v>
      </c>
      <c r="B30" s="5" t="s">
        <v>309</v>
      </c>
      <c r="C30" s="128">
        <v>117470833</v>
      </c>
    </row>
    <row r="31" spans="1:3" ht="15">
      <c r="A31" s="12" t="s">
        <v>61</v>
      </c>
      <c r="B31" s="5" t="s">
        <v>309</v>
      </c>
      <c r="C31" s="128"/>
    </row>
    <row r="32" spans="1:3" ht="15">
      <c r="A32" s="12" t="s">
        <v>60</v>
      </c>
      <c r="B32" s="5" t="s">
        <v>309</v>
      </c>
      <c r="C32" s="128">
        <v>70152208</v>
      </c>
    </row>
    <row r="33" spans="1:3" ht="15">
      <c r="A33" s="12" t="s">
        <v>59</v>
      </c>
      <c r="B33" s="5" t="s">
        <v>309</v>
      </c>
      <c r="C33" s="128">
        <v>194844511</v>
      </c>
    </row>
    <row r="34" spans="1:3" ht="15">
      <c r="A34" s="12" t="s">
        <v>54</v>
      </c>
      <c r="B34" s="5" t="s">
        <v>309</v>
      </c>
      <c r="C34" s="128">
        <v>3101300</v>
      </c>
    </row>
    <row r="35" spans="1:3" ht="15">
      <c r="A35" s="12" t="s">
        <v>55</v>
      </c>
      <c r="B35" s="5" t="s">
        <v>309</v>
      </c>
      <c r="C35" s="128"/>
    </row>
    <row r="36" spans="1:3" ht="15">
      <c r="A36" s="12" t="s">
        <v>56</v>
      </c>
      <c r="B36" s="5" t="s">
        <v>309</v>
      </c>
      <c r="C36" s="128"/>
    </row>
    <row r="37" spans="1:3" ht="15">
      <c r="A37" s="12" t="s">
        <v>57</v>
      </c>
      <c r="B37" s="5" t="s">
        <v>309</v>
      </c>
      <c r="C37" s="128"/>
    </row>
    <row r="38" spans="1:3" ht="15">
      <c r="A38" s="6" t="s">
        <v>16</v>
      </c>
      <c r="B38" s="7" t="s">
        <v>309</v>
      </c>
      <c r="C38" s="130">
        <f>SUM(C28:C37)</f>
        <v>385568852</v>
      </c>
    </row>
    <row r="39" spans="1:3" ht="15" hidden="1">
      <c r="A39" s="12" t="s">
        <v>53</v>
      </c>
      <c r="B39" s="5" t="s">
        <v>315</v>
      </c>
      <c r="C39" s="128"/>
    </row>
    <row r="40" spans="1:3" ht="15" hidden="1">
      <c r="A40" s="12" t="s">
        <v>62</v>
      </c>
      <c r="B40" s="5" t="s">
        <v>315</v>
      </c>
      <c r="C40" s="128"/>
    </row>
    <row r="41" spans="1:3" ht="30" hidden="1">
      <c r="A41" s="12" t="s">
        <v>63</v>
      </c>
      <c r="B41" s="5" t="s">
        <v>315</v>
      </c>
      <c r="C41" s="128"/>
    </row>
    <row r="42" spans="1:3" ht="15" hidden="1">
      <c r="A42" s="12" t="s">
        <v>61</v>
      </c>
      <c r="B42" s="5" t="s">
        <v>315</v>
      </c>
      <c r="C42" s="128"/>
    </row>
    <row r="43" spans="1:3" ht="15" hidden="1">
      <c r="A43" s="12" t="s">
        <v>60</v>
      </c>
      <c r="B43" s="5" t="s">
        <v>315</v>
      </c>
      <c r="C43" s="128"/>
    </row>
    <row r="44" spans="1:3" ht="15" hidden="1">
      <c r="A44" s="12" t="s">
        <v>59</v>
      </c>
      <c r="B44" s="5" t="s">
        <v>315</v>
      </c>
      <c r="C44" s="128"/>
    </row>
    <row r="45" spans="1:3" ht="15" hidden="1">
      <c r="A45" s="12" t="s">
        <v>54</v>
      </c>
      <c r="B45" s="5" t="s">
        <v>315</v>
      </c>
      <c r="C45" s="128"/>
    </row>
    <row r="46" spans="1:3" ht="15" hidden="1">
      <c r="A46" s="12" t="s">
        <v>55</v>
      </c>
      <c r="B46" s="5" t="s">
        <v>315</v>
      </c>
      <c r="C46" s="128"/>
    </row>
    <row r="47" spans="1:3" ht="15" hidden="1">
      <c r="A47" s="12" t="s">
        <v>56</v>
      </c>
      <c r="B47" s="5" t="s">
        <v>315</v>
      </c>
      <c r="C47" s="128"/>
    </row>
    <row r="48" spans="1:3" ht="15" hidden="1">
      <c r="A48" s="12" t="s">
        <v>57</v>
      </c>
      <c r="B48" s="5" t="s">
        <v>315</v>
      </c>
      <c r="C48" s="128"/>
    </row>
    <row r="49" spans="1:3" ht="25.5">
      <c r="A49" s="6" t="s">
        <v>15</v>
      </c>
      <c r="B49" s="7" t="s">
        <v>315</v>
      </c>
      <c r="C49" s="128"/>
    </row>
    <row r="50" spans="1:3" ht="15" hidden="1">
      <c r="A50" s="12" t="s">
        <v>58</v>
      </c>
      <c r="B50" s="5" t="s">
        <v>316</v>
      </c>
      <c r="C50" s="128"/>
    </row>
    <row r="51" spans="1:3" ht="15" hidden="1">
      <c r="A51" s="12" t="s">
        <v>62</v>
      </c>
      <c r="B51" s="5" t="s">
        <v>316</v>
      </c>
      <c r="C51" s="128"/>
    </row>
    <row r="52" spans="1:3" ht="30" hidden="1">
      <c r="A52" s="12" t="s">
        <v>63</v>
      </c>
      <c r="B52" s="5" t="s">
        <v>316</v>
      </c>
      <c r="C52" s="128"/>
    </row>
    <row r="53" spans="1:3" ht="15" hidden="1">
      <c r="A53" s="12" t="s">
        <v>61</v>
      </c>
      <c r="B53" s="5" t="s">
        <v>316</v>
      </c>
      <c r="C53" s="128"/>
    </row>
    <row r="54" spans="1:3" ht="15" hidden="1">
      <c r="A54" s="12" t="s">
        <v>60</v>
      </c>
      <c r="B54" s="5" t="s">
        <v>316</v>
      </c>
      <c r="C54" s="128"/>
    </row>
    <row r="55" spans="1:3" ht="15" hidden="1">
      <c r="A55" s="12" t="s">
        <v>59</v>
      </c>
      <c r="B55" s="5" t="s">
        <v>316</v>
      </c>
      <c r="C55" s="128"/>
    </row>
    <row r="56" spans="1:3" ht="15" hidden="1">
      <c r="A56" s="12" t="s">
        <v>54</v>
      </c>
      <c r="B56" s="5" t="s">
        <v>316</v>
      </c>
      <c r="C56" s="128"/>
    </row>
    <row r="57" spans="1:3" ht="15" hidden="1">
      <c r="A57" s="12" t="s">
        <v>55</v>
      </c>
      <c r="B57" s="5" t="s">
        <v>316</v>
      </c>
      <c r="C57" s="128"/>
    </row>
    <row r="58" spans="1:3" ht="15" hidden="1">
      <c r="A58" s="12" t="s">
        <v>56</v>
      </c>
      <c r="B58" s="5" t="s">
        <v>316</v>
      </c>
      <c r="C58" s="128"/>
    </row>
    <row r="59" spans="1:3" ht="15" hidden="1">
      <c r="A59" s="12" t="s">
        <v>57</v>
      </c>
      <c r="B59" s="5" t="s">
        <v>316</v>
      </c>
      <c r="C59" s="128"/>
    </row>
    <row r="60" spans="1:3" ht="25.5">
      <c r="A60" s="6" t="s">
        <v>18</v>
      </c>
      <c r="B60" s="7" t="s">
        <v>316</v>
      </c>
      <c r="C60" s="128"/>
    </row>
    <row r="61" spans="1:3" ht="15" hidden="1">
      <c r="A61" s="12" t="s">
        <v>53</v>
      </c>
      <c r="B61" s="5" t="s">
        <v>317</v>
      </c>
      <c r="C61" s="128"/>
    </row>
    <row r="62" spans="1:3" ht="15" hidden="1">
      <c r="A62" s="12" t="s">
        <v>62</v>
      </c>
      <c r="B62" s="5" t="s">
        <v>317</v>
      </c>
      <c r="C62" s="128"/>
    </row>
    <row r="63" spans="1:3" ht="30" hidden="1">
      <c r="A63" s="12" t="s">
        <v>63</v>
      </c>
      <c r="B63" s="5" t="s">
        <v>317</v>
      </c>
      <c r="C63" s="128"/>
    </row>
    <row r="64" spans="1:3" ht="15" hidden="1">
      <c r="A64" s="12" t="s">
        <v>61</v>
      </c>
      <c r="B64" s="5" t="s">
        <v>317</v>
      </c>
      <c r="C64" s="128"/>
    </row>
    <row r="65" spans="1:3" ht="15" hidden="1">
      <c r="A65" s="12" t="s">
        <v>60</v>
      </c>
      <c r="B65" s="5" t="s">
        <v>317</v>
      </c>
      <c r="C65" s="128"/>
    </row>
    <row r="66" spans="1:3" ht="15" hidden="1">
      <c r="A66" s="12" t="s">
        <v>59</v>
      </c>
      <c r="B66" s="5" t="s">
        <v>317</v>
      </c>
      <c r="C66" s="128"/>
    </row>
    <row r="67" spans="1:3" ht="15" hidden="1">
      <c r="A67" s="12" t="s">
        <v>54</v>
      </c>
      <c r="B67" s="5" t="s">
        <v>317</v>
      </c>
      <c r="C67" s="128"/>
    </row>
    <row r="68" spans="1:3" ht="15" hidden="1">
      <c r="A68" s="12" t="s">
        <v>55</v>
      </c>
      <c r="B68" s="5" t="s">
        <v>317</v>
      </c>
      <c r="C68" s="128"/>
    </row>
    <row r="69" spans="1:3" ht="15" hidden="1">
      <c r="A69" s="12" t="s">
        <v>56</v>
      </c>
      <c r="B69" s="5" t="s">
        <v>317</v>
      </c>
      <c r="C69" s="128"/>
    </row>
    <row r="70" spans="1:3" ht="15" hidden="1">
      <c r="A70" s="12" t="s">
        <v>57</v>
      </c>
      <c r="B70" s="5" t="s">
        <v>317</v>
      </c>
      <c r="C70" s="128"/>
    </row>
    <row r="71" spans="1:3" ht="15">
      <c r="A71" s="6" t="s">
        <v>473</v>
      </c>
      <c r="B71" s="7" t="s">
        <v>317</v>
      </c>
      <c r="C71" s="130">
        <v>57534806</v>
      </c>
    </row>
    <row r="72" spans="1:3" ht="15" hidden="1">
      <c r="A72" s="12" t="s">
        <v>64</v>
      </c>
      <c r="B72" s="4" t="s">
        <v>359</v>
      </c>
      <c r="C72" s="128"/>
    </row>
    <row r="73" spans="1:3" ht="15" hidden="1">
      <c r="A73" s="12" t="s">
        <v>65</v>
      </c>
      <c r="B73" s="4" t="s">
        <v>359</v>
      </c>
      <c r="C73" s="128"/>
    </row>
    <row r="74" spans="1:3" ht="15" hidden="1">
      <c r="A74" s="12" t="s">
        <v>73</v>
      </c>
      <c r="B74" s="4" t="s">
        <v>359</v>
      </c>
      <c r="C74" s="128"/>
    </row>
    <row r="75" spans="1:3" ht="15" hidden="1">
      <c r="A75" s="4" t="s">
        <v>72</v>
      </c>
      <c r="B75" s="4" t="s">
        <v>359</v>
      </c>
      <c r="C75" s="128"/>
    </row>
    <row r="76" spans="1:3" ht="15" hidden="1">
      <c r="A76" s="4" t="s">
        <v>71</v>
      </c>
      <c r="B76" s="4" t="s">
        <v>359</v>
      </c>
      <c r="C76" s="128"/>
    </row>
    <row r="77" spans="1:3" ht="15" hidden="1">
      <c r="A77" s="4" t="s">
        <v>70</v>
      </c>
      <c r="B77" s="4" t="s">
        <v>359</v>
      </c>
      <c r="C77" s="128"/>
    </row>
    <row r="78" spans="1:3" ht="15" hidden="1">
      <c r="A78" s="12" t="s">
        <v>69</v>
      </c>
      <c r="B78" s="4" t="s">
        <v>359</v>
      </c>
      <c r="C78" s="128"/>
    </row>
    <row r="79" spans="1:3" ht="15" hidden="1">
      <c r="A79" s="12" t="s">
        <v>74</v>
      </c>
      <c r="B79" s="4" t="s">
        <v>359</v>
      </c>
      <c r="C79" s="128"/>
    </row>
    <row r="80" spans="1:3" ht="15" hidden="1">
      <c r="A80" s="12" t="s">
        <v>66</v>
      </c>
      <c r="B80" s="4" t="s">
        <v>359</v>
      </c>
      <c r="C80" s="128"/>
    </row>
    <row r="81" spans="1:3" ht="15" hidden="1">
      <c r="A81" s="12" t="s">
        <v>67</v>
      </c>
      <c r="B81" s="4" t="s">
        <v>359</v>
      </c>
      <c r="C81" s="128"/>
    </row>
    <row r="82" spans="1:3" ht="25.5">
      <c r="A82" s="6" t="s">
        <v>19</v>
      </c>
      <c r="B82" s="7" t="s">
        <v>602</v>
      </c>
      <c r="C82" s="129">
        <v>5800000</v>
      </c>
    </row>
    <row r="83" spans="1:3" ht="15">
      <c r="A83" s="12" t="s">
        <v>64</v>
      </c>
      <c r="B83" s="4" t="s">
        <v>360</v>
      </c>
      <c r="C83" s="128"/>
    </row>
    <row r="84" spans="1:3" ht="15">
      <c r="A84" s="12" t="s">
        <v>65</v>
      </c>
      <c r="B84" s="4" t="s">
        <v>360</v>
      </c>
      <c r="C84" s="128"/>
    </row>
    <row r="85" spans="1:3" ht="15">
      <c r="A85" s="12" t="s">
        <v>73</v>
      </c>
      <c r="B85" s="4" t="s">
        <v>360</v>
      </c>
      <c r="C85" s="128"/>
    </row>
    <row r="86" spans="1:3" ht="15">
      <c r="A86" s="4" t="s">
        <v>72</v>
      </c>
      <c r="B86" s="4" t="s">
        <v>360</v>
      </c>
      <c r="C86" s="128"/>
    </row>
    <row r="87" spans="1:3" ht="15">
      <c r="A87" s="4" t="s">
        <v>71</v>
      </c>
      <c r="B87" s="4" t="s">
        <v>360</v>
      </c>
      <c r="C87" s="128"/>
    </row>
    <row r="88" spans="1:3" ht="15">
      <c r="A88" s="4" t="s">
        <v>70</v>
      </c>
      <c r="B88" s="4" t="s">
        <v>360</v>
      </c>
      <c r="C88" s="128"/>
    </row>
    <row r="89" spans="1:3" ht="15">
      <c r="A89" s="12" t="s">
        <v>69</v>
      </c>
      <c r="B89" s="4" t="s">
        <v>360</v>
      </c>
      <c r="C89" s="128"/>
    </row>
    <row r="90" spans="1:3" ht="15">
      <c r="A90" s="12" t="s">
        <v>68</v>
      </c>
      <c r="B90" s="4" t="s">
        <v>360</v>
      </c>
      <c r="C90" s="128"/>
    </row>
    <row r="91" spans="1:3" ht="15">
      <c r="A91" s="12" t="s">
        <v>66</v>
      </c>
      <c r="B91" s="4" t="s">
        <v>360</v>
      </c>
      <c r="C91" s="128"/>
    </row>
    <row r="92" spans="1:3" ht="15">
      <c r="A92" s="12" t="s">
        <v>67</v>
      </c>
      <c r="B92" s="4" t="s">
        <v>360</v>
      </c>
      <c r="C92" s="128"/>
    </row>
    <row r="93" spans="1:3" ht="15">
      <c r="A93" s="14" t="s">
        <v>20</v>
      </c>
      <c r="B93" s="7" t="s">
        <v>360</v>
      </c>
      <c r="C93" s="130"/>
    </row>
    <row r="94" spans="1:3" ht="15" hidden="1">
      <c r="A94" s="12" t="s">
        <v>64</v>
      </c>
      <c r="B94" s="4" t="s">
        <v>364</v>
      </c>
      <c r="C94" s="128"/>
    </row>
    <row r="95" spans="1:3" ht="15" hidden="1">
      <c r="A95" s="12" t="s">
        <v>65</v>
      </c>
      <c r="B95" s="4" t="s">
        <v>364</v>
      </c>
      <c r="C95" s="128"/>
    </row>
    <row r="96" spans="1:3" ht="15" hidden="1">
      <c r="A96" s="12" t="s">
        <v>73</v>
      </c>
      <c r="B96" s="4" t="s">
        <v>364</v>
      </c>
      <c r="C96" s="128"/>
    </row>
    <row r="97" spans="1:3" ht="15" hidden="1">
      <c r="A97" s="4" t="s">
        <v>72</v>
      </c>
      <c r="B97" s="4" t="s">
        <v>364</v>
      </c>
      <c r="C97" s="128"/>
    </row>
    <row r="98" spans="1:3" ht="15" hidden="1">
      <c r="A98" s="4" t="s">
        <v>71</v>
      </c>
      <c r="B98" s="4" t="s">
        <v>364</v>
      </c>
      <c r="C98" s="128"/>
    </row>
    <row r="99" spans="1:3" ht="15" hidden="1">
      <c r="A99" s="4" t="s">
        <v>70</v>
      </c>
      <c r="B99" s="4" t="s">
        <v>364</v>
      </c>
      <c r="C99" s="128"/>
    </row>
    <row r="100" spans="1:3" ht="15" hidden="1">
      <c r="A100" s="12" t="s">
        <v>69</v>
      </c>
      <c r="B100" s="4" t="s">
        <v>364</v>
      </c>
      <c r="C100" s="128"/>
    </row>
    <row r="101" spans="1:3" ht="15" hidden="1">
      <c r="A101" s="12" t="s">
        <v>74</v>
      </c>
      <c r="B101" s="4" t="s">
        <v>364</v>
      </c>
      <c r="C101" s="128"/>
    </row>
    <row r="102" spans="1:3" ht="15" hidden="1">
      <c r="A102" s="12" t="s">
        <v>66</v>
      </c>
      <c r="B102" s="4" t="s">
        <v>364</v>
      </c>
      <c r="C102" s="128"/>
    </row>
    <row r="103" spans="1:3" ht="15" hidden="1">
      <c r="A103" s="12" t="s">
        <v>67</v>
      </c>
      <c r="B103" s="4" t="s">
        <v>364</v>
      </c>
      <c r="C103" s="128"/>
    </row>
    <row r="104" spans="1:3" ht="25.5">
      <c r="A104" s="6" t="s">
        <v>21</v>
      </c>
      <c r="B104" s="7" t="s">
        <v>364</v>
      </c>
      <c r="C104" s="128"/>
    </row>
    <row r="105" spans="1:3" ht="15">
      <c r="A105" s="12" t="s">
        <v>64</v>
      </c>
      <c r="B105" s="4" t="s">
        <v>365</v>
      </c>
      <c r="C105" s="128"/>
    </row>
    <row r="106" spans="1:3" ht="15">
      <c r="A106" s="12" t="s">
        <v>65</v>
      </c>
      <c r="B106" s="4" t="s">
        <v>365</v>
      </c>
      <c r="C106" s="128"/>
    </row>
    <row r="107" spans="1:3" ht="15">
      <c r="A107" s="12" t="s">
        <v>73</v>
      </c>
      <c r="B107" s="4" t="s">
        <v>365</v>
      </c>
      <c r="C107" s="128"/>
    </row>
    <row r="108" spans="1:3" ht="15">
      <c r="A108" s="4" t="s">
        <v>72</v>
      </c>
      <c r="B108" s="4" t="s">
        <v>365</v>
      </c>
      <c r="C108" s="128" t="s">
        <v>526</v>
      </c>
    </row>
    <row r="109" spans="1:3" ht="15">
      <c r="A109" s="4" t="s">
        <v>71</v>
      </c>
      <c r="B109" s="4" t="s">
        <v>365</v>
      </c>
      <c r="C109" s="128"/>
    </row>
    <row r="110" spans="1:3" ht="15">
      <c r="A110" s="4" t="s">
        <v>70</v>
      </c>
      <c r="B110" s="4" t="s">
        <v>365</v>
      </c>
      <c r="C110" s="128"/>
    </row>
    <row r="111" spans="1:3" ht="15">
      <c r="A111" s="12" t="s">
        <v>69</v>
      </c>
      <c r="B111" s="4" t="s">
        <v>365</v>
      </c>
      <c r="C111" s="128"/>
    </row>
    <row r="112" spans="1:3" ht="15">
      <c r="A112" s="12" t="s">
        <v>68</v>
      </c>
      <c r="B112" s="4" t="s">
        <v>365</v>
      </c>
      <c r="C112" s="128"/>
    </row>
    <row r="113" spans="1:3" ht="15">
      <c r="A113" s="12" t="s">
        <v>66</v>
      </c>
      <c r="B113" s="4" t="s">
        <v>365</v>
      </c>
      <c r="C113" s="128"/>
    </row>
    <row r="114" spans="1:3" ht="15">
      <c r="A114" s="12" t="s">
        <v>67</v>
      </c>
      <c r="B114" s="4" t="s">
        <v>365</v>
      </c>
      <c r="C114" s="128"/>
    </row>
    <row r="115" spans="1:3" ht="15">
      <c r="A115" s="14" t="s">
        <v>22</v>
      </c>
      <c r="B115" s="7" t="s">
        <v>365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8/2019. (Ii.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5" t="s">
        <v>550</v>
      </c>
      <c r="B1" s="159"/>
      <c r="C1" s="159"/>
      <c r="D1" s="159"/>
      <c r="E1" s="159"/>
      <c r="F1" s="159"/>
      <c r="G1" s="159"/>
    </row>
    <row r="2" spans="1:7" ht="25.5" customHeight="1">
      <c r="A2" s="160" t="s">
        <v>542</v>
      </c>
      <c r="B2" s="159"/>
      <c r="C2" s="159"/>
      <c r="D2" s="159"/>
      <c r="E2" s="159"/>
      <c r="F2" s="159"/>
      <c r="G2" s="159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119</v>
      </c>
      <c r="C5" s="56" t="s">
        <v>528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272</v>
      </c>
      <c r="C6" s="128">
        <v>34403705</v>
      </c>
      <c r="D6" s="128">
        <v>26743628</v>
      </c>
      <c r="E6" s="128">
        <v>305755759</v>
      </c>
      <c r="F6" s="128">
        <v>216342971</v>
      </c>
      <c r="G6" s="128">
        <f>SUM(C6:F6)</f>
        <v>583246063</v>
      </c>
    </row>
    <row r="7" spans="1:7" ht="26.25" customHeight="1">
      <c r="A7" s="59" t="s">
        <v>93</v>
      </c>
      <c r="B7" s="4" t="s">
        <v>272</v>
      </c>
      <c r="C7" s="128">
        <v>445550</v>
      </c>
      <c r="D7" s="128">
        <v>63500</v>
      </c>
      <c r="E7" s="128">
        <v>2222140</v>
      </c>
      <c r="F7" s="128">
        <v>3288000</v>
      </c>
      <c r="G7" s="128">
        <f>SUM(C7:F7)</f>
        <v>6019190</v>
      </c>
    </row>
    <row r="8" spans="1:7" ht="22.5" customHeight="1">
      <c r="A8" s="40" t="s">
        <v>95</v>
      </c>
      <c r="B8" s="64"/>
      <c r="C8" s="129">
        <f>SUM(C6:C7)</f>
        <v>34849255</v>
      </c>
      <c r="D8" s="129">
        <f>SUM(D6:D7)</f>
        <v>26807128</v>
      </c>
      <c r="E8" s="129">
        <f>SUM(E6:E7)</f>
        <v>307977899</v>
      </c>
      <c r="F8" s="129">
        <f>SUM(F6:F7)</f>
        <v>219630971</v>
      </c>
      <c r="G8" s="129">
        <f>SUM(G6:G7)</f>
        <v>589265253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 8/2019. (II. 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view="pageBreakPreview" zoomScale="120" zoomScaleSheetLayoutView="120" zoomScalePageLayoutView="0" workbookViewId="0" topLeftCell="B45">
      <selection activeCell="K68" sqref="K6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5" t="s">
        <v>550</v>
      </c>
      <c r="B1" s="156"/>
      <c r="C1" s="156"/>
      <c r="D1" s="156"/>
      <c r="E1" s="156"/>
      <c r="F1" s="156"/>
      <c r="G1" s="156"/>
      <c r="H1" s="156"/>
    </row>
    <row r="2" spans="1:8" ht="26.25" customHeight="1">
      <c r="A2" s="154" t="s">
        <v>543</v>
      </c>
      <c r="B2" s="159"/>
      <c r="C2" s="159"/>
      <c r="D2" s="159"/>
      <c r="E2" s="159"/>
      <c r="F2" s="159"/>
      <c r="G2" s="159"/>
      <c r="H2" s="159"/>
    </row>
    <row r="4" spans="1:8" ht="45">
      <c r="A4" s="1" t="s">
        <v>118</v>
      </c>
      <c r="B4" s="2" t="s">
        <v>119</v>
      </c>
      <c r="C4" s="50" t="s">
        <v>98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527</v>
      </c>
      <c r="B9" s="24"/>
      <c r="C9" s="128"/>
      <c r="D9" s="128"/>
      <c r="E9" s="128"/>
      <c r="F9" s="128">
        <v>690500</v>
      </c>
      <c r="G9" s="128"/>
      <c r="H9" s="128">
        <f>SUM(C9:G9)</f>
        <v>690500</v>
      </c>
    </row>
    <row r="10" spans="1:8" ht="15.75">
      <c r="A10" s="85" t="s">
        <v>603</v>
      </c>
      <c r="B10" s="24"/>
      <c r="C10" s="128"/>
      <c r="D10" s="128"/>
      <c r="E10" s="128"/>
      <c r="F10" s="128"/>
      <c r="G10" s="128">
        <v>35425</v>
      </c>
      <c r="H10" s="128">
        <f>SUM(G10)</f>
        <v>35425</v>
      </c>
    </row>
    <row r="11" spans="1:8" s="75" customFormat="1" ht="15">
      <c r="A11" s="14" t="s">
        <v>221</v>
      </c>
      <c r="B11" s="74" t="s">
        <v>222</v>
      </c>
      <c r="C11" s="129"/>
      <c r="D11" s="129"/>
      <c r="E11" s="129"/>
      <c r="F11" s="129">
        <f>SUM(F9)</f>
        <v>690500</v>
      </c>
      <c r="G11" s="129">
        <f>SUM(G10)</f>
        <v>35425</v>
      </c>
      <c r="H11" s="129">
        <f aca="true" t="shared" si="0" ref="H11:H25">SUM(C11:G11)</f>
        <v>725925</v>
      </c>
    </row>
    <row r="12" spans="1:8" ht="15" hidden="1">
      <c r="A12" s="12"/>
      <c r="B12" s="5"/>
      <c r="C12" s="128"/>
      <c r="D12" s="128"/>
      <c r="E12" s="128"/>
      <c r="F12" s="128"/>
      <c r="G12" s="129">
        <f>SUM(G11)</f>
        <v>35425</v>
      </c>
      <c r="H12" s="128">
        <f t="shared" si="0"/>
        <v>35425</v>
      </c>
    </row>
    <row r="13" spans="1:8" ht="15" hidden="1">
      <c r="A13" s="12"/>
      <c r="B13" s="5"/>
      <c r="C13" s="128"/>
      <c r="D13" s="128"/>
      <c r="E13" s="128"/>
      <c r="F13" s="128"/>
      <c r="G13" s="129">
        <f>SUM(G12)</f>
        <v>35425</v>
      </c>
      <c r="H13" s="128">
        <f t="shared" si="0"/>
        <v>35425</v>
      </c>
    </row>
    <row r="14" spans="1:8" ht="15" hidden="1">
      <c r="A14" s="12"/>
      <c r="B14" s="5"/>
      <c r="C14" s="128"/>
      <c r="D14" s="128"/>
      <c r="E14" s="128"/>
      <c r="F14" s="128"/>
      <c r="G14" s="129">
        <f>SUM(G13)</f>
        <v>35425</v>
      </c>
      <c r="H14" s="128">
        <f t="shared" si="0"/>
        <v>35425</v>
      </c>
    </row>
    <row r="15" spans="1:8" ht="15" hidden="1">
      <c r="A15" s="12"/>
      <c r="B15" s="5"/>
      <c r="C15" s="128"/>
      <c r="D15" s="128"/>
      <c r="E15" s="128"/>
      <c r="F15" s="128"/>
      <c r="G15" s="129">
        <f>SUM(G14)</f>
        <v>35425</v>
      </c>
      <c r="H15" s="128">
        <f t="shared" si="0"/>
        <v>35425</v>
      </c>
    </row>
    <row r="16" spans="1:8" ht="15">
      <c r="A16" s="4" t="s">
        <v>552</v>
      </c>
      <c r="B16" s="5"/>
      <c r="C16" s="128"/>
      <c r="D16" s="128"/>
      <c r="E16" s="128"/>
      <c r="F16" s="128"/>
      <c r="G16" s="148">
        <v>1574800</v>
      </c>
      <c r="H16" s="128">
        <f t="shared" si="0"/>
        <v>1574800</v>
      </c>
    </row>
    <row r="17" spans="1:8" ht="15">
      <c r="A17" s="4" t="s">
        <v>553</v>
      </c>
      <c r="B17" s="5"/>
      <c r="C17" s="128"/>
      <c r="D17" s="128"/>
      <c r="E17" s="128"/>
      <c r="F17" s="128"/>
      <c r="G17" s="148">
        <v>511000</v>
      </c>
      <c r="H17" s="128">
        <f t="shared" si="0"/>
        <v>511000</v>
      </c>
    </row>
    <row r="18" spans="1:8" ht="15">
      <c r="A18" s="4" t="s">
        <v>568</v>
      </c>
      <c r="B18" s="5"/>
      <c r="C18" s="128"/>
      <c r="D18" s="128"/>
      <c r="E18" s="128"/>
      <c r="F18" s="128"/>
      <c r="G18" s="148">
        <v>375394030</v>
      </c>
      <c r="H18" s="128">
        <f aca="true" t="shared" si="1" ref="H18:H24">SUM(C18:G18)</f>
        <v>375394030</v>
      </c>
    </row>
    <row r="19" spans="1:8" ht="15">
      <c r="A19" s="4" t="s">
        <v>569</v>
      </c>
      <c r="B19" s="5"/>
      <c r="C19" s="128"/>
      <c r="D19" s="128"/>
      <c r="E19" s="128"/>
      <c r="F19" s="128"/>
      <c r="G19" s="148">
        <v>298200000</v>
      </c>
      <c r="H19" s="128">
        <f t="shared" si="1"/>
        <v>298200000</v>
      </c>
    </row>
    <row r="20" spans="1:8" ht="15">
      <c r="A20" s="4" t="s">
        <v>570</v>
      </c>
      <c r="B20" s="5"/>
      <c r="C20" s="128"/>
      <c r="D20" s="128"/>
      <c r="E20" s="128"/>
      <c r="F20" s="128"/>
      <c r="G20" s="148">
        <v>115000000</v>
      </c>
      <c r="H20" s="128">
        <f t="shared" si="1"/>
        <v>115000000</v>
      </c>
    </row>
    <row r="21" spans="1:8" ht="15">
      <c r="A21" s="4" t="s">
        <v>571</v>
      </c>
      <c r="B21" s="5"/>
      <c r="C21" s="128"/>
      <c r="D21" s="128"/>
      <c r="E21" s="128"/>
      <c r="F21" s="128"/>
      <c r="G21" s="148">
        <v>221675621</v>
      </c>
      <c r="H21" s="128">
        <f t="shared" si="1"/>
        <v>221675621</v>
      </c>
    </row>
    <row r="22" spans="1:8" ht="15">
      <c r="A22" s="4" t="s">
        <v>572</v>
      </c>
      <c r="B22" s="5"/>
      <c r="C22" s="128"/>
      <c r="D22" s="128"/>
      <c r="E22" s="128"/>
      <c r="F22" s="128"/>
      <c r="G22" s="148">
        <v>333798449</v>
      </c>
      <c r="H22" s="128">
        <f t="shared" si="1"/>
        <v>333798449</v>
      </c>
    </row>
    <row r="23" spans="1:8" ht="15">
      <c r="A23" s="4" t="s">
        <v>591</v>
      </c>
      <c r="B23" s="5"/>
      <c r="C23" s="128"/>
      <c r="D23" s="128"/>
      <c r="E23" s="128"/>
      <c r="F23" s="128"/>
      <c r="G23" s="148">
        <v>2814759</v>
      </c>
      <c r="H23" s="128">
        <f t="shared" si="1"/>
        <v>2814759</v>
      </c>
    </row>
    <row r="24" spans="1:8" ht="15">
      <c r="A24" s="4" t="s">
        <v>604</v>
      </c>
      <c r="B24" s="5"/>
      <c r="C24" s="128"/>
      <c r="D24" s="128"/>
      <c r="E24" s="128"/>
      <c r="F24" s="128"/>
      <c r="G24" s="148">
        <v>1308000</v>
      </c>
      <c r="H24" s="128">
        <f t="shared" si="1"/>
        <v>1308000</v>
      </c>
    </row>
    <row r="25" spans="1:8" s="75" customFormat="1" ht="15">
      <c r="A25" s="14" t="s">
        <v>420</v>
      </c>
      <c r="B25" s="74" t="s">
        <v>223</v>
      </c>
      <c r="C25" s="129"/>
      <c r="D25" s="129"/>
      <c r="E25" s="129"/>
      <c r="F25" s="129"/>
      <c r="G25" s="147">
        <f>SUM(G16:G24)</f>
        <v>1350276659</v>
      </c>
      <c r="H25" s="129">
        <f t="shared" si="0"/>
        <v>1350276659</v>
      </c>
    </row>
    <row r="26" spans="1:8" ht="15" hidden="1">
      <c r="A26" s="12"/>
      <c r="B26" s="5"/>
      <c r="C26" s="128"/>
      <c r="D26" s="128"/>
      <c r="E26" s="128"/>
      <c r="F26" s="128"/>
      <c r="G26" s="146"/>
      <c r="H26" s="128"/>
    </row>
    <row r="27" spans="1:8" ht="15" hidden="1">
      <c r="A27" s="12"/>
      <c r="B27" s="5"/>
      <c r="C27" s="128"/>
      <c r="D27" s="128"/>
      <c r="E27" s="128"/>
      <c r="F27" s="128"/>
      <c r="G27" s="146"/>
      <c r="H27" s="128"/>
    </row>
    <row r="28" spans="1:8" ht="15" hidden="1">
      <c r="A28" s="12"/>
      <c r="B28" s="5"/>
      <c r="C28" s="128"/>
      <c r="D28" s="128"/>
      <c r="E28" s="128"/>
      <c r="F28" s="128"/>
      <c r="G28" s="146"/>
      <c r="H28" s="128"/>
    </row>
    <row r="29" spans="1:8" ht="15">
      <c r="A29" s="12" t="s">
        <v>567</v>
      </c>
      <c r="B29" s="5"/>
      <c r="C29" s="128"/>
      <c r="D29" s="128">
        <v>50000</v>
      </c>
      <c r="E29" s="128"/>
      <c r="F29" s="128">
        <v>1269500</v>
      </c>
      <c r="G29" s="146"/>
      <c r="H29" s="128">
        <f aca="true" t="shared" si="2" ref="H29:H37">SUM(C29:G29)</f>
        <v>1319500</v>
      </c>
    </row>
    <row r="30" spans="1:8" ht="14.25" customHeight="1">
      <c r="A30" s="12" t="s">
        <v>551</v>
      </c>
      <c r="B30" s="5"/>
      <c r="C30" s="128">
        <v>20000</v>
      </c>
      <c r="D30" s="128"/>
      <c r="E30" s="128"/>
      <c r="F30" s="128"/>
      <c r="G30" s="146"/>
      <c r="H30" s="128">
        <f t="shared" si="2"/>
        <v>20000</v>
      </c>
    </row>
    <row r="31" spans="1:8" ht="14.25" customHeight="1">
      <c r="A31" s="12" t="s">
        <v>592</v>
      </c>
      <c r="B31" s="5"/>
      <c r="C31" s="128"/>
      <c r="D31" s="128"/>
      <c r="E31" s="128"/>
      <c r="F31" s="128"/>
      <c r="G31" s="146">
        <v>98417</v>
      </c>
      <c r="H31" s="128">
        <f t="shared" si="2"/>
        <v>98417</v>
      </c>
    </row>
    <row r="32" spans="1:8" ht="14.25" customHeight="1">
      <c r="A32" s="12" t="s">
        <v>560</v>
      </c>
      <c r="B32" s="5"/>
      <c r="C32" s="128">
        <v>49955</v>
      </c>
      <c r="D32" s="128"/>
      <c r="E32" s="128">
        <v>16500</v>
      </c>
      <c r="F32" s="128"/>
      <c r="G32" s="146">
        <v>40000</v>
      </c>
      <c r="H32" s="128">
        <f t="shared" si="2"/>
        <v>106455</v>
      </c>
    </row>
    <row r="33" spans="1:8" ht="14.25" customHeight="1">
      <c r="A33" s="12" t="s">
        <v>561</v>
      </c>
      <c r="B33" s="5"/>
      <c r="C33" s="128"/>
      <c r="D33" s="128"/>
      <c r="E33" s="128"/>
      <c r="F33" s="128"/>
      <c r="G33" s="146">
        <v>1060000</v>
      </c>
      <c r="H33" s="128">
        <f t="shared" si="2"/>
        <v>1060000</v>
      </c>
    </row>
    <row r="34" spans="1:8" ht="14.25" customHeight="1">
      <c r="A34" s="12" t="s">
        <v>605</v>
      </c>
      <c r="B34" s="5"/>
      <c r="C34" s="128"/>
      <c r="D34" s="128"/>
      <c r="E34" s="128"/>
      <c r="F34" s="128"/>
      <c r="G34" s="146">
        <v>497900</v>
      </c>
      <c r="H34" s="128">
        <f t="shared" si="2"/>
        <v>497900</v>
      </c>
    </row>
    <row r="35" spans="1:8" ht="14.25" customHeight="1">
      <c r="A35" s="85" t="s">
        <v>606</v>
      </c>
      <c r="B35" s="5"/>
      <c r="C35" s="128"/>
      <c r="D35" s="128"/>
      <c r="E35" s="128"/>
      <c r="F35" s="128"/>
      <c r="G35" s="146">
        <v>720464</v>
      </c>
      <c r="H35" s="128">
        <f t="shared" si="2"/>
        <v>720464</v>
      </c>
    </row>
    <row r="36" spans="1:8" s="75" customFormat="1" ht="15">
      <c r="A36" s="6" t="s">
        <v>224</v>
      </c>
      <c r="B36" s="7" t="s">
        <v>225</v>
      </c>
      <c r="C36" s="129">
        <f>SUM(C30:C33)</f>
        <v>69955</v>
      </c>
      <c r="D36" s="129">
        <f>SUM(D29:D33)</f>
        <v>50000</v>
      </c>
      <c r="E36" s="129">
        <f>SUM(E29:E33)</f>
        <v>16500</v>
      </c>
      <c r="F36" s="129">
        <f>SUM(F29:F33)</f>
        <v>1269500</v>
      </c>
      <c r="G36" s="147">
        <f>SUM(G31:G35)</f>
        <v>2416781</v>
      </c>
      <c r="H36" s="129">
        <f t="shared" si="2"/>
        <v>3822736</v>
      </c>
    </row>
    <row r="37" spans="1:8" s="75" customFormat="1" ht="15">
      <c r="A37" s="4" t="s">
        <v>532</v>
      </c>
      <c r="B37" s="7"/>
      <c r="C37" s="142">
        <v>280666</v>
      </c>
      <c r="D37" s="129"/>
      <c r="E37" s="142">
        <v>635626</v>
      </c>
      <c r="F37" s="142">
        <v>629000</v>
      </c>
      <c r="G37" s="149">
        <v>600000</v>
      </c>
      <c r="H37" s="142">
        <f t="shared" si="2"/>
        <v>2145292</v>
      </c>
    </row>
    <row r="38" spans="1:8" s="75" customFormat="1" ht="15">
      <c r="A38" s="4" t="s">
        <v>562</v>
      </c>
      <c r="B38" s="7"/>
      <c r="C38" s="142"/>
      <c r="D38" s="129"/>
      <c r="E38" s="142"/>
      <c r="F38" s="142"/>
      <c r="G38" s="149">
        <v>382000</v>
      </c>
      <c r="H38" s="142">
        <f>SUM(G38)</f>
        <v>382000</v>
      </c>
    </row>
    <row r="39" spans="1:8" s="75" customFormat="1" ht="15">
      <c r="A39" s="4" t="s">
        <v>563</v>
      </c>
      <c r="B39" s="7"/>
      <c r="C39" s="142"/>
      <c r="D39" s="129"/>
      <c r="E39" s="142"/>
      <c r="F39" s="142"/>
      <c r="G39" s="149">
        <v>236219</v>
      </c>
      <c r="H39" s="142">
        <f>SUM(G39)</f>
        <v>236219</v>
      </c>
    </row>
    <row r="40" spans="1:8" s="75" customFormat="1" ht="15">
      <c r="A40" s="4" t="s">
        <v>566</v>
      </c>
      <c r="B40" s="7"/>
      <c r="C40" s="142"/>
      <c r="D40" s="129"/>
      <c r="E40" s="142"/>
      <c r="F40" s="142"/>
      <c r="G40" s="149">
        <v>66109</v>
      </c>
      <c r="H40" s="142">
        <f>SUM(G40)</f>
        <v>66109</v>
      </c>
    </row>
    <row r="41" spans="1:8" s="75" customFormat="1" ht="15">
      <c r="A41" s="4" t="s">
        <v>571</v>
      </c>
      <c r="B41" s="7"/>
      <c r="C41" s="142"/>
      <c r="D41" s="129"/>
      <c r="E41" s="142"/>
      <c r="F41" s="142"/>
      <c r="G41" s="149">
        <v>40000000</v>
      </c>
      <c r="H41" s="142">
        <f aca="true" t="shared" si="3" ref="H41:H47">SUM(G41)</f>
        <v>40000000</v>
      </c>
    </row>
    <row r="42" spans="1:8" s="75" customFormat="1" ht="15">
      <c r="A42" s="4" t="s">
        <v>572</v>
      </c>
      <c r="B42" s="7"/>
      <c r="C42" s="142"/>
      <c r="D42" s="129"/>
      <c r="E42" s="142"/>
      <c r="F42" s="142"/>
      <c r="G42" s="149">
        <v>15000000</v>
      </c>
      <c r="H42" s="142">
        <f t="shared" si="3"/>
        <v>15000000</v>
      </c>
    </row>
    <row r="43" spans="1:8" s="75" customFormat="1" ht="15">
      <c r="A43" s="4" t="s">
        <v>573</v>
      </c>
      <c r="B43" s="7"/>
      <c r="C43" s="142"/>
      <c r="D43" s="129"/>
      <c r="E43" s="142"/>
      <c r="F43" s="142"/>
      <c r="G43" s="149">
        <v>1007866</v>
      </c>
      <c r="H43" s="142">
        <f t="shared" si="3"/>
        <v>1007866</v>
      </c>
    </row>
    <row r="44" spans="1:8" s="75" customFormat="1" ht="15">
      <c r="A44" s="4" t="s">
        <v>575</v>
      </c>
      <c r="B44" s="7"/>
      <c r="C44" s="142"/>
      <c r="D44" s="129"/>
      <c r="E44" s="142"/>
      <c r="F44" s="142"/>
      <c r="G44" s="149">
        <v>162968</v>
      </c>
      <c r="H44" s="142">
        <f t="shared" si="3"/>
        <v>162968</v>
      </c>
    </row>
    <row r="45" spans="1:8" s="75" customFormat="1" ht="15">
      <c r="A45" s="4" t="s">
        <v>574</v>
      </c>
      <c r="B45" s="7"/>
      <c r="C45" s="142"/>
      <c r="D45" s="129"/>
      <c r="E45" s="142"/>
      <c r="F45" s="142"/>
      <c r="G45" s="149">
        <v>300000</v>
      </c>
      <c r="H45" s="142">
        <f t="shared" si="3"/>
        <v>300000</v>
      </c>
    </row>
    <row r="46" spans="1:8" s="75" customFormat="1" ht="15">
      <c r="A46" s="4" t="s">
        <v>611</v>
      </c>
      <c r="B46" s="7"/>
      <c r="C46" s="142"/>
      <c r="D46" s="129"/>
      <c r="E46" s="142"/>
      <c r="F46" s="142"/>
      <c r="G46" s="149">
        <v>71700</v>
      </c>
      <c r="H46" s="142">
        <f t="shared" si="3"/>
        <v>71700</v>
      </c>
    </row>
    <row r="47" spans="1:8" s="75" customFormat="1" ht="15">
      <c r="A47" s="12" t="s">
        <v>584</v>
      </c>
      <c r="B47" s="7"/>
      <c r="C47" s="142"/>
      <c r="D47" s="129"/>
      <c r="E47" s="142"/>
      <c r="F47" s="142"/>
      <c r="G47" s="149">
        <v>3815231</v>
      </c>
      <c r="H47" s="142">
        <f t="shared" si="3"/>
        <v>3815231</v>
      </c>
    </row>
    <row r="48" spans="1:8" s="75" customFormat="1" ht="15">
      <c r="A48" s="12" t="s">
        <v>585</v>
      </c>
      <c r="B48" s="7"/>
      <c r="C48" s="142"/>
      <c r="D48" s="129"/>
      <c r="E48" s="142"/>
      <c r="F48" s="142"/>
      <c r="G48" s="149">
        <v>1806094</v>
      </c>
      <c r="H48" s="142">
        <f aca="true" t="shared" si="4" ref="H48:H54">SUM(G48)</f>
        <v>1806094</v>
      </c>
    </row>
    <row r="49" spans="1:8" s="75" customFormat="1" ht="15">
      <c r="A49" s="12" t="s">
        <v>586</v>
      </c>
      <c r="B49" s="7"/>
      <c r="C49" s="142"/>
      <c r="D49" s="129"/>
      <c r="E49" s="142">
        <v>1097591</v>
      </c>
      <c r="F49" s="142"/>
      <c r="G49" s="149"/>
      <c r="H49" s="142">
        <f t="shared" si="4"/>
        <v>0</v>
      </c>
    </row>
    <row r="50" spans="1:8" s="75" customFormat="1" ht="15">
      <c r="A50" s="12" t="s">
        <v>590</v>
      </c>
      <c r="B50" s="7"/>
      <c r="C50" s="142"/>
      <c r="D50" s="129"/>
      <c r="E50" s="142"/>
      <c r="F50" s="142"/>
      <c r="G50" s="149">
        <v>42520</v>
      </c>
      <c r="H50" s="142">
        <f t="shared" si="4"/>
        <v>42520</v>
      </c>
    </row>
    <row r="51" spans="1:8" s="75" customFormat="1" ht="15">
      <c r="A51" s="12" t="s">
        <v>607</v>
      </c>
      <c r="B51" s="7"/>
      <c r="C51" s="142"/>
      <c r="D51" s="129"/>
      <c r="E51" s="142"/>
      <c r="F51" s="142"/>
      <c r="G51" s="149">
        <v>271653</v>
      </c>
      <c r="H51" s="142">
        <f t="shared" si="4"/>
        <v>271653</v>
      </c>
    </row>
    <row r="52" spans="1:8" s="75" customFormat="1" ht="15">
      <c r="A52" s="12" t="s">
        <v>610</v>
      </c>
      <c r="B52" s="7"/>
      <c r="C52" s="142"/>
      <c r="D52" s="129"/>
      <c r="E52" s="142"/>
      <c r="F52" s="142"/>
      <c r="G52" s="149">
        <v>185827</v>
      </c>
      <c r="H52" s="142">
        <f t="shared" si="4"/>
        <v>185827</v>
      </c>
    </row>
    <row r="53" spans="1:8" s="75" customFormat="1" ht="15">
      <c r="A53" s="12" t="s">
        <v>608</v>
      </c>
      <c r="B53" s="7"/>
      <c r="C53" s="142"/>
      <c r="D53" s="129"/>
      <c r="E53" s="142"/>
      <c r="F53" s="142"/>
      <c r="G53" s="149">
        <v>900000</v>
      </c>
      <c r="H53" s="142">
        <f t="shared" si="4"/>
        <v>900000</v>
      </c>
    </row>
    <row r="54" spans="1:8" s="75" customFormat="1" ht="15">
      <c r="A54" s="12" t="s">
        <v>609</v>
      </c>
      <c r="B54" s="7"/>
      <c r="C54" s="142"/>
      <c r="D54" s="129"/>
      <c r="E54" s="142"/>
      <c r="F54" s="142"/>
      <c r="G54" s="149">
        <v>328674</v>
      </c>
      <c r="H54" s="142">
        <f t="shared" si="4"/>
        <v>328674</v>
      </c>
    </row>
    <row r="55" spans="1:8" s="75" customFormat="1" ht="15">
      <c r="A55" s="14" t="s">
        <v>226</v>
      </c>
      <c r="B55" s="74" t="s">
        <v>227</v>
      </c>
      <c r="C55" s="129">
        <f>SUM(C37:C49)</f>
        <v>280666</v>
      </c>
      <c r="D55" s="129"/>
      <c r="E55" s="129">
        <f>SUM(E37:E49)</f>
        <v>1733217</v>
      </c>
      <c r="F55" s="129">
        <f>SUM(F37)</f>
        <v>629000</v>
      </c>
      <c r="G55" s="147">
        <f>SUM(G37:G54)</f>
        <v>65176861</v>
      </c>
      <c r="H55" s="129">
        <f>SUM(C55:G55)</f>
        <v>67819744</v>
      </c>
    </row>
    <row r="56" spans="1:8" s="75" customFormat="1" ht="15">
      <c r="A56" s="14" t="s">
        <v>228</v>
      </c>
      <c r="B56" s="74" t="s">
        <v>229</v>
      </c>
      <c r="C56" s="129"/>
      <c r="D56" s="129"/>
      <c r="E56" s="129"/>
      <c r="F56" s="129"/>
      <c r="G56" s="147"/>
      <c r="H56" s="129"/>
    </row>
    <row r="57" spans="1:8" ht="15" hidden="1">
      <c r="A57" s="12"/>
      <c r="B57" s="5"/>
      <c r="C57" s="128"/>
      <c r="D57" s="128"/>
      <c r="E57" s="128"/>
      <c r="F57" s="128"/>
      <c r="G57" s="146"/>
      <c r="H57" s="128"/>
    </row>
    <row r="58" spans="1:8" ht="15" hidden="1">
      <c r="A58" s="12"/>
      <c r="B58" s="5"/>
      <c r="C58" s="128"/>
      <c r="D58" s="128"/>
      <c r="E58" s="128"/>
      <c r="F58" s="128"/>
      <c r="G58" s="146"/>
      <c r="H58" s="128"/>
    </row>
    <row r="59" spans="1:8" s="75" customFormat="1" ht="25.5">
      <c r="A59" s="6" t="s">
        <v>232</v>
      </c>
      <c r="B59" s="7" t="s">
        <v>233</v>
      </c>
      <c r="C59" s="129">
        <v>94929</v>
      </c>
      <c r="D59" s="129">
        <v>13500</v>
      </c>
      <c r="E59" s="129">
        <v>472423</v>
      </c>
      <c r="F59" s="129">
        <v>699000</v>
      </c>
      <c r="G59" s="150">
        <v>364082433</v>
      </c>
      <c r="H59" s="129">
        <f>SUM(C59:G59)</f>
        <v>365362285</v>
      </c>
    </row>
    <row r="60" spans="1:8" ht="15.75">
      <c r="A60" s="16" t="s">
        <v>421</v>
      </c>
      <c r="B60" s="8" t="s">
        <v>234</v>
      </c>
      <c r="C60" s="130">
        <f>C59+C55+C56+C36+C25</f>
        <v>445550</v>
      </c>
      <c r="D60" s="130">
        <f>D59+D55+D56+D36+D25</f>
        <v>63500</v>
      </c>
      <c r="E60" s="130">
        <f>E59+E55+E56+E36+E25</f>
        <v>2222140</v>
      </c>
      <c r="F60" s="130">
        <f>F59+F55+F56+F36+F25+F11</f>
        <v>3288000</v>
      </c>
      <c r="G60" s="150">
        <f>G59+G55+G56+G36+G25+G11</f>
        <v>1781988159</v>
      </c>
      <c r="H60" s="150">
        <f>H59+H55+H56+H36+H25+H11</f>
        <v>1788007349</v>
      </c>
    </row>
    <row r="61" spans="1:8" ht="15.75" hidden="1">
      <c r="A61" s="18"/>
      <c r="B61" s="7"/>
      <c r="C61" s="128"/>
      <c r="D61" s="128"/>
      <c r="E61" s="128"/>
      <c r="F61" s="128"/>
      <c r="G61" s="146"/>
      <c r="H61" s="128"/>
    </row>
    <row r="62" spans="1:8" ht="15.75" hidden="1">
      <c r="A62" s="18"/>
      <c r="B62" s="7"/>
      <c r="C62" s="128"/>
      <c r="D62" s="128"/>
      <c r="E62" s="128"/>
      <c r="F62" s="128"/>
      <c r="G62" s="146"/>
      <c r="H62" s="128"/>
    </row>
    <row r="63" spans="1:8" ht="15.75" hidden="1">
      <c r="A63" s="18"/>
      <c r="B63" s="7"/>
      <c r="C63" s="128"/>
      <c r="D63" s="128"/>
      <c r="E63" s="128"/>
      <c r="F63" s="128"/>
      <c r="G63" s="146"/>
      <c r="H63" s="128"/>
    </row>
    <row r="64" spans="1:8" ht="15">
      <c r="A64" s="12" t="s">
        <v>554</v>
      </c>
      <c r="B64" s="7"/>
      <c r="C64" s="128"/>
      <c r="D64" s="128"/>
      <c r="E64" s="128"/>
      <c r="F64" s="128"/>
      <c r="G64" s="146">
        <v>3245821</v>
      </c>
      <c r="H64" s="128">
        <f>SUM(G64)</f>
        <v>3245821</v>
      </c>
    </row>
    <row r="65" spans="1:8" ht="15">
      <c r="A65" s="12" t="s">
        <v>555</v>
      </c>
      <c r="B65" s="7"/>
      <c r="C65" s="128"/>
      <c r="D65" s="128"/>
      <c r="E65" s="128"/>
      <c r="F65" s="128"/>
      <c r="G65" s="146">
        <v>22442618</v>
      </c>
      <c r="H65" s="128">
        <f aca="true" t="shared" si="5" ref="H65:H74">SUM(G65)</f>
        <v>22442618</v>
      </c>
    </row>
    <row r="66" spans="1:8" ht="15">
      <c r="A66" s="12" t="s">
        <v>556</v>
      </c>
      <c r="B66" s="7"/>
      <c r="C66" s="128"/>
      <c r="D66" s="128"/>
      <c r="E66" s="128"/>
      <c r="F66" s="128"/>
      <c r="G66" s="146">
        <v>43668021</v>
      </c>
      <c r="H66" s="128">
        <f>SUM(C66:G66)</f>
        <v>43668021</v>
      </c>
    </row>
    <row r="67" spans="1:8" ht="15">
      <c r="A67" s="12" t="s">
        <v>564</v>
      </c>
      <c r="B67" s="7"/>
      <c r="C67" s="128"/>
      <c r="D67" s="128"/>
      <c r="E67" s="128"/>
      <c r="F67" s="128"/>
      <c r="G67" s="146">
        <v>15056714</v>
      </c>
      <c r="H67" s="128">
        <f>SUM(C67:G67)</f>
        <v>15056714</v>
      </c>
    </row>
    <row r="68" spans="1:8" ht="15">
      <c r="A68" s="12" t="s">
        <v>612</v>
      </c>
      <c r="B68" s="7"/>
      <c r="C68" s="128"/>
      <c r="D68" s="128"/>
      <c r="E68" s="128"/>
      <c r="F68" s="128"/>
      <c r="G68" s="146">
        <v>2890000</v>
      </c>
      <c r="H68" s="128">
        <f>SUM(C68:G68)</f>
        <v>2890000</v>
      </c>
    </row>
    <row r="69" spans="1:8" ht="15">
      <c r="A69" s="12" t="s">
        <v>613</v>
      </c>
      <c r="B69" s="7"/>
      <c r="C69" s="128"/>
      <c r="D69" s="128"/>
      <c r="E69" s="128"/>
      <c r="F69" s="128"/>
      <c r="G69" s="146">
        <v>27931497</v>
      </c>
      <c r="H69" s="128">
        <f>SUM(C69:G69)</f>
        <v>27931497</v>
      </c>
    </row>
    <row r="70" spans="1:8" s="75" customFormat="1" ht="15">
      <c r="A70" s="14" t="s">
        <v>235</v>
      </c>
      <c r="B70" s="74" t="s">
        <v>236</v>
      </c>
      <c r="C70" s="129">
        <f>SUM(C64:C66)</f>
        <v>0</v>
      </c>
      <c r="D70" s="129"/>
      <c r="E70" s="129"/>
      <c r="F70" s="129"/>
      <c r="G70" s="147">
        <f>SUM(G64:G69)</f>
        <v>115234671</v>
      </c>
      <c r="H70" s="129">
        <f>SUM(C70:G70)</f>
        <v>115234671</v>
      </c>
    </row>
    <row r="71" spans="1:8" ht="15" hidden="1">
      <c r="A71" s="12"/>
      <c r="B71" s="5"/>
      <c r="C71" s="128"/>
      <c r="D71" s="128"/>
      <c r="E71" s="128"/>
      <c r="F71" s="128"/>
      <c r="G71" s="147">
        <f>SUM(G70:G70)</f>
        <v>115234671</v>
      </c>
      <c r="H71" s="128">
        <f t="shared" si="5"/>
        <v>115234671</v>
      </c>
    </row>
    <row r="72" spans="1:8" ht="15" hidden="1">
      <c r="A72" s="12"/>
      <c r="B72" s="5"/>
      <c r="C72" s="128"/>
      <c r="D72" s="128"/>
      <c r="E72" s="128"/>
      <c r="F72" s="128"/>
      <c r="G72" s="147">
        <f>SUM(G70:G71)</f>
        <v>230469342</v>
      </c>
      <c r="H72" s="128">
        <f t="shared" si="5"/>
        <v>230469342</v>
      </c>
    </row>
    <row r="73" spans="1:8" ht="15" hidden="1">
      <c r="A73" s="12"/>
      <c r="B73" s="5"/>
      <c r="C73" s="128"/>
      <c r="D73" s="128"/>
      <c r="E73" s="128"/>
      <c r="F73" s="128"/>
      <c r="G73" s="147">
        <f>SUM(G70:G72)</f>
        <v>460938684</v>
      </c>
      <c r="H73" s="128">
        <f t="shared" si="5"/>
        <v>460938684</v>
      </c>
    </row>
    <row r="74" spans="1:8" ht="15">
      <c r="A74" s="14" t="s">
        <v>237</v>
      </c>
      <c r="B74" s="74" t="s">
        <v>238</v>
      </c>
      <c r="C74" s="128"/>
      <c r="D74" s="128"/>
      <c r="E74" s="128"/>
      <c r="F74" s="128"/>
      <c r="G74" s="146"/>
      <c r="H74" s="128">
        <f t="shared" si="5"/>
        <v>0</v>
      </c>
    </row>
    <row r="75" spans="1:8" ht="15" hidden="1">
      <c r="A75" s="14"/>
      <c r="B75" s="74"/>
      <c r="C75" s="128"/>
      <c r="D75" s="128"/>
      <c r="E75" s="128"/>
      <c r="F75" s="128"/>
      <c r="G75" s="146"/>
      <c r="H75" s="128"/>
    </row>
    <row r="76" spans="1:8" ht="15" hidden="1">
      <c r="A76" s="14"/>
      <c r="B76" s="74"/>
      <c r="C76" s="128"/>
      <c r="D76" s="128"/>
      <c r="E76" s="128"/>
      <c r="F76" s="128"/>
      <c r="G76" s="146"/>
      <c r="H76" s="128"/>
    </row>
    <row r="77" spans="1:8" ht="15" hidden="1">
      <c r="A77" s="14"/>
      <c r="B77" s="74"/>
      <c r="C77" s="128"/>
      <c r="D77" s="128"/>
      <c r="E77" s="128"/>
      <c r="F77" s="128"/>
      <c r="G77" s="146"/>
      <c r="H77" s="128"/>
    </row>
    <row r="78" spans="1:8" ht="15">
      <c r="A78" s="14" t="s">
        <v>239</v>
      </c>
      <c r="B78" s="74" t="s">
        <v>240</v>
      </c>
      <c r="C78" s="128"/>
      <c r="D78" s="128"/>
      <c r="E78" s="128"/>
      <c r="F78" s="128"/>
      <c r="G78" s="146"/>
      <c r="H78" s="128"/>
    </row>
    <row r="79" spans="1:8" ht="15">
      <c r="A79" s="14" t="s">
        <v>241</v>
      </c>
      <c r="B79" s="74" t="s">
        <v>242</v>
      </c>
      <c r="C79" s="128"/>
      <c r="D79" s="128"/>
      <c r="E79" s="128"/>
      <c r="F79" s="128"/>
      <c r="G79" s="150">
        <v>31143362</v>
      </c>
      <c r="H79" s="130">
        <f>SUM(C79:G79)</f>
        <v>31143362</v>
      </c>
    </row>
    <row r="80" spans="1:8" s="75" customFormat="1" ht="15.75">
      <c r="A80" s="16" t="s">
        <v>422</v>
      </c>
      <c r="B80" s="76" t="s">
        <v>243</v>
      </c>
      <c r="C80" s="130">
        <f>SUM(C70+C79)</f>
        <v>0</v>
      </c>
      <c r="D80" s="130">
        <f>SUM(D70+D79)</f>
        <v>0</v>
      </c>
      <c r="E80" s="130">
        <f>SUM(E70+E79)</f>
        <v>0</v>
      </c>
      <c r="F80" s="130">
        <f>SUM(F70+F79)</f>
        <v>0</v>
      </c>
      <c r="G80" s="150">
        <f>SUM(G70+G79)</f>
        <v>146378033</v>
      </c>
      <c r="H80" s="129">
        <f>SUM(H79+H70)</f>
        <v>146378033</v>
      </c>
    </row>
    <row r="83" spans="1:9" ht="46.5" customHeight="1">
      <c r="A83" s="161" t="s">
        <v>533</v>
      </c>
      <c r="B83" s="162"/>
      <c r="C83" s="162"/>
      <c r="D83" s="162"/>
      <c r="E83" s="162"/>
      <c r="F83" s="162"/>
      <c r="G83" s="162"/>
      <c r="H83" s="162"/>
      <c r="I83" s="162"/>
    </row>
    <row r="84" spans="1:9" ht="15">
      <c r="A84" s="90" t="s">
        <v>507</v>
      </c>
      <c r="B84" s="90" t="s">
        <v>508</v>
      </c>
      <c r="C84" s="90" t="s">
        <v>509</v>
      </c>
      <c r="D84" s="90" t="s">
        <v>510</v>
      </c>
      <c r="E84" s="90" t="s">
        <v>511</v>
      </c>
      <c r="F84" s="90" t="s">
        <v>512</v>
      </c>
      <c r="G84" s="90" t="s">
        <v>513</v>
      </c>
      <c r="H84" s="90" t="s">
        <v>514</v>
      </c>
      <c r="I84" s="90" t="s">
        <v>515</v>
      </c>
    </row>
    <row r="85" spans="1:9" ht="98.25">
      <c r="A85" s="91" t="s">
        <v>516</v>
      </c>
      <c r="B85" s="92" t="s">
        <v>518</v>
      </c>
      <c r="C85" s="92" t="s">
        <v>519</v>
      </c>
      <c r="D85" s="92" t="s">
        <v>520</v>
      </c>
      <c r="E85" s="92" t="s">
        <v>521</v>
      </c>
      <c r="F85" s="92" t="s">
        <v>522</v>
      </c>
      <c r="G85" s="92" t="s">
        <v>523</v>
      </c>
      <c r="H85" s="93" t="s">
        <v>524</v>
      </c>
      <c r="I85" s="94" t="s">
        <v>97</v>
      </c>
    </row>
    <row r="86" spans="1:9" ht="15">
      <c r="A86" s="4"/>
      <c r="B86" s="96"/>
      <c r="C86" s="97"/>
      <c r="D86" s="97"/>
      <c r="E86" s="97"/>
      <c r="F86" s="97"/>
      <c r="G86" s="97"/>
      <c r="H86" s="98"/>
      <c r="I86" s="99">
        <f aca="true" t="shared" si="6" ref="I86:I91">SUM(B86:H86)</f>
        <v>0</v>
      </c>
    </row>
    <row r="87" spans="1:9" ht="15">
      <c r="A87" s="95"/>
      <c r="B87" s="96"/>
      <c r="C87" s="97"/>
      <c r="D87" s="97"/>
      <c r="E87" s="97"/>
      <c r="F87" s="97"/>
      <c r="G87" s="97"/>
      <c r="H87" s="98"/>
      <c r="I87" s="99">
        <f t="shared" si="6"/>
        <v>0</v>
      </c>
    </row>
    <row r="88" spans="1:9" ht="15">
      <c r="A88" s="100"/>
      <c r="B88" s="96"/>
      <c r="C88" s="97"/>
      <c r="D88" s="97"/>
      <c r="E88" s="97"/>
      <c r="F88" s="97"/>
      <c r="G88" s="97"/>
      <c r="H88" s="98"/>
      <c r="I88" s="99">
        <f t="shared" si="6"/>
        <v>0</v>
      </c>
    </row>
    <row r="89" spans="1:9" ht="15">
      <c r="A89" s="95"/>
      <c r="B89" s="96"/>
      <c r="C89" s="97"/>
      <c r="D89" s="97"/>
      <c r="E89" s="97"/>
      <c r="F89" s="97"/>
      <c r="G89" s="97"/>
      <c r="H89" s="98"/>
      <c r="I89" s="99">
        <f t="shared" si="6"/>
        <v>0</v>
      </c>
    </row>
    <row r="90" spans="1:9" ht="15">
      <c r="A90" s="95"/>
      <c r="B90" s="96"/>
      <c r="C90" s="97"/>
      <c r="D90" s="97"/>
      <c r="E90" s="97"/>
      <c r="F90" s="97"/>
      <c r="G90" s="97"/>
      <c r="H90" s="98"/>
      <c r="I90" s="99">
        <f t="shared" si="6"/>
        <v>0</v>
      </c>
    </row>
    <row r="91" spans="1:9" ht="15.75">
      <c r="A91" s="94" t="s">
        <v>97</v>
      </c>
      <c r="B91" s="101">
        <f>SUM(B86:B90)</f>
        <v>0</v>
      </c>
      <c r="C91" s="97"/>
      <c r="D91" s="97"/>
      <c r="E91" s="97"/>
      <c r="F91" s="97"/>
      <c r="G91" s="97"/>
      <c r="H91" s="98"/>
      <c r="I91" s="99">
        <f t="shared" si="6"/>
        <v>0</v>
      </c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80"/>
      <c r="B99" s="79"/>
      <c r="C99" s="77"/>
      <c r="D99" s="77"/>
      <c r="E99" s="3"/>
      <c r="F99" s="3"/>
      <c r="G99" s="3"/>
    </row>
    <row r="100" spans="1:7" ht="15">
      <c r="A100" s="80"/>
      <c r="B100" s="79"/>
      <c r="C100" s="77"/>
      <c r="D100" s="77"/>
      <c r="E100" s="3"/>
      <c r="F100" s="3"/>
      <c r="G100" s="3"/>
    </row>
    <row r="101" spans="1:7" ht="15">
      <c r="A101" s="80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.75">
      <c r="A103" s="83"/>
      <c r="B103" s="84"/>
      <c r="C103" s="77"/>
      <c r="D103" s="77"/>
      <c r="E103" s="3"/>
      <c r="F103" s="3"/>
      <c r="G103" s="3"/>
    </row>
    <row r="104" spans="1:7" ht="15.75">
      <c r="A104" s="81"/>
      <c r="B104" s="82"/>
      <c r="C104" s="77"/>
      <c r="D104" s="77"/>
      <c r="E104" s="3"/>
      <c r="F104" s="3"/>
      <c r="G104" s="3"/>
    </row>
    <row r="105" spans="1:7" ht="15.75">
      <c r="A105" s="81"/>
      <c r="B105" s="82"/>
      <c r="C105" s="77"/>
      <c r="D105" s="77"/>
      <c r="E105" s="3"/>
      <c r="F105" s="3"/>
      <c r="G105" s="3"/>
    </row>
    <row r="106" spans="1:7" ht="15.75">
      <c r="A106" s="81"/>
      <c r="B106" s="82"/>
      <c r="C106" s="77"/>
      <c r="D106" s="77"/>
      <c r="E106" s="3"/>
      <c r="F106" s="3"/>
      <c r="G106" s="3"/>
    </row>
    <row r="107" spans="1:7" ht="15.75">
      <c r="A107" s="81"/>
      <c r="B107" s="82"/>
      <c r="C107" s="77"/>
      <c r="D107" s="77"/>
      <c r="E107" s="3"/>
      <c r="F107" s="3"/>
      <c r="G107" s="3"/>
    </row>
    <row r="108" spans="1:7" ht="15">
      <c r="A108" s="78"/>
      <c r="B108" s="79"/>
      <c r="C108" s="77"/>
      <c r="D108" s="77"/>
      <c r="E108" s="3"/>
      <c r="F108" s="3"/>
      <c r="G108" s="3"/>
    </row>
    <row r="109" spans="1:7" ht="15">
      <c r="A109" s="78"/>
      <c r="B109" s="79"/>
      <c r="C109" s="77"/>
      <c r="D109" s="77"/>
      <c r="E109" s="3"/>
      <c r="F109" s="3"/>
      <c r="G109" s="3"/>
    </row>
    <row r="110" spans="1:7" ht="15">
      <c r="A110" s="78"/>
      <c r="B110" s="79"/>
      <c r="C110" s="77"/>
      <c r="D110" s="77"/>
      <c r="E110" s="3"/>
      <c r="F110" s="3"/>
      <c r="G110" s="3"/>
    </row>
    <row r="111" spans="1:7" ht="15">
      <c r="A111" s="78"/>
      <c r="B111" s="79"/>
      <c r="C111" s="77"/>
      <c r="D111" s="77"/>
      <c r="E111" s="3"/>
      <c r="F111" s="3"/>
      <c r="G111" s="3"/>
    </row>
    <row r="112" spans="1:7" ht="15">
      <c r="A112" s="78"/>
      <c r="B112" s="79"/>
      <c r="C112" s="77"/>
      <c r="D112" s="77"/>
      <c r="E112" s="3"/>
      <c r="F112" s="3"/>
      <c r="G112" s="3"/>
    </row>
    <row r="113" spans="1:7" ht="15">
      <c r="A113" s="78"/>
      <c r="B113" s="79"/>
      <c r="C113" s="77"/>
      <c r="D113" s="77"/>
      <c r="E113" s="3"/>
      <c r="F113" s="3"/>
      <c r="G113" s="3"/>
    </row>
    <row r="114" spans="1:7" ht="15">
      <c r="A114" s="78"/>
      <c r="B114" s="79"/>
      <c r="C114" s="77"/>
      <c r="D114" s="77"/>
      <c r="E114" s="3"/>
      <c r="F114" s="3"/>
      <c r="G114" s="3"/>
    </row>
    <row r="115" spans="1:7" ht="15">
      <c r="A115" s="78"/>
      <c r="B115" s="79"/>
      <c r="C115" s="77"/>
      <c r="D115" s="77"/>
      <c r="E115" s="3"/>
      <c r="F115" s="3"/>
      <c r="G115" s="3"/>
    </row>
    <row r="116" spans="1:7" ht="15">
      <c r="A116" s="78"/>
      <c r="B116" s="79"/>
      <c r="C116" s="77"/>
      <c r="D116" s="77"/>
      <c r="E116" s="3"/>
      <c r="F116" s="3"/>
      <c r="G116" s="3"/>
    </row>
    <row r="117" spans="1:7" ht="15">
      <c r="A117" s="78"/>
      <c r="B117" s="79"/>
      <c r="C117" s="77"/>
      <c r="D117" s="77"/>
      <c r="E117" s="3"/>
      <c r="F117" s="3"/>
      <c r="G117" s="3"/>
    </row>
    <row r="118" spans="1:7" ht="15">
      <c r="A118" s="78"/>
      <c r="B118" s="79"/>
      <c r="C118" s="77"/>
      <c r="D118" s="77"/>
      <c r="E118" s="3"/>
      <c r="F118" s="3"/>
      <c r="G118" s="3"/>
    </row>
    <row r="119" spans="1:7" ht="15.75">
      <c r="A119" s="83"/>
      <c r="B119" s="84"/>
      <c r="C119" s="77"/>
      <c r="D119" s="77"/>
      <c r="E119" s="3"/>
      <c r="F119" s="3"/>
      <c r="G119" s="3"/>
    </row>
    <row r="120" spans="1:7" ht="15">
      <c r="A120" s="3"/>
      <c r="B120" s="3"/>
      <c r="C120" s="3"/>
      <c r="D120" s="3"/>
      <c r="E120" s="3"/>
      <c r="F120" s="3"/>
      <c r="G120" s="3"/>
    </row>
    <row r="121" spans="1:7" ht="15">
      <c r="A121" s="3"/>
      <c r="B121" s="3"/>
      <c r="C121" s="3"/>
      <c r="D121" s="3"/>
      <c r="E121" s="3"/>
      <c r="F121" s="3"/>
      <c r="G121" s="3"/>
    </row>
    <row r="122" spans="1:7" ht="15">
      <c r="A122" s="3"/>
      <c r="B122" s="3"/>
      <c r="C122" s="3"/>
      <c r="D122" s="3"/>
      <c r="E122" s="3"/>
      <c r="F122" s="3"/>
      <c r="G122" s="3"/>
    </row>
    <row r="123" spans="1:7" ht="15">
      <c r="A123" s="3"/>
      <c r="B123" s="3"/>
      <c r="C123" s="3"/>
      <c r="D123" s="3"/>
      <c r="E123" s="3"/>
      <c r="F123" s="3"/>
      <c r="G123" s="3"/>
    </row>
    <row r="124" spans="1:7" ht="15">
      <c r="A124" s="3"/>
      <c r="B124" s="3"/>
      <c r="C124" s="3"/>
      <c r="D124" s="3"/>
      <c r="E124" s="3"/>
      <c r="F124" s="3"/>
      <c r="G124" s="3"/>
    </row>
    <row r="125" spans="1:7" ht="15">
      <c r="A125" s="3"/>
      <c r="B125" s="3"/>
      <c r="C125" s="3"/>
      <c r="D125" s="3"/>
      <c r="E125" s="3"/>
      <c r="F125" s="3"/>
      <c r="G125" s="3"/>
    </row>
  </sheetData>
  <sheetProtection/>
  <mergeCells count="3">
    <mergeCell ref="A1:H1"/>
    <mergeCell ref="A2:H2"/>
    <mergeCell ref="A83:I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  <headerFooter alignWithMargins="0">
    <oddHeader>&amp;R1/10 melléklet a 8/2019.(II.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120" zoomScaleNormal="120" zoomScalePageLayoutView="0" workbookViewId="0" topLeftCell="C10">
      <selection activeCell="L36" sqref="L3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5" t="s">
        <v>550</v>
      </c>
      <c r="B1" s="156"/>
      <c r="C1" s="156"/>
      <c r="D1" s="156"/>
    </row>
    <row r="2" spans="1:4" ht="23.25" customHeight="1">
      <c r="A2" s="154" t="s">
        <v>544</v>
      </c>
      <c r="B2" s="159"/>
      <c r="C2" s="159"/>
      <c r="D2" s="159"/>
    </row>
    <row r="3" ht="18">
      <c r="A3" s="44"/>
    </row>
    <row r="5" spans="1:4" ht="30">
      <c r="A5" s="1" t="s">
        <v>118</v>
      </c>
      <c r="B5" s="2" t="s">
        <v>119</v>
      </c>
      <c r="C5" s="50" t="s">
        <v>87</v>
      </c>
      <c r="D5" s="56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83</v>
      </c>
      <c r="B10" s="7" t="s">
        <v>219</v>
      </c>
      <c r="C10" s="130">
        <v>5500000</v>
      </c>
      <c r="D10" s="130">
        <f>SUM(C10)</f>
        <v>5500000</v>
      </c>
    </row>
    <row r="11" spans="1:4" ht="15">
      <c r="A11" s="14" t="s">
        <v>557</v>
      </c>
      <c r="B11" s="7"/>
      <c r="C11" s="146">
        <v>-1594810</v>
      </c>
      <c r="D11" s="128">
        <v>-1594810</v>
      </c>
    </row>
    <row r="12" spans="1:4" ht="15">
      <c r="A12" s="14" t="s">
        <v>558</v>
      </c>
      <c r="B12" s="7"/>
      <c r="C12" s="146">
        <v>-1200000</v>
      </c>
      <c r="D12" s="128">
        <v>-1200000</v>
      </c>
    </row>
    <row r="13" spans="1:4" ht="15">
      <c r="A13" s="14" t="s">
        <v>559</v>
      </c>
      <c r="B13" s="7"/>
      <c r="C13" s="146">
        <v>735168</v>
      </c>
      <c r="D13" s="128">
        <v>735168</v>
      </c>
    </row>
    <row r="14" spans="1:4" ht="15">
      <c r="A14" s="14" t="s">
        <v>565</v>
      </c>
      <c r="B14" s="7"/>
      <c r="C14" s="146">
        <v>-1059180</v>
      </c>
      <c r="D14" s="128">
        <f>SUM(C14)</f>
        <v>-1059180</v>
      </c>
    </row>
    <row r="15" spans="1:4" ht="15">
      <c r="A15" s="14" t="s">
        <v>576</v>
      </c>
      <c r="B15" s="7"/>
      <c r="C15" s="146">
        <v>-203200</v>
      </c>
      <c r="D15" s="128">
        <f>SUM(C15)</f>
        <v>-203200</v>
      </c>
    </row>
    <row r="16" spans="1:4" ht="15">
      <c r="A16" s="14" t="s">
        <v>578</v>
      </c>
      <c r="B16" s="7"/>
      <c r="C16" s="146">
        <v>232269727</v>
      </c>
      <c r="D16" s="128">
        <f>SUM(C16)</f>
        <v>232269727</v>
      </c>
    </row>
    <row r="17" spans="1:4" ht="15">
      <c r="A17" s="14" t="s">
        <v>580</v>
      </c>
      <c r="B17" s="7"/>
      <c r="C17" s="146">
        <v>866377</v>
      </c>
      <c r="D17" s="128">
        <v>866377</v>
      </c>
    </row>
    <row r="18" spans="1:4" ht="25.5">
      <c r="A18" s="14" t="s">
        <v>581</v>
      </c>
      <c r="B18" s="7"/>
      <c r="C18" s="146">
        <v>-38727803</v>
      </c>
      <c r="D18" s="128">
        <f>SUM(C18)</f>
        <v>-38727803</v>
      </c>
    </row>
    <row r="19" spans="1:4" ht="15">
      <c r="A19" s="14" t="s">
        <v>582</v>
      </c>
      <c r="B19" s="7"/>
      <c r="C19" s="146">
        <v>-341986</v>
      </c>
      <c r="D19" s="128">
        <v>-341986</v>
      </c>
    </row>
    <row r="20" spans="1:4" ht="15">
      <c r="A20" s="14" t="s">
        <v>583</v>
      </c>
      <c r="B20" s="7"/>
      <c r="C20" s="146">
        <v>-2214428</v>
      </c>
      <c r="D20" s="128">
        <v>-2214428</v>
      </c>
    </row>
    <row r="21" spans="1:4" ht="15">
      <c r="A21" s="14" t="s">
        <v>587</v>
      </c>
      <c r="B21" s="7"/>
      <c r="C21" s="146">
        <v>-3800000</v>
      </c>
      <c r="D21" s="128">
        <f>SUM(C21)</f>
        <v>-3800000</v>
      </c>
    </row>
    <row r="22" spans="1:4" ht="15">
      <c r="A22" s="14" t="s">
        <v>588</v>
      </c>
      <c r="B22" s="7"/>
      <c r="C22" s="146">
        <v>-1000000</v>
      </c>
      <c r="D22" s="128">
        <f>SUM(C22)</f>
        <v>-1000000</v>
      </c>
    </row>
    <row r="23" spans="1:4" ht="15">
      <c r="A23" s="14" t="s">
        <v>589</v>
      </c>
      <c r="B23" s="7"/>
      <c r="C23" s="146">
        <v>-3574744</v>
      </c>
      <c r="D23" s="128">
        <f>SUM(C23)</f>
        <v>-3574744</v>
      </c>
    </row>
    <row r="24" spans="1:4" ht="15">
      <c r="A24" s="14" t="s">
        <v>593</v>
      </c>
      <c r="B24" s="7"/>
      <c r="C24" s="146">
        <v>-11950000</v>
      </c>
      <c r="D24" s="128">
        <v>-11950000</v>
      </c>
    </row>
    <row r="25" spans="1:4" ht="15">
      <c r="A25" s="14" t="s">
        <v>594</v>
      </c>
      <c r="B25" s="7"/>
      <c r="C25" s="146">
        <v>-3135948</v>
      </c>
      <c r="D25" s="128">
        <v>-3135948</v>
      </c>
    </row>
    <row r="26" spans="1:4" ht="15">
      <c r="A26" s="14" t="s">
        <v>595</v>
      </c>
      <c r="B26" s="7"/>
      <c r="C26" s="146">
        <v>-2045000</v>
      </c>
      <c r="D26" s="128">
        <v>-2045000</v>
      </c>
    </row>
    <row r="27" spans="1:4" ht="15">
      <c r="A27" s="14" t="s">
        <v>596</v>
      </c>
      <c r="B27" s="7"/>
      <c r="C27" s="146">
        <v>3800000</v>
      </c>
      <c r="D27" s="128">
        <f aca="true" t="shared" si="0" ref="D27:D32">SUM(C27)</f>
        <v>3800000</v>
      </c>
    </row>
    <row r="28" spans="1:4" ht="15">
      <c r="A28" s="14" t="s">
        <v>597</v>
      </c>
      <c r="B28" s="7"/>
      <c r="C28" s="146">
        <v>6356383</v>
      </c>
      <c r="D28" s="128">
        <f t="shared" si="0"/>
        <v>6356383</v>
      </c>
    </row>
    <row r="29" spans="1:4" ht="15">
      <c r="A29" s="14" t="s">
        <v>598</v>
      </c>
      <c r="B29" s="7"/>
      <c r="C29" s="146">
        <v>6492000</v>
      </c>
      <c r="D29" s="128">
        <f t="shared" si="0"/>
        <v>6492000</v>
      </c>
    </row>
    <row r="30" spans="1:4" ht="15">
      <c r="A30" s="14" t="s">
        <v>599</v>
      </c>
      <c r="B30" s="7"/>
      <c r="C30" s="146">
        <v>2853000</v>
      </c>
      <c r="D30" s="128">
        <f t="shared" si="0"/>
        <v>2853000</v>
      </c>
    </row>
    <row r="31" spans="1:4" ht="15">
      <c r="A31" s="14" t="s">
        <v>601</v>
      </c>
      <c r="B31" s="7"/>
      <c r="C31" s="146">
        <v>-2000000</v>
      </c>
      <c r="D31" s="128">
        <f t="shared" si="0"/>
        <v>-2000000</v>
      </c>
    </row>
    <row r="32" spans="1:4" ht="15">
      <c r="A32" s="14" t="s">
        <v>600</v>
      </c>
      <c r="B32" s="7"/>
      <c r="C32" s="146">
        <v>95798737</v>
      </c>
      <c r="D32" s="128">
        <f t="shared" si="0"/>
        <v>95798737</v>
      </c>
    </row>
    <row r="33" spans="1:5" ht="15">
      <c r="A33" s="14" t="s">
        <v>577</v>
      </c>
      <c r="B33" s="7" t="s">
        <v>219</v>
      </c>
      <c r="C33" s="147">
        <f>SUM(C10:C32)</f>
        <v>281824293</v>
      </c>
      <c r="D33" s="147">
        <f>SUM(D10:D32)</f>
        <v>281824293</v>
      </c>
      <c r="E33" s="151">
        <f>SUM(E10:E30)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  <headerFooter alignWithMargins="0">
    <oddHeader>&amp;R1/11.melléklet a 8/2019.(II.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8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5" t="s">
        <v>546</v>
      </c>
      <c r="B1" s="156"/>
      <c r="C1" s="156"/>
      <c r="D1" s="156"/>
      <c r="E1" s="156"/>
      <c r="F1" s="157"/>
    </row>
    <row r="2" spans="1:6" ht="23.25" customHeight="1">
      <c r="A2" s="158" t="s">
        <v>534</v>
      </c>
      <c r="B2" s="159"/>
      <c r="C2" s="159"/>
      <c r="D2" s="159"/>
      <c r="E2" s="159"/>
      <c r="F2" s="157"/>
    </row>
    <row r="3" ht="18">
      <c r="A3" s="66"/>
    </row>
    <row r="4" ht="15">
      <c r="A4" t="s">
        <v>529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1215182</v>
      </c>
      <c r="D43" s="104"/>
      <c r="E43" s="104"/>
      <c r="F43" s="104">
        <f>SUM(C43:E43)</f>
        <v>1215182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1215182</v>
      </c>
      <c r="D48" s="104"/>
      <c r="E48" s="104"/>
      <c r="F48" s="104">
        <f>SUM(C48:E48)</f>
        <v>1215182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367</v>
      </c>
      <c r="C61" s="104">
        <f>C60+C48</f>
        <v>1215182</v>
      </c>
      <c r="D61" s="104"/>
      <c r="E61" s="104"/>
      <c r="F61" s="104">
        <f>SUM(C61:E61)</f>
        <v>1215182</v>
      </c>
    </row>
    <row r="62" spans="1:6" ht="15" customHeight="1">
      <c r="A62" s="73" t="s">
        <v>517</v>
      </c>
      <c r="B62" s="86"/>
      <c r="C62" s="108">
        <f>C48-'kiadások működés Bölcsőde'!C74</f>
        <v>-34411643</v>
      </c>
      <c r="D62" s="104"/>
      <c r="E62" s="104"/>
      <c r="F62" s="108">
        <f>SUM(C62:E62)</f>
        <v>-34411643</v>
      </c>
    </row>
    <row r="63" spans="1:6" ht="15.75">
      <c r="A63" s="73" t="s">
        <v>80</v>
      </c>
      <c r="B63" s="52"/>
      <c r="C63" s="108">
        <f>C60-'kiadások működés Bölcsőde'!C97</f>
        <v>-445550</v>
      </c>
      <c r="D63" s="108"/>
      <c r="E63" s="108"/>
      <c r="F63" s="108">
        <f>SUM(C63:E63)</f>
        <v>-445550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7938</v>
      </c>
      <c r="D77" s="108"/>
      <c r="E77" s="108"/>
      <c r="F77" s="108">
        <f>SUM(C77:E77)</f>
        <v>7938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2">
        <v>34849255</v>
      </c>
      <c r="D80" s="108"/>
      <c r="E80" s="108"/>
      <c r="F80" s="108">
        <f>SUM(C80:E80)</f>
        <v>34849255</v>
      </c>
    </row>
    <row r="81" spans="1:6" ht="15">
      <c r="A81" s="34" t="s">
        <v>389</v>
      </c>
      <c r="B81" s="4" t="s">
        <v>390</v>
      </c>
      <c r="C81" s="108" t="s">
        <v>579</v>
      </c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34857193</v>
      </c>
      <c r="D83" s="104">
        <f>SUM(D77:D82)</f>
        <v>0</v>
      </c>
      <c r="E83" s="104">
        <f>SUM(E77:E82)</f>
        <v>0</v>
      </c>
      <c r="F83" s="104">
        <f>SUM(F77:F82)</f>
        <v>34857193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34857193</v>
      </c>
      <c r="D90" s="104"/>
      <c r="E90" s="104"/>
      <c r="F90" s="104">
        <f>SUM(F83:F89)</f>
        <v>34857193</v>
      </c>
    </row>
    <row r="91" spans="1:6" ht="15.75">
      <c r="A91" s="71" t="s">
        <v>504</v>
      </c>
      <c r="B91" s="72"/>
      <c r="C91" s="104">
        <f>C61+C90</f>
        <v>36072375</v>
      </c>
      <c r="D91" s="104"/>
      <c r="E91" s="104"/>
      <c r="F91" s="104">
        <f>F90+F61</f>
        <v>36072375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9/2019.(II.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0">
      <selection activeCell="C19" sqref="C1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5" t="s">
        <v>546</v>
      </c>
      <c r="B1" s="159"/>
      <c r="C1" s="159"/>
      <c r="D1" s="159"/>
      <c r="E1" s="159"/>
      <c r="F1" s="157"/>
    </row>
    <row r="2" spans="1:6" ht="19.5" customHeight="1">
      <c r="A2" s="154" t="s">
        <v>536</v>
      </c>
      <c r="B2" s="159"/>
      <c r="C2" s="159"/>
      <c r="D2" s="159"/>
      <c r="E2" s="159"/>
      <c r="F2" s="157"/>
    </row>
    <row r="3" ht="18">
      <c r="A3" s="44"/>
    </row>
    <row r="4" ht="15">
      <c r="A4" s="3" t="s">
        <v>529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23192232</v>
      </c>
      <c r="D19" s="117"/>
      <c r="E19" s="117"/>
      <c r="F19" s="118">
        <f>SUM(C19:E19)</f>
        <v>23192232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30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464</v>
      </c>
      <c r="B24" s="48" t="s">
        <v>153</v>
      </c>
      <c r="C24" s="119">
        <f>SUM(C19:C23)</f>
        <v>23492232</v>
      </c>
      <c r="D24" s="119"/>
      <c r="E24" s="119"/>
      <c r="F24" s="119">
        <f>SUM(F19:F23)</f>
        <v>23492232</v>
      </c>
    </row>
    <row r="25" spans="1:6" ht="15">
      <c r="A25" s="36" t="s">
        <v>435</v>
      </c>
      <c r="B25" s="48" t="s">
        <v>154</v>
      </c>
      <c r="C25" s="119">
        <v>4740514</v>
      </c>
      <c r="D25" s="119"/>
      <c r="E25" s="119"/>
      <c r="F25" s="119">
        <f>SUM(C25:E25)</f>
        <v>4740514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2702416</v>
      </c>
      <c r="D29" s="117"/>
      <c r="E29" s="117"/>
      <c r="F29" s="118">
        <f>SUM(C29:E29)</f>
        <v>2702416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465</v>
      </c>
      <c r="B32" s="30" t="s">
        <v>166</v>
      </c>
      <c r="C32" s="117">
        <v>116360</v>
      </c>
      <c r="D32" s="117"/>
      <c r="E32" s="117"/>
      <c r="F32" s="118">
        <f t="shared" si="0"/>
        <v>116360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>
        <f t="shared" si="0"/>
        <v>0</v>
      </c>
    </row>
    <row r="40" spans="1:6" ht="15">
      <c r="A40" s="6" t="s">
        <v>407</v>
      </c>
      <c r="B40" s="30" t="s">
        <v>178</v>
      </c>
      <c r="C40" s="117">
        <v>3197083</v>
      </c>
      <c r="D40" s="117"/>
      <c r="E40" s="117"/>
      <c r="F40" s="118">
        <f t="shared" si="0"/>
        <v>3197083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>
        <f t="shared" si="0"/>
        <v>0</v>
      </c>
    </row>
    <row r="43" spans="1:6" ht="15">
      <c r="A43" s="6" t="s">
        <v>408</v>
      </c>
      <c r="B43" s="30" t="s">
        <v>183</v>
      </c>
      <c r="C43" s="117">
        <v>15000</v>
      </c>
      <c r="D43" s="117"/>
      <c r="E43" s="117"/>
      <c r="F43" s="118">
        <f t="shared" si="0"/>
        <v>15000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>
        <f t="shared" si="0"/>
        <v>0</v>
      </c>
    </row>
    <row r="49" spans="1:6" ht="15">
      <c r="A49" s="6" t="s">
        <v>409</v>
      </c>
      <c r="B49" s="30" t="s">
        <v>192</v>
      </c>
      <c r="C49" s="117">
        <v>1363220</v>
      </c>
      <c r="D49" s="117"/>
      <c r="E49" s="117"/>
      <c r="F49" s="118">
        <f t="shared" si="0"/>
        <v>1363220</v>
      </c>
    </row>
    <row r="50" spans="1:6" ht="15">
      <c r="A50" s="36" t="s">
        <v>410</v>
      </c>
      <c r="B50" s="48" t="s">
        <v>193</v>
      </c>
      <c r="C50" s="119">
        <f>SUM(C29:C49)</f>
        <v>7394079</v>
      </c>
      <c r="D50" s="119"/>
      <c r="E50" s="119"/>
      <c r="F50" s="119">
        <f>SUM(F29:F49)</f>
        <v>7394079</v>
      </c>
    </row>
    <row r="51" spans="1:6" ht="15">
      <c r="A51" s="12" t="s">
        <v>194</v>
      </c>
      <c r="B51" s="27" t="s">
        <v>195</v>
      </c>
      <c r="C51" s="117"/>
      <c r="D51" s="117"/>
      <c r="E51" s="117"/>
      <c r="F51" s="118"/>
    </row>
    <row r="52" spans="1:6" ht="15">
      <c r="A52" s="12" t="s">
        <v>411</v>
      </c>
      <c r="B52" s="27" t="s">
        <v>196</v>
      </c>
      <c r="C52" s="117"/>
      <c r="D52" s="117"/>
      <c r="E52" s="117"/>
      <c r="F52" s="118"/>
    </row>
    <row r="53" spans="1:6" ht="15">
      <c r="A53" s="15" t="s">
        <v>441</v>
      </c>
      <c r="B53" s="27" t="s">
        <v>197</v>
      </c>
      <c r="C53" s="117"/>
      <c r="D53" s="117"/>
      <c r="E53" s="117"/>
      <c r="F53" s="118"/>
    </row>
    <row r="54" spans="1:6" ht="15">
      <c r="A54" s="15" t="s">
        <v>442</v>
      </c>
      <c r="B54" s="27" t="s">
        <v>198</v>
      </c>
      <c r="C54" s="117"/>
      <c r="D54" s="117"/>
      <c r="E54" s="117"/>
      <c r="F54" s="118"/>
    </row>
    <row r="55" spans="1:6" ht="15">
      <c r="A55" s="15" t="s">
        <v>443</v>
      </c>
      <c r="B55" s="27" t="s">
        <v>199</v>
      </c>
      <c r="C55" s="117"/>
      <c r="D55" s="117"/>
      <c r="E55" s="117"/>
      <c r="F55" s="118"/>
    </row>
    <row r="56" spans="1:6" ht="15">
      <c r="A56" s="12" t="s">
        <v>444</v>
      </c>
      <c r="B56" s="27" t="s">
        <v>200</v>
      </c>
      <c r="C56" s="117"/>
      <c r="D56" s="117"/>
      <c r="E56" s="117"/>
      <c r="F56" s="118"/>
    </row>
    <row r="57" spans="1:6" ht="15">
      <c r="A57" s="12" t="s">
        <v>445</v>
      </c>
      <c r="B57" s="27" t="s">
        <v>201</v>
      </c>
      <c r="C57" s="117"/>
      <c r="D57" s="117"/>
      <c r="E57" s="117"/>
      <c r="F57" s="118"/>
    </row>
    <row r="58" spans="1:6" ht="15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/>
      <c r="D59" s="119"/>
      <c r="E59" s="119"/>
      <c r="F59" s="119"/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/>
      <c r="D61" s="117"/>
      <c r="E61" s="117"/>
      <c r="F61" s="118"/>
    </row>
    <row r="62" spans="1:6" ht="30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30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/>
      <c r="D65" s="117"/>
      <c r="E65" s="117"/>
      <c r="F65" s="118"/>
    </row>
    <row r="66" spans="1:6" ht="30">
      <c r="A66" s="11" t="s">
        <v>449</v>
      </c>
      <c r="B66" s="27" t="s">
        <v>212</v>
      </c>
      <c r="C66" s="117"/>
      <c r="D66" s="117"/>
      <c r="E66" s="117"/>
      <c r="F66" s="118"/>
    </row>
    <row r="67" spans="1:6" ht="15">
      <c r="A67" s="11" t="s">
        <v>450</v>
      </c>
      <c r="B67" s="27" t="s">
        <v>213</v>
      </c>
      <c r="C67" s="117"/>
      <c r="D67" s="117"/>
      <c r="E67" s="117"/>
      <c r="F67" s="118"/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218</v>
      </c>
      <c r="C70" s="117"/>
      <c r="D70" s="117"/>
      <c r="E70" s="117"/>
      <c r="F70" s="118"/>
    </row>
    <row r="71" spans="1:6" ht="15">
      <c r="A71" s="17" t="s">
        <v>81</v>
      </c>
      <c r="B71" s="27" t="s">
        <v>219</v>
      </c>
      <c r="C71" s="117"/>
      <c r="D71" s="117"/>
      <c r="E71" s="117"/>
      <c r="F71" s="118"/>
    </row>
    <row r="72" spans="1:6" ht="15">
      <c r="A72" s="17" t="s">
        <v>82</v>
      </c>
      <c r="B72" s="27" t="s">
        <v>219</v>
      </c>
      <c r="C72" s="117"/>
      <c r="D72" s="117"/>
      <c r="E72" s="117"/>
      <c r="F72" s="118"/>
    </row>
    <row r="73" spans="1:6" ht="15">
      <c r="A73" s="45" t="s">
        <v>419</v>
      </c>
      <c r="B73" s="48" t="s">
        <v>220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35626825</v>
      </c>
      <c r="D74" s="117"/>
      <c r="E74" s="117"/>
      <c r="F74" s="118">
        <f>SUM(C74:E74)</f>
        <v>35626825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/>
      <c r="D76" s="117"/>
      <c r="E76" s="117"/>
      <c r="F76" s="118"/>
    </row>
    <row r="77" spans="1:6" ht="15">
      <c r="A77" s="31" t="s">
        <v>224</v>
      </c>
      <c r="B77" s="27" t="s">
        <v>225</v>
      </c>
      <c r="C77" s="117">
        <v>69955</v>
      </c>
      <c r="D77" s="117"/>
      <c r="E77" s="117"/>
      <c r="F77" s="118">
        <f>SUM(C77:E77)</f>
        <v>69955</v>
      </c>
    </row>
    <row r="78" spans="1:6" ht="15">
      <c r="A78" s="31" t="s">
        <v>226</v>
      </c>
      <c r="B78" s="27" t="s">
        <v>227</v>
      </c>
      <c r="C78" s="117">
        <v>280666</v>
      </c>
      <c r="D78" s="117"/>
      <c r="E78" s="117"/>
      <c r="F78" s="118">
        <f>SUM(C78:E78)</f>
        <v>280666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/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94929</v>
      </c>
      <c r="D81" s="117"/>
      <c r="E81" s="117"/>
      <c r="F81" s="118">
        <f>SUM(C81:E81)</f>
        <v>94929</v>
      </c>
    </row>
    <row r="82" spans="1:6" ht="15">
      <c r="A82" s="46" t="s">
        <v>421</v>
      </c>
      <c r="B82" s="48" t="s">
        <v>234</v>
      </c>
      <c r="C82" s="119">
        <f>SUM(C77:C81)</f>
        <v>445550</v>
      </c>
      <c r="D82" s="119"/>
      <c r="E82" s="119"/>
      <c r="F82" s="119">
        <f>SUM(F75:F81)</f>
        <v>445550</v>
      </c>
    </row>
    <row r="83" spans="1:6" ht="15">
      <c r="A83" s="12" t="s">
        <v>235</v>
      </c>
      <c r="B83" s="27" t="s">
        <v>236</v>
      </c>
      <c r="C83" s="117"/>
      <c r="D83" s="117"/>
      <c r="E83" s="117"/>
      <c r="F83" s="118">
        <f>SUM(C83:E83)</f>
        <v>0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>
        <f>SUM(C84:E84)</f>
        <v>0</v>
      </c>
    </row>
    <row r="85" spans="1:6" ht="15">
      <c r="A85" s="12" t="s">
        <v>239</v>
      </c>
      <c r="B85" s="27" t="s">
        <v>240</v>
      </c>
      <c r="C85" s="117"/>
      <c r="D85" s="117"/>
      <c r="E85" s="117"/>
      <c r="F85" s="118">
        <f>SUM(C85:E85)</f>
        <v>0</v>
      </c>
    </row>
    <row r="86" spans="1:6" ht="15">
      <c r="A86" s="12" t="s">
        <v>241</v>
      </c>
      <c r="B86" s="27" t="s">
        <v>242</v>
      </c>
      <c r="C86" s="117"/>
      <c r="D86" s="117"/>
      <c r="E86" s="117"/>
      <c r="F86" s="118">
        <f>SUM(C86:E86)</f>
        <v>0</v>
      </c>
    </row>
    <row r="87" spans="1:6" ht="15">
      <c r="A87" s="45" t="s">
        <v>422</v>
      </c>
      <c r="B87" s="48" t="s">
        <v>243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30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/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30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445550</v>
      </c>
      <c r="D97" s="117"/>
      <c r="E97" s="117"/>
      <c r="F97" s="118">
        <f>SUM(C97:E97)</f>
        <v>445550</v>
      </c>
    </row>
    <row r="98" spans="1:6" ht="15.75">
      <c r="A98" s="32" t="s">
        <v>466</v>
      </c>
      <c r="B98" s="33" t="s">
        <v>255</v>
      </c>
      <c r="C98" s="119">
        <f>C96+C87+C82+C73+C59+C50+C25+C24</f>
        <v>36072375</v>
      </c>
      <c r="D98" s="119"/>
      <c r="E98" s="119"/>
      <c r="F98" s="119">
        <f>F96+F87+F82+F73+F59+F50+F25+F24</f>
        <v>36072375</v>
      </c>
    </row>
    <row r="99" spans="1:25" ht="15">
      <c r="A99" s="12" t="s">
        <v>459</v>
      </c>
      <c r="B99" s="4" t="s">
        <v>256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19">
        <f>C121+C98</f>
        <v>36072375</v>
      </c>
      <c r="D122" s="119"/>
      <c r="E122" s="119"/>
      <c r="F122" s="119">
        <f>F121+F98</f>
        <v>36072375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8/2019.(II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72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5" t="s">
        <v>547</v>
      </c>
      <c r="B1" s="156"/>
      <c r="C1" s="156"/>
      <c r="D1" s="156"/>
      <c r="E1" s="156"/>
      <c r="F1" s="157"/>
    </row>
    <row r="2" spans="1:6" ht="23.25" customHeight="1">
      <c r="A2" s="158" t="s">
        <v>534</v>
      </c>
      <c r="B2" s="159"/>
      <c r="C2" s="159"/>
      <c r="D2" s="159"/>
      <c r="E2" s="159"/>
      <c r="F2" s="157"/>
    </row>
    <row r="3" ht="18">
      <c r="A3" s="66"/>
    </row>
    <row r="4" ht="15">
      <c r="A4" t="s">
        <v>40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1566000</v>
      </c>
      <c r="D43" s="104"/>
      <c r="E43" s="104"/>
      <c r="F43" s="104">
        <f>SUM(C43:E43)</f>
        <v>1566000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1566000</v>
      </c>
      <c r="D48" s="104"/>
      <c r="E48" s="104"/>
      <c r="F48" s="104">
        <f>SUM(C48:E48)</f>
        <v>1566000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367</v>
      </c>
      <c r="C61" s="104">
        <f>C60+C48</f>
        <v>1566000</v>
      </c>
      <c r="D61" s="104"/>
      <c r="E61" s="104"/>
      <c r="F61" s="104">
        <f>SUM(C61:E61)</f>
        <v>1566000</v>
      </c>
    </row>
    <row r="62" spans="1:6" ht="15.75">
      <c r="A62" s="73" t="s">
        <v>517</v>
      </c>
      <c r="B62" s="86"/>
      <c r="C62" s="108">
        <f>C48-'kiadások működés Könyvtár'!C74</f>
        <v>-27053739</v>
      </c>
      <c r="D62" s="108"/>
      <c r="E62" s="108"/>
      <c r="F62" s="108">
        <f>SUM(C62:E62)</f>
        <v>-27053739</v>
      </c>
    </row>
    <row r="63" spans="1:6" ht="15.75">
      <c r="A63" s="73" t="s">
        <v>80</v>
      </c>
      <c r="B63" s="52"/>
      <c r="C63" s="108">
        <f>C60-'kiadások működés Könyvtár'!C97</f>
        <v>-63500</v>
      </c>
      <c r="D63" s="108"/>
      <c r="E63" s="108"/>
      <c r="F63" s="108">
        <f>SUM(C63:E63)</f>
        <v>-63500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310111</v>
      </c>
      <c r="D77" s="108"/>
      <c r="E77" s="108"/>
      <c r="F77" s="108">
        <f>SUM(C77:E77)</f>
        <v>310111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8">
        <v>26807128</v>
      </c>
      <c r="D80" s="108"/>
      <c r="E80" s="108"/>
      <c r="F80" s="108">
        <f>SUM(C80:E80)</f>
        <v>26807128</v>
      </c>
    </row>
    <row r="81" spans="1:6" ht="15">
      <c r="A81" s="34" t="s">
        <v>389</v>
      </c>
      <c r="B81" s="4" t="s">
        <v>390</v>
      </c>
      <c r="C81" s="108"/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27117239</v>
      </c>
      <c r="D83" s="104"/>
      <c r="E83" s="104"/>
      <c r="F83" s="104">
        <f>SUM(F77:F82)</f>
        <v>27117239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27117239</v>
      </c>
      <c r="D90" s="104"/>
      <c r="E90" s="104"/>
      <c r="F90" s="104">
        <f>SUM(F83:F89)</f>
        <v>27117239</v>
      </c>
    </row>
    <row r="91" spans="1:6" ht="15.75">
      <c r="A91" s="71" t="s">
        <v>504</v>
      </c>
      <c r="B91" s="72"/>
      <c r="C91" s="104">
        <f>C61+C90</f>
        <v>28683239</v>
      </c>
      <c r="D91" s="104"/>
      <c r="E91" s="104"/>
      <c r="F91" s="104">
        <f>F90+F61</f>
        <v>28683239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8/2019.(II.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4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5" t="s">
        <v>547</v>
      </c>
      <c r="B1" s="159"/>
      <c r="C1" s="159"/>
      <c r="D1" s="159"/>
      <c r="E1" s="159"/>
      <c r="F1" s="157"/>
    </row>
    <row r="2" spans="1:6" ht="19.5" customHeight="1">
      <c r="A2" s="158" t="s">
        <v>536</v>
      </c>
      <c r="B2" s="159"/>
      <c r="C2" s="159"/>
      <c r="D2" s="159"/>
      <c r="E2" s="159"/>
      <c r="F2" s="157"/>
    </row>
    <row r="3" ht="18">
      <c r="A3" s="66"/>
    </row>
    <row r="4" ht="15">
      <c r="A4" s="67" t="s">
        <v>40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14651606</v>
      </c>
      <c r="D19" s="107"/>
      <c r="E19" s="107"/>
      <c r="F19" s="108">
        <f>SUM(C19:E19)</f>
        <v>14651606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/>
      <c r="D23" s="107"/>
      <c r="E23" s="107"/>
      <c r="F23" s="108">
        <f>SUM(C23:E23)</f>
        <v>0</v>
      </c>
    </row>
    <row r="24" spans="1:6" ht="15">
      <c r="A24" s="47" t="s">
        <v>464</v>
      </c>
      <c r="B24" s="48" t="s">
        <v>153</v>
      </c>
      <c r="C24" s="104">
        <f>SUM(C19:C23)</f>
        <v>14651606</v>
      </c>
      <c r="D24" s="104"/>
      <c r="E24" s="104"/>
      <c r="F24" s="104">
        <f>SUM(F19:F23)</f>
        <v>14651606</v>
      </c>
    </row>
    <row r="25" spans="1:6" ht="15">
      <c r="A25" s="36" t="s">
        <v>435</v>
      </c>
      <c r="B25" s="48" t="s">
        <v>154</v>
      </c>
      <c r="C25" s="104">
        <v>3011532</v>
      </c>
      <c r="D25" s="104"/>
      <c r="E25" s="104"/>
      <c r="F25" s="104">
        <f>SUM(C25:E25)</f>
        <v>3011532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5531725</v>
      </c>
      <c r="D29" s="107"/>
      <c r="E29" s="107"/>
      <c r="F29" s="108">
        <f aca="true" t="shared" si="0" ref="F29:F49">SUM(C29:E29)</f>
        <v>5531725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1209000</v>
      </c>
      <c r="D32" s="107"/>
      <c r="E32" s="107"/>
      <c r="F32" s="108">
        <f t="shared" si="0"/>
        <v>1209000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2509000</v>
      </c>
      <c r="D40" s="107"/>
      <c r="E40" s="107"/>
      <c r="F40" s="108">
        <f t="shared" si="0"/>
        <v>2509000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65860</v>
      </c>
      <c r="D43" s="107"/>
      <c r="E43" s="107"/>
      <c r="F43" s="108">
        <f t="shared" si="0"/>
        <v>65860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1641016</v>
      </c>
      <c r="D49" s="107"/>
      <c r="E49" s="107"/>
      <c r="F49" s="108">
        <f t="shared" si="0"/>
        <v>1641016</v>
      </c>
    </row>
    <row r="50" spans="1:6" ht="15">
      <c r="A50" s="36" t="s">
        <v>410</v>
      </c>
      <c r="B50" s="48" t="s">
        <v>193</v>
      </c>
      <c r="C50" s="104">
        <f>SUM(C29:C49)</f>
        <v>10956601</v>
      </c>
      <c r="D50" s="104"/>
      <c r="E50" s="104"/>
      <c r="F50" s="104">
        <f>SUM(F29:F49)</f>
        <v>10956601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 t="s">
        <v>526</v>
      </c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15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28619739</v>
      </c>
      <c r="D74" s="107"/>
      <c r="E74" s="107"/>
      <c r="F74" s="104">
        <f>SUM(C74:E74)</f>
        <v>28619739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>
        <f>SUM(C75:E75)</f>
        <v>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/>
    </row>
    <row r="77" spans="1:6" ht="15">
      <c r="A77" s="31" t="s">
        <v>224</v>
      </c>
      <c r="B77" s="27" t="s">
        <v>225</v>
      </c>
      <c r="C77" s="107">
        <v>50000</v>
      </c>
      <c r="D77" s="107"/>
      <c r="E77" s="107"/>
      <c r="F77" s="108">
        <f>SUM(C77:E77)</f>
        <v>50000</v>
      </c>
    </row>
    <row r="78" spans="1:6" ht="15">
      <c r="A78" s="31" t="s">
        <v>226</v>
      </c>
      <c r="B78" s="27" t="s">
        <v>227</v>
      </c>
      <c r="C78" s="107"/>
      <c r="D78" s="107"/>
      <c r="E78" s="107"/>
      <c r="F78" s="108">
        <f>SUM(C78:E78)</f>
        <v>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>
        <v>13500</v>
      </c>
      <c r="D81" s="107"/>
      <c r="E81" s="107"/>
      <c r="F81" s="108">
        <f>SUM(C81:E81)</f>
        <v>13500</v>
      </c>
    </row>
    <row r="82" spans="1:6" ht="15">
      <c r="A82" s="46" t="s">
        <v>421</v>
      </c>
      <c r="B82" s="48" t="s">
        <v>234</v>
      </c>
      <c r="C82" s="104">
        <f>SUM(C75:C81)</f>
        <v>63500</v>
      </c>
      <c r="D82" s="104"/>
      <c r="E82" s="104"/>
      <c r="F82" s="104">
        <f>SUM(F75:F81)</f>
        <v>63500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15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15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63500</v>
      </c>
      <c r="D97" s="107"/>
      <c r="E97" s="107"/>
      <c r="F97" s="104">
        <f>SUM(C97:E97)</f>
        <v>63500</v>
      </c>
    </row>
    <row r="98" spans="1:6" ht="15.75">
      <c r="A98" s="32" t="s">
        <v>466</v>
      </c>
      <c r="B98" s="33" t="s">
        <v>255</v>
      </c>
      <c r="C98" s="104">
        <f>C96+C87+C82+C73+C59+C50+C25+C24</f>
        <v>28683239</v>
      </c>
      <c r="D98" s="104"/>
      <c r="E98" s="104"/>
      <c r="F98" s="104">
        <f>F96+F87+F82+F73+F59+F50+F25+F24</f>
        <v>28683239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28683239</v>
      </c>
      <c r="D122" s="104"/>
      <c r="E122" s="104"/>
      <c r="F122" s="104">
        <f>F121+F98</f>
        <v>28683239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8/2019.(II.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7">
      <selection activeCell="E111" sqref="E11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5" t="s">
        <v>548</v>
      </c>
      <c r="B1" s="156"/>
      <c r="C1" s="156"/>
      <c r="D1" s="156"/>
      <c r="E1" s="156"/>
      <c r="F1" s="157"/>
    </row>
    <row r="2" spans="1:6" ht="23.25" customHeight="1">
      <c r="A2" s="158" t="s">
        <v>537</v>
      </c>
      <c r="B2" s="159"/>
      <c r="C2" s="159"/>
      <c r="D2" s="159"/>
      <c r="E2" s="159"/>
      <c r="F2" s="157"/>
    </row>
    <row r="3" ht="18">
      <c r="A3" s="66"/>
    </row>
    <row r="4" ht="15">
      <c r="A4" t="s">
        <v>39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10036249</v>
      </c>
      <c r="D43" s="104"/>
      <c r="E43" s="104"/>
      <c r="F43" s="104">
        <f>SUM(C43:E43)</f>
        <v>10036249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10036249</v>
      </c>
      <c r="D48" s="104"/>
      <c r="E48" s="104"/>
      <c r="F48" s="104">
        <f>SUM(C48:E48)</f>
        <v>10036249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10036249</v>
      </c>
      <c r="D66" s="104"/>
      <c r="E66" s="104"/>
      <c r="F66" s="104">
        <f>F64+F47+F60+F43+F32+F18</f>
        <v>10036249</v>
      </c>
    </row>
    <row r="67" spans="1:6" ht="15.75">
      <c r="A67" s="73" t="s">
        <v>79</v>
      </c>
      <c r="B67" s="52"/>
      <c r="C67" s="108">
        <f>C48-'kiadások működés Zengő Óvoda'!C74</f>
        <v>-305822541</v>
      </c>
      <c r="D67" s="108"/>
      <c r="E67" s="108"/>
      <c r="F67" s="108">
        <f>SUM(C67:E67)</f>
        <v>-305822541</v>
      </c>
    </row>
    <row r="68" spans="1:6" ht="15.75">
      <c r="A68" s="73" t="s">
        <v>80</v>
      </c>
      <c r="B68" s="52"/>
      <c r="C68" s="108">
        <f>C65-'kiadások működés Zengő Óvoda'!C97</f>
        <v>-2222140</v>
      </c>
      <c r="D68" s="108"/>
      <c r="E68" s="108"/>
      <c r="F68" s="108">
        <f>SUM(C68:E68)</f>
        <v>-2222140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66782</v>
      </c>
      <c r="D82" s="108"/>
      <c r="E82" s="108"/>
      <c r="F82" s="108">
        <v>66782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307977899</v>
      </c>
      <c r="D85" s="108"/>
      <c r="E85" s="108"/>
      <c r="F85" s="108">
        <f>SUM(C85:E85)</f>
        <v>307977899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308044681</v>
      </c>
      <c r="D88" s="104"/>
      <c r="E88" s="104"/>
      <c r="F88" s="104">
        <f>SUM(F82:F87)</f>
        <v>308044681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308044681</v>
      </c>
      <c r="D95" s="104"/>
      <c r="E95" s="104"/>
      <c r="F95" s="104">
        <f>SUM(F88:F94)</f>
        <v>308044681</v>
      </c>
    </row>
    <row r="96" spans="1:6" ht="15.75">
      <c r="A96" s="71" t="s">
        <v>504</v>
      </c>
      <c r="B96" s="72"/>
      <c r="C96" s="104">
        <f>C66+C95</f>
        <v>318080930</v>
      </c>
      <c r="D96" s="104"/>
      <c r="E96" s="104"/>
      <c r="F96" s="104">
        <f>F95+F66</f>
        <v>318080930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8/2019.(II.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1">
      <selection activeCell="E51" sqref="E51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5" t="s">
        <v>548</v>
      </c>
      <c r="B1" s="159"/>
      <c r="C1" s="159"/>
      <c r="D1" s="159"/>
      <c r="E1" s="159"/>
      <c r="F1" s="157"/>
    </row>
    <row r="2" spans="1:6" ht="19.5" customHeight="1">
      <c r="A2" s="158" t="s">
        <v>536</v>
      </c>
      <c r="B2" s="159"/>
      <c r="C2" s="159"/>
      <c r="D2" s="159"/>
      <c r="E2" s="159"/>
      <c r="F2" s="157"/>
    </row>
    <row r="3" ht="18">
      <c r="A3" s="66"/>
    </row>
    <row r="4" ht="15">
      <c r="A4" s="67" t="s">
        <v>39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196020617</v>
      </c>
      <c r="D19" s="107"/>
      <c r="E19" s="107"/>
      <c r="F19" s="108">
        <f>SUM(C19:E19)</f>
        <v>196020617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690000</v>
      </c>
      <c r="D23" s="107"/>
      <c r="E23" s="107"/>
      <c r="F23" s="108">
        <f>SUM(C23:E23)</f>
        <v>690000</v>
      </c>
    </row>
    <row r="24" spans="1:6" ht="15">
      <c r="A24" s="47" t="s">
        <v>464</v>
      </c>
      <c r="B24" s="48" t="s">
        <v>153</v>
      </c>
      <c r="C24" s="104">
        <f>SUM(C19:C23)</f>
        <v>196710617</v>
      </c>
      <c r="D24" s="104"/>
      <c r="E24" s="104"/>
      <c r="F24" s="104">
        <f>SUM(F19:F23)</f>
        <v>196710617</v>
      </c>
    </row>
    <row r="25" spans="1:6" ht="15">
      <c r="A25" s="36" t="s">
        <v>435</v>
      </c>
      <c r="B25" s="48" t="s">
        <v>154</v>
      </c>
      <c r="C25" s="104">
        <v>43741454</v>
      </c>
      <c r="D25" s="104"/>
      <c r="E25" s="104"/>
      <c r="F25" s="104">
        <f>SUM(C25:E25)</f>
        <v>43741454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2463638</v>
      </c>
      <c r="D29" s="107"/>
      <c r="E29" s="107"/>
      <c r="F29" s="108">
        <f aca="true" t="shared" si="0" ref="F29:F49">SUM(C29:E29)</f>
        <v>2463638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588000</v>
      </c>
      <c r="D32" s="107"/>
      <c r="E32" s="107"/>
      <c r="F32" s="108">
        <f t="shared" si="0"/>
        <v>588000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57145640</v>
      </c>
      <c r="D40" s="107"/>
      <c r="E40" s="107"/>
      <c r="F40" s="108">
        <f t="shared" si="0"/>
        <v>57145640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59000</v>
      </c>
      <c r="D43" s="107"/>
      <c r="E43" s="107"/>
      <c r="F43" s="108">
        <f t="shared" si="0"/>
        <v>59000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15150441</v>
      </c>
      <c r="D49" s="107"/>
      <c r="E49" s="107"/>
      <c r="F49" s="108">
        <f t="shared" si="0"/>
        <v>15150441</v>
      </c>
    </row>
    <row r="50" spans="1:6" ht="15">
      <c r="A50" s="36" t="s">
        <v>410</v>
      </c>
      <c r="B50" s="48" t="s">
        <v>193</v>
      </c>
      <c r="C50" s="104">
        <f>SUM(C29:C49)</f>
        <v>75406719</v>
      </c>
      <c r="D50" s="104"/>
      <c r="E50" s="104"/>
      <c r="F50" s="104">
        <f>SUM(F29:F49)</f>
        <v>75406719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315858790</v>
      </c>
      <c r="D74" s="107"/>
      <c r="E74" s="107"/>
      <c r="F74" s="104">
        <f>SUM(C74:E74)</f>
        <v>315858790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/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224</v>
      </c>
      <c r="B77" s="27" t="s">
        <v>225</v>
      </c>
      <c r="C77" s="107">
        <v>16500</v>
      </c>
      <c r="D77" s="107"/>
      <c r="E77" s="107"/>
      <c r="F77" s="108">
        <f t="shared" si="1"/>
        <v>16500</v>
      </c>
    </row>
    <row r="78" spans="1:6" ht="15">
      <c r="A78" s="31" t="s">
        <v>226</v>
      </c>
      <c r="B78" s="27" t="s">
        <v>227</v>
      </c>
      <c r="C78" s="107">
        <v>1733217</v>
      </c>
      <c r="D78" s="107"/>
      <c r="E78" s="107"/>
      <c r="F78" s="108">
        <f>SUM(C78:E78)</f>
        <v>1733217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1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1"/>
        <v>0</v>
      </c>
    </row>
    <row r="81" spans="1:6" ht="15">
      <c r="A81" s="5" t="s">
        <v>232</v>
      </c>
      <c r="B81" s="27" t="s">
        <v>233</v>
      </c>
      <c r="C81" s="107">
        <v>472423</v>
      </c>
      <c r="D81" s="107"/>
      <c r="E81" s="107"/>
      <c r="F81" s="108">
        <f t="shared" si="1"/>
        <v>472423</v>
      </c>
    </row>
    <row r="82" spans="1:6" ht="15">
      <c r="A82" s="46" t="s">
        <v>421</v>
      </c>
      <c r="B82" s="48" t="s">
        <v>234</v>
      </c>
      <c r="C82" s="104">
        <f>SUM(C75:C81)</f>
        <v>2222140</v>
      </c>
      <c r="D82" s="104"/>
      <c r="E82" s="104"/>
      <c r="F82" s="104">
        <f>SUM(F75:F81)</f>
        <v>2222140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2222140</v>
      </c>
      <c r="D97" s="107"/>
      <c r="E97" s="107"/>
      <c r="F97" s="108">
        <f>SUM(C97:E97)</f>
        <v>2222140</v>
      </c>
    </row>
    <row r="98" spans="1:6" ht="15.75">
      <c r="A98" s="32" t="s">
        <v>466</v>
      </c>
      <c r="B98" s="33" t="s">
        <v>255</v>
      </c>
      <c r="C98" s="104">
        <f>C96+C87+C82+C73+C59+C50+C25+C24</f>
        <v>318080930</v>
      </c>
      <c r="D98" s="104"/>
      <c r="E98" s="104"/>
      <c r="F98" s="104">
        <f>F96+F87+F82+F73+F59+F50+F25+F24</f>
        <v>318080930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318080930</v>
      </c>
      <c r="D122" s="104"/>
      <c r="E122" s="104"/>
      <c r="F122" s="104">
        <f>F121+F98</f>
        <v>318080930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8/2019.(II.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7">
      <selection activeCell="D103" sqref="D10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5" t="s">
        <v>549</v>
      </c>
      <c r="B1" s="156"/>
      <c r="C1" s="156"/>
      <c r="D1" s="156"/>
      <c r="E1" s="156"/>
      <c r="F1" s="157"/>
    </row>
    <row r="2" spans="1:6" ht="23.25" customHeight="1">
      <c r="A2" s="158" t="s">
        <v>534</v>
      </c>
      <c r="B2" s="159"/>
      <c r="C2" s="159"/>
      <c r="D2" s="159"/>
      <c r="E2" s="159"/>
      <c r="F2" s="157"/>
    </row>
    <row r="3" ht="18">
      <c r="A3" s="66"/>
    </row>
    <row r="4" ht="15">
      <c r="A4" t="s">
        <v>38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6265279</v>
      </c>
      <c r="D17" s="108"/>
      <c r="E17" s="108"/>
      <c r="F17" s="108">
        <f>SUM(C17:E17)</f>
        <v>6265279</v>
      </c>
    </row>
    <row r="18" spans="1:6" ht="15" customHeight="1">
      <c r="A18" s="36" t="s">
        <v>506</v>
      </c>
      <c r="B18" s="46" t="s">
        <v>310</v>
      </c>
      <c r="C18" s="104">
        <f>SUM(C17)</f>
        <v>6265279</v>
      </c>
      <c r="D18" s="104"/>
      <c r="E18" s="104"/>
      <c r="F18" s="104">
        <f>SUM(F17)</f>
        <v>6265279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333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16008000</v>
      </c>
      <c r="D43" s="104"/>
      <c r="E43" s="104"/>
      <c r="F43" s="104">
        <f>SUM(C43:E43)</f>
        <v>16008000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22273279</v>
      </c>
      <c r="D48" s="104"/>
      <c r="E48" s="104">
        <f>E47+E43+E32+E18</f>
        <v>0</v>
      </c>
      <c r="F48" s="104">
        <f>SUM(C48:E48)</f>
        <v>22273279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22273279</v>
      </c>
      <c r="D66" s="104">
        <f>D64+D47+D60+D43+D32</f>
        <v>0</v>
      </c>
      <c r="E66" s="104">
        <f>E64+E47+E60+E43+E32</f>
        <v>0</v>
      </c>
      <c r="F66" s="104">
        <f>F64+F47+F60+F43+F32+F18</f>
        <v>22273279</v>
      </c>
    </row>
    <row r="67" spans="1:6" ht="15.75">
      <c r="A67" s="73" t="s">
        <v>79</v>
      </c>
      <c r="B67" s="52"/>
      <c r="C67" s="108">
        <f>C48-'kiadások működés Polg.Hiv'!C74</f>
        <v>-162794121</v>
      </c>
      <c r="D67" s="108"/>
      <c r="E67" s="108">
        <f>'bevételek polg.hiv'!E48-'kiadások működés Polg.Hiv'!E74</f>
        <v>-55318731</v>
      </c>
      <c r="F67" s="108">
        <f>SUM(C67:E67)</f>
        <v>-218112852</v>
      </c>
    </row>
    <row r="68" spans="1:6" ht="15.75">
      <c r="A68" s="73" t="s">
        <v>80</v>
      </c>
      <c r="B68" s="52"/>
      <c r="C68" s="108">
        <f>C65-'kiadások működés Polg.Hiv'!C97</f>
        <v>-3288000</v>
      </c>
      <c r="D68" s="108"/>
      <c r="E68" s="108">
        <f>E65-'kiadások működés Polg.Hiv'!E97</f>
        <v>0</v>
      </c>
      <c r="F68" s="108">
        <f>SUM(C68:E68)</f>
        <v>-3288000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1769881</v>
      </c>
      <c r="D82" s="108"/>
      <c r="E82" s="108"/>
      <c r="F82" s="108">
        <f>SUM(C82:E82)</f>
        <v>1769881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164312240</v>
      </c>
      <c r="D85" s="108"/>
      <c r="E85" s="107">
        <v>55318731</v>
      </c>
      <c r="F85" s="108">
        <f>SUM(C85:E85)</f>
        <v>219630971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166082121</v>
      </c>
      <c r="D88" s="104">
        <f>SUM(D82:D87)</f>
        <v>0</v>
      </c>
      <c r="E88" s="104">
        <f>SUM(E82:E87)</f>
        <v>55318731</v>
      </c>
      <c r="F88" s="104">
        <f>SUM(F82:F87)</f>
        <v>221400852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166082121</v>
      </c>
      <c r="D95" s="104">
        <f>SUM(D88:D94)</f>
        <v>0</v>
      </c>
      <c r="E95" s="104">
        <f>SUM(E88:E94)</f>
        <v>55318731</v>
      </c>
      <c r="F95" s="104">
        <f>SUM(F88:F94)</f>
        <v>221400852</v>
      </c>
    </row>
    <row r="96" spans="1:6" ht="15.75">
      <c r="A96" s="71" t="s">
        <v>504</v>
      </c>
      <c r="B96" s="72"/>
      <c r="C96" s="104">
        <f>C66+C95</f>
        <v>188355400</v>
      </c>
      <c r="D96" s="104">
        <f>D95+D66</f>
        <v>0</v>
      </c>
      <c r="E96" s="104">
        <f>E95+E66</f>
        <v>55318731</v>
      </c>
      <c r="F96" s="104">
        <f>F95+F66</f>
        <v>243674131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8/2019.(II.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4">
      <selection activeCell="D43" sqref="D43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5" t="s">
        <v>549</v>
      </c>
      <c r="B1" s="159"/>
      <c r="C1" s="159"/>
      <c r="D1" s="159"/>
      <c r="E1" s="159"/>
      <c r="F1" s="157"/>
    </row>
    <row r="2" spans="1:6" ht="19.5" customHeight="1">
      <c r="A2" s="158" t="s">
        <v>536</v>
      </c>
      <c r="B2" s="159"/>
      <c r="C2" s="159"/>
      <c r="D2" s="159"/>
      <c r="E2" s="159"/>
      <c r="F2" s="157"/>
    </row>
    <row r="3" ht="18">
      <c r="A3" s="66"/>
    </row>
    <row r="4" ht="15">
      <c r="A4" s="67" t="s">
        <v>38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126037281</v>
      </c>
      <c r="D19" s="107"/>
      <c r="E19" s="107">
        <v>36894989</v>
      </c>
      <c r="F19" s="108">
        <f>SUM(C19:E19)</f>
        <v>162932270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4987250</v>
      </c>
      <c r="D23" s="107"/>
      <c r="E23" s="107">
        <v>300000</v>
      </c>
      <c r="F23" s="108">
        <f>SUM(C23:E23)</f>
        <v>5287250</v>
      </c>
    </row>
    <row r="24" spans="1:6" ht="15">
      <c r="A24" s="47" t="s">
        <v>464</v>
      </c>
      <c r="B24" s="48" t="s">
        <v>153</v>
      </c>
      <c r="C24" s="104">
        <f>SUM(C19:C23)</f>
        <v>131024531</v>
      </c>
      <c r="D24" s="104"/>
      <c r="E24" s="104">
        <f>SUM(E19:E23)</f>
        <v>37194989</v>
      </c>
      <c r="F24" s="104">
        <f>SUM(F19:F23)</f>
        <v>168219520</v>
      </c>
    </row>
    <row r="25" spans="1:6" ht="15">
      <c r="A25" s="36" t="s">
        <v>435</v>
      </c>
      <c r="B25" s="48" t="s">
        <v>154</v>
      </c>
      <c r="C25" s="104">
        <v>27549130</v>
      </c>
      <c r="D25" s="104"/>
      <c r="E25" s="104">
        <v>8072992</v>
      </c>
      <c r="F25" s="104">
        <f>SUM(C25:E25)</f>
        <v>35622122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2885989</v>
      </c>
      <c r="D29" s="107"/>
      <c r="E29" s="107">
        <v>725000</v>
      </c>
      <c r="F29" s="108">
        <f aca="true" t="shared" si="0" ref="F29:F49">SUM(C29:E29)</f>
        <v>3610989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1525000</v>
      </c>
      <c r="D32" s="107"/>
      <c r="E32" s="107">
        <v>400000</v>
      </c>
      <c r="F32" s="108">
        <f t="shared" si="0"/>
        <v>1925000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17922377</v>
      </c>
      <c r="D40" s="107"/>
      <c r="E40" s="107">
        <v>7011500</v>
      </c>
      <c r="F40" s="108">
        <f t="shared" si="0"/>
        <v>24933877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441001</v>
      </c>
      <c r="D43" s="107"/>
      <c r="E43" s="107">
        <v>300000</v>
      </c>
      <c r="F43" s="108">
        <f t="shared" si="0"/>
        <v>741001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3719372</v>
      </c>
      <c r="D49" s="107"/>
      <c r="E49" s="107">
        <v>1614250</v>
      </c>
      <c r="F49" s="108">
        <f t="shared" si="0"/>
        <v>5333622</v>
      </c>
    </row>
    <row r="50" spans="1:6" ht="15">
      <c r="A50" s="36" t="s">
        <v>410</v>
      </c>
      <c r="B50" s="48" t="s">
        <v>193</v>
      </c>
      <c r="C50" s="104">
        <f>SUM(C29:C49)</f>
        <v>26493739</v>
      </c>
      <c r="D50" s="104"/>
      <c r="E50" s="104">
        <f>SUM(E29:E49)</f>
        <v>10050750</v>
      </c>
      <c r="F50" s="104">
        <f>SUM(F29:F49)</f>
        <v>36544489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30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30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185067400</v>
      </c>
      <c r="D74" s="104"/>
      <c r="E74" s="104">
        <f>E73+E59+E50+E25+E24</f>
        <v>55318731</v>
      </c>
      <c r="F74" s="104">
        <f>SUM(C74:E74)</f>
        <v>240386131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>SUM(C76:E76)</f>
        <v>0</v>
      </c>
    </row>
    <row r="77" spans="1:6" ht="15">
      <c r="A77" s="31" t="s">
        <v>224</v>
      </c>
      <c r="B77" s="27" t="s">
        <v>225</v>
      </c>
      <c r="C77" s="107">
        <v>1269500</v>
      </c>
      <c r="D77" s="107"/>
      <c r="E77" s="107"/>
      <c r="F77" s="108">
        <f>SUM(C77:E77)</f>
        <v>1269500</v>
      </c>
    </row>
    <row r="78" spans="1:6" ht="15">
      <c r="A78" s="31" t="s">
        <v>226</v>
      </c>
      <c r="B78" s="27" t="s">
        <v>227</v>
      </c>
      <c r="C78" s="107">
        <v>629000</v>
      </c>
      <c r="D78" s="107"/>
      <c r="E78" s="107"/>
      <c r="F78" s="108">
        <f>SUM(C78:E78)</f>
        <v>629000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>
        <v>699000</v>
      </c>
      <c r="D81" s="107"/>
      <c r="E81" s="107"/>
      <c r="F81" s="108">
        <f>SUM(C81:E81)</f>
        <v>699000</v>
      </c>
    </row>
    <row r="82" spans="1:6" ht="15">
      <c r="A82" s="46" t="s">
        <v>421</v>
      </c>
      <c r="B82" s="48" t="s">
        <v>234</v>
      </c>
      <c r="C82" s="104">
        <f>SUM(C75:C81)</f>
        <v>3288000</v>
      </c>
      <c r="D82" s="104"/>
      <c r="E82" s="104"/>
      <c r="F82" s="104">
        <f>SUM(F75:F81)</f>
        <v>3288000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3288000</v>
      </c>
      <c r="D97" s="107"/>
      <c r="E97" s="107"/>
      <c r="F97" s="104">
        <f>SUM(C97:E97)</f>
        <v>3288000</v>
      </c>
    </row>
    <row r="98" spans="1:6" ht="15.75">
      <c r="A98" s="32" t="s">
        <v>466</v>
      </c>
      <c r="B98" s="33" t="s">
        <v>255</v>
      </c>
      <c r="C98" s="104">
        <f>C96+C87+C82+C73+C59+C50+C25+C24</f>
        <v>188355400</v>
      </c>
      <c r="D98" s="104"/>
      <c r="E98" s="104">
        <f>E82+E50+E25+E24</f>
        <v>55318731</v>
      </c>
      <c r="F98" s="104">
        <f>F96+F87+F82+F73+F59+F50+F25+F24</f>
        <v>243674131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188355400</v>
      </c>
      <c r="D122" s="104"/>
      <c r="E122" s="104">
        <f>E98</f>
        <v>55318731</v>
      </c>
      <c r="F122" s="104">
        <f>F121+F98</f>
        <v>243674131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8/2019.(II.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2019-02-14T10:13:06Z</cp:lastPrinted>
  <dcterms:created xsi:type="dcterms:W3CDTF">2014-01-03T21:48:14Z</dcterms:created>
  <dcterms:modified xsi:type="dcterms:W3CDTF">2019-02-14T12:19:52Z</dcterms:modified>
  <cp:category/>
  <cp:version/>
  <cp:contentType/>
  <cp:contentStatus/>
</cp:coreProperties>
</file>